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codeName="ThisWorkbook"/>
  <mc:AlternateContent xmlns:mc="http://schemas.openxmlformats.org/markup-compatibility/2006">
    <mc:Choice Requires="x15">
      <x15ac:absPath xmlns:x15ac="http://schemas.microsoft.com/office/spreadsheetml/2010/11/ac" url="/Users/michaelleyton/MiDjango/Proy_Python3/tutorial_P3_4/"/>
    </mc:Choice>
  </mc:AlternateContent>
  <bookViews>
    <workbookView xWindow="20240" yWindow="1700" windowWidth="31140" windowHeight="26260" activeTab="4"/>
  </bookViews>
  <sheets>
    <sheet name="BD" sheetId="1" r:id="rId1"/>
    <sheet name="Orden de Servicio" sheetId="4" r:id="rId2"/>
    <sheet name="Commitment" sheetId="3" r:id="rId3"/>
    <sheet name="Borrar-&gt;" sheetId="5" r:id="rId4"/>
    <sheet name="Datos" sheetId="7" r:id="rId5"/>
    <sheet name="Hoja1" sheetId="6" r:id="rId6"/>
  </sheets>
  <definedNames>
    <definedName name="_xlnm.Print_Area" localSheetId="2">Commitment!$C$3:$O$73</definedName>
    <definedName name="_xlnm.Print_Area" localSheetId="1">'Orden de Servicio'!$B$1:$O$74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34" i="3" l="1"/>
  <c r="N21" i="3"/>
  <c r="N22" i="3"/>
  <c r="N23" i="3"/>
  <c r="N24" i="3"/>
  <c r="N25" i="3"/>
  <c r="N26" i="3"/>
  <c r="N27" i="3"/>
  <c r="N28" i="3"/>
  <c r="N29" i="3"/>
  <c r="N30" i="3"/>
  <c r="N31" i="3"/>
  <c r="N20" i="3"/>
  <c r="C21" i="3"/>
  <c r="D21" i="3"/>
  <c r="E21" i="3"/>
  <c r="K21" i="3"/>
  <c r="L21" i="3"/>
  <c r="M21" i="3"/>
  <c r="C22" i="3"/>
  <c r="D22" i="3"/>
  <c r="E22" i="3"/>
  <c r="K22" i="3"/>
  <c r="L22" i="3"/>
  <c r="M22" i="3"/>
  <c r="C23" i="3"/>
  <c r="D23" i="3"/>
  <c r="E23" i="3"/>
  <c r="K23" i="3"/>
  <c r="L23" i="3"/>
  <c r="M23" i="3"/>
  <c r="C24" i="3"/>
  <c r="D24" i="3"/>
  <c r="E24" i="3"/>
  <c r="K24" i="3"/>
  <c r="L24" i="3"/>
  <c r="M24" i="3"/>
  <c r="C25" i="3"/>
  <c r="D25" i="3"/>
  <c r="E25" i="3"/>
  <c r="K25" i="3"/>
  <c r="L25" i="3"/>
  <c r="M25" i="3"/>
  <c r="C26" i="3"/>
  <c r="D26" i="3"/>
  <c r="E26" i="3"/>
  <c r="K26" i="3"/>
  <c r="L26" i="3"/>
  <c r="M26" i="3"/>
  <c r="C27" i="3"/>
  <c r="D27" i="3"/>
  <c r="E27" i="3"/>
  <c r="K27" i="3"/>
  <c r="L27" i="3"/>
  <c r="M27" i="3"/>
  <c r="C28" i="3"/>
  <c r="D28" i="3"/>
  <c r="E28" i="3"/>
  <c r="K28" i="3"/>
  <c r="L28" i="3"/>
  <c r="M28" i="3"/>
  <c r="C29" i="3"/>
  <c r="D29" i="3"/>
  <c r="E29" i="3"/>
  <c r="K29" i="3"/>
  <c r="L29" i="3"/>
  <c r="M29" i="3"/>
  <c r="C30" i="3"/>
  <c r="D30" i="3"/>
  <c r="E30" i="3"/>
  <c r="K30" i="3"/>
  <c r="L30" i="3"/>
  <c r="M30" i="3"/>
  <c r="C31" i="3"/>
  <c r="D31" i="3"/>
  <c r="E31" i="3"/>
  <c r="K31" i="3"/>
  <c r="L31" i="3"/>
  <c r="M31" i="3"/>
  <c r="M20" i="3"/>
  <c r="L20" i="3"/>
  <c r="K20" i="3"/>
  <c r="E20" i="3"/>
  <c r="D20" i="3"/>
  <c r="C20" i="3"/>
  <c r="N19" i="3"/>
  <c r="D6" i="3"/>
  <c r="N42" i="4"/>
  <c r="N35" i="3"/>
  <c r="N10" i="3"/>
  <c r="M9" i="3"/>
  <c r="M8" i="3"/>
  <c r="N18" i="3"/>
  <c r="N25" i="4"/>
  <c r="G68" i="4"/>
  <c r="G41" i="4"/>
  <c r="D23" i="4"/>
  <c r="D22" i="4"/>
  <c r="H60" i="4"/>
  <c r="N24" i="4"/>
  <c r="D54" i="4"/>
  <c r="M39" i="4"/>
  <c r="E41" i="4"/>
  <c r="L2" i="4"/>
  <c r="G68" i="3"/>
  <c r="G67" i="3"/>
  <c r="D11" i="4"/>
  <c r="D5" i="4"/>
  <c r="N26" i="4"/>
  <c r="N39" i="4"/>
  <c r="N27" i="4"/>
  <c r="N28" i="4"/>
  <c r="N29" i="4"/>
  <c r="N30" i="4"/>
  <c r="N31" i="4"/>
  <c r="N32" i="4"/>
  <c r="N33" i="4"/>
  <c r="N34" i="4"/>
  <c r="N35" i="4"/>
  <c r="N36" i="4"/>
  <c r="N37" i="4"/>
  <c r="C28" i="4"/>
  <c r="D28" i="4"/>
  <c r="E28" i="4"/>
  <c r="K28" i="4"/>
  <c r="L28" i="4"/>
  <c r="M28" i="4"/>
  <c r="C29" i="4"/>
  <c r="D29" i="4"/>
  <c r="E29" i="4"/>
  <c r="K29" i="4"/>
  <c r="L29" i="4"/>
  <c r="M29" i="4"/>
  <c r="C30" i="4"/>
  <c r="D30" i="4"/>
  <c r="E30" i="4"/>
  <c r="K30" i="4"/>
  <c r="L30" i="4"/>
  <c r="M30" i="4"/>
  <c r="C31" i="4"/>
  <c r="D31" i="4"/>
  <c r="E31" i="4"/>
  <c r="K31" i="4"/>
  <c r="L31" i="4"/>
  <c r="M31" i="4"/>
  <c r="C32" i="4"/>
  <c r="D32" i="4"/>
  <c r="E32" i="4"/>
  <c r="K32" i="4"/>
  <c r="L32" i="4"/>
  <c r="M32" i="4"/>
  <c r="C33" i="4"/>
  <c r="D33" i="4"/>
  <c r="E33" i="4"/>
  <c r="K33" i="4"/>
  <c r="L33" i="4"/>
  <c r="M33" i="4"/>
  <c r="C34" i="4"/>
  <c r="D34" i="4"/>
  <c r="E34" i="4"/>
  <c r="K34" i="4"/>
  <c r="L34" i="4"/>
  <c r="M34" i="4"/>
  <c r="C35" i="4"/>
  <c r="D35" i="4"/>
  <c r="E35" i="4"/>
  <c r="K35" i="4"/>
  <c r="L35" i="4"/>
  <c r="M35" i="4"/>
  <c r="C36" i="4"/>
  <c r="D36" i="4"/>
  <c r="E36" i="4"/>
  <c r="K36" i="4"/>
  <c r="L36" i="4"/>
  <c r="M36" i="4"/>
  <c r="C37" i="4"/>
  <c r="D37" i="4"/>
  <c r="E37" i="4"/>
  <c r="K37" i="4"/>
  <c r="L37" i="4"/>
  <c r="M37" i="4"/>
  <c r="C27" i="4"/>
  <c r="D27" i="4"/>
  <c r="E27" i="4"/>
  <c r="K27" i="4"/>
  <c r="L27" i="4"/>
  <c r="M27" i="4"/>
  <c r="M26" i="4"/>
  <c r="L26" i="4"/>
  <c r="K26" i="4"/>
  <c r="E26" i="4"/>
  <c r="D26" i="4"/>
  <c r="C26" i="4"/>
  <c r="K12" i="4"/>
  <c r="D10" i="4"/>
  <c r="D9" i="4"/>
  <c r="K5" i="4"/>
  <c r="D6" i="4"/>
  <c r="H33" i="3"/>
  <c r="G36" i="3"/>
  <c r="C16" i="3"/>
  <c r="D7" i="3"/>
  <c r="C15" i="3"/>
  <c r="L13" i="3"/>
  <c r="L11" i="3"/>
  <c r="D9" i="3"/>
  <c r="D8" i="3"/>
  <c r="J18" i="4"/>
  <c r="J14" i="4"/>
  <c r="J17" i="4"/>
  <c r="L5" i="3"/>
  <c r="J16" i="4"/>
  <c r="J19" i="4"/>
  <c r="J20" i="4"/>
  <c r="J13" i="4"/>
  <c r="J15" i="4"/>
</calcChain>
</file>

<file path=xl/sharedStrings.xml><?xml version="1.0" encoding="utf-8"?>
<sst xmlns="http://schemas.openxmlformats.org/spreadsheetml/2006/main" count="855" uniqueCount="471">
  <si>
    <t>N° de Contrato</t>
  </si>
  <si>
    <t>Nombre del Contrato</t>
  </si>
  <si>
    <t>Contratista</t>
  </si>
  <si>
    <t>RUT</t>
  </si>
  <si>
    <t>Solicitado por</t>
  </si>
  <si>
    <t>Solicitado Cargo:</t>
  </si>
  <si>
    <t>Dueño Ccostos</t>
  </si>
  <si>
    <t>Moneda Original</t>
  </si>
  <si>
    <t>Valor Original</t>
  </si>
  <si>
    <t>Fecha Inicio Ctto</t>
  </si>
  <si>
    <t>Fecha Término Ctto</t>
  </si>
  <si>
    <t>id</t>
  </si>
  <si>
    <t>Cuenta</t>
  </si>
  <si>
    <t xml:space="preserve">Descripción </t>
  </si>
  <si>
    <t>Unidad</t>
  </si>
  <si>
    <t>Cantidad</t>
  </si>
  <si>
    <t>Pu</t>
  </si>
  <si>
    <t>Total</t>
  </si>
  <si>
    <t>Moneda</t>
  </si>
  <si>
    <t>REV 3.0</t>
  </si>
  <si>
    <t/>
  </si>
  <si>
    <t xml:space="preserve"> Autorización de Commitment</t>
  </si>
  <si>
    <t>Código:</t>
  </si>
  <si>
    <t>Gasto Rechazado</t>
  </si>
  <si>
    <t>No</t>
  </si>
  <si>
    <t>Servicio</t>
  </si>
  <si>
    <t>Fecha de Inicio</t>
  </si>
  <si>
    <t xml:space="preserve">Empresa: </t>
  </si>
  <si>
    <t>Fecha de Término</t>
  </si>
  <si>
    <t xml:space="preserve">RUT: </t>
  </si>
  <si>
    <t>Commitment a Aprobar (USD):</t>
  </si>
  <si>
    <t>C.Costo</t>
  </si>
  <si>
    <t>BREVE DESCRIPCIÓN DEL SERVICIO</t>
  </si>
  <si>
    <t>MODALIDAD DE ADJUDICACIÓN</t>
  </si>
  <si>
    <t>Documentos Requeridos</t>
  </si>
  <si>
    <t>Antecedentes Entregado por Usuario</t>
  </si>
  <si>
    <t>Anticipo</t>
  </si>
  <si>
    <t>Justificación Anticipo:</t>
  </si>
  <si>
    <t>Oferta Contratista :</t>
  </si>
  <si>
    <t>Anticipo % :</t>
  </si>
  <si>
    <t>NO</t>
  </si>
  <si>
    <t>Si</t>
  </si>
  <si>
    <t>Servicio en Budget</t>
  </si>
  <si>
    <t xml:space="preserve">Cotizaciones:  </t>
  </si>
  <si>
    <t>VALOR COMMITMENT</t>
  </si>
  <si>
    <t>Ítems</t>
  </si>
  <si>
    <t>Gastos Rechazados (35%) :</t>
  </si>
  <si>
    <t>Commitment Original (USD):</t>
  </si>
  <si>
    <t>Valor Neto Total</t>
  </si>
  <si>
    <t>Commitment Adicionales Previos (USD) :</t>
  </si>
  <si>
    <t xml:space="preserve">Valor Neto Total   USD$ </t>
  </si>
  <si>
    <t>Actual Commitment (USD)</t>
  </si>
  <si>
    <t>USD (Proyecto) :</t>
  </si>
  <si>
    <t>Total Commitment  (USD):</t>
  </si>
  <si>
    <t>Adjudicación Directa</t>
  </si>
  <si>
    <t>Proveedor Local :</t>
  </si>
  <si>
    <t>Justificación :</t>
  </si>
  <si>
    <t>Revisión Contratos</t>
  </si>
  <si>
    <t>Nombre:</t>
  </si>
  <si>
    <t>Michael Leyton</t>
  </si>
  <si>
    <t>Cargo:</t>
  </si>
  <si>
    <t>Administrador Contratos</t>
  </si>
  <si>
    <t>Firma:</t>
  </si>
  <si>
    <t>ESTRATEGIA DE APROBACIÓN DE ACUERDO A DFA</t>
  </si>
  <si>
    <t>Revisión Project Control</t>
  </si>
  <si>
    <t>Dueño del Centro de Costo</t>
  </si>
  <si>
    <t>Director del Proyecto</t>
  </si>
  <si>
    <t>Antonio Marambio</t>
  </si>
  <si>
    <t>Mike Hubbard</t>
  </si>
  <si>
    <t>Gerente Servicios</t>
  </si>
  <si>
    <t>(Solo si corresponde Según DFA)</t>
  </si>
  <si>
    <t>Valores en USD</t>
  </si>
  <si>
    <t xml:space="preserve">O.S. N° : </t>
  </si>
  <si>
    <t xml:space="preserve">O. S. Fecha: </t>
  </si>
  <si>
    <t>Solicitado a:</t>
  </si>
  <si>
    <t>Ccosto:</t>
  </si>
  <si>
    <t>Facturar a:</t>
  </si>
  <si>
    <t xml:space="preserve">Dirección: </t>
  </si>
  <si>
    <t>RUT: 99.589.930-2</t>
  </si>
  <si>
    <t xml:space="preserve">Comuna: </t>
  </si>
  <si>
    <t>Vallenar</t>
  </si>
  <si>
    <t>Dirección: Isidora Goyenechea 2800 of. 802</t>
  </si>
  <si>
    <t xml:space="preserve">Ciudad: </t>
  </si>
  <si>
    <t>Las Condes - Santiago</t>
  </si>
  <si>
    <t xml:space="preserve">País: </t>
  </si>
  <si>
    <t>Chile</t>
  </si>
  <si>
    <t xml:space="preserve">Giro: Exploración, Explotación, Compra y Arriendo de  </t>
  </si>
  <si>
    <t xml:space="preserve">Giro: </t>
  </si>
  <si>
    <t>Concesiones Mineras.</t>
  </si>
  <si>
    <t xml:space="preserve">Email: </t>
  </si>
  <si>
    <t>Teléfono: 2 464 57 00</t>
  </si>
  <si>
    <t xml:space="preserve">Teléfono: </t>
  </si>
  <si>
    <t>Fax: 2 464 57 35</t>
  </si>
  <si>
    <t xml:space="preserve">Contacto: </t>
  </si>
  <si>
    <t xml:space="preserve">Cuenta Corriente : </t>
  </si>
  <si>
    <t>Banco :</t>
  </si>
  <si>
    <t xml:space="preserve">Descripción: </t>
  </si>
  <si>
    <t xml:space="preserve">Alcance: </t>
  </si>
  <si>
    <t>Descripción - Servicios a Precios Unitarios</t>
  </si>
  <si>
    <t>Valor Unitario</t>
  </si>
  <si>
    <t>Afecto a Honorarios (10%):</t>
  </si>
  <si>
    <t>No Afecto a Iva :</t>
  </si>
  <si>
    <t xml:space="preserve">Términos  y Notas de la O.S.: </t>
  </si>
  <si>
    <t>Fecha de Inicio del Servicio:</t>
  </si>
  <si>
    <t xml:space="preserve"> Fecha de Término :</t>
  </si>
  <si>
    <t>Términos Comerciales</t>
  </si>
  <si>
    <t>6.- La Empresa debe presentar el Estado de Pago (EDP) al Propietario formalmente para su revisión y aprobación, para ello cuenta con un plazo de 15 días corridos. Una vez aprobado se autoriza mediante comunicado formal, la emisión de la factura.Los EDP deben presentarse en los formatos establecidos por el Propietario.  En cada EDP debe presentar el "Formulario de Notificaciones Pendientes" firmado por el Representante Legal de la Empresa.</t>
  </si>
  <si>
    <t xml:space="preserve">1.- Anticipo: </t>
  </si>
  <si>
    <t>2.- Modalidad Contratación:</t>
  </si>
  <si>
    <t>Precio Unitario</t>
  </si>
  <si>
    <t xml:space="preserve">3.- Moneda: </t>
  </si>
  <si>
    <t>4.- Pago de facturas: 30 días corridos una vez emitida la factura Previamente Aprobada.</t>
  </si>
  <si>
    <t>5.-Para el cierre contractual y junto con la factura del Estado de Pago Final  la Empresa debe remitir la carta "Aviso de Término del Servicio", firmada por el Representante Legal.</t>
  </si>
  <si>
    <t>7,- El proveedor debe entregar la Orden de Servicio firmada dentro de 5 días hábiles, de lo contrario o si entrega el servicio, se entederá por aceptadas las condiciones del presente.</t>
  </si>
  <si>
    <t xml:space="preserve">Solicitado por :  </t>
  </si>
  <si>
    <t>Firma Representante Legal</t>
  </si>
  <si>
    <t>Nombre :</t>
  </si>
  <si>
    <t>Cargo :</t>
  </si>
  <si>
    <t>Commitment Autorización en Adjunto</t>
  </si>
  <si>
    <t xml:space="preserve">Nombre: </t>
  </si>
  <si>
    <t xml:space="preserve">Cargo: </t>
  </si>
  <si>
    <t>Representante Legal.</t>
  </si>
  <si>
    <t>Mandante</t>
  </si>
  <si>
    <t>Dirección</t>
  </si>
  <si>
    <t>Dirección Ctta</t>
  </si>
  <si>
    <t>Teléfono Contacto Ctta</t>
  </si>
  <si>
    <t>Correo Contacto Ctta</t>
  </si>
  <si>
    <t>Datos Facturación</t>
  </si>
  <si>
    <t>SCM El Morro</t>
  </si>
  <si>
    <t>Rut</t>
  </si>
  <si>
    <t>Giro</t>
  </si>
  <si>
    <t>Teléfono</t>
  </si>
  <si>
    <t>Fax</t>
  </si>
  <si>
    <t>Comuna</t>
  </si>
  <si>
    <t>RUT: 78.840.880-3</t>
  </si>
  <si>
    <t>Dirección: Brasil 308</t>
  </si>
  <si>
    <t>Giro: Explotación de Minerales</t>
  </si>
  <si>
    <t>Teléfono: 2 898 9300</t>
  </si>
  <si>
    <t>NUEVAUNION SPA</t>
  </si>
  <si>
    <t>Giro (cont)</t>
  </si>
  <si>
    <t xml:space="preserve">Falta solicitante, </t>
  </si>
  <si>
    <t>Cargo Dueño Ccostos</t>
  </si>
  <si>
    <t>ORDEN DE SERVICIO</t>
  </si>
  <si>
    <t>La Compensación Total de los Servicios, por los trabajos que se establecen y describen en el Alcance del Servicio, por el cumplimiento de todos los términos y condiciones de esta Orden de Servicio, y por el pago efectuado por el Contratista de todas las obligaciones incurridas en, o aplicables a la ejecución del Trabajo, es el "Valor Neto Total " estampado en el presente documento.</t>
  </si>
  <si>
    <t>En ningún caso, el Propietario tendrá responsabilidad ni obligación alguna de carácter laboral, previsional o de cualquier otra naturaleza con relación al personal del Contratista. El Contratista deberá cumplir oportuna y plenamente con todas las obligaciones contractuales y legales que tenga respecto de los trabajadores que contrate con el objeto de la prestación del Servicio objeto de este Contrato y deberá exhibir los comprobantes y pagos que correspondan cuando le sean requeridos.</t>
  </si>
  <si>
    <t>El Contratista se obliga en este acto a mantener al Propietario libre e indemne, en todo tiempo, de cualquier tipo de responsabilidades u obligaciones existentes o subsecuentes en relación al personal del Contratista, a subcontratos o terceros, que se relacionen con la prestación del Servicio aquí contratado.</t>
  </si>
  <si>
    <t>Acuerdo de Confidencialidad, documento debe estar firmado por el Representante Legal de Contratista previo al inicio de los servicios.</t>
  </si>
  <si>
    <t>VALOR TOTAL () :</t>
  </si>
  <si>
    <t>CentroCosto Ctto</t>
  </si>
  <si>
    <t>Alcance Ctto</t>
  </si>
  <si>
    <t>Proveedor con experiencia y reconocido en mercado nacional</t>
  </si>
  <si>
    <t>3 COTIZACIONES OJUSTIFICACIÓN POR SOLE SOURCE</t>
  </si>
  <si>
    <t>Solicitado por :</t>
  </si>
  <si>
    <t>Resumen General</t>
  </si>
  <si>
    <t>Justificación S. Source :</t>
  </si>
  <si>
    <t>PDN Nº</t>
  </si>
  <si>
    <t>Firma Control Proyecto</t>
  </si>
  <si>
    <t>L -</t>
  </si>
  <si>
    <t>A -</t>
  </si>
  <si>
    <t>B +</t>
  </si>
  <si>
    <t>USD</t>
  </si>
  <si>
    <t>CARACTERISTICA DE LA CONTRATACIÓN</t>
  </si>
  <si>
    <t>M.O Local</t>
  </si>
  <si>
    <t>menos menos</t>
  </si>
  <si>
    <t>Director Proyecto</t>
  </si>
  <si>
    <t>I01</t>
  </si>
  <si>
    <t>SOCIEDAD CONTRACTUAL MINERA EL MORRO</t>
  </si>
  <si>
    <t>I02</t>
  </si>
  <si>
    <t>RUT Mandante</t>
  </si>
  <si>
    <t>78.840.880-3</t>
  </si>
  <si>
    <t>I03</t>
  </si>
  <si>
    <t>Dirección Mandante</t>
  </si>
  <si>
    <t>Brasil N°308, Vallenar</t>
  </si>
  <si>
    <t>I04</t>
  </si>
  <si>
    <t>Denominación</t>
  </si>
  <si>
    <t>El Morro</t>
  </si>
  <si>
    <t>Ejemplo:</t>
  </si>
  <si>
    <t>NU-MA-SC-275</t>
  </si>
  <si>
    <t>Información Contrato</t>
  </si>
  <si>
    <t>I1</t>
  </si>
  <si>
    <t>NU-IN-SC-281</t>
  </si>
  <si>
    <t>Contraparte Técnica de - Geología, geomorfología, peligros y riesgos naturales - Hidrogeología - Calidad de aguas subterráneas</t>
  </si>
  <si>
    <t>I2</t>
  </si>
  <si>
    <t>Sondajes Quebrada La Fortuna, Campaña 2017</t>
  </si>
  <si>
    <t>I3</t>
  </si>
  <si>
    <t>Fecha del Contrato</t>
  </si>
  <si>
    <t>27 de febrero de 2017</t>
  </si>
  <si>
    <t>I4</t>
  </si>
  <si>
    <t>Nombre Rep. Legal N°1 NU</t>
  </si>
  <si>
    <t>Cesar Ortiz</t>
  </si>
  <si>
    <t>I5</t>
  </si>
  <si>
    <t>Rut Rep. Legal N°1 NuevaUnión</t>
  </si>
  <si>
    <t>11.436.284-0</t>
  </si>
  <si>
    <t>I6</t>
  </si>
  <si>
    <t>Nombre Rep. Legal N°2 NU</t>
  </si>
  <si>
    <t>Julio Retamal</t>
  </si>
  <si>
    <t>I7</t>
  </si>
  <si>
    <t>Rut Rep. Legal N°2 NuevaUnión</t>
  </si>
  <si>
    <t>9.727.084-8</t>
  </si>
  <si>
    <t>Sergio Iriarte D. Geología e Hidrogeología EIRL</t>
  </si>
  <si>
    <t>I8</t>
  </si>
  <si>
    <t>Nombre Contratista</t>
  </si>
  <si>
    <t>Griffith Drilling Perforaciones Limitada</t>
  </si>
  <si>
    <t>76.160.498-8</t>
  </si>
  <si>
    <t>I9</t>
  </si>
  <si>
    <t>Rut Contratista</t>
  </si>
  <si>
    <t>76.168.073-0</t>
  </si>
  <si>
    <t>Avda.Colon 3366 Depto.1812</t>
  </si>
  <si>
    <t>I10</t>
  </si>
  <si>
    <t>Direccion Contratista</t>
  </si>
  <si>
    <t>Parcela 21, Vegas Sur</t>
  </si>
  <si>
    <t>Las Condes</t>
  </si>
  <si>
    <t>I11</t>
  </si>
  <si>
    <t>Comuna Contratista</t>
  </si>
  <si>
    <t>La Serena</t>
  </si>
  <si>
    <t>Santiago</t>
  </si>
  <si>
    <t>I12</t>
  </si>
  <si>
    <t>Ciudad Contratista</t>
  </si>
  <si>
    <t>Sergio Iriarte Díaz</t>
  </si>
  <si>
    <t>I13</t>
  </si>
  <si>
    <t>Nombre Rep. Legal N°1 Contratista</t>
  </si>
  <si>
    <t>Boyd Griffith</t>
  </si>
  <si>
    <t>9.579.953-1</t>
  </si>
  <si>
    <t>I14</t>
  </si>
  <si>
    <t>Rut Rep. Legal N° 1 Ctta</t>
  </si>
  <si>
    <t>14.522.758-5</t>
  </si>
  <si>
    <t>N/A</t>
  </si>
  <si>
    <t>I15</t>
  </si>
  <si>
    <t>Nombre Rep. Legal N°2 Contratista</t>
  </si>
  <si>
    <t>I16</t>
  </si>
  <si>
    <t>Rut Rep. Legal N° 2 Ctta</t>
  </si>
  <si>
    <t>Oferta servicio Contraparte Técnica Sergio Iriarte D. Geología e Hidrogeología EIRL</t>
  </si>
  <si>
    <t>Inf Oferta</t>
  </si>
  <si>
    <t>I17</t>
  </si>
  <si>
    <t>Documento Oferta Ctta</t>
  </si>
  <si>
    <t>Oferta Técnica y Comercial Griffith Drilling Rev. 2 "Sondaje Quebrada La Fortuna"</t>
  </si>
  <si>
    <t>11-11-2016</t>
  </si>
  <si>
    <t>I18</t>
  </si>
  <si>
    <t>Fecha Oferta Ctta</t>
  </si>
  <si>
    <t>03 de enero de 2017</t>
  </si>
  <si>
    <t>Facturación</t>
  </si>
  <si>
    <t>I1801</t>
  </si>
  <si>
    <t>Giro Comercial</t>
  </si>
  <si>
    <t xml:space="preserve">Extracción de minerales </t>
  </si>
  <si>
    <t>I19</t>
  </si>
  <si>
    <t>Nombre Rep. Serv Contratista</t>
  </si>
  <si>
    <t>Cargos Calves</t>
  </si>
  <si>
    <t>I200</t>
  </si>
  <si>
    <t>Nombre Profesional 1</t>
  </si>
  <si>
    <t>I201</t>
  </si>
  <si>
    <t>Cargo Profesional 1</t>
  </si>
  <si>
    <t>Administrador de Contrato</t>
  </si>
  <si>
    <t>I202</t>
  </si>
  <si>
    <t>Nombre Profesional 2</t>
  </si>
  <si>
    <t>Leorindo Escalona Cid</t>
  </si>
  <si>
    <t>I203</t>
  </si>
  <si>
    <t>Cargo Profesional 2</t>
  </si>
  <si>
    <t>Superintendente de Operaciones</t>
  </si>
  <si>
    <t>I204</t>
  </si>
  <si>
    <t>Nombre Profesional 3</t>
  </si>
  <si>
    <t>Luis Contreras Celis</t>
  </si>
  <si>
    <t>I205</t>
  </si>
  <si>
    <t>Cargo Profesional 3</t>
  </si>
  <si>
    <t>Jefe de Proyecto</t>
  </si>
  <si>
    <t>I206</t>
  </si>
  <si>
    <t>Nombre Profesional 4</t>
  </si>
  <si>
    <t>Rolando Trigo Chepillo</t>
  </si>
  <si>
    <t>I207</t>
  </si>
  <si>
    <t>Cargo Profesional 4</t>
  </si>
  <si>
    <t>I208</t>
  </si>
  <si>
    <t>Nombre Profesional 5</t>
  </si>
  <si>
    <t>Carlos Iglesias Araos</t>
  </si>
  <si>
    <t>I209</t>
  </si>
  <si>
    <t>Cargo Profesional 5</t>
  </si>
  <si>
    <t>I2010</t>
  </si>
  <si>
    <t>Nombre Profesional 6</t>
  </si>
  <si>
    <t>Mauricio Castillo Maldonado</t>
  </si>
  <si>
    <t>I2011</t>
  </si>
  <si>
    <t>Cargo Profesional 6</t>
  </si>
  <si>
    <t>APR Sernageomin B</t>
  </si>
  <si>
    <t>I2012</t>
  </si>
  <si>
    <t>Nombre Profesional 7</t>
  </si>
  <si>
    <t>Marcelo Munizaga Catalán</t>
  </si>
  <si>
    <t>I2013</t>
  </si>
  <si>
    <t>Cargo Profesional 7</t>
  </si>
  <si>
    <t>Supervisor de Turno</t>
  </si>
  <si>
    <t>I2014</t>
  </si>
  <si>
    <t>Nombre Profesional 8</t>
  </si>
  <si>
    <t>Alejandro Seura Castillo</t>
  </si>
  <si>
    <t>I2015</t>
  </si>
  <si>
    <t>Cargo Profesional 8</t>
  </si>
  <si>
    <t>I2016</t>
  </si>
  <si>
    <t>Nombre Profesional 9</t>
  </si>
  <si>
    <t>Cristian Urbina Vicencio</t>
  </si>
  <si>
    <t>I2017</t>
  </si>
  <si>
    <t>Cargo Profesional 9</t>
  </si>
  <si>
    <t>Coordinador de Proyecto</t>
  </si>
  <si>
    <t>I2018</t>
  </si>
  <si>
    <t>Nombre Profesional 10</t>
  </si>
  <si>
    <t>Juan Varas Yañez</t>
  </si>
  <si>
    <t>I2019</t>
  </si>
  <si>
    <t>Cargo Profesional 10</t>
  </si>
  <si>
    <t>Plazo Servicio</t>
  </si>
  <si>
    <t>I28</t>
  </si>
  <si>
    <t>Fecha Inicio Servicio</t>
  </si>
  <si>
    <t>I29</t>
  </si>
  <si>
    <t>Fecha Término Servicio</t>
  </si>
  <si>
    <t>06 de junio de 2017</t>
  </si>
  <si>
    <t>I30</t>
  </si>
  <si>
    <t>Duración Servicio</t>
  </si>
  <si>
    <t>I31</t>
  </si>
  <si>
    <t>Duración Servicio (palabras)</t>
  </si>
  <si>
    <t xml:space="preserve"> Cien </t>
  </si>
  <si>
    <t>Valor Servicio</t>
  </si>
  <si>
    <t>I32</t>
  </si>
  <si>
    <t>Moneda Servicio</t>
  </si>
  <si>
    <t>CLP</t>
  </si>
  <si>
    <t>I33</t>
  </si>
  <si>
    <t>I34</t>
  </si>
  <si>
    <t>Valor Servicio (palabras)</t>
  </si>
  <si>
    <t>dos mil trescientos cuarenta y dos millones setecientos veintiocho mil quinientos setenta y dos Pesos</t>
  </si>
  <si>
    <t>I35</t>
  </si>
  <si>
    <t>Afecto a IVA/retención</t>
  </si>
  <si>
    <t>Afecto a Iva</t>
  </si>
  <si>
    <t>Inf Bancaria</t>
  </si>
  <si>
    <t>I36</t>
  </si>
  <si>
    <t>6157990-0</t>
  </si>
  <si>
    <t>I37</t>
  </si>
  <si>
    <t>N° Cuenta Corriente</t>
  </si>
  <si>
    <t>00-120-17621-01</t>
  </si>
  <si>
    <t>I38</t>
  </si>
  <si>
    <t>Nombre Dueño Cuenta Corriente</t>
  </si>
  <si>
    <t>Griffith Drilling Perforaciones Ltda</t>
  </si>
  <si>
    <t>I39</t>
  </si>
  <si>
    <t>Rut Dueño Cuenta Corriente</t>
  </si>
  <si>
    <t>Santander</t>
  </si>
  <si>
    <t>I40</t>
  </si>
  <si>
    <t>Nombre Banco</t>
  </si>
  <si>
    <t>Banco de Chile</t>
  </si>
  <si>
    <t>Valor Boleta</t>
  </si>
  <si>
    <t>I41</t>
  </si>
  <si>
    <t>Boleta Garant (Aplica/No Aplica)</t>
  </si>
  <si>
    <t>Aplica</t>
  </si>
  <si>
    <t>I42</t>
  </si>
  <si>
    <t>Moneda Boleta</t>
  </si>
  <si>
    <t>I43</t>
  </si>
  <si>
    <t>Valor Boleta Garantía</t>
  </si>
  <si>
    <t>33.263.166</t>
  </si>
  <si>
    <t>I44</t>
  </si>
  <si>
    <t>Valor Boleta (palabras)</t>
  </si>
  <si>
    <t xml:space="preserve"> treinta y tres millones doscientos sesenta y tres mil ciento sesenta y seis Pesos</t>
  </si>
  <si>
    <t>I45</t>
  </si>
  <si>
    <t>Porcentaje Boleta</t>
  </si>
  <si>
    <t>15</t>
  </si>
  <si>
    <t>I46</t>
  </si>
  <si>
    <t>Porcentaje Boleta (palabras)</t>
  </si>
  <si>
    <t xml:space="preserve"> quince por ciento</t>
  </si>
  <si>
    <t>I47</t>
  </si>
  <si>
    <t>Vigencia</t>
  </si>
  <si>
    <t>I48</t>
  </si>
  <si>
    <t>Retencion Aplica/No Aplica</t>
  </si>
  <si>
    <t>5</t>
  </si>
  <si>
    <t>Valor % retenciones</t>
  </si>
  <si>
    <t>I49</t>
  </si>
  <si>
    <t>Porcentaje retenciones</t>
  </si>
  <si>
    <t>I50</t>
  </si>
  <si>
    <t>Porcentaje retenciones(palabras)</t>
  </si>
  <si>
    <t xml:space="preserve"> cinco por ciento</t>
  </si>
  <si>
    <t>Multas</t>
  </si>
  <si>
    <t>I51</t>
  </si>
  <si>
    <t>Multa (UF) Gerente Proyecto</t>
  </si>
  <si>
    <t>1000</t>
  </si>
  <si>
    <t>I52</t>
  </si>
  <si>
    <t>Multa (UF) Resto Personal Calve</t>
  </si>
  <si>
    <t>500</t>
  </si>
  <si>
    <t>Sandra Moreira</t>
  </si>
  <si>
    <t>Coordinación</t>
  </si>
  <si>
    <t>I53</t>
  </si>
  <si>
    <t>Coordinador Contrato UN</t>
  </si>
  <si>
    <t>Sr. Jaime Marín</t>
  </si>
  <si>
    <t>Sr. Sergio Iriarte Díaz</t>
  </si>
  <si>
    <t>I54</t>
  </si>
  <si>
    <t>Coordinador Contrato Contratista</t>
  </si>
  <si>
    <t>Sr. Boyd Griffith</t>
  </si>
  <si>
    <t>No existen aportes para este Servicio por parte de Nueva Unión</t>
  </si>
  <si>
    <t>Aportes de UN</t>
  </si>
  <si>
    <t>I55</t>
  </si>
  <si>
    <t>Aporte N°1 NU al Servicio</t>
  </si>
  <si>
    <t xml:space="preserve">Los aportes que El Mandante hará para la prestación del Servicio objeto del Contrato son los identificados a continuación: </t>
  </si>
  <si>
    <t>I56</t>
  </si>
  <si>
    <t>Aporte N°2 NU al Servicio</t>
  </si>
  <si>
    <t>• Construcción de plataformas niveladas
• Fuente de agua industrial
• Alojamiento y alimentación en campamento
• Punto de conexión a sistema de comunicaciones (voz y datos) a través de internet
• Canales de comunicación y contraparte técnica
• Estanques y surtidores de combustible
• Transporte entre Vallenar y faena para cambio de turno</t>
  </si>
  <si>
    <t>I57</t>
  </si>
  <si>
    <t>Aporte N°3 NU al Servicio</t>
  </si>
  <si>
    <t>I58</t>
  </si>
  <si>
    <t>Aporte N°4 NU al Servicio</t>
  </si>
  <si>
    <t>I59</t>
  </si>
  <si>
    <t>Aporte N°5 NU al Servicio</t>
  </si>
  <si>
    <t>I60</t>
  </si>
  <si>
    <t>Aporte N°6 NU al Servicio</t>
  </si>
  <si>
    <t>Sra. Sandra Moreira</t>
  </si>
  <si>
    <t>Notificaciones</t>
  </si>
  <si>
    <t>I61</t>
  </si>
  <si>
    <t>Nombre Rep Notif NU</t>
  </si>
  <si>
    <t>I62</t>
  </si>
  <si>
    <t>Cargo Nombre Rep Notif UN</t>
  </si>
  <si>
    <t>Superintendente Tranque de Relaves</t>
  </si>
  <si>
    <t>I63</t>
  </si>
  <si>
    <t>Correo Rep Notif NU</t>
  </si>
  <si>
    <t>Jaime.marin@nuevaunion.cl</t>
  </si>
  <si>
    <t>I64</t>
  </si>
  <si>
    <t>Nombre Rep Notif Ctta</t>
  </si>
  <si>
    <t>Consultor</t>
  </si>
  <si>
    <t>I65</t>
  </si>
  <si>
    <t>Cargo Nombre Rep Notif Ctta</t>
  </si>
  <si>
    <t>siriarte.diaz@gmail.com</t>
  </si>
  <si>
    <t>I66</t>
  </si>
  <si>
    <t>Correo Rep Notif Ctta</t>
  </si>
  <si>
    <t>b.griffith@griffithdrilling.com</t>
  </si>
  <si>
    <t>Personería</t>
  </si>
  <si>
    <t>I67</t>
  </si>
  <si>
    <t>Fecha Doc. Personería NU</t>
  </si>
  <si>
    <t>08 de junio de 2015</t>
  </si>
  <si>
    <t xml:space="preserve">Décimo Sexta Notaría </t>
  </si>
  <si>
    <t>I68</t>
  </si>
  <si>
    <t>N° Notaría  Doc Pers NU</t>
  </si>
  <si>
    <t xml:space="preserve">Raúl Undurraga Lazo </t>
  </si>
  <si>
    <t>I69</t>
  </si>
  <si>
    <t>Notario Doc Pers NU</t>
  </si>
  <si>
    <t>Antonieta Mendoza Escalas</t>
  </si>
  <si>
    <t>I70</t>
  </si>
  <si>
    <t>Fecha Doc. Personería Ctta</t>
  </si>
  <si>
    <t>23 de septiembre de 2011</t>
  </si>
  <si>
    <t>I71</t>
  </si>
  <si>
    <t>N° Notaría  Doc Pers Ctta</t>
  </si>
  <si>
    <t>Décimo Octava Notaría</t>
  </si>
  <si>
    <t>I72</t>
  </si>
  <si>
    <t>Notario Doc Pers Ctta</t>
  </si>
  <si>
    <t>Patricio Zaldivar</t>
  </si>
  <si>
    <t>I73</t>
  </si>
  <si>
    <t>N° Carta de Adjudicación</t>
  </si>
  <si>
    <t>DK-0005-17</t>
  </si>
  <si>
    <t>I74</t>
  </si>
  <si>
    <t>Fecha Carta Adjudicación</t>
  </si>
  <si>
    <t>26 de enero de 2017</t>
  </si>
  <si>
    <t>la Ciuidad de Santiago, en las instalaciones del Consultor y Terreno Área de Influencia del Proyecto</t>
  </si>
  <si>
    <t>I75</t>
  </si>
  <si>
    <t>El Servicio será Prestado en</t>
  </si>
  <si>
    <t>la Ciuidad de Santiago, en las instalaciones del Contratista y Terreno en Área de Influencia del Proyecto</t>
  </si>
  <si>
    <t>Los valores indicados  incluyen la retención legal de 10%</t>
  </si>
  <si>
    <t>I76</t>
  </si>
  <si>
    <t>Nota; Los Valores indicados son Netos, e incluyen la retención legal de 10% ?</t>
  </si>
  <si>
    <t>Los valores indicados son netos</t>
  </si>
  <si>
    <t>Modalidad de Precios Unitarios por Tarifas de Horarias por Servicios prestados</t>
  </si>
  <si>
    <t>I77</t>
  </si>
  <si>
    <t>La modalidad de Servicio es:</t>
  </si>
  <si>
    <t>Contrato Mixto con partidas cotizadas a Suma Alzada y serie de Precios Unitarios</t>
  </si>
  <si>
    <t xml:space="preserve"> No Considera Anticipo</t>
  </si>
  <si>
    <t>I78</t>
  </si>
  <si>
    <t xml:space="preserve">Este Contrato (No Considera Anticipo/ Considera un Anticipo del 30%, equivalenta a CLP </t>
  </si>
  <si>
    <t>Excento de IVA</t>
  </si>
  <si>
    <t>I79</t>
  </si>
  <si>
    <t>El Precios esta (Sujeto/Exento de IVA)?</t>
  </si>
  <si>
    <t>I80</t>
  </si>
  <si>
    <t>Indicar si (Aplica/No aplica Multa)</t>
  </si>
  <si>
    <t>I81</t>
  </si>
  <si>
    <t>% multa</t>
  </si>
  <si>
    <t>0,1</t>
  </si>
  <si>
    <t>I82</t>
  </si>
  <si>
    <t>% multa (palabras)</t>
  </si>
  <si>
    <t>cero coma uno por ciento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</si>
</sst>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 #,##0.00_ ;_ * \-#,##0.00_ ;_ * &quot;-&quot;??_ ;_ @_ "/>
    <numFmt numFmtId="165" formatCode="_-* #,##0_-;\-* #,##0_-;_-* &quot;-&quot;??_-;_-@_-"/>
    <numFmt numFmtId="166" formatCode="yyyy\-mm\-dd"/>
    <numFmt numFmtId="167" formatCode="_(* #,##0_);_(* \(#,##0\);_(* &quot;&quot;??_);_(@_)"/>
    <numFmt numFmtId="168" formatCode="_-&quot;$&quot;\ * #,##0.00_-;\-&quot;$&quot;\ * #,##0.00_-;_-&quot;$&quot;\ * &quot;-&quot;??_-;_-@_-"/>
    <numFmt numFmtId="169" formatCode="#,##0.0"/>
    <numFmt numFmtId="170" formatCode="_(* #,##0_);_(* \(#,##0\);_(* &quot;&quot;?_);_(@_)"/>
    <numFmt numFmtId="171" formatCode="_-[$USD]\ * #,##0.00_-;\-[$USD]\ * #,##0.00_-;_-[$USD]\ * &quot;-&quot;??_-;_-@_-"/>
    <numFmt numFmtId="172" formatCode="_-* #,##0.0_-;\-* #,##0.0_-;_-* &quot;-&quot;??_-;_-@_-"/>
  </numFmts>
  <fonts count="46"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0"/>
      <color rgb="FF000000"/>
      <name val="Arial"/>
      <family val="2"/>
    </font>
    <font>
      <sz val="11"/>
      <color indexed="8"/>
      <name val="Calibri"/>
      <family val="2"/>
    </font>
    <font>
      <b/>
      <sz val="10"/>
      <color rgb="FF000000"/>
      <name val="Arial"/>
      <family val="2"/>
    </font>
    <font>
      <sz val="11"/>
      <color indexed="62"/>
      <name val="Calibri"/>
      <family val="2"/>
    </font>
    <font>
      <sz val="10"/>
      <name val="Arial"/>
      <family val="2"/>
    </font>
    <font>
      <b/>
      <sz val="14"/>
      <name val="Arial"/>
      <family val="2"/>
    </font>
    <font>
      <b/>
      <sz val="11"/>
      <name val="Arial"/>
      <family val="2"/>
    </font>
    <font>
      <b/>
      <sz val="10"/>
      <name val="Arial"/>
      <family val="2"/>
    </font>
    <font>
      <b/>
      <sz val="10"/>
      <color indexed="8"/>
      <name val="Arial"/>
      <family val="2"/>
    </font>
    <font>
      <sz val="12"/>
      <name val="Arial"/>
      <family val="2"/>
    </font>
    <font>
      <sz val="11"/>
      <name val="Arial"/>
      <family val="2"/>
    </font>
    <font>
      <sz val="10"/>
      <color theme="10"/>
      <name val="Arial"/>
      <family val="2"/>
    </font>
    <font>
      <sz val="9"/>
      <name val="Arial"/>
      <family val="2"/>
    </font>
    <font>
      <b/>
      <sz val="9"/>
      <name val="Arial"/>
      <family val="2"/>
    </font>
    <font>
      <sz val="10"/>
      <color theme="0"/>
      <name val="Arial"/>
      <family val="2"/>
    </font>
    <font>
      <sz val="8"/>
      <name val="Arial"/>
      <family val="2"/>
    </font>
    <font>
      <sz val="8"/>
      <color rgb="FF000000"/>
      <name val="Arial"/>
      <family val="2"/>
    </font>
    <font>
      <b/>
      <sz val="8"/>
      <color rgb="FF000000"/>
      <name val="Arial"/>
      <family val="2"/>
    </font>
    <font>
      <b/>
      <sz val="10"/>
      <color theme="1"/>
      <name val="Calibri"/>
      <family val="2"/>
      <scheme val="minor"/>
    </font>
    <font>
      <sz val="10"/>
      <color theme="1"/>
      <name val="Calibri"/>
      <family val="2"/>
      <scheme val="minor"/>
    </font>
    <font>
      <b/>
      <sz val="8"/>
      <color indexed="8"/>
      <name val="Arial"/>
      <family val="2"/>
    </font>
    <font>
      <sz val="8"/>
      <color indexed="8"/>
      <name val="Arial"/>
      <family val="2"/>
    </font>
    <font>
      <b/>
      <sz val="7.5"/>
      <name val="Arial"/>
      <family val="2"/>
    </font>
    <font>
      <sz val="7.5"/>
      <name val="Arial"/>
      <family val="2"/>
    </font>
    <font>
      <b/>
      <sz val="12"/>
      <name val="Arial"/>
      <family val="2"/>
    </font>
    <font>
      <sz val="10"/>
      <color indexed="8"/>
      <name val="Arial"/>
      <family val="2"/>
    </font>
    <font>
      <u/>
      <sz val="11"/>
      <name val="Arial"/>
      <family val="2"/>
    </font>
    <font>
      <sz val="9"/>
      <color theme="1"/>
      <name val="Calibri"/>
      <family val="2"/>
      <scheme val="minor"/>
    </font>
    <font>
      <u/>
      <sz val="12"/>
      <name val="Arial"/>
      <family val="2"/>
    </font>
    <font>
      <b/>
      <u/>
      <sz val="12"/>
      <name val="Arial"/>
      <family val="2"/>
    </font>
    <font>
      <sz val="10"/>
      <color theme="0" tint="-0.14999847407452621"/>
      <name val="Arial"/>
      <family val="2"/>
    </font>
    <font>
      <sz val="9"/>
      <color indexed="8"/>
      <name val="Arial"/>
      <family val="2"/>
    </font>
    <font>
      <sz val="11"/>
      <color theme="1"/>
      <name val="Arial"/>
    </font>
    <font>
      <b/>
      <sz val="11"/>
      <color indexed="8"/>
      <name val="Arial"/>
      <family val="2"/>
    </font>
    <font>
      <sz val="11"/>
      <color indexed="8"/>
      <name val="Arial"/>
      <family val="2"/>
    </font>
    <font>
      <b/>
      <sz val="11"/>
      <color rgb="FF000000"/>
      <name val="Arial"/>
    </font>
    <font>
      <sz val="12"/>
      <color theme="1"/>
      <name val="Arial"/>
    </font>
    <font>
      <b/>
      <sz val="10"/>
      <color theme="1"/>
      <name val="Arial"/>
    </font>
    <font>
      <sz val="10"/>
      <color theme="1"/>
      <name val="Arial"/>
    </font>
    <font>
      <b/>
      <sz val="12"/>
      <color theme="1"/>
      <name val="Arial"/>
    </font>
    <font>
      <b/>
      <sz val="24"/>
      <color theme="1"/>
      <name val="Calibri"/>
      <scheme val="minor"/>
    </font>
    <font>
      <sz val="11"/>
      <color theme="0" tint="-0.499984740745262"/>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47"/>
      </patternFill>
    </fill>
    <fill>
      <patternFill patternType="solid">
        <fgColor theme="9" tint="0.79998168889431442"/>
        <bgColor indexed="64"/>
      </patternFill>
    </fill>
    <fill>
      <patternFill patternType="solid">
        <fgColor theme="6" tint="0.39997558519241921"/>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rgb="FFFFFF00"/>
        <bgColor indexed="64"/>
      </patternFill>
    </fill>
  </fills>
  <borders count="3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right/>
      <top style="hair">
        <color auto="1"/>
      </top>
      <bottom/>
      <diagonal/>
    </border>
    <border>
      <left style="medium">
        <color auto="1"/>
      </left>
      <right/>
      <top style="hair">
        <color auto="1"/>
      </top>
      <bottom style="hair">
        <color auto="1"/>
      </bottom>
      <diagonal/>
    </border>
    <border>
      <left/>
      <right style="hair">
        <color auto="1"/>
      </right>
      <top style="hair">
        <color auto="1"/>
      </top>
      <bottom style="hair">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hair">
        <color auto="1"/>
      </bottom>
      <diagonal/>
    </border>
    <border>
      <left style="hair">
        <color auto="1"/>
      </left>
      <right style="medium">
        <color auto="1"/>
      </right>
      <top/>
      <bottom style="medium">
        <color auto="1"/>
      </bottom>
      <diagonal/>
    </border>
    <border>
      <left style="hair">
        <color auto="1"/>
      </left>
      <right style="medium">
        <color auto="1"/>
      </right>
      <top/>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style="thin">
        <color auto="1"/>
      </bottom>
      <diagonal/>
    </border>
  </borders>
  <cellStyleXfs count="16">
    <xf numFmtId="0" fontId="0" fillId="0" borderId="0"/>
    <xf numFmtId="0" fontId="3" fillId="0" borderId="0"/>
    <xf numFmtId="0" fontId="7" fillId="4" borderId="7"/>
    <xf numFmtId="0" fontId="5" fillId="0" borderId="0"/>
    <xf numFmtId="0" fontId="3" fillId="0" borderId="0"/>
    <xf numFmtId="0" fontId="4" fillId="0" borderId="0"/>
    <xf numFmtId="0" fontId="2" fillId="0" borderId="0"/>
    <xf numFmtId="0" fontId="8" fillId="0" borderId="0"/>
    <xf numFmtId="0" fontId="8" fillId="0" borderId="0"/>
    <xf numFmtId="168" fontId="1" fillId="0" borderId="0"/>
    <xf numFmtId="0" fontId="15" fillId="0" borderId="0"/>
    <xf numFmtId="0" fontId="1" fillId="0" borderId="0"/>
    <xf numFmtId="164" fontId="8" fillId="0" borderId="0"/>
    <xf numFmtId="43" fontId="1" fillId="0" borderId="0"/>
    <xf numFmtId="0" fontId="1" fillId="0" borderId="0"/>
    <xf numFmtId="164" fontId="2" fillId="0" borderId="0" applyFont="0" applyFill="0" applyBorder="0" applyAlignment="0" applyProtection="0"/>
  </cellStyleXfs>
  <cellXfs count="388">
    <xf numFmtId="0" fontId="0" fillId="0" borderId="0" xfId="0"/>
    <xf numFmtId="0" fontId="0" fillId="0" borderId="0" xfId="5" applyFont="1"/>
    <xf numFmtId="0" fontId="0" fillId="5" borderId="0" xfId="0" applyFill="1"/>
    <xf numFmtId="166" fontId="0" fillId="5" borderId="0" xfId="4" applyNumberFormat="1" applyFont="1" applyFill="1"/>
    <xf numFmtId="0" fontId="0" fillId="5" borderId="0" xfId="5" applyFont="1" applyFill="1"/>
    <xf numFmtId="0" fontId="8" fillId="0" borderId="6" xfId="8" applyBorder="1" applyAlignment="1">
      <alignment vertical="center"/>
    </xf>
    <xf numFmtId="0" fontId="8" fillId="0" borderId="6" xfId="8" applyBorder="1" applyAlignment="1">
      <alignment horizontal="center" vertical="center"/>
    </xf>
    <xf numFmtId="2" fontId="8" fillId="2" borderId="0" xfId="7" applyNumberFormat="1" applyFill="1" applyBorder="1" applyAlignment="1">
      <alignment horizontal="center"/>
    </xf>
    <xf numFmtId="2" fontId="8" fillId="0" borderId="0" xfId="7" applyNumberFormat="1" applyBorder="1" applyAlignment="1">
      <alignment horizontal="center"/>
    </xf>
    <xf numFmtId="0" fontId="8" fillId="0" borderId="0" xfId="7" applyBorder="1" applyAlignment="1">
      <alignment horizontal="left"/>
    </xf>
    <xf numFmtId="0" fontId="14" fillId="0" borderId="0" xfId="7" applyFont="1" applyBorder="1"/>
    <xf numFmtId="14" fontId="14" fillId="0" borderId="0" xfId="7" applyNumberFormat="1" applyFont="1" applyBorder="1" applyAlignment="1">
      <alignment horizontal="right"/>
    </xf>
    <xf numFmtId="167" fontId="11" fillId="0" borderId="0" xfId="7" applyNumberFormat="1" applyFont="1" applyBorder="1" applyAlignment="1">
      <alignment horizontal="center" vertical="center"/>
    </xf>
    <xf numFmtId="0" fontId="11" fillId="0" borderId="0" xfId="7" applyFont="1" applyBorder="1" applyAlignment="1">
      <alignment horizontal="left"/>
    </xf>
    <xf numFmtId="168" fontId="11" fillId="8" borderId="0" xfId="9" applyFont="1" applyFill="1" applyBorder="1" applyAlignment="1">
      <alignment horizontal="right"/>
    </xf>
    <xf numFmtId="0" fontId="11" fillId="2" borderId="0" xfId="7" applyFont="1" applyFill="1" applyBorder="1" applyAlignment="1">
      <alignment horizontal="right"/>
    </xf>
    <xf numFmtId="2" fontId="8" fillId="2" borderId="0" xfId="8" applyNumberFormat="1" applyFill="1" applyBorder="1" applyAlignment="1">
      <alignment horizontal="center" vertical="center"/>
    </xf>
    <xf numFmtId="0" fontId="16" fillId="0" borderId="0" xfId="8" applyFont="1" applyBorder="1" applyAlignment="1">
      <alignment horizontal="left"/>
    </xf>
    <xf numFmtId="0" fontId="8" fillId="0" borderId="0" xfId="8" applyBorder="1"/>
    <xf numFmtId="0" fontId="16" fillId="0" borderId="0" xfId="8" applyFont="1" applyBorder="1" applyAlignment="1">
      <alignment vertical="justify" wrapText="1"/>
    </xf>
    <xf numFmtId="0" fontId="18" fillId="0" borderId="0" xfId="8" applyFont="1" applyBorder="1" applyAlignment="1">
      <alignment horizontal="right"/>
    </xf>
    <xf numFmtId="4" fontId="18" fillId="0" borderId="0" xfId="8" applyNumberFormat="1" applyFont="1" applyBorder="1" applyAlignment="1">
      <alignment horizontal="left"/>
    </xf>
    <xf numFmtId="14" fontId="18" fillId="0" borderId="0" xfId="8" applyNumberFormat="1" applyFont="1" applyBorder="1" applyAlignment="1">
      <alignment horizontal="left"/>
    </xf>
    <xf numFmtId="14" fontId="19" fillId="0" borderId="0" xfId="8" applyNumberFormat="1" applyFont="1" applyBorder="1" applyAlignment="1">
      <alignment horizontal="left"/>
    </xf>
    <xf numFmtId="2" fontId="8" fillId="0" borderId="0" xfId="7" applyNumberFormat="1" applyFont="1" applyBorder="1" applyAlignment="1">
      <alignment horizontal="right"/>
    </xf>
    <xf numFmtId="0" fontId="0" fillId="0" borderId="6" xfId="0" applyBorder="1"/>
    <xf numFmtId="0" fontId="0" fillId="0" borderId="0" xfId="0" applyAlignment="1">
      <alignment horizontal="right"/>
    </xf>
    <xf numFmtId="0" fontId="0" fillId="10" borderId="0" xfId="0" applyFill="1"/>
    <xf numFmtId="0" fontId="0" fillId="0" borderId="0" xfId="0"/>
    <xf numFmtId="0" fontId="9" fillId="0" borderId="0" xfId="8" applyFont="1" applyFill="1" applyBorder="1" applyAlignment="1"/>
    <xf numFmtId="2" fontId="8" fillId="0" borderId="0" xfId="8" applyNumberFormat="1" applyFill="1" applyBorder="1" applyAlignment="1">
      <alignment horizontal="center"/>
    </xf>
    <xf numFmtId="2" fontId="8" fillId="0" borderId="0" xfId="8" applyNumberFormat="1" applyFill="1" applyBorder="1"/>
    <xf numFmtId="0" fontId="8" fillId="0" borderId="0" xfId="8" applyFill="1" applyBorder="1" applyAlignment="1">
      <alignment horizontal="center"/>
    </xf>
    <xf numFmtId="0" fontId="8" fillId="0" borderId="0" xfId="8" applyFill="1" applyBorder="1"/>
    <xf numFmtId="0" fontId="8" fillId="0" borderId="0" xfId="8" applyFill="1" applyBorder="1" applyAlignment="1">
      <alignment horizontal="right"/>
    </xf>
    <xf numFmtId="0" fontId="10" fillId="0" borderId="0" xfId="8" applyFont="1" applyBorder="1"/>
    <xf numFmtId="2" fontId="10" fillId="0" borderId="0" xfId="8" applyNumberFormat="1" applyFont="1" applyFill="1" applyBorder="1"/>
    <xf numFmtId="2" fontId="8" fillId="0" borderId="0" xfId="8" applyNumberFormat="1" applyBorder="1" applyAlignment="1">
      <alignment horizontal="center"/>
    </xf>
    <xf numFmtId="0" fontId="8" fillId="0" borderId="0" xfId="8" applyBorder="1" applyAlignment="1">
      <alignment horizontal="right"/>
    </xf>
    <xf numFmtId="0" fontId="28" fillId="0" borderId="0" xfId="8" applyFont="1" applyFill="1" applyBorder="1" applyAlignment="1">
      <alignment horizontal="center"/>
    </xf>
    <xf numFmtId="2" fontId="8" fillId="0" borderId="0" xfId="8" applyNumberFormat="1" applyFont="1" applyFill="1" applyBorder="1"/>
    <xf numFmtId="0" fontId="29" fillId="0" borderId="0" xfId="8" applyFont="1" applyFill="1" applyBorder="1"/>
    <xf numFmtId="0" fontId="12" fillId="0" borderId="0" xfId="8" applyFont="1" applyFill="1" applyBorder="1"/>
    <xf numFmtId="0" fontId="8" fillId="0" borderId="0" xfId="8" applyFill="1" applyBorder="1" applyAlignment="1">
      <alignment vertical="center"/>
    </xf>
    <xf numFmtId="0" fontId="11" fillId="0" borderId="0" xfId="8" applyFont="1" applyBorder="1" applyAlignment="1">
      <alignment horizontal="right"/>
    </xf>
    <xf numFmtId="2" fontId="8" fillId="0" borderId="0" xfId="8" applyNumberFormat="1" applyBorder="1" applyAlignment="1">
      <alignment horizontal="right" vertical="center"/>
    </xf>
    <xf numFmtId="0" fontId="8" fillId="0" borderId="0" xfId="8" applyFont="1" applyBorder="1" applyAlignment="1">
      <alignment horizontal="left"/>
    </xf>
    <xf numFmtId="0" fontId="8" fillId="0" borderId="0" xfId="8" applyFont="1" applyFill="1" applyBorder="1" applyAlignment="1">
      <alignment horizontal="left"/>
    </xf>
    <xf numFmtId="0" fontId="8" fillId="0" borderId="0" xfId="8" applyFill="1" applyBorder="1" applyAlignment="1">
      <alignment horizontal="left"/>
    </xf>
    <xf numFmtId="0" fontId="15" fillId="0" borderId="0" xfId="10" applyFill="1" applyBorder="1" applyAlignment="1" applyProtection="1"/>
    <xf numFmtId="0" fontId="8" fillId="0" borderId="0" xfId="8" applyNumberFormat="1" applyFont="1" applyFill="1" applyBorder="1" applyAlignment="1">
      <alignment horizontal="left"/>
    </xf>
    <xf numFmtId="49" fontId="8" fillId="0" borderId="0" xfId="8" applyNumberFormat="1" applyFont="1" applyFill="1" applyBorder="1" applyAlignment="1">
      <alignment horizontal="left"/>
    </xf>
    <xf numFmtId="0" fontId="30" fillId="7" borderId="1" xfId="8" applyFont="1" applyFill="1" applyBorder="1" applyAlignment="1">
      <alignment vertical="top" wrapText="1"/>
    </xf>
    <xf numFmtId="0" fontId="8" fillId="0" borderId="8" xfId="8" applyBorder="1"/>
    <xf numFmtId="0" fontId="16" fillId="0" borderId="0" xfId="8" applyFont="1" applyFill="1" applyBorder="1" applyAlignment="1">
      <alignment vertical="justify" wrapText="1"/>
    </xf>
    <xf numFmtId="2" fontId="14" fillId="0" borderId="0" xfId="8" applyNumberFormat="1" applyFont="1" applyBorder="1" applyAlignment="1">
      <alignment horizontal="center"/>
    </xf>
    <xf numFmtId="171" fontId="10" fillId="7" borderId="0" xfId="8" applyNumberFormat="1" applyFont="1" applyFill="1" applyBorder="1" applyAlignment="1"/>
    <xf numFmtId="171" fontId="10" fillId="7" borderId="0" xfId="8" applyNumberFormat="1" applyFont="1" applyFill="1" applyBorder="1" applyAlignment="1">
      <alignment horizontal="right"/>
    </xf>
    <xf numFmtId="0" fontId="24" fillId="3" borderId="0" xfId="8" applyFont="1" applyFill="1" applyBorder="1" applyAlignment="1">
      <alignment vertical="center"/>
    </xf>
    <xf numFmtId="0" fontId="8" fillId="0" borderId="0" xfId="8" applyFill="1" applyBorder="1" applyAlignment="1"/>
    <xf numFmtId="0" fontId="11" fillId="0" borderId="0" xfId="8" applyFont="1" applyFill="1" applyBorder="1" applyAlignment="1">
      <alignment vertical="center"/>
    </xf>
    <xf numFmtId="0" fontId="32" fillId="0" borderId="0" xfId="8" applyFont="1" applyFill="1" applyBorder="1" applyAlignment="1">
      <alignment vertical="center"/>
    </xf>
    <xf numFmtId="2" fontId="8" fillId="0" borderId="0" xfId="8" applyNumberFormat="1" applyBorder="1" applyAlignment="1">
      <alignment horizontal="center" vertical="center"/>
    </xf>
    <xf numFmtId="2" fontId="8" fillId="0" borderId="0" xfId="8" applyNumberFormat="1" applyBorder="1" applyAlignment="1">
      <alignment vertical="center"/>
    </xf>
    <xf numFmtId="0" fontId="28" fillId="0" borderId="0" xfId="8" applyFont="1" applyFill="1" applyBorder="1" applyAlignment="1">
      <alignment vertical="center"/>
    </xf>
    <xf numFmtId="0" fontId="28" fillId="0" borderId="0" xfId="8" applyFont="1" applyBorder="1" applyAlignment="1">
      <alignment horizontal="right"/>
    </xf>
    <xf numFmtId="2" fontId="28" fillId="0" borderId="0" xfId="8" applyNumberFormat="1" applyFont="1" applyBorder="1" applyAlignment="1">
      <alignment horizontal="center" vertical="center"/>
    </xf>
    <xf numFmtId="0" fontId="33" fillId="0" borderId="0" xfId="8" applyFont="1" applyFill="1" applyBorder="1" applyAlignment="1">
      <alignment vertical="center"/>
    </xf>
    <xf numFmtId="0" fontId="8" fillId="0" borderId="0" xfId="8" applyFont="1" applyFill="1" applyBorder="1" applyAlignment="1">
      <alignment vertical="center"/>
    </xf>
    <xf numFmtId="0" fontId="8" fillId="0" borderId="0" xfId="8" applyBorder="1" applyAlignment="1">
      <alignment vertical="center"/>
    </xf>
    <xf numFmtId="0" fontId="28" fillId="0" borderId="6" xfId="8" applyFont="1" applyFill="1" applyBorder="1" applyAlignment="1">
      <alignment vertical="center"/>
    </xf>
    <xf numFmtId="0" fontId="33" fillId="0" borderId="6" xfId="8" applyFont="1" applyFill="1" applyBorder="1" applyAlignment="1">
      <alignment vertical="center"/>
    </xf>
    <xf numFmtId="2" fontId="28" fillId="0" borderId="6" xfId="8" applyNumberFormat="1" applyFont="1" applyBorder="1" applyAlignment="1">
      <alignment horizontal="center" vertical="center"/>
    </xf>
    <xf numFmtId="0" fontId="13" fillId="0" borderId="0" xfId="8" applyFont="1" applyFill="1" applyBorder="1" applyAlignment="1">
      <alignment vertical="center"/>
    </xf>
    <xf numFmtId="0" fontId="8" fillId="0" borderId="0" xfId="8" applyBorder="1" applyAlignment="1">
      <alignment horizontal="center" vertical="center"/>
    </xf>
    <xf numFmtId="0" fontId="11" fillId="0" borderId="0" xfId="8" applyFont="1" applyBorder="1" applyAlignment="1">
      <alignment vertical="center"/>
    </xf>
    <xf numFmtId="0" fontId="8" fillId="0" borderId="6" xfId="8" applyFont="1" applyFill="1" applyBorder="1" applyAlignment="1">
      <alignment vertical="center"/>
    </xf>
    <xf numFmtId="0" fontId="8" fillId="0" borderId="6" xfId="8" applyFill="1" applyBorder="1" applyAlignment="1">
      <alignment vertical="center"/>
    </xf>
    <xf numFmtId="0" fontId="8" fillId="0" borderId="17" xfId="8" applyFont="1" applyFill="1" applyBorder="1" applyAlignment="1">
      <alignment horizontal="center" vertical="center"/>
    </xf>
    <xf numFmtId="0" fontId="8" fillId="0" borderId="1" xfId="8" applyFill="1" applyBorder="1" applyAlignment="1">
      <alignment horizontal="center"/>
    </xf>
    <xf numFmtId="0" fontId="8" fillId="0" borderId="2" xfId="8" applyFill="1" applyBorder="1" applyAlignment="1">
      <alignment horizontal="center"/>
    </xf>
    <xf numFmtId="0" fontId="8" fillId="0" borderId="2" xfId="8" applyFill="1" applyBorder="1"/>
    <xf numFmtId="0" fontId="8" fillId="0" borderId="2" xfId="8" applyFill="1" applyBorder="1" applyAlignment="1">
      <alignment horizontal="right"/>
    </xf>
    <xf numFmtId="2" fontId="8" fillId="0" borderId="2" xfId="8" applyNumberFormat="1" applyFill="1" applyBorder="1" applyAlignment="1">
      <alignment horizontal="center"/>
    </xf>
    <xf numFmtId="2" fontId="8" fillId="0" borderId="2" xfId="8" applyNumberFormat="1" applyFill="1" applyBorder="1"/>
    <xf numFmtId="0" fontId="8" fillId="0" borderId="3" xfId="8" applyBorder="1"/>
    <xf numFmtId="2" fontId="10" fillId="0" borderId="4" xfId="8" applyNumberFormat="1" applyFont="1" applyFill="1" applyBorder="1" applyAlignment="1">
      <alignment horizontal="left"/>
    </xf>
    <xf numFmtId="2" fontId="8" fillId="0" borderId="4" xfId="8" applyNumberFormat="1" applyFont="1" applyFill="1" applyBorder="1" applyAlignment="1">
      <alignment horizontal="left"/>
    </xf>
    <xf numFmtId="0" fontId="8" fillId="0" borderId="5" xfId="8" applyBorder="1"/>
    <xf numFmtId="0" fontId="8" fillId="0" borderId="4" xfId="8" applyFill="1" applyBorder="1" applyAlignment="1">
      <alignment horizontal="center"/>
    </xf>
    <xf numFmtId="0" fontId="12" fillId="0" borderId="4" xfId="8" applyFont="1" applyBorder="1"/>
    <xf numFmtId="0" fontId="29" fillId="0" borderId="4" xfId="8" applyFont="1" applyBorder="1"/>
    <xf numFmtId="0" fontId="8" fillId="0" borderId="4" xfId="8" applyFont="1" applyFill="1" applyBorder="1" applyAlignment="1">
      <alignment horizontal="left"/>
    </xf>
    <xf numFmtId="0" fontId="8" fillId="0" borderId="4" xfId="8" applyFont="1" applyBorder="1" applyAlignment="1">
      <alignment horizontal="left"/>
    </xf>
    <xf numFmtId="0" fontId="8" fillId="0" borderId="8" xfId="8" applyFont="1" applyFill="1" applyBorder="1" applyAlignment="1">
      <alignment horizontal="left"/>
    </xf>
    <xf numFmtId="0" fontId="8" fillId="0" borderId="9" xfId="8" applyFont="1" applyFill="1" applyBorder="1" applyAlignment="1">
      <alignment horizontal="left"/>
    </xf>
    <xf numFmtId="0" fontId="8" fillId="0" borderId="9" xfId="8" applyFill="1" applyBorder="1"/>
    <xf numFmtId="0" fontId="8" fillId="0" borderId="9" xfId="8" applyFill="1" applyBorder="1" applyAlignment="1">
      <alignment horizontal="right"/>
    </xf>
    <xf numFmtId="2" fontId="8" fillId="0" borderId="9" xfId="8" applyNumberFormat="1" applyFill="1" applyBorder="1" applyAlignment="1">
      <alignment horizontal="center"/>
    </xf>
    <xf numFmtId="2" fontId="8" fillId="0" borderId="9" xfId="8" applyNumberFormat="1" applyFill="1" applyBorder="1"/>
    <xf numFmtId="0" fontId="8" fillId="0" borderId="10" xfId="8" applyBorder="1"/>
    <xf numFmtId="170" fontId="8" fillId="5" borderId="16" xfId="8" applyNumberFormat="1" applyFont="1" applyFill="1" applyBorder="1" applyAlignment="1">
      <alignment horizontal="right" vertical="center"/>
    </xf>
    <xf numFmtId="165" fontId="8" fillId="5" borderId="16" xfId="15" applyNumberFormat="1" applyFont="1" applyFill="1" applyBorder="1" applyAlignment="1">
      <alignment horizontal="right" vertical="center"/>
    </xf>
    <xf numFmtId="43" fontId="8" fillId="5" borderId="16" xfId="15" applyNumberFormat="1" applyFont="1" applyFill="1" applyBorder="1" applyAlignment="1">
      <alignment horizontal="right" vertical="center"/>
    </xf>
    <xf numFmtId="0" fontId="11" fillId="0" borderId="1" xfId="8" applyFont="1" applyFill="1" applyBorder="1" applyAlignment="1">
      <alignment horizontal="left" vertical="center"/>
    </xf>
    <xf numFmtId="0" fontId="11" fillId="0" borderId="4" xfId="8" applyFont="1" applyFill="1" applyBorder="1" applyAlignment="1">
      <alignment horizontal="left" vertical="top"/>
    </xf>
    <xf numFmtId="164" fontId="10" fillId="7" borderId="5" xfId="15" applyFont="1" applyFill="1" applyBorder="1" applyAlignment="1">
      <alignment horizontal="center" vertical="center"/>
    </xf>
    <xf numFmtId="0" fontId="8" fillId="0" borderId="5" xfId="8" applyFont="1" applyFill="1" applyBorder="1" applyAlignment="1">
      <alignment horizontal="left" vertical="top" wrapText="1"/>
    </xf>
    <xf numFmtId="0" fontId="26" fillId="0" borderId="2" xfId="8" applyFont="1" applyBorder="1"/>
    <xf numFmtId="0" fontId="8" fillId="0" borderId="8" xfId="8" applyFill="1" applyBorder="1" applyAlignment="1">
      <alignment horizontal="center"/>
    </xf>
    <xf numFmtId="0" fontId="8" fillId="0" borderId="9" xfId="8" applyFill="1" applyBorder="1" applyAlignment="1">
      <alignment horizontal="center"/>
    </xf>
    <xf numFmtId="0" fontId="27" fillId="0" borderId="9" xfId="8" applyFont="1" applyBorder="1"/>
    <xf numFmtId="0" fontId="34" fillId="0" borderId="0" xfId="8" applyFont="1" applyBorder="1" applyAlignment="1">
      <alignment horizontal="left"/>
    </xf>
    <xf numFmtId="170" fontId="8" fillId="5" borderId="14" xfId="8" quotePrefix="1" applyNumberFormat="1" applyFont="1" applyFill="1" applyBorder="1" applyAlignment="1">
      <alignment horizontal="left" vertical="center"/>
    </xf>
    <xf numFmtId="170" fontId="8" fillId="5" borderId="15" xfId="8" quotePrefix="1" applyNumberFormat="1" applyFont="1" applyFill="1" applyBorder="1" applyAlignment="1">
      <alignment horizontal="left" vertical="center"/>
    </xf>
    <xf numFmtId="0" fontId="8" fillId="0" borderId="4" xfId="8" applyFont="1" applyFill="1" applyBorder="1" applyAlignment="1">
      <alignment horizontal="center" vertical="center"/>
    </xf>
    <xf numFmtId="0" fontId="0" fillId="12" borderId="0" xfId="0" applyFill="1"/>
    <xf numFmtId="0" fontId="0" fillId="3" borderId="0" xfId="0" applyFill="1" applyBorder="1" applyAlignment="1">
      <alignment vertical="justify" wrapText="1"/>
    </xf>
    <xf numFmtId="0" fontId="19" fillId="3" borderId="0" xfId="8" applyFont="1" applyFill="1" applyBorder="1" applyAlignment="1">
      <alignment horizontal="justify" vertical="top" wrapText="1"/>
    </xf>
    <xf numFmtId="0" fontId="28" fillId="0" borderId="22" xfId="8" applyFont="1" applyFill="1" applyBorder="1" applyAlignment="1">
      <alignment horizontal="center"/>
    </xf>
    <xf numFmtId="171" fontId="10" fillId="7" borderId="21" xfId="8" applyNumberFormat="1" applyFont="1" applyFill="1" applyBorder="1" applyAlignment="1">
      <alignment horizontal="right"/>
    </xf>
    <xf numFmtId="0" fontId="17" fillId="0" borderId="9" xfId="8" applyFont="1" applyFill="1" applyBorder="1" applyAlignment="1">
      <alignment horizontal="left" vertical="justify" wrapText="1"/>
    </xf>
    <xf numFmtId="0" fontId="17" fillId="0" borderId="10" xfId="8" applyFont="1" applyFill="1" applyBorder="1" applyAlignment="1">
      <alignment horizontal="left" vertical="justify" wrapText="1"/>
    </xf>
    <xf numFmtId="2" fontId="8" fillId="2" borderId="0" xfId="8" applyNumberFormat="1" applyFill="1" applyBorder="1" applyAlignment="1">
      <alignment horizontal="right" vertical="center"/>
    </xf>
    <xf numFmtId="2" fontId="14" fillId="0" borderId="20" xfId="8" applyNumberFormat="1" applyFont="1" applyBorder="1" applyAlignment="1">
      <alignment horizontal="center"/>
    </xf>
    <xf numFmtId="171" fontId="10" fillId="7" borderId="21" xfId="8" applyNumberFormat="1" applyFont="1" applyFill="1" applyBorder="1" applyAlignment="1"/>
    <xf numFmtId="0" fontId="11" fillId="0" borderId="22" xfId="8" applyFont="1" applyFill="1" applyBorder="1" applyAlignment="1">
      <alignment horizontal="center" vertical="center"/>
    </xf>
    <xf numFmtId="0" fontId="11" fillId="0" borderId="24" xfId="8" applyFont="1" applyFill="1" applyBorder="1" applyAlignment="1">
      <alignment horizontal="center" vertical="center"/>
    </xf>
    <xf numFmtId="0" fontId="0" fillId="0" borderId="4" xfId="0" applyBorder="1"/>
    <xf numFmtId="0" fontId="19" fillId="3" borderId="5" xfId="8" applyFont="1" applyFill="1" applyBorder="1" applyAlignment="1">
      <alignment horizontal="justify" vertical="justify" wrapText="1"/>
    </xf>
    <xf numFmtId="0" fontId="25" fillId="3" borderId="4" xfId="8" applyFont="1" applyFill="1" applyBorder="1" applyAlignment="1">
      <alignment vertical="center"/>
    </xf>
    <xf numFmtId="0" fontId="19" fillId="3" borderId="4" xfId="8" applyFont="1" applyFill="1" applyBorder="1" applyAlignment="1">
      <alignment horizontal="justify" vertical="top" wrapText="1"/>
    </xf>
    <xf numFmtId="0" fontId="0" fillId="3" borderId="5" xfId="0" applyFill="1" applyBorder="1" applyAlignment="1">
      <alignment horizontal="justify" vertical="center" wrapText="1"/>
    </xf>
    <xf numFmtId="0" fontId="28" fillId="0" borderId="24" xfId="8" applyFont="1" applyFill="1" applyBorder="1" applyAlignment="1">
      <alignment horizontal="center"/>
    </xf>
    <xf numFmtId="0" fontId="11" fillId="0" borderId="4" xfId="8" applyFont="1" applyFill="1" applyBorder="1" applyAlignment="1">
      <alignment vertical="center"/>
    </xf>
    <xf numFmtId="0" fontId="28" fillId="0" borderId="5" xfId="8" applyFont="1" applyBorder="1"/>
    <xf numFmtId="0" fontId="8" fillId="0" borderId="4" xfId="8" applyFont="1" applyFill="1" applyBorder="1" applyAlignment="1">
      <alignment vertical="center"/>
    </xf>
    <xf numFmtId="0" fontId="8" fillId="0" borderId="4" xfId="8" applyBorder="1" applyAlignment="1">
      <alignment horizontal="center" vertical="center"/>
    </xf>
    <xf numFmtId="0" fontId="8" fillId="0" borderId="9" xfId="8" applyBorder="1" applyAlignment="1">
      <alignment horizontal="center" vertical="center"/>
    </xf>
    <xf numFmtId="0" fontId="8" fillId="0" borderId="9" xfId="8" applyBorder="1" applyAlignment="1">
      <alignment vertical="center"/>
    </xf>
    <xf numFmtId="0" fontId="8" fillId="0" borderId="9" xfId="8" applyBorder="1" applyAlignment="1">
      <alignment horizontal="right" vertical="center"/>
    </xf>
    <xf numFmtId="2" fontId="8" fillId="0" borderId="9" xfId="8" applyNumberFormat="1" applyBorder="1" applyAlignment="1">
      <alignment horizontal="center" vertical="center"/>
    </xf>
    <xf numFmtId="0" fontId="11" fillId="0" borderId="0" xfId="8" applyFont="1" applyBorder="1" applyAlignment="1">
      <alignment horizontal="center" vertical="center"/>
    </xf>
    <xf numFmtId="0" fontId="0" fillId="0" borderId="8" xfId="0" applyBorder="1"/>
    <xf numFmtId="0" fontId="0" fillId="0" borderId="23" xfId="0" applyBorder="1"/>
    <xf numFmtId="0" fontId="11" fillId="0" borderId="3" xfId="8" applyFont="1" applyFill="1" applyBorder="1" applyAlignment="1">
      <alignment horizontal="left" vertical="center" wrapText="1"/>
    </xf>
    <xf numFmtId="0" fontId="29" fillId="0" borderId="0" xfId="8" applyFont="1" applyFill="1" applyBorder="1" applyAlignment="1">
      <alignment horizontal="left"/>
    </xf>
    <xf numFmtId="0" fontId="8" fillId="0" borderId="1" xfId="8" applyBorder="1" applyAlignment="1">
      <alignment horizontal="center"/>
    </xf>
    <xf numFmtId="0" fontId="8" fillId="0" borderId="2" xfId="8" applyBorder="1" applyAlignment="1">
      <alignment horizontal="center"/>
    </xf>
    <xf numFmtId="0" fontId="8" fillId="0" borderId="2" xfId="8" applyFont="1" applyFill="1" applyBorder="1" applyAlignment="1"/>
    <xf numFmtId="0" fontId="8" fillId="0" borderId="2" xfId="8" applyFill="1" applyBorder="1" applyAlignment="1"/>
    <xf numFmtId="0" fontId="8" fillId="0" borderId="8" xfId="8" applyFont="1" applyFill="1" applyBorder="1" applyAlignment="1">
      <alignment vertical="center"/>
    </xf>
    <xf numFmtId="0" fontId="19" fillId="3" borderId="8" xfId="8" applyFont="1" applyFill="1" applyBorder="1" applyAlignment="1">
      <alignment horizontal="justify" vertical="top" wrapText="1"/>
    </xf>
    <xf numFmtId="0" fontId="19" fillId="3" borderId="9" xfId="8" applyFont="1" applyFill="1" applyBorder="1" applyAlignment="1">
      <alignment horizontal="justify" vertical="top" wrapText="1"/>
    </xf>
    <xf numFmtId="0" fontId="0" fillId="3" borderId="9" xfId="0" applyFill="1" applyBorder="1" applyAlignment="1">
      <alignment horizontal="justify" vertical="center" wrapText="1"/>
    </xf>
    <xf numFmtId="0" fontId="0" fillId="3" borderId="10" xfId="0" applyFill="1" applyBorder="1" applyAlignment="1">
      <alignment horizontal="justify" vertical="center" wrapText="1"/>
    </xf>
    <xf numFmtId="0" fontId="8" fillId="0" borderId="2" xfId="8" applyBorder="1"/>
    <xf numFmtId="0" fontId="12" fillId="0" borderId="0" xfId="8" applyFont="1" applyBorder="1" applyAlignment="1"/>
    <xf numFmtId="0" fontId="8" fillId="0" borderId="0" xfId="8" applyBorder="1" applyAlignment="1">
      <alignment horizontal="left" vertical="center"/>
    </xf>
    <xf numFmtId="2" fontId="10" fillId="5" borderId="5" xfId="8" applyNumberFormat="1" applyFont="1" applyFill="1" applyBorder="1" applyAlignment="1">
      <alignment horizontal="right"/>
    </xf>
    <xf numFmtId="0" fontId="8" fillId="5" borderId="0" xfId="8" applyNumberFormat="1" applyFill="1" applyBorder="1" applyAlignment="1">
      <alignment horizontal="left"/>
    </xf>
    <xf numFmtId="0" fontId="9" fillId="0" borderId="0" xfId="8" applyFont="1" applyFill="1" applyBorder="1" applyAlignment="1">
      <alignment horizontal="right"/>
    </xf>
    <xf numFmtId="0" fontId="0" fillId="0" borderId="18" xfId="0" applyBorder="1"/>
    <xf numFmtId="0" fontId="0" fillId="0" borderId="0" xfId="0"/>
    <xf numFmtId="14" fontId="8" fillId="0" borderId="0" xfId="8" applyNumberFormat="1" applyFont="1" applyFill="1" applyBorder="1" applyAlignment="1">
      <alignment horizontal="left"/>
    </xf>
    <xf numFmtId="171" fontId="11" fillId="7" borderId="15" xfId="8" applyNumberFormat="1" applyFont="1" applyFill="1" applyBorder="1" applyAlignment="1">
      <alignment horizontal="right"/>
    </xf>
    <xf numFmtId="0" fontId="16" fillId="0" borderId="4" xfId="8" applyFont="1" applyBorder="1" applyAlignment="1">
      <alignment horizontal="left" vertical="top" wrapText="1"/>
    </xf>
    <xf numFmtId="0" fontId="9" fillId="0" borderId="2" xfId="8" applyFont="1" applyFill="1" applyBorder="1" applyAlignment="1">
      <alignment horizontal="left" vertical="center" wrapText="1"/>
    </xf>
    <xf numFmtId="0" fontId="35" fillId="3" borderId="4" xfId="8" applyFont="1" applyFill="1" applyBorder="1" applyAlignment="1">
      <alignment vertical="center"/>
    </xf>
    <xf numFmtId="0" fontId="0" fillId="13" borderId="0" xfId="0" applyFill="1"/>
    <xf numFmtId="0" fontId="0" fillId="0" borderId="25" xfId="0" applyBorder="1"/>
    <xf numFmtId="0" fontId="0" fillId="0" borderId="4" xfId="0" applyFill="1" applyBorder="1"/>
    <xf numFmtId="172" fontId="11" fillId="0" borderId="5" xfId="15" applyNumberFormat="1" applyFont="1" applyFill="1" applyBorder="1" applyAlignment="1">
      <alignment horizontal="center" vertical="center"/>
    </xf>
    <xf numFmtId="2" fontId="10" fillId="0" borderId="0" xfId="8" applyNumberFormat="1" applyFont="1" applyFill="1" applyBorder="1" applyAlignment="1">
      <alignment horizontal="left"/>
    </xf>
    <xf numFmtId="2" fontId="8" fillId="0" borderId="0" xfId="8" applyNumberFormat="1" applyFont="1" applyFill="1" applyBorder="1" applyAlignment="1">
      <alignment horizontal="left"/>
    </xf>
    <xf numFmtId="0" fontId="12" fillId="0" borderId="0" xfId="8" applyFont="1" applyBorder="1"/>
    <xf numFmtId="0" fontId="29" fillId="0" borderId="0" xfId="8" applyFont="1" applyBorder="1"/>
    <xf numFmtId="0" fontId="11" fillId="0" borderId="2" xfId="8" applyFont="1" applyFill="1" applyBorder="1" applyAlignment="1">
      <alignment horizontal="left" vertical="center"/>
    </xf>
    <xf numFmtId="0" fontId="11" fillId="0" borderId="0" xfId="8" applyFont="1" applyFill="1" applyBorder="1" applyAlignment="1">
      <alignment horizontal="left" vertical="top"/>
    </xf>
    <xf numFmtId="0" fontId="8" fillId="0" borderId="0" xfId="8" applyFont="1" applyFill="1" applyBorder="1" applyAlignment="1">
      <alignment horizontal="center" vertical="center"/>
    </xf>
    <xf numFmtId="0" fontId="8" fillId="0" borderId="9" xfId="8" applyBorder="1"/>
    <xf numFmtId="0" fontId="0" fillId="0" borderId="9" xfId="0" applyBorder="1"/>
    <xf numFmtId="0" fontId="0" fillId="0" borderId="22" xfId="0" applyBorder="1"/>
    <xf numFmtId="0" fontId="8" fillId="0" borderId="9" xfId="8" applyFont="1" applyFill="1" applyBorder="1" applyAlignment="1">
      <alignment vertical="center"/>
    </xf>
    <xf numFmtId="2" fontId="10" fillId="5" borderId="0" xfId="8" applyNumberFormat="1" applyFont="1" applyFill="1" applyBorder="1" applyAlignment="1">
      <alignment horizontal="right"/>
    </xf>
    <xf numFmtId="0" fontId="11" fillId="0" borderId="2" xfId="8" applyFont="1" applyFill="1" applyBorder="1" applyAlignment="1">
      <alignment horizontal="left" vertical="center" wrapText="1"/>
    </xf>
    <xf numFmtId="172" fontId="8" fillId="0" borderId="17" xfId="8" applyNumberFormat="1" applyFont="1" applyFill="1" applyBorder="1" applyAlignment="1">
      <alignment horizontal="center" vertical="center"/>
    </xf>
    <xf numFmtId="172" fontId="11" fillId="7" borderId="15" xfId="15" applyNumberFormat="1" applyFont="1" applyFill="1" applyBorder="1" applyAlignment="1">
      <alignment horizontal="center" vertical="center"/>
    </xf>
    <xf numFmtId="164" fontId="10" fillId="7" borderId="0" xfId="15" applyFont="1" applyFill="1" applyBorder="1" applyAlignment="1">
      <alignment horizontal="center" vertical="center"/>
    </xf>
    <xf numFmtId="0" fontId="28" fillId="0" borderId="0" xfId="8" applyFont="1" applyBorder="1"/>
    <xf numFmtId="172" fontId="11" fillId="7" borderId="21" xfId="15" applyNumberFormat="1" applyFont="1" applyFill="1" applyBorder="1" applyAlignment="1">
      <alignment horizontal="center" vertical="center"/>
    </xf>
    <xf numFmtId="0" fontId="8" fillId="0" borderId="2" xfId="8" applyFont="1" applyFill="1" applyBorder="1" applyAlignment="1">
      <alignment horizontal="left"/>
    </xf>
    <xf numFmtId="0" fontId="16" fillId="0" borderId="3" xfId="8" applyFont="1" applyFill="1" applyBorder="1" applyAlignment="1">
      <alignment vertical="justify" wrapText="1"/>
    </xf>
    <xf numFmtId="0" fontId="31" fillId="0" borderId="5" xfId="0" applyFont="1" applyBorder="1" applyAlignment="1">
      <alignment vertical="justify" wrapText="1"/>
    </xf>
    <xf numFmtId="2" fontId="8" fillId="0" borderId="5" xfId="8" applyNumberFormat="1" applyBorder="1" applyAlignment="1">
      <alignment horizontal="center"/>
    </xf>
    <xf numFmtId="0" fontId="8" fillId="0" borderId="1" xfId="8" applyFill="1" applyBorder="1"/>
    <xf numFmtId="0" fontId="0" fillId="0" borderId="2" xfId="0" applyFill="1" applyBorder="1"/>
    <xf numFmtId="2" fontId="10" fillId="0" borderId="2" xfId="8" applyNumberFormat="1" applyFont="1" applyFill="1" applyBorder="1" applyAlignment="1">
      <alignment horizontal="left"/>
    </xf>
    <xf numFmtId="2" fontId="10" fillId="0" borderId="2" xfId="8" applyNumberFormat="1" applyFont="1" applyFill="1" applyBorder="1" applyAlignment="1">
      <alignment horizontal="center"/>
    </xf>
    <xf numFmtId="172" fontId="10" fillId="0" borderId="2" xfId="8" applyNumberFormat="1" applyFont="1" applyFill="1" applyBorder="1" applyAlignment="1">
      <alignment horizontal="center"/>
    </xf>
    <xf numFmtId="172" fontId="10" fillId="0" borderId="3" xfId="8" applyNumberFormat="1" applyFont="1" applyFill="1" applyBorder="1" applyAlignment="1">
      <alignment horizontal="center"/>
    </xf>
    <xf numFmtId="0" fontId="17" fillId="0" borderId="4" xfId="8" applyFont="1" applyFill="1" applyBorder="1" applyAlignment="1"/>
    <xf numFmtId="0" fontId="16" fillId="0" borderId="4" xfId="8" applyFont="1" applyFill="1" applyBorder="1" applyAlignment="1">
      <alignment horizontal="right" vertical="center" wrapText="1"/>
    </xf>
    <xf numFmtId="0" fontId="0" fillId="0" borderId="0" xfId="0"/>
    <xf numFmtId="0" fontId="35" fillId="3" borderId="4" xfId="8" applyFont="1" applyFill="1" applyBorder="1" applyAlignment="1">
      <alignment vertical="center" wrapText="1"/>
    </xf>
    <xf numFmtId="0" fontId="35" fillId="3" borderId="4" xfId="8" applyFont="1" applyFill="1" applyBorder="1" applyAlignment="1">
      <alignment horizontal="left" vertical="justify" wrapText="1"/>
    </xf>
    <xf numFmtId="0" fontId="24" fillId="3" borderId="4" xfId="8" applyFont="1" applyFill="1" applyBorder="1" applyAlignment="1">
      <alignment vertical="center"/>
    </xf>
    <xf numFmtId="0" fontId="24" fillId="3" borderId="0" xfId="8" applyFont="1" applyFill="1" applyBorder="1" applyAlignment="1">
      <alignment horizontal="left" vertical="center"/>
    </xf>
    <xf numFmtId="0" fontId="0" fillId="3" borderId="1" xfId="0" applyFill="1" applyBorder="1"/>
    <xf numFmtId="0" fontId="0" fillId="3" borderId="2" xfId="0" applyFill="1" applyBorder="1"/>
    <xf numFmtId="0" fontId="17" fillId="3" borderId="2" xfId="8" applyFont="1" applyFill="1" applyBorder="1" applyAlignment="1">
      <alignment horizontal="left" vertical="justify" wrapText="1"/>
    </xf>
    <xf numFmtId="0" fontId="17" fillId="3" borderId="3" xfId="8" applyFont="1" applyFill="1" applyBorder="1" applyAlignment="1">
      <alignment horizontal="left" vertical="justify" wrapText="1"/>
    </xf>
    <xf numFmtId="0" fontId="28" fillId="0" borderId="22" xfId="8" applyFont="1" applyFill="1" applyBorder="1" applyAlignment="1">
      <alignment horizontal="left"/>
    </xf>
    <xf numFmtId="0" fontId="11" fillId="0" borderId="22" xfId="8" applyFont="1" applyFill="1" applyBorder="1" applyAlignment="1">
      <alignment horizontal="left" vertical="center"/>
    </xf>
    <xf numFmtId="2" fontId="10" fillId="14" borderId="0" xfId="8" applyNumberFormat="1" applyFont="1" applyFill="1" applyBorder="1" applyAlignment="1">
      <alignment horizontal="left"/>
    </xf>
    <xf numFmtId="2" fontId="10" fillId="14" borderId="0" xfId="8" applyNumberFormat="1" applyFont="1" applyFill="1" applyBorder="1" applyAlignment="1">
      <alignment horizontal="center"/>
    </xf>
    <xf numFmtId="0" fontId="37" fillId="3" borderId="0" xfId="8" applyFont="1" applyFill="1" applyBorder="1" applyAlignment="1">
      <alignment vertical="center"/>
    </xf>
    <xf numFmtId="1" fontId="37" fillId="3" borderId="0" xfId="8" applyNumberFormat="1" applyFont="1" applyFill="1" applyBorder="1" applyAlignment="1">
      <alignment vertical="center"/>
    </xf>
    <xf numFmtId="0" fontId="38" fillId="3" borderId="0" xfId="8" applyFont="1" applyFill="1" applyBorder="1" applyAlignment="1">
      <alignment vertical="center"/>
    </xf>
    <xf numFmtId="9" fontId="37" fillId="11" borderId="0" xfId="8" applyNumberFormat="1" applyFont="1" applyFill="1" applyBorder="1" applyAlignment="1">
      <alignment vertical="center"/>
    </xf>
    <xf numFmtId="0" fontId="38" fillId="3" borderId="0" xfId="8" applyFont="1" applyFill="1" applyBorder="1" applyAlignment="1">
      <alignment vertical="center" wrapText="1"/>
    </xf>
    <xf numFmtId="14" fontId="37" fillId="11" borderId="0" xfId="8" applyNumberFormat="1" applyFont="1" applyFill="1" applyBorder="1" applyAlignment="1">
      <alignment vertical="center"/>
    </xf>
    <xf numFmtId="2" fontId="37" fillId="11" borderId="0" xfId="8" applyNumberFormat="1" applyFont="1" applyFill="1" applyBorder="1" applyAlignment="1">
      <alignment vertical="center"/>
    </xf>
    <xf numFmtId="0" fontId="37" fillId="11" borderId="0" xfId="8" applyFont="1" applyFill="1" applyBorder="1" applyAlignment="1">
      <alignment vertical="center"/>
    </xf>
    <xf numFmtId="1" fontId="37" fillId="11" borderId="0" xfId="8" applyNumberFormat="1" applyFont="1" applyFill="1" applyBorder="1" applyAlignment="1">
      <alignment vertical="center"/>
    </xf>
    <xf numFmtId="0" fontId="25" fillId="11" borderId="0" xfId="8" applyFont="1" applyFill="1" applyBorder="1" applyAlignment="1">
      <alignment vertical="center" wrapText="1"/>
    </xf>
    <xf numFmtId="14" fontId="11" fillId="11" borderId="0" xfId="8" applyNumberFormat="1" applyFont="1" applyFill="1" applyBorder="1" applyAlignment="1">
      <alignment vertical="center" wrapText="1"/>
    </xf>
    <xf numFmtId="0" fontId="11" fillId="7" borderId="2" xfId="8" applyFont="1" applyFill="1" applyBorder="1" applyAlignment="1"/>
    <xf numFmtId="0" fontId="8" fillId="0" borderId="2" xfId="8" applyFont="1" applyBorder="1"/>
    <xf numFmtId="0" fontId="23" fillId="0" borderId="0" xfId="0" applyFont="1" applyBorder="1"/>
    <xf numFmtId="0" fontId="8" fillId="0" borderId="0" xfId="8" applyFont="1" applyFill="1" applyBorder="1" applyAlignment="1">
      <alignment vertical="justify" wrapText="1"/>
    </xf>
    <xf numFmtId="0" fontId="8" fillId="7" borderId="0" xfId="8" applyFont="1" applyFill="1" applyBorder="1" applyAlignment="1">
      <alignment horizontal="right" vertical="center" wrapText="1"/>
    </xf>
    <xf numFmtId="0" fontId="8" fillId="7" borderId="0" xfId="8" applyFont="1" applyFill="1" applyBorder="1" applyAlignment="1">
      <alignment horizontal="right" vertical="center"/>
    </xf>
    <xf numFmtId="0" fontId="11" fillId="5" borderId="12" xfId="8" applyFont="1" applyFill="1" applyBorder="1" applyAlignment="1">
      <alignment horizontal="left" vertical="center"/>
    </xf>
    <xf numFmtId="0" fontId="11" fillId="5" borderId="13" xfId="8" applyFont="1" applyFill="1" applyBorder="1" applyAlignment="1">
      <alignment horizontal="center" vertical="center"/>
    </xf>
    <xf numFmtId="0" fontId="11" fillId="5" borderId="12" xfId="8" applyFont="1" applyFill="1" applyBorder="1" applyAlignment="1">
      <alignment horizontal="center" vertical="center"/>
    </xf>
    <xf numFmtId="0" fontId="11" fillId="5" borderId="11" xfId="8" applyFont="1" applyFill="1" applyBorder="1" applyAlignment="1">
      <alignment horizontal="center" vertical="center"/>
    </xf>
    <xf numFmtId="0" fontId="8" fillId="0" borderId="27" xfId="8" applyFont="1" applyFill="1" applyBorder="1" applyAlignment="1">
      <alignment horizontal="left" vertical="top" wrapText="1"/>
    </xf>
    <xf numFmtId="172" fontId="11" fillId="7" borderId="26" xfId="15" applyNumberFormat="1" applyFont="1" applyFill="1" applyBorder="1" applyAlignment="1">
      <alignment horizontal="center" vertical="center"/>
    </xf>
    <xf numFmtId="0" fontId="11" fillId="5" borderId="28" xfId="8" applyFont="1" applyFill="1" applyBorder="1" applyAlignment="1">
      <alignment horizontal="center" vertical="center"/>
    </xf>
    <xf numFmtId="0" fontId="11" fillId="5" borderId="29" xfId="8" applyFont="1" applyFill="1" applyBorder="1" applyAlignment="1">
      <alignment horizontal="center" vertical="center"/>
    </xf>
    <xf numFmtId="172" fontId="8" fillId="5" borderId="30" xfId="15" applyNumberFormat="1" applyFont="1" applyFill="1" applyBorder="1" applyAlignment="1">
      <alignment vertical="center"/>
    </xf>
    <xf numFmtId="172" fontId="8" fillId="5" borderId="19" xfId="15" applyNumberFormat="1" applyFont="1" applyFill="1" applyBorder="1" applyAlignment="1">
      <alignment vertical="center"/>
    </xf>
    <xf numFmtId="0" fontId="9" fillId="0" borderId="2" xfId="8" applyFont="1" applyFill="1" applyBorder="1" applyAlignment="1">
      <alignment horizontal="left" vertical="center"/>
    </xf>
    <xf numFmtId="0" fontId="0" fillId="0" borderId="0" xfId="0" applyBorder="1"/>
    <xf numFmtId="0" fontId="11" fillId="0" borderId="0" xfId="8" applyFont="1" applyBorder="1" applyAlignment="1">
      <alignment horizontal="left"/>
    </xf>
    <xf numFmtId="0" fontId="9" fillId="0" borderId="4" xfId="8" applyFont="1" applyFill="1" applyBorder="1" applyAlignment="1"/>
    <xf numFmtId="0" fontId="0" fillId="5" borderId="0" xfId="0" applyFill="1" applyBorder="1"/>
    <xf numFmtId="0" fontId="0" fillId="3" borderId="0" xfId="0" applyFill="1" applyBorder="1"/>
    <xf numFmtId="0" fontId="9" fillId="2" borderId="0" xfId="7" applyFont="1" applyFill="1" applyBorder="1" applyAlignment="1">
      <alignment horizontal="right" indent="1"/>
    </xf>
    <xf numFmtId="0" fontId="10" fillId="0" borderId="0" xfId="7" applyFont="1" applyBorder="1" applyAlignment="1">
      <alignment horizontal="center" vertical="center"/>
    </xf>
    <xf numFmtId="0" fontId="6" fillId="0" borderId="0" xfId="7" applyFont="1" applyBorder="1"/>
    <xf numFmtId="0" fontId="11" fillId="0" borderId="0" xfId="7" applyFont="1" applyBorder="1" applyAlignment="1">
      <alignment vertical="center"/>
    </xf>
    <xf numFmtId="169" fontId="14" fillId="2" borderId="0" xfId="8" applyNumberFormat="1" applyFont="1" applyFill="1" applyBorder="1" applyAlignment="1"/>
    <xf numFmtId="4" fontId="11" fillId="8" borderId="0" xfId="7" applyNumberFormat="1" applyFont="1" applyFill="1" applyBorder="1" applyAlignment="1"/>
    <xf numFmtId="0" fontId="20" fillId="3" borderId="0" xfId="8" applyFont="1" applyFill="1" applyBorder="1"/>
    <xf numFmtId="0" fontId="21" fillId="3" borderId="0" xfId="8" applyFont="1" applyFill="1" applyBorder="1"/>
    <xf numFmtId="2" fontId="19" fillId="3" borderId="0" xfId="8" applyNumberFormat="1" applyFont="1" applyFill="1" applyBorder="1" applyAlignment="1">
      <alignment horizontal="center"/>
    </xf>
    <xf numFmtId="0" fontId="24" fillId="0" borderId="0" xfId="8" applyFont="1" applyBorder="1"/>
    <xf numFmtId="0" fontId="11" fillId="0" borderId="0" xfId="8" applyFont="1" applyBorder="1" applyAlignment="1">
      <alignment horizontal="left" vertical="center"/>
    </xf>
    <xf numFmtId="0" fontId="11" fillId="0" borderId="0" xfId="8" applyFont="1" applyBorder="1"/>
    <xf numFmtId="2" fontId="11" fillId="0" borderId="0" xfId="7" applyNumberFormat="1" applyFont="1" applyBorder="1" applyAlignment="1">
      <alignment horizontal="left"/>
    </xf>
    <xf numFmtId="0" fontId="0" fillId="0" borderId="1" xfId="0" applyBorder="1"/>
    <xf numFmtId="0" fontId="0" fillId="0" borderId="2" xfId="0" applyBorder="1"/>
    <xf numFmtId="0" fontId="0" fillId="0" borderId="3" xfId="0" applyBorder="1"/>
    <xf numFmtId="2" fontId="8" fillId="2" borderId="5" xfId="7" applyNumberFormat="1" applyFill="1" applyBorder="1"/>
    <xf numFmtId="0" fontId="8" fillId="0" borderId="5" xfId="7" applyBorder="1"/>
    <xf numFmtId="0" fontId="9" fillId="2" borderId="5" xfId="7" applyFont="1" applyFill="1" applyBorder="1" applyAlignment="1">
      <alignment horizontal="right" indent="1"/>
    </xf>
    <xf numFmtId="2" fontId="8" fillId="0" borderId="5" xfId="7" applyNumberFormat="1" applyBorder="1"/>
    <xf numFmtId="2" fontId="8" fillId="2" borderId="5" xfId="8" applyNumberFormat="1" applyFill="1" applyBorder="1" applyAlignment="1">
      <alignment horizontal="left"/>
    </xf>
    <xf numFmtId="0" fontId="8" fillId="2" borderId="5" xfId="8" applyFill="1" applyBorder="1" applyAlignment="1">
      <alignment horizontal="left"/>
    </xf>
    <xf numFmtId="0" fontId="8" fillId="2" borderId="5" xfId="8" applyFill="1" applyBorder="1"/>
    <xf numFmtId="2" fontId="8" fillId="2" borderId="5" xfId="8" applyNumberFormat="1" applyFill="1" applyBorder="1"/>
    <xf numFmtId="2" fontId="8" fillId="2" borderId="5" xfId="8" applyNumberFormat="1" applyFill="1" applyBorder="1" applyAlignment="1">
      <alignment vertical="center"/>
    </xf>
    <xf numFmtId="0" fontId="0" fillId="0" borderId="5" xfId="0" applyBorder="1" applyAlignment="1"/>
    <xf numFmtId="0" fontId="1" fillId="0" borderId="5" xfId="14" applyBorder="1"/>
    <xf numFmtId="2" fontId="8" fillId="0" borderId="5" xfId="7" applyNumberFormat="1" applyBorder="1" applyAlignment="1">
      <alignment horizontal="center"/>
    </xf>
    <xf numFmtId="2" fontId="8" fillId="0" borderId="5" xfId="8" applyNumberFormat="1" applyBorder="1" applyAlignment="1">
      <alignment horizontal="center" vertical="center"/>
    </xf>
    <xf numFmtId="0" fontId="13" fillId="0" borderId="5" xfId="8" applyFont="1" applyBorder="1" applyAlignment="1">
      <alignment vertical="center"/>
    </xf>
    <xf numFmtId="0" fontId="8" fillId="0" borderId="9" xfId="7" applyBorder="1"/>
    <xf numFmtId="0" fontId="8" fillId="0" borderId="9" xfId="7" applyBorder="1" applyAlignment="1">
      <alignment horizontal="right"/>
    </xf>
    <xf numFmtId="2" fontId="8" fillId="0" borderId="9" xfId="7" applyNumberFormat="1" applyBorder="1" applyAlignment="1">
      <alignment horizontal="center"/>
    </xf>
    <xf numFmtId="2" fontId="8" fillId="0" borderId="10" xfId="7" applyNumberFormat="1" applyBorder="1"/>
    <xf numFmtId="0" fontId="9" fillId="2" borderId="0" xfId="7" applyFont="1" applyFill="1" applyBorder="1" applyAlignment="1"/>
    <xf numFmtId="2" fontId="8" fillId="0" borderId="0" xfId="7" applyNumberFormat="1" applyFont="1" applyBorder="1" applyAlignment="1">
      <alignment horizontal="left"/>
    </xf>
    <xf numFmtId="0" fontId="39" fillId="3" borderId="0" xfId="8" applyFont="1" applyFill="1" applyBorder="1"/>
    <xf numFmtId="0" fontId="36" fillId="0" borderId="0" xfId="14" applyFont="1" applyBorder="1" applyAlignment="1" applyProtection="1">
      <alignment horizontal="left"/>
      <protection locked="0"/>
    </xf>
    <xf numFmtId="0" fontId="40" fillId="0" borderId="0" xfId="0" applyFont="1"/>
    <xf numFmtId="0" fontId="41" fillId="0" borderId="0" xfId="14" applyFont="1" applyBorder="1" applyAlignment="1">
      <alignment horizontal="left"/>
    </xf>
    <xf numFmtId="14" fontId="41" fillId="0" borderId="0" xfId="14" quotePrefix="1" applyNumberFormat="1" applyFont="1" applyBorder="1" applyAlignment="1" applyProtection="1">
      <alignment horizontal="left"/>
      <protection locked="0"/>
    </xf>
    <xf numFmtId="2" fontId="8" fillId="0" borderId="0" xfId="7" applyNumberFormat="1" applyFont="1" applyBorder="1" applyAlignment="1">
      <alignment horizontal="center"/>
    </xf>
    <xf numFmtId="14" fontId="42" fillId="0" borderId="0" xfId="14" quotePrefix="1" applyNumberFormat="1" applyFont="1" applyBorder="1" applyProtection="1">
      <protection locked="0"/>
    </xf>
    <xf numFmtId="0" fontId="41" fillId="0" borderId="0" xfId="14" applyFont="1" applyBorder="1" applyAlignment="1">
      <alignment horizontal="left" vertical="top"/>
    </xf>
    <xf numFmtId="0" fontId="8" fillId="0" borderId="0" xfId="7" applyFont="1" applyBorder="1"/>
    <xf numFmtId="0" fontId="8" fillId="0" borderId="0" xfId="8" applyFont="1" applyBorder="1"/>
    <xf numFmtId="0" fontId="8" fillId="0" borderId="0" xfId="7" applyFont="1" applyBorder="1" applyAlignment="1">
      <alignment horizontal="center"/>
    </xf>
    <xf numFmtId="0" fontId="8" fillId="0" borderId="0" xfId="8" applyFont="1" applyBorder="1" applyAlignment="1">
      <alignment horizontal="center"/>
    </xf>
    <xf numFmtId="0" fontId="8" fillId="0" borderId="0" xfId="8" applyFont="1" applyBorder="1" applyAlignment="1">
      <alignment horizontal="left" vertical="center"/>
    </xf>
    <xf numFmtId="0" fontId="8" fillId="0" borderId="0" xfId="7" applyFont="1" applyBorder="1" applyAlignment="1">
      <alignment horizontal="left"/>
    </xf>
    <xf numFmtId="2" fontId="8" fillId="0" borderId="0" xfId="7" applyNumberFormat="1" applyFont="1" applyBorder="1"/>
    <xf numFmtId="2" fontId="8" fillId="2" borderId="0" xfId="7" applyNumberFormat="1" applyFont="1" applyFill="1" applyBorder="1" applyAlignment="1">
      <alignment horizontal="center"/>
    </xf>
    <xf numFmtId="0" fontId="40" fillId="0" borderId="0" xfId="0" applyFont="1" applyBorder="1"/>
    <xf numFmtId="14" fontId="8" fillId="0" borderId="0" xfId="7" applyNumberFormat="1" applyFont="1" applyBorder="1" applyAlignment="1">
      <alignment horizontal="right"/>
    </xf>
    <xf numFmtId="0" fontId="40" fillId="0" borderId="0" xfId="0" applyFont="1" applyBorder="1" applyAlignment="1"/>
    <xf numFmtId="43" fontId="8" fillId="0" borderId="0" xfId="7" applyNumberFormat="1" applyFont="1" applyBorder="1" applyAlignment="1">
      <alignment horizontal="center" vertical="center" wrapText="1"/>
    </xf>
    <xf numFmtId="169" fontId="14" fillId="0" borderId="0" xfId="12" applyNumberFormat="1" applyFont="1" applyBorder="1" applyAlignment="1">
      <alignment vertical="center" wrapText="1"/>
    </xf>
    <xf numFmtId="0" fontId="8" fillId="0" borderId="0" xfId="7" applyFont="1" applyBorder="1" applyAlignment="1">
      <alignment horizontal="center" vertical="center"/>
    </xf>
    <xf numFmtId="0" fontId="40" fillId="0" borderId="0" xfId="0" applyFont="1" applyBorder="1" applyAlignment="1">
      <alignment horizontal="right"/>
    </xf>
    <xf numFmtId="0" fontId="8" fillId="0" borderId="0" xfId="7" applyFont="1" applyBorder="1" applyAlignment="1">
      <alignment horizontal="left" vertical="center" wrapText="1"/>
    </xf>
    <xf numFmtId="0" fontId="8" fillId="9" borderId="0" xfId="7" applyFont="1" applyFill="1" applyBorder="1" applyAlignment="1">
      <alignment horizontal="left"/>
    </xf>
    <xf numFmtId="0" fontId="8" fillId="0" borderId="0" xfId="7" applyFont="1" applyBorder="1" applyAlignment="1">
      <alignment horizontal="right"/>
    </xf>
    <xf numFmtId="0" fontId="40" fillId="0" borderId="0" xfId="0" applyFont="1" applyAlignment="1">
      <alignment horizontal="left"/>
    </xf>
    <xf numFmtId="0" fontId="42" fillId="0" borderId="0" xfId="14" applyFont="1" applyBorder="1" applyAlignment="1">
      <alignment horizontal="left"/>
    </xf>
    <xf numFmtId="0" fontId="23" fillId="0" borderId="0" xfId="0" applyFont="1"/>
    <xf numFmtId="0" fontId="42" fillId="0" borderId="0" xfId="0" applyFont="1"/>
    <xf numFmtId="0" fontId="42" fillId="0" borderId="0" xfId="14" applyFont="1" applyBorder="1" applyAlignment="1" applyProtection="1">
      <alignment horizontal="left"/>
      <protection locked="0"/>
    </xf>
    <xf numFmtId="0" fontId="42" fillId="0" borderId="0" xfId="14" applyFont="1" applyBorder="1" applyAlignment="1">
      <alignment horizontal="right"/>
    </xf>
    <xf numFmtId="0" fontId="42" fillId="0" borderId="0" xfId="14" applyFont="1" applyBorder="1" applyAlignment="1">
      <alignment horizontal="center"/>
    </xf>
    <xf numFmtId="0" fontId="22" fillId="0" borderId="0" xfId="0" applyFont="1"/>
    <xf numFmtId="0" fontId="44" fillId="0" borderId="0" xfId="0" applyFont="1" applyAlignment="1">
      <alignment horizontal="center" vertical="center"/>
    </xf>
    <xf numFmtId="0" fontId="36" fillId="0" borderId="0" xfId="14" applyFont="1" applyBorder="1" applyAlignment="1" applyProtection="1">
      <alignment horizontal="center" vertical="center"/>
      <protection locked="0"/>
    </xf>
    <xf numFmtId="0" fontId="36" fillId="0" borderId="0" xfId="14" applyFont="1" applyBorder="1" applyAlignment="1" applyProtection="1">
      <alignment horizontal="left" vertical="center"/>
      <protection locked="0"/>
    </xf>
    <xf numFmtId="0" fontId="42" fillId="3" borderId="0" xfId="14" applyFont="1" applyFill="1" applyBorder="1" applyAlignment="1" applyProtection="1">
      <alignment horizontal="left"/>
      <protection locked="0"/>
    </xf>
    <xf numFmtId="0" fontId="0" fillId="3" borderId="0" xfId="0" applyFill="1"/>
    <xf numFmtId="0" fontId="36" fillId="3" borderId="0" xfId="14" applyFont="1" applyFill="1" applyBorder="1" applyAlignment="1" applyProtection="1">
      <alignment horizontal="left"/>
      <protection locked="0"/>
    </xf>
    <xf numFmtId="0" fontId="23" fillId="0" borderId="6" xfId="0" applyFont="1" applyBorder="1"/>
    <xf numFmtId="14" fontId="42" fillId="0" borderId="11" xfId="14" quotePrefix="1" applyNumberFormat="1" applyFont="1" applyFill="1" applyBorder="1" applyAlignment="1" applyProtection="1">
      <alignment horizontal="center" vertical="center"/>
      <protection locked="0"/>
    </xf>
    <xf numFmtId="0" fontId="23" fillId="0" borderId="11" xfId="0" applyFont="1" applyFill="1" applyBorder="1" applyAlignment="1">
      <alignment horizontal="center" vertical="center"/>
    </xf>
    <xf numFmtId="43" fontId="11" fillId="3" borderId="0" xfId="13" applyFont="1" applyFill="1" applyBorder="1" applyAlignment="1">
      <alignment horizontal="left"/>
    </xf>
    <xf numFmtId="43" fontId="11" fillId="3" borderId="0" xfId="13" applyFont="1" applyFill="1" applyBorder="1" applyAlignment="1">
      <alignment horizontal="center"/>
    </xf>
    <xf numFmtId="0" fontId="40" fillId="3" borderId="0" xfId="0" applyFont="1" applyFill="1" applyBorder="1"/>
    <xf numFmtId="0" fontId="8" fillId="0" borderId="0" xfId="8" applyFont="1" applyFill="1" applyBorder="1" applyAlignment="1">
      <alignment horizontal="left" vertical="top" wrapText="1"/>
    </xf>
    <xf numFmtId="0" fontId="14" fillId="3" borderId="0" xfId="8" applyFont="1" applyFill="1" applyBorder="1" applyAlignment="1">
      <alignment horizontal="left" vertical="top" wrapText="1"/>
    </xf>
    <xf numFmtId="0" fontId="38" fillId="3" borderId="0" xfId="8" applyFont="1" applyFill="1" applyBorder="1" applyAlignment="1">
      <alignment horizontal="left" vertical="top" wrapText="1"/>
    </xf>
    <xf numFmtId="0" fontId="14" fillId="0" borderId="0" xfId="8" applyFont="1" applyFill="1" applyBorder="1" applyAlignment="1">
      <alignment horizontal="left" vertical="top" wrapText="1"/>
    </xf>
    <xf numFmtId="0" fontId="36" fillId="0" borderId="0" xfId="0" applyFont="1" applyFill="1" applyBorder="1" applyAlignment="1">
      <alignment horizontal="left" vertical="top" wrapText="1"/>
    </xf>
    <xf numFmtId="0" fontId="40" fillId="0" borderId="0" xfId="0" applyFont="1" applyBorder="1"/>
    <xf numFmtId="3" fontId="43" fillId="6" borderId="0" xfId="8" quotePrefix="1" applyNumberFormat="1" applyFont="1" applyFill="1" applyBorder="1" applyAlignment="1">
      <alignment horizontal="left" vertical="justify" wrapText="1"/>
    </xf>
    <xf numFmtId="0" fontId="40" fillId="0" borderId="0" xfId="0" applyFont="1" applyBorder="1" applyAlignment="1">
      <alignment horizontal="left"/>
    </xf>
    <xf numFmtId="2" fontId="10" fillId="6" borderId="0" xfId="7" applyNumberFormat="1" applyFont="1" applyFill="1" applyBorder="1" applyAlignment="1">
      <alignment horizontal="center"/>
    </xf>
    <xf numFmtId="3" fontId="11" fillId="8" borderId="0" xfId="7" applyNumberFormat="1" applyFont="1" applyFill="1" applyBorder="1" applyAlignment="1">
      <alignment horizontal="left" vertical="top" wrapText="1"/>
    </xf>
    <xf numFmtId="0" fontId="13" fillId="0" borderId="0" xfId="7" applyFont="1" applyBorder="1" applyAlignment="1">
      <alignment horizontal="left" vertical="center" wrapText="1"/>
    </xf>
    <xf numFmtId="0" fontId="13" fillId="0" borderId="0" xfId="7" applyFont="1" applyBorder="1" applyAlignment="1">
      <alignment horizontal="left" vertical="top"/>
    </xf>
    <xf numFmtId="0" fontId="44" fillId="0" borderId="31" xfId="0" applyFont="1" applyBorder="1" applyAlignment="1">
      <alignment horizontal="center" vertical="center"/>
    </xf>
    <xf numFmtId="0" fontId="44" fillId="0" borderId="32" xfId="0" applyFont="1" applyBorder="1" applyAlignment="1">
      <alignment horizontal="center" vertical="center"/>
    </xf>
    <xf numFmtId="0" fontId="44" fillId="0" borderId="33" xfId="0" applyFont="1" applyBorder="1" applyAlignment="1">
      <alignment horizontal="center" vertical="center"/>
    </xf>
    <xf numFmtId="43" fontId="11" fillId="3" borderId="0" xfId="13" applyFont="1" applyFill="1" applyBorder="1" applyAlignment="1">
      <alignment horizontal="left"/>
    </xf>
    <xf numFmtId="0" fontId="40" fillId="3" borderId="0" xfId="0" applyFont="1" applyFill="1" applyBorder="1" applyAlignment="1">
      <alignment horizontal="left"/>
    </xf>
    <xf numFmtId="0" fontId="0" fillId="0" borderId="0" xfId="0" applyFill="1" applyAlignment="1">
      <alignment vertical="center"/>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vertical="center" wrapText="1"/>
    </xf>
    <xf numFmtId="0" fontId="0" fillId="0" borderId="29" xfId="0" applyBorder="1" applyAlignment="1">
      <alignment horizontal="center" vertical="center"/>
    </xf>
    <xf numFmtId="0" fontId="0" fillId="0" borderId="34" xfId="0" applyBorder="1" applyAlignment="1">
      <alignment vertical="center"/>
    </xf>
    <xf numFmtId="49" fontId="0" fillId="6" borderId="28" xfId="0" applyNumberForma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vertical="center"/>
    </xf>
    <xf numFmtId="0" fontId="0" fillId="15" borderId="28" xfId="0" applyNumberFormat="1" applyFill="1" applyBorder="1" applyAlignment="1">
      <alignment vertical="center" wrapText="1"/>
    </xf>
    <xf numFmtId="49" fontId="0" fillId="2" borderId="0" xfId="0" applyNumberFormat="1" applyFill="1" applyBorder="1" applyAlignment="1">
      <alignment vertical="center" wrapText="1"/>
    </xf>
    <xf numFmtId="0" fontId="0" fillId="0" borderId="0" xfId="0" applyAlignment="1">
      <alignment horizontal="right" vertical="center"/>
    </xf>
    <xf numFmtId="49" fontId="45" fillId="16" borderId="31" xfId="0" applyNumberFormat="1" applyFont="1" applyFill="1" applyBorder="1" applyAlignment="1">
      <alignment vertical="center" wrapText="1"/>
    </xf>
    <xf numFmtId="14" fontId="45" fillId="16" borderId="31" xfId="0" applyNumberFormat="1" applyFont="1" applyFill="1" applyBorder="1" applyAlignment="1">
      <alignment horizontal="left" vertical="center" wrapText="1"/>
    </xf>
    <xf numFmtId="14" fontId="0" fillId="6" borderId="28" xfId="0" applyNumberFormat="1" applyFill="1" applyBorder="1" applyAlignment="1">
      <alignment horizontal="left" vertical="center" wrapText="1"/>
    </xf>
    <xf numFmtId="49" fontId="0" fillId="16" borderId="31" xfId="0" applyNumberFormat="1" applyFill="1" applyBorder="1" applyAlignment="1">
      <alignment vertical="center" wrapText="1"/>
    </xf>
    <xf numFmtId="0" fontId="0" fillId="15" borderId="28" xfId="0" applyNumberFormat="1" applyFill="1" applyBorder="1" applyAlignment="1">
      <alignment horizontal="left" vertical="center" wrapText="1"/>
    </xf>
    <xf numFmtId="0" fontId="45" fillId="16" borderId="31" xfId="0" applyNumberFormat="1" applyFont="1" applyFill="1" applyBorder="1" applyAlignment="1">
      <alignment horizontal="left" vertical="center" wrapText="1"/>
    </xf>
    <xf numFmtId="169" fontId="0" fillId="6" borderId="28" xfId="0" applyNumberFormat="1" applyFill="1" applyBorder="1" applyAlignment="1">
      <alignment horizontal="left" vertical="center" wrapText="1"/>
    </xf>
    <xf numFmtId="49" fontId="0" fillId="2" borderId="28" xfId="0" applyNumberFormat="1" applyFill="1" applyBorder="1" applyAlignment="1">
      <alignment vertical="center" wrapText="1"/>
    </xf>
    <xf numFmtId="14" fontId="0" fillId="15" borderId="28" xfId="0" applyNumberFormat="1" applyFill="1" applyBorder="1" applyAlignment="1">
      <alignment horizontal="left" vertical="center" wrapText="1"/>
    </xf>
    <xf numFmtId="49" fontId="0" fillId="0" borderId="0" xfId="0" applyNumberFormat="1" applyFill="1" applyBorder="1" applyAlignment="1">
      <alignment vertical="center" wrapText="1"/>
    </xf>
    <xf numFmtId="49" fontId="15" fillId="6" borderId="28" xfId="10" applyNumberFormat="1" applyFill="1" applyBorder="1" applyAlignment="1">
      <alignment vertical="center" wrapText="1"/>
    </xf>
    <xf numFmtId="14" fontId="0" fillId="6" borderId="11" xfId="0" applyNumberFormat="1" applyFill="1" applyBorder="1" applyAlignment="1">
      <alignment horizontal="left" vertical="center"/>
    </xf>
    <xf numFmtId="0" fontId="0" fillId="0" borderId="34" xfId="0" applyBorder="1" applyAlignment="1">
      <alignment vertical="center" wrapText="1"/>
    </xf>
    <xf numFmtId="0" fontId="0" fillId="17" borderId="29" xfId="0" applyFill="1" applyBorder="1" applyAlignment="1">
      <alignment horizontal="center" vertical="center"/>
    </xf>
    <xf numFmtId="0" fontId="0" fillId="6" borderId="28" xfId="0" applyNumberFormat="1" applyFill="1" applyBorder="1" applyAlignment="1">
      <alignment vertical="center" wrapText="1"/>
    </xf>
    <xf numFmtId="49" fontId="0" fillId="17" borderId="28" xfId="0" applyNumberFormat="1" applyFill="1" applyBorder="1" applyAlignment="1">
      <alignment vertical="center" wrapText="1"/>
    </xf>
    <xf numFmtId="0" fontId="0" fillId="17" borderId="34" xfId="0" applyFill="1" applyBorder="1" applyAlignment="1">
      <alignment vertical="center"/>
    </xf>
    <xf numFmtId="0" fontId="0" fillId="17" borderId="0" xfId="0" applyFill="1"/>
    <xf numFmtId="0" fontId="0" fillId="17" borderId="0" xfId="5" applyFont="1" applyFill="1"/>
    <xf numFmtId="0" fontId="0" fillId="5" borderId="29" xfId="0" applyFill="1" applyBorder="1" applyAlignment="1">
      <alignment horizontal="center" vertical="center"/>
    </xf>
    <xf numFmtId="0" fontId="0" fillId="5" borderId="34" xfId="0" applyFill="1" applyBorder="1" applyAlignment="1">
      <alignment vertical="center"/>
    </xf>
    <xf numFmtId="49" fontId="0" fillId="5" borderId="28" xfId="0" applyNumberFormat="1" applyFill="1" applyBorder="1" applyAlignment="1">
      <alignment vertical="center" wrapText="1"/>
    </xf>
    <xf numFmtId="0" fontId="0" fillId="0" borderId="35" xfId="0" applyBorder="1" applyAlignment="1">
      <alignment vertical="center"/>
    </xf>
    <xf numFmtId="0" fontId="0" fillId="5" borderId="36" xfId="0" applyFill="1" applyBorder="1" applyAlignment="1">
      <alignment horizontal="center" vertical="center"/>
    </xf>
    <xf numFmtId="0" fontId="0" fillId="0" borderId="13" xfId="0" applyBorder="1" applyAlignment="1">
      <alignment vertical="center"/>
    </xf>
    <xf numFmtId="0" fontId="0" fillId="0" borderId="35" xfId="0" applyBorder="1" applyAlignment="1">
      <alignment vertical="center" wrapText="1"/>
    </xf>
    <xf numFmtId="0" fontId="0" fillId="0" borderId="36" xfId="0" applyBorder="1" applyAlignment="1">
      <alignment horizontal="center" vertical="center"/>
    </xf>
    <xf numFmtId="0" fontId="0" fillId="17" borderId="36" xfId="0" applyFill="1" applyBorder="1" applyAlignment="1">
      <alignment horizontal="center" vertical="center"/>
    </xf>
  </cellXfs>
  <cellStyles count="16">
    <cellStyle name="Across 46 3" xfId="5"/>
    <cellStyle name="Center 23" xfId="1"/>
    <cellStyle name="Entrada 2 3 11 2" xfId="2"/>
    <cellStyle name="HEADINGSTOP 22 2" xfId="3"/>
    <cellStyle name="Hipervínculo" xfId="10" builtinId="8"/>
    <cellStyle name="Millares" xfId="15" builtinId="3"/>
    <cellStyle name="Millares 2" xfId="13"/>
    <cellStyle name="Millares 3" xfId="12"/>
    <cellStyle name="Moneda 2" xfId="9"/>
    <cellStyle name="Normal" xfId="0" builtinId="0"/>
    <cellStyle name="Normal 2" xfId="4"/>
    <cellStyle name="Normal 2 3" xfId="8"/>
    <cellStyle name="Normal 3" xfId="7"/>
    <cellStyle name="Normal 4" xfId="14"/>
    <cellStyle name="Output 16 2" xfId="6"/>
    <cellStyle name="Porcentaje 2" xfId="1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45"/>
  <sheetViews>
    <sheetView zoomScale="70" zoomScaleNormal="70" zoomScalePageLayoutView="70" workbookViewId="0">
      <selection activeCell="F9" sqref="F9"/>
    </sheetView>
  </sheetViews>
  <sheetFormatPr baseColWidth="10" defaultRowHeight="16" x14ac:dyDescent="0.2"/>
  <cols>
    <col min="1" max="1" width="18.83203125" style="1" bestFit="1" customWidth="1"/>
    <col min="3" max="3" width="13" customWidth="1"/>
  </cols>
  <sheetData>
    <row r="4" spans="1:10" x14ac:dyDescent="0.2">
      <c r="H4" s="26" t="s">
        <v>127</v>
      </c>
      <c r="I4" t="s">
        <v>138</v>
      </c>
      <c r="J4" t="s">
        <v>128</v>
      </c>
    </row>
    <row r="5" spans="1:10" x14ac:dyDescent="0.2">
      <c r="A5" t="s">
        <v>0</v>
      </c>
      <c r="B5" s="2"/>
      <c r="H5" t="s">
        <v>122</v>
      </c>
      <c r="I5" t="s">
        <v>138</v>
      </c>
      <c r="J5" t="s">
        <v>128</v>
      </c>
    </row>
    <row r="6" spans="1:10" x14ac:dyDescent="0.25">
      <c r="A6" t="s">
        <v>1</v>
      </c>
      <c r="B6" s="2"/>
      <c r="H6" t="s">
        <v>129</v>
      </c>
      <c r="I6" t="s">
        <v>78</v>
      </c>
      <c r="J6" t="s">
        <v>134</v>
      </c>
    </row>
    <row r="7" spans="1:10" x14ac:dyDescent="0.2">
      <c r="A7" t="s">
        <v>2</v>
      </c>
      <c r="B7" s="2"/>
      <c r="H7" s="28" t="s">
        <v>123</v>
      </c>
      <c r="I7" t="s">
        <v>81</v>
      </c>
      <c r="J7" t="s">
        <v>135</v>
      </c>
    </row>
    <row r="8" spans="1:10" x14ac:dyDescent="0.25">
      <c r="A8" t="s">
        <v>3</v>
      </c>
      <c r="B8" s="2"/>
      <c r="H8" s="28" t="s">
        <v>133</v>
      </c>
      <c r="I8" t="s">
        <v>83</v>
      </c>
      <c r="J8" t="s">
        <v>80</v>
      </c>
    </row>
    <row r="9" spans="1:10" x14ac:dyDescent="0.2">
      <c r="A9" t="s">
        <v>149</v>
      </c>
      <c r="B9" s="169"/>
      <c r="H9" s="28" t="s">
        <v>130</v>
      </c>
      <c r="I9" t="s">
        <v>86</v>
      </c>
      <c r="J9" t="s">
        <v>136</v>
      </c>
    </row>
    <row r="10" spans="1:10" x14ac:dyDescent="0.25">
      <c r="A10" t="s">
        <v>4</v>
      </c>
      <c r="B10" s="2"/>
      <c r="H10" s="28" t="s">
        <v>139</v>
      </c>
      <c r="I10" t="s">
        <v>88</v>
      </c>
    </row>
    <row r="11" spans="1:10" x14ac:dyDescent="0.2">
      <c r="A11" t="s">
        <v>5</v>
      </c>
      <c r="B11" s="2"/>
      <c r="H11" s="28" t="s">
        <v>131</v>
      </c>
      <c r="I11" t="s">
        <v>90</v>
      </c>
      <c r="J11" t="s">
        <v>137</v>
      </c>
    </row>
    <row r="12" spans="1:10" x14ac:dyDescent="0.25">
      <c r="A12"/>
      <c r="B12" s="3"/>
      <c r="H12" s="28" t="s">
        <v>132</v>
      </c>
      <c r="I12" t="s">
        <v>92</v>
      </c>
    </row>
    <row r="13" spans="1:10" x14ac:dyDescent="0.25">
      <c r="A13"/>
      <c r="B13" s="2"/>
    </row>
    <row r="14" spans="1:10" x14ac:dyDescent="0.25">
      <c r="A14" t="s">
        <v>148</v>
      </c>
      <c r="B14" s="2"/>
    </row>
    <row r="15" spans="1:10" x14ac:dyDescent="0.2">
      <c r="A15" t="s">
        <v>6</v>
      </c>
      <c r="B15" s="2"/>
    </row>
    <row r="16" spans="1:10" x14ac:dyDescent="0.2">
      <c r="A16" t="s">
        <v>141</v>
      </c>
      <c r="B16" s="2"/>
    </row>
    <row r="17" spans="1:11" x14ac:dyDescent="0.25">
      <c r="A17"/>
      <c r="B17" s="2"/>
    </row>
    <row r="18" spans="1:11" x14ac:dyDescent="0.25">
      <c r="A18" t="s">
        <v>7</v>
      </c>
      <c r="B18" s="2"/>
      <c r="C18" t="s">
        <v>71</v>
      </c>
    </row>
    <row r="19" spans="1:11" x14ac:dyDescent="0.25">
      <c r="A19" t="s">
        <v>8</v>
      </c>
      <c r="B19" s="2"/>
      <c r="C19" s="27"/>
    </row>
    <row r="20" spans="1:11" x14ac:dyDescent="0.25">
      <c r="A20"/>
      <c r="B20" s="2"/>
      <c r="C20" s="27"/>
    </row>
    <row r="21" spans="1:11" x14ac:dyDescent="0.25">
      <c r="A21"/>
      <c r="B21" s="2"/>
      <c r="C21" s="27"/>
      <c r="I21" s="116" t="s">
        <v>140</v>
      </c>
      <c r="J21" s="116"/>
      <c r="K21" s="116"/>
    </row>
    <row r="22" spans="1:11" x14ac:dyDescent="0.25">
      <c r="A22" t="s">
        <v>9</v>
      </c>
      <c r="B22" s="3"/>
      <c r="I22" s="116"/>
      <c r="J22" s="116"/>
      <c r="K22" s="116"/>
    </row>
    <row r="23" spans="1:11" x14ac:dyDescent="0.2">
      <c r="A23" t="s">
        <v>10</v>
      </c>
      <c r="B23" s="3"/>
      <c r="I23" s="116"/>
      <c r="J23" s="116"/>
      <c r="K23" s="116"/>
    </row>
    <row r="24" spans="1:11" x14ac:dyDescent="0.25">
      <c r="A24"/>
      <c r="B24" s="3"/>
      <c r="I24" s="116"/>
      <c r="J24" s="116"/>
      <c r="K24" s="116"/>
    </row>
    <row r="25" spans="1:11" x14ac:dyDescent="0.25">
      <c r="A25"/>
      <c r="B25" s="3"/>
      <c r="I25" s="116"/>
      <c r="J25" s="116"/>
      <c r="K25" s="116"/>
    </row>
    <row r="26" spans="1:11" x14ac:dyDescent="0.2">
      <c r="A26" s="1" t="s">
        <v>124</v>
      </c>
      <c r="B26" s="2"/>
    </row>
    <row r="27" spans="1:11" x14ac:dyDescent="0.2">
      <c r="A27" s="1" t="s">
        <v>125</v>
      </c>
      <c r="B27" s="2"/>
    </row>
    <row r="28" spans="1:11" x14ac:dyDescent="0.25">
      <c r="A28" s="1" t="s">
        <v>126</v>
      </c>
      <c r="B28" s="2"/>
    </row>
    <row r="29" spans="1:11" x14ac:dyDescent="0.25">
      <c r="A29" s="1" t="s">
        <v>122</v>
      </c>
      <c r="B29" s="2"/>
    </row>
    <row r="30" spans="1:11" x14ac:dyDescent="0.2">
      <c r="A30" t="s">
        <v>11</v>
      </c>
      <c r="B30" t="s">
        <v>12</v>
      </c>
      <c r="C30" t="s">
        <v>13</v>
      </c>
      <c r="D30" t="s">
        <v>14</v>
      </c>
      <c r="E30" t="s">
        <v>15</v>
      </c>
      <c r="F30" t="s">
        <v>16</v>
      </c>
      <c r="G30" t="s">
        <v>17</v>
      </c>
    </row>
    <row r="31" spans="1:11" x14ac:dyDescent="0.25">
      <c r="A31" s="2"/>
      <c r="B31" s="2"/>
      <c r="C31" s="2"/>
      <c r="D31" s="2"/>
      <c r="E31" s="2"/>
      <c r="F31" s="2"/>
      <c r="G31" s="2"/>
    </row>
    <row r="32" spans="1:11" x14ac:dyDescent="0.25">
      <c r="A32" s="2"/>
      <c r="B32" s="2"/>
      <c r="C32" s="2"/>
      <c r="D32" s="2"/>
      <c r="E32" s="2"/>
      <c r="F32" s="2"/>
      <c r="G32" s="2"/>
    </row>
    <row r="33" spans="1:7" x14ac:dyDescent="0.25">
      <c r="A33" s="2"/>
      <c r="B33" s="2"/>
      <c r="C33" s="2"/>
      <c r="D33" s="2"/>
      <c r="E33" s="2"/>
      <c r="F33" s="2"/>
      <c r="G33" s="2"/>
    </row>
    <row r="34" spans="1:7" x14ac:dyDescent="0.25">
      <c r="A34" s="4"/>
      <c r="B34" s="2"/>
      <c r="C34" s="2"/>
      <c r="D34" s="2"/>
      <c r="E34" s="2"/>
      <c r="F34" s="2"/>
      <c r="G34" s="2"/>
    </row>
    <row r="35" spans="1:7" x14ac:dyDescent="0.25">
      <c r="A35" s="4"/>
      <c r="B35" s="2"/>
      <c r="C35" s="2"/>
      <c r="D35" s="2"/>
      <c r="E35" s="2"/>
      <c r="F35" s="2"/>
      <c r="G35" s="2"/>
    </row>
    <row r="36" spans="1:7" x14ac:dyDescent="0.25">
      <c r="A36" s="4"/>
      <c r="B36" s="2"/>
      <c r="C36" s="2"/>
      <c r="D36" s="2"/>
      <c r="E36" s="2"/>
      <c r="F36" s="2"/>
      <c r="G36" s="2"/>
    </row>
    <row r="37" spans="1:7" x14ac:dyDescent="0.25">
      <c r="A37" s="4"/>
      <c r="B37" s="2"/>
      <c r="C37" s="2"/>
      <c r="D37" s="2"/>
      <c r="E37" s="2"/>
      <c r="F37" s="2"/>
      <c r="G37" s="2"/>
    </row>
    <row r="38" spans="1:7" x14ac:dyDescent="0.25">
      <c r="A38" s="4"/>
      <c r="B38" s="2"/>
      <c r="C38" s="2"/>
      <c r="D38" s="2"/>
      <c r="E38" s="2"/>
      <c r="F38" s="2"/>
      <c r="G38" s="2"/>
    </row>
    <row r="39" spans="1:7" x14ac:dyDescent="0.25">
      <c r="A39" s="4"/>
      <c r="B39" s="2"/>
      <c r="C39" s="2"/>
      <c r="D39" s="2"/>
      <c r="E39" s="2"/>
      <c r="F39" s="2"/>
      <c r="G39" s="2"/>
    </row>
    <row r="40" spans="1:7" x14ac:dyDescent="0.25">
      <c r="A40" s="4"/>
      <c r="B40" s="2"/>
      <c r="C40" s="2"/>
      <c r="D40" s="2"/>
      <c r="E40" s="2"/>
      <c r="F40" s="2"/>
      <c r="G40" s="2"/>
    </row>
    <row r="41" spans="1:7" x14ac:dyDescent="0.25">
      <c r="A41" s="4"/>
      <c r="B41" s="2"/>
      <c r="C41" s="2"/>
      <c r="D41" s="2"/>
      <c r="E41" s="2"/>
      <c r="F41" s="2"/>
      <c r="G41" s="2"/>
    </row>
    <row r="42" spans="1:7" x14ac:dyDescent="0.25">
      <c r="A42" s="4"/>
      <c r="B42" s="2"/>
      <c r="C42" s="2"/>
      <c r="D42" s="2"/>
      <c r="E42" s="2"/>
      <c r="F42" s="2"/>
      <c r="G42" s="2"/>
    </row>
    <row r="43" spans="1:7" x14ac:dyDescent="0.25">
      <c r="A43" s="4"/>
      <c r="B43" s="2"/>
      <c r="C43" s="2"/>
      <c r="D43" s="2"/>
      <c r="E43" s="2"/>
      <c r="F43" s="2"/>
      <c r="G43" s="2"/>
    </row>
    <row r="44" spans="1:7" x14ac:dyDescent="0.25">
      <c r="A44" s="4"/>
      <c r="B44" s="2"/>
      <c r="C44" s="2"/>
      <c r="D44" s="2"/>
      <c r="E44" s="2"/>
      <c r="F44" s="2"/>
      <c r="G44" s="2"/>
    </row>
    <row r="45" spans="1:7" x14ac:dyDescent="0.25">
      <c r="A45" s="4"/>
      <c r="B45" s="2"/>
      <c r="C45" s="2"/>
      <c r="D45" s="2"/>
      <c r="E45" s="2"/>
      <c r="F45" s="2"/>
      <c r="G4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O74"/>
  <sheetViews>
    <sheetView zoomScale="80" zoomScaleNormal="80" zoomScalePageLayoutView="80" workbookViewId="0">
      <selection activeCell="C25" sqref="C25:N37"/>
    </sheetView>
  </sheetViews>
  <sheetFormatPr baseColWidth="10" defaultRowHeight="16" x14ac:dyDescent="0.2"/>
  <cols>
    <col min="1" max="1" width="3.6640625" customWidth="1"/>
    <col min="2" max="2" width="4" style="163" customWidth="1"/>
    <col min="3" max="3" width="15.5" customWidth="1"/>
    <col min="4" max="4" width="9.6640625" customWidth="1"/>
    <col min="6" max="6" width="18.33203125" customWidth="1"/>
    <col min="7" max="7" width="10.33203125" customWidth="1"/>
    <col min="8" max="8" width="5.6640625" customWidth="1"/>
    <col min="9" max="9" width="5.1640625" customWidth="1"/>
    <col min="10" max="10" width="12.6640625" customWidth="1"/>
    <col min="11" max="11" width="11.1640625" customWidth="1"/>
    <col min="12" max="12" width="15.6640625" customWidth="1"/>
    <col min="13" max="13" width="17.5" style="163" customWidth="1"/>
    <col min="14" max="14" width="19.1640625" customWidth="1"/>
    <col min="15" max="15" width="2.5" customWidth="1"/>
  </cols>
  <sheetData>
    <row r="1" spans="2:15" x14ac:dyDescent="0.2">
      <c r="B1" s="79"/>
      <c r="C1" s="80"/>
      <c r="D1" s="80"/>
      <c r="E1" s="80"/>
      <c r="F1" s="81"/>
      <c r="G1" s="81"/>
      <c r="H1" s="108"/>
      <c r="I1" s="83"/>
      <c r="J1" s="83"/>
      <c r="K1" s="84"/>
      <c r="L1" s="84"/>
      <c r="M1" s="84"/>
      <c r="N1" s="156"/>
      <c r="O1" s="85"/>
    </row>
    <row r="2" spans="2:15" ht="18" x14ac:dyDescent="0.2">
      <c r="B2" s="246"/>
      <c r="C2" s="29" t="s">
        <v>142</v>
      </c>
      <c r="D2" s="29"/>
      <c r="E2" s="29"/>
      <c r="F2" s="29"/>
      <c r="G2" s="29"/>
      <c r="H2" s="29"/>
      <c r="I2" s="30"/>
      <c r="J2" s="30"/>
      <c r="K2" s="31"/>
      <c r="L2" s="161">
        <f>BD!B29</f>
        <v>0</v>
      </c>
      <c r="M2" s="161"/>
      <c r="N2" s="18"/>
      <c r="O2" s="88"/>
    </row>
    <row r="3" spans="2:15" ht="17" thickBot="1" x14ac:dyDescent="0.25">
      <c r="B3" s="109"/>
      <c r="C3" s="110"/>
      <c r="D3" s="110"/>
      <c r="E3" s="110"/>
      <c r="F3" s="96"/>
      <c r="G3" s="96"/>
      <c r="H3" s="111"/>
      <c r="I3" s="98"/>
      <c r="J3" s="98"/>
      <c r="K3" s="99"/>
      <c r="L3" s="99"/>
      <c r="M3" s="99"/>
      <c r="N3" s="180"/>
      <c r="O3" s="100"/>
    </row>
    <row r="4" spans="2:15" x14ac:dyDescent="0.2">
      <c r="B4" s="79"/>
      <c r="C4" s="80"/>
      <c r="D4" s="80"/>
      <c r="E4" s="80"/>
      <c r="F4" s="81"/>
      <c r="G4" s="81"/>
      <c r="H4" s="82"/>
      <c r="I4" s="83"/>
      <c r="J4" s="83"/>
      <c r="K4" s="84"/>
      <c r="L4" s="84"/>
      <c r="M4" s="84"/>
      <c r="N4" s="156"/>
      <c r="O4" s="85"/>
    </row>
    <row r="5" spans="2:15" x14ac:dyDescent="0.2">
      <c r="B5" s="86"/>
      <c r="C5" s="173" t="s">
        <v>72</v>
      </c>
      <c r="D5" s="214">
        <f>BD!B5</f>
        <v>0</v>
      </c>
      <c r="E5" s="215"/>
      <c r="F5" s="164"/>
      <c r="G5" s="35"/>
      <c r="H5" s="36"/>
      <c r="I5" s="244"/>
      <c r="J5" s="45" t="s">
        <v>75</v>
      </c>
      <c r="K5" s="160">
        <f>BD!B14</f>
        <v>0</v>
      </c>
      <c r="L5" s="247"/>
      <c r="M5" s="247"/>
      <c r="N5" s="184"/>
      <c r="O5" s="159"/>
    </row>
    <row r="6" spans="2:15" x14ac:dyDescent="0.2">
      <c r="B6" s="87"/>
      <c r="C6" s="174" t="s">
        <v>73</v>
      </c>
      <c r="D6" s="164">
        <f ca="1">TODAY()</f>
        <v>42841</v>
      </c>
      <c r="E6" s="164"/>
      <c r="F6" s="164"/>
      <c r="G6" s="164"/>
      <c r="H6" s="31"/>
      <c r="I6" s="244"/>
      <c r="J6" s="244"/>
      <c r="K6" s="244"/>
      <c r="L6" s="244"/>
      <c r="M6" s="244"/>
      <c r="N6" s="18"/>
      <c r="O6" s="88"/>
    </row>
    <row r="7" spans="2:15" x14ac:dyDescent="0.2">
      <c r="B7" s="89"/>
      <c r="C7" s="32"/>
      <c r="D7" s="32"/>
      <c r="E7" s="32"/>
      <c r="F7" s="32"/>
      <c r="G7" s="39"/>
      <c r="H7" s="38"/>
      <c r="I7" s="244"/>
      <c r="J7" s="37"/>
      <c r="K7" s="40"/>
      <c r="L7" s="40"/>
      <c r="M7" s="40"/>
      <c r="N7" s="18"/>
      <c r="O7" s="88"/>
    </row>
    <row r="8" spans="2:15" x14ac:dyDescent="0.2">
      <c r="B8" s="90"/>
      <c r="C8" s="175" t="s">
        <v>74</v>
      </c>
      <c r="D8" s="41"/>
      <c r="E8" s="42"/>
      <c r="F8" s="43"/>
      <c r="G8" s="43"/>
      <c r="H8" s="44"/>
      <c r="I8" s="244"/>
      <c r="J8" s="157" t="s">
        <v>114</v>
      </c>
      <c r="K8" s="244"/>
      <c r="L8" s="244"/>
      <c r="M8" s="244"/>
      <c r="N8" s="18"/>
      <c r="O8" s="88"/>
    </row>
    <row r="9" spans="2:15" x14ac:dyDescent="0.2">
      <c r="B9" s="91"/>
      <c r="C9" s="176" t="s">
        <v>27</v>
      </c>
      <c r="D9" s="146">
        <f>BD!B7</f>
        <v>0</v>
      </c>
      <c r="E9" s="41"/>
      <c r="F9" s="33"/>
      <c r="G9" s="33"/>
      <c r="H9" s="38"/>
      <c r="I9" s="244"/>
      <c r="J9" s="158" t="s">
        <v>58</v>
      </c>
      <c r="K9" s="244"/>
      <c r="L9" s="244"/>
      <c r="M9" s="244"/>
      <c r="N9" s="18"/>
      <c r="O9" s="88"/>
    </row>
    <row r="10" spans="2:15" x14ac:dyDescent="0.2">
      <c r="B10" s="92"/>
      <c r="C10" s="47" t="s">
        <v>29</v>
      </c>
      <c r="D10" s="47">
        <f>BD!B8</f>
        <v>0</v>
      </c>
      <c r="E10" s="47"/>
      <c r="F10" s="33"/>
      <c r="G10" s="33"/>
      <c r="H10" s="38"/>
      <c r="I10" s="244"/>
      <c r="J10" s="59" t="s">
        <v>60</v>
      </c>
      <c r="K10" s="244"/>
      <c r="L10" s="244"/>
      <c r="M10" s="244"/>
      <c r="N10" s="18"/>
      <c r="O10" s="88"/>
    </row>
    <row r="11" spans="2:15" x14ac:dyDescent="0.2">
      <c r="B11" s="92"/>
      <c r="C11" s="47" t="s">
        <v>77</v>
      </c>
      <c r="D11" s="146">
        <f>BD!B26</f>
        <v>0</v>
      </c>
      <c r="E11" s="47"/>
      <c r="F11" s="33"/>
      <c r="G11" s="33"/>
      <c r="H11" s="38"/>
      <c r="I11" s="244"/>
      <c r="J11" s="244"/>
      <c r="K11" s="244"/>
      <c r="L11" s="244"/>
      <c r="M11" s="244"/>
      <c r="N11" s="18"/>
      <c r="O11" s="88"/>
    </row>
    <row r="12" spans="2:15" x14ac:dyDescent="0.2">
      <c r="B12" s="93"/>
      <c r="C12" s="46" t="s">
        <v>79</v>
      </c>
      <c r="D12" s="48"/>
      <c r="E12" s="47"/>
      <c r="F12" s="33"/>
      <c r="G12" s="33"/>
      <c r="H12" s="38"/>
      <c r="I12" s="244"/>
      <c r="J12" s="245" t="s">
        <v>76</v>
      </c>
      <c r="K12" s="112" t="str">
        <f>IF(BD!B29="NUEVAUNION SPA","I","J")</f>
        <v>J</v>
      </c>
      <c r="L12" s="46"/>
      <c r="M12" s="46"/>
      <c r="N12" s="18"/>
      <c r="O12" s="88"/>
    </row>
    <row r="13" spans="2:15" x14ac:dyDescent="0.2">
      <c r="B13" s="92"/>
      <c r="C13" s="47" t="s">
        <v>82</v>
      </c>
      <c r="D13" s="47"/>
      <c r="E13" s="32"/>
      <c r="F13" s="33"/>
      <c r="G13" s="33"/>
      <c r="H13" s="38"/>
      <c r="I13" s="244"/>
      <c r="J13" s="46" t="str">
        <f ca="1">INDIRECT("BD!"&amp;$K$12&amp;"5",1)</f>
        <v>SCM El Morro</v>
      </c>
      <c r="K13" s="47"/>
      <c r="L13" s="47"/>
      <c r="M13" s="47"/>
      <c r="N13" s="18"/>
      <c r="O13" s="88"/>
    </row>
    <row r="14" spans="2:15" x14ac:dyDescent="0.2">
      <c r="B14" s="92"/>
      <c r="C14" s="47" t="s">
        <v>84</v>
      </c>
      <c r="D14" s="47" t="s">
        <v>85</v>
      </c>
      <c r="E14" s="47"/>
      <c r="F14" s="33"/>
      <c r="G14" s="33"/>
      <c r="H14" s="38"/>
      <c r="I14" s="244"/>
      <c r="J14" s="46" t="str">
        <f ca="1">INDIRECT("BD!"&amp;$K$12&amp;"6",1)</f>
        <v>RUT: 78.840.880-3</v>
      </c>
      <c r="K14" s="47"/>
      <c r="L14" s="47"/>
      <c r="M14" s="47"/>
      <c r="N14" s="18"/>
      <c r="O14" s="88"/>
    </row>
    <row r="15" spans="2:15" x14ac:dyDescent="0.2">
      <c r="B15" s="93"/>
      <c r="C15" s="46" t="s">
        <v>87</v>
      </c>
      <c r="D15" s="48"/>
      <c r="E15" s="47"/>
      <c r="F15" s="33"/>
      <c r="G15" s="33"/>
      <c r="H15" s="38"/>
      <c r="I15" s="244"/>
      <c r="J15" s="46" t="str">
        <f ca="1">INDIRECT("BD!"&amp;$K$12&amp;"7",1)</f>
        <v>Dirección: Brasil 308</v>
      </c>
      <c r="K15" s="47"/>
      <c r="L15" s="47"/>
      <c r="M15" s="47"/>
      <c r="N15" s="18"/>
      <c r="O15" s="88"/>
    </row>
    <row r="16" spans="2:15" x14ac:dyDescent="0.2">
      <c r="B16" s="92"/>
      <c r="C16" s="47" t="s">
        <v>89</v>
      </c>
      <c r="D16" s="49"/>
      <c r="E16" s="47"/>
      <c r="F16" s="33"/>
      <c r="G16" s="33"/>
      <c r="H16" s="38"/>
      <c r="I16" s="244"/>
      <c r="J16" s="46" t="str">
        <f ca="1">INDIRECT("BD!"&amp;$K$12&amp;"8",1)</f>
        <v>Vallenar</v>
      </c>
      <c r="K16" s="47"/>
      <c r="L16" s="47"/>
      <c r="M16" s="47"/>
      <c r="N16" s="18"/>
      <c r="O16" s="88"/>
    </row>
    <row r="17" spans="2:15" x14ac:dyDescent="0.2">
      <c r="B17" s="92"/>
      <c r="C17" s="47" t="s">
        <v>91</v>
      </c>
      <c r="D17" s="50"/>
      <c r="E17" s="47"/>
      <c r="F17" s="47"/>
      <c r="G17" s="47"/>
      <c r="H17" s="38"/>
      <c r="I17" s="244"/>
      <c r="J17" s="46" t="str">
        <f ca="1">INDIRECT("BD!"&amp;$K$12&amp;"9",1)</f>
        <v>Giro: Explotación de Minerales</v>
      </c>
      <c r="K17" s="47"/>
      <c r="L17" s="47"/>
      <c r="M17" s="47"/>
      <c r="N17" s="18"/>
      <c r="O17" s="88"/>
    </row>
    <row r="18" spans="2:15" x14ac:dyDescent="0.2">
      <c r="B18" s="92"/>
      <c r="C18" s="47" t="s">
        <v>93</v>
      </c>
      <c r="D18" s="47"/>
      <c r="E18" s="47"/>
      <c r="F18" s="32"/>
      <c r="G18" s="32"/>
      <c r="H18" s="38"/>
      <c r="I18" s="244"/>
      <c r="J18" s="46">
        <f ca="1">INDIRECT("BD!"&amp;$K$12&amp;"10",1)</f>
        <v>0</v>
      </c>
      <c r="K18" s="47"/>
      <c r="L18" s="47"/>
      <c r="M18" s="47"/>
      <c r="N18" s="18"/>
      <c r="O18" s="88"/>
    </row>
    <row r="19" spans="2:15" x14ac:dyDescent="0.2">
      <c r="B19" s="92"/>
      <c r="C19" s="47" t="s">
        <v>94</v>
      </c>
      <c r="D19" s="51"/>
      <c r="E19" s="47"/>
      <c r="F19" s="32"/>
      <c r="G19" s="32"/>
      <c r="H19" s="38"/>
      <c r="I19" s="244"/>
      <c r="J19" s="46" t="str">
        <f ca="1">INDIRECT("BD!"&amp;$K$12&amp;"11",1)</f>
        <v>Teléfono: 2 898 9300</v>
      </c>
      <c r="K19" s="47"/>
      <c r="L19" s="47"/>
      <c r="M19" s="47"/>
      <c r="N19" s="18"/>
      <c r="O19" s="88"/>
    </row>
    <row r="20" spans="2:15" x14ac:dyDescent="0.2">
      <c r="B20" s="92"/>
      <c r="C20" s="47" t="s">
        <v>95</v>
      </c>
      <c r="D20" s="51"/>
      <c r="E20" s="47"/>
      <c r="F20" s="32"/>
      <c r="G20" s="32"/>
      <c r="H20" s="38"/>
      <c r="I20" s="244"/>
      <c r="J20" s="46">
        <f ca="1">INDIRECT("BD!"&amp;$K$12&amp;"12",1)</f>
        <v>0</v>
      </c>
      <c r="K20" s="47"/>
      <c r="L20" s="47"/>
      <c r="M20" s="47"/>
      <c r="N20" s="18"/>
      <c r="O20" s="88"/>
    </row>
    <row r="21" spans="2:15" ht="8.25" customHeight="1" thickBot="1" x14ac:dyDescent="0.25">
      <c r="B21" s="94"/>
      <c r="C21" s="95"/>
      <c r="D21" s="95"/>
      <c r="E21" s="95"/>
      <c r="F21" s="96"/>
      <c r="G21" s="96"/>
      <c r="H21" s="97"/>
      <c r="I21" s="98"/>
      <c r="J21" s="98"/>
      <c r="K21" s="99"/>
      <c r="L21" s="99"/>
      <c r="M21" s="99"/>
      <c r="N21" s="180"/>
      <c r="O21" s="100"/>
    </row>
    <row r="22" spans="2:15" ht="15.75" customHeight="1" x14ac:dyDescent="0.2">
      <c r="B22" s="104"/>
      <c r="C22" s="177" t="s">
        <v>96</v>
      </c>
      <c r="D22" s="243">
        <f>BD!B6</f>
        <v>0</v>
      </c>
      <c r="E22" s="167"/>
      <c r="F22" s="167"/>
      <c r="G22" s="167"/>
      <c r="H22" s="167"/>
      <c r="I22" s="167"/>
      <c r="J22" s="167"/>
      <c r="K22" s="167"/>
      <c r="L22" s="167"/>
      <c r="M22" s="167"/>
      <c r="N22" s="185"/>
      <c r="O22" s="145"/>
    </row>
    <row r="23" spans="2:15" ht="30.75" customHeight="1" x14ac:dyDescent="0.2">
      <c r="B23" s="105"/>
      <c r="C23" s="178" t="s">
        <v>97</v>
      </c>
      <c r="D23" s="331">
        <f>BD!B9</f>
        <v>0</v>
      </c>
      <c r="E23" s="331"/>
      <c r="F23" s="331"/>
      <c r="G23" s="331"/>
      <c r="H23" s="331"/>
      <c r="I23" s="331"/>
      <c r="J23" s="331"/>
      <c r="K23" s="331"/>
      <c r="L23" s="331"/>
      <c r="M23" s="331"/>
      <c r="N23" s="331"/>
      <c r="O23" s="107"/>
    </row>
    <row r="24" spans="2:15" ht="15.75" customHeight="1" x14ac:dyDescent="0.2">
      <c r="B24" s="92"/>
      <c r="C24" s="47"/>
      <c r="D24" s="47"/>
      <c r="E24" s="47"/>
      <c r="F24" s="33"/>
      <c r="G24" s="33"/>
      <c r="H24" s="34"/>
      <c r="I24" s="30"/>
      <c r="J24" s="244"/>
      <c r="K24" s="30"/>
      <c r="L24" s="31"/>
      <c r="M24" s="123" t="s">
        <v>18</v>
      </c>
      <c r="N24" s="16">
        <f>BD!B18</f>
        <v>0</v>
      </c>
      <c r="O24" s="107"/>
    </row>
    <row r="25" spans="2:15" ht="15.75" customHeight="1" x14ac:dyDescent="0.2">
      <c r="B25" s="92"/>
      <c r="C25" s="239" t="s">
        <v>45</v>
      </c>
      <c r="D25" s="233" t="s">
        <v>12</v>
      </c>
      <c r="E25" s="233" t="s">
        <v>98</v>
      </c>
      <c r="F25" s="234"/>
      <c r="G25" s="234"/>
      <c r="H25" s="234"/>
      <c r="I25" s="234"/>
      <c r="J25" s="234"/>
      <c r="K25" s="235" t="s">
        <v>14</v>
      </c>
      <c r="L25" s="236" t="s">
        <v>99</v>
      </c>
      <c r="M25" s="234" t="s">
        <v>15</v>
      </c>
      <c r="N25" s="240" t="str">
        <f>"Total ("&amp;BD!B18&amp;")"</f>
        <v>Total ()</v>
      </c>
      <c r="O25" s="107"/>
    </row>
    <row r="26" spans="2:15" x14ac:dyDescent="0.2">
      <c r="B26" s="92"/>
      <c r="C26" s="101">
        <f>BD!A31</f>
        <v>0</v>
      </c>
      <c r="D26" s="113">
        <f>BD!B31</f>
        <v>0</v>
      </c>
      <c r="E26" s="113">
        <f>BD!C31</f>
        <v>0</v>
      </c>
      <c r="F26" s="114"/>
      <c r="G26" s="114"/>
      <c r="H26" s="114"/>
      <c r="I26" s="114"/>
      <c r="J26" s="114"/>
      <c r="K26" s="101">
        <f>BD!D31</f>
        <v>0</v>
      </c>
      <c r="L26" s="102">
        <f>BD!F31</f>
        <v>0</v>
      </c>
      <c r="M26" s="103">
        <f>BD!E31</f>
        <v>0</v>
      </c>
      <c r="N26" s="241">
        <f>BD!G31</f>
        <v>0</v>
      </c>
      <c r="O26" s="107"/>
    </row>
    <row r="27" spans="2:15" x14ac:dyDescent="0.2">
      <c r="B27" s="92"/>
      <c r="C27" s="101">
        <f>BD!A32</f>
        <v>0</v>
      </c>
      <c r="D27" s="113">
        <f>BD!B32</f>
        <v>0</v>
      </c>
      <c r="E27" s="113">
        <f>BD!C32</f>
        <v>0</v>
      </c>
      <c r="F27" s="114"/>
      <c r="G27" s="114"/>
      <c r="H27" s="114"/>
      <c r="I27" s="114"/>
      <c r="J27" s="114"/>
      <c r="K27" s="101">
        <f>BD!D32</f>
        <v>0</v>
      </c>
      <c r="L27" s="102">
        <f>BD!F32</f>
        <v>0</v>
      </c>
      <c r="M27" s="103">
        <f>BD!E32</f>
        <v>0</v>
      </c>
      <c r="N27" s="242">
        <f>BD!G32</f>
        <v>0</v>
      </c>
      <c r="O27" s="107"/>
    </row>
    <row r="28" spans="2:15" x14ac:dyDescent="0.2">
      <c r="B28" s="92"/>
      <c r="C28" s="101">
        <f>BD!A33</f>
        <v>0</v>
      </c>
      <c r="D28" s="113">
        <f>BD!B33</f>
        <v>0</v>
      </c>
      <c r="E28" s="113">
        <f>BD!C33</f>
        <v>0</v>
      </c>
      <c r="F28" s="114"/>
      <c r="G28" s="114"/>
      <c r="H28" s="114"/>
      <c r="I28" s="114"/>
      <c r="J28" s="114"/>
      <c r="K28" s="101">
        <f>BD!D33</f>
        <v>0</v>
      </c>
      <c r="L28" s="102">
        <f>BD!F33</f>
        <v>0</v>
      </c>
      <c r="M28" s="103">
        <f>BD!E33</f>
        <v>0</v>
      </c>
      <c r="N28" s="242">
        <f>BD!G33</f>
        <v>0</v>
      </c>
      <c r="O28" s="107"/>
    </row>
    <row r="29" spans="2:15" x14ac:dyDescent="0.2">
      <c r="B29" s="92"/>
      <c r="C29" s="101">
        <f>BD!A34</f>
        <v>0</v>
      </c>
      <c r="D29" s="113">
        <f>BD!B34</f>
        <v>0</v>
      </c>
      <c r="E29" s="113">
        <f>BD!C34</f>
        <v>0</v>
      </c>
      <c r="F29" s="114"/>
      <c r="G29" s="114"/>
      <c r="H29" s="114"/>
      <c r="I29" s="114"/>
      <c r="J29" s="114"/>
      <c r="K29" s="101">
        <f>BD!D34</f>
        <v>0</v>
      </c>
      <c r="L29" s="102">
        <f>BD!F34</f>
        <v>0</v>
      </c>
      <c r="M29" s="103">
        <f>BD!E34</f>
        <v>0</v>
      </c>
      <c r="N29" s="242">
        <f>BD!G34</f>
        <v>0</v>
      </c>
      <c r="O29" s="107"/>
    </row>
    <row r="30" spans="2:15" x14ac:dyDescent="0.2">
      <c r="B30" s="92"/>
      <c r="C30" s="101">
        <f>BD!A35</f>
        <v>0</v>
      </c>
      <c r="D30" s="113">
        <f>BD!B35</f>
        <v>0</v>
      </c>
      <c r="E30" s="113">
        <f>BD!C35</f>
        <v>0</v>
      </c>
      <c r="F30" s="114"/>
      <c r="G30" s="114"/>
      <c r="H30" s="114"/>
      <c r="I30" s="114"/>
      <c r="J30" s="114"/>
      <c r="K30" s="101">
        <f>BD!D35</f>
        <v>0</v>
      </c>
      <c r="L30" s="102">
        <f>BD!F35</f>
        <v>0</v>
      </c>
      <c r="M30" s="103">
        <f>BD!E35</f>
        <v>0</v>
      </c>
      <c r="N30" s="242">
        <f>BD!G35</f>
        <v>0</v>
      </c>
      <c r="O30" s="107"/>
    </row>
    <row r="31" spans="2:15" x14ac:dyDescent="0.2">
      <c r="B31" s="92"/>
      <c r="C31" s="101">
        <f>BD!A36</f>
        <v>0</v>
      </c>
      <c r="D31" s="113">
        <f>BD!B36</f>
        <v>0</v>
      </c>
      <c r="E31" s="113">
        <f>BD!C36</f>
        <v>0</v>
      </c>
      <c r="F31" s="114"/>
      <c r="G31" s="114"/>
      <c r="H31" s="114"/>
      <c r="I31" s="114"/>
      <c r="J31" s="114"/>
      <c r="K31" s="101">
        <f>BD!D36</f>
        <v>0</v>
      </c>
      <c r="L31" s="102">
        <f>BD!F36</f>
        <v>0</v>
      </c>
      <c r="M31" s="103">
        <f>BD!E36</f>
        <v>0</v>
      </c>
      <c r="N31" s="242">
        <f>BD!G36</f>
        <v>0</v>
      </c>
      <c r="O31" s="107"/>
    </row>
    <row r="32" spans="2:15" x14ac:dyDescent="0.2">
      <c r="B32" s="92"/>
      <c r="C32" s="101">
        <f>BD!A37</f>
        <v>0</v>
      </c>
      <c r="D32" s="113">
        <f>BD!B37</f>
        <v>0</v>
      </c>
      <c r="E32" s="113">
        <f>BD!C37</f>
        <v>0</v>
      </c>
      <c r="F32" s="114"/>
      <c r="G32" s="114"/>
      <c r="H32" s="114"/>
      <c r="I32" s="114"/>
      <c r="J32" s="114"/>
      <c r="K32" s="101">
        <f>BD!D37</f>
        <v>0</v>
      </c>
      <c r="L32" s="102">
        <f>BD!F37</f>
        <v>0</v>
      </c>
      <c r="M32" s="103">
        <f>BD!E37</f>
        <v>0</v>
      </c>
      <c r="N32" s="242">
        <f>BD!G37</f>
        <v>0</v>
      </c>
      <c r="O32" s="107"/>
    </row>
    <row r="33" spans="2:15" x14ac:dyDescent="0.2">
      <c r="B33" s="92"/>
      <c r="C33" s="101">
        <f>BD!A38</f>
        <v>0</v>
      </c>
      <c r="D33" s="113">
        <f>BD!B38</f>
        <v>0</v>
      </c>
      <c r="E33" s="113">
        <f>BD!C38</f>
        <v>0</v>
      </c>
      <c r="F33" s="114"/>
      <c r="G33" s="114"/>
      <c r="H33" s="114"/>
      <c r="I33" s="114"/>
      <c r="J33" s="114"/>
      <c r="K33" s="101">
        <f>BD!D38</f>
        <v>0</v>
      </c>
      <c r="L33" s="102">
        <f>BD!F38</f>
        <v>0</v>
      </c>
      <c r="M33" s="103">
        <f>BD!E38</f>
        <v>0</v>
      </c>
      <c r="N33" s="242">
        <f>BD!G38</f>
        <v>0</v>
      </c>
      <c r="O33" s="107"/>
    </row>
    <row r="34" spans="2:15" x14ac:dyDescent="0.2">
      <c r="B34" s="92"/>
      <c r="C34" s="101">
        <f>BD!A39</f>
        <v>0</v>
      </c>
      <c r="D34" s="113">
        <f>BD!B39</f>
        <v>0</v>
      </c>
      <c r="E34" s="113">
        <f>BD!C39</f>
        <v>0</v>
      </c>
      <c r="F34" s="114"/>
      <c r="G34" s="114"/>
      <c r="H34" s="114"/>
      <c r="I34" s="114"/>
      <c r="J34" s="114"/>
      <c r="K34" s="101">
        <f>BD!D39</f>
        <v>0</v>
      </c>
      <c r="L34" s="102">
        <f>BD!F39</f>
        <v>0</v>
      </c>
      <c r="M34" s="103">
        <f>BD!E39</f>
        <v>0</v>
      </c>
      <c r="N34" s="242">
        <f>BD!G39</f>
        <v>0</v>
      </c>
      <c r="O34" s="107"/>
    </row>
    <row r="35" spans="2:15" x14ac:dyDescent="0.2">
      <c r="B35" s="92"/>
      <c r="C35" s="101">
        <f>BD!A40</f>
        <v>0</v>
      </c>
      <c r="D35" s="113">
        <f>BD!B40</f>
        <v>0</v>
      </c>
      <c r="E35" s="113">
        <f>BD!C40</f>
        <v>0</v>
      </c>
      <c r="F35" s="114"/>
      <c r="G35" s="114"/>
      <c r="H35" s="114"/>
      <c r="I35" s="114"/>
      <c r="J35" s="114"/>
      <c r="K35" s="101">
        <f>BD!D40</f>
        <v>0</v>
      </c>
      <c r="L35" s="102">
        <f>BD!F40</f>
        <v>0</v>
      </c>
      <c r="M35" s="103">
        <f>BD!E40</f>
        <v>0</v>
      </c>
      <c r="N35" s="242">
        <f>BD!G40</f>
        <v>0</v>
      </c>
      <c r="O35" s="107"/>
    </row>
    <row r="36" spans="2:15" x14ac:dyDescent="0.2">
      <c r="B36" s="92"/>
      <c r="C36" s="101">
        <f>BD!A41</f>
        <v>0</v>
      </c>
      <c r="D36" s="113">
        <f>BD!B41</f>
        <v>0</v>
      </c>
      <c r="E36" s="113">
        <f>BD!C41</f>
        <v>0</v>
      </c>
      <c r="F36" s="114"/>
      <c r="G36" s="114"/>
      <c r="H36" s="114"/>
      <c r="I36" s="114"/>
      <c r="J36" s="114"/>
      <c r="K36" s="101">
        <f>BD!D41</f>
        <v>0</v>
      </c>
      <c r="L36" s="102">
        <f>BD!F41</f>
        <v>0</v>
      </c>
      <c r="M36" s="103">
        <f>BD!E41</f>
        <v>0</v>
      </c>
      <c r="N36" s="242">
        <f>BD!G41</f>
        <v>0</v>
      </c>
      <c r="O36" s="107"/>
    </row>
    <row r="37" spans="2:15" x14ac:dyDescent="0.2">
      <c r="B37" s="92"/>
      <c r="C37" s="101">
        <f>BD!A42</f>
        <v>0</v>
      </c>
      <c r="D37" s="113">
        <f>BD!B42</f>
        <v>0</v>
      </c>
      <c r="E37" s="113">
        <f>BD!C42</f>
        <v>0</v>
      </c>
      <c r="F37" s="114"/>
      <c r="G37" s="114"/>
      <c r="H37" s="114"/>
      <c r="I37" s="114"/>
      <c r="J37" s="114"/>
      <c r="K37" s="101">
        <f>BD!D42</f>
        <v>0</v>
      </c>
      <c r="L37" s="102">
        <f>BD!F42</f>
        <v>0</v>
      </c>
      <c r="M37" s="103">
        <f>BD!E42</f>
        <v>0</v>
      </c>
      <c r="N37" s="242">
        <f>BD!G42</f>
        <v>0</v>
      </c>
      <c r="O37" s="107"/>
    </row>
    <row r="38" spans="2:15" ht="17" thickBot="1" x14ac:dyDescent="0.25">
      <c r="B38" s="115"/>
      <c r="C38" s="179"/>
      <c r="D38" s="78"/>
      <c r="E38" s="78"/>
      <c r="F38" s="78"/>
      <c r="G38" s="78"/>
      <c r="H38" s="78"/>
      <c r="I38" s="78"/>
      <c r="J38" s="78"/>
      <c r="K38" s="78"/>
      <c r="L38" s="78"/>
      <c r="M38" s="78"/>
      <c r="N38" s="186"/>
      <c r="O38" s="237"/>
    </row>
    <row r="39" spans="2:15" x14ac:dyDescent="0.2">
      <c r="B39" s="52"/>
      <c r="C39" s="227" t="s">
        <v>102</v>
      </c>
      <c r="D39" s="191"/>
      <c r="E39" s="228"/>
      <c r="F39" s="228"/>
      <c r="G39" s="228"/>
      <c r="H39" s="156"/>
      <c r="I39" s="192"/>
      <c r="J39" s="170"/>
      <c r="K39" s="165"/>
      <c r="L39" s="165"/>
      <c r="M39" s="165" t="str">
        <f>"Valor Neto ("&amp;BD!B18&amp;" ) :"</f>
        <v>Valor Neto ( ) :</v>
      </c>
      <c r="N39" s="187">
        <f>SUM(N26:N37)</f>
        <v>0</v>
      </c>
      <c r="O39" s="237"/>
    </row>
    <row r="40" spans="2:15" ht="25.5" customHeight="1" x14ac:dyDescent="0.2">
      <c r="B40" s="166"/>
      <c r="C40" s="229"/>
      <c r="D40" s="229"/>
      <c r="E40" s="230"/>
      <c r="F40" s="230"/>
      <c r="G40" s="230"/>
      <c r="H40" s="54"/>
      <c r="I40" s="193"/>
      <c r="J40" s="162"/>
      <c r="K40" s="165"/>
      <c r="L40" s="165"/>
      <c r="M40" s="165" t="s">
        <v>100</v>
      </c>
      <c r="N40" s="187"/>
      <c r="O40" s="237"/>
    </row>
    <row r="41" spans="2:15" ht="26.25" customHeight="1" x14ac:dyDescent="0.2">
      <c r="B41" s="166"/>
      <c r="C41" s="244"/>
      <c r="D41" s="232" t="s">
        <v>103</v>
      </c>
      <c r="E41" s="226">
        <f>BD!B22</f>
        <v>0</v>
      </c>
      <c r="F41" s="231" t="s">
        <v>104</v>
      </c>
      <c r="G41" s="226">
        <f>BD!B23</f>
        <v>0</v>
      </c>
      <c r="H41" s="54"/>
      <c r="I41" s="194"/>
      <c r="J41" s="162"/>
      <c r="K41" s="165"/>
      <c r="L41" s="165"/>
      <c r="M41" s="165" t="s">
        <v>101</v>
      </c>
      <c r="N41" s="187">
        <v>0</v>
      </c>
      <c r="O41" s="237"/>
    </row>
    <row r="42" spans="2:15" ht="17" thickBot="1" x14ac:dyDescent="0.25">
      <c r="B42" s="53"/>
      <c r="C42" s="181"/>
      <c r="D42" s="181"/>
      <c r="E42" s="181"/>
      <c r="F42" s="181"/>
      <c r="G42" s="181"/>
      <c r="H42" s="181"/>
      <c r="I42" s="100"/>
      <c r="J42" s="124"/>
      <c r="K42" s="125"/>
      <c r="L42" s="120"/>
      <c r="M42" s="120" t="s">
        <v>147</v>
      </c>
      <c r="N42" s="190">
        <f>N39</f>
        <v>0</v>
      </c>
      <c r="O42" s="238"/>
    </row>
    <row r="43" spans="2:15" ht="11.25" customHeight="1" x14ac:dyDescent="0.2">
      <c r="B43" s="195"/>
      <c r="C43" s="196"/>
      <c r="D43" s="81"/>
      <c r="E43" s="81"/>
      <c r="F43" s="81"/>
      <c r="G43" s="81"/>
      <c r="H43" s="81"/>
      <c r="I43" s="81"/>
      <c r="J43" s="197"/>
      <c r="K43" s="196"/>
      <c r="L43" s="198"/>
      <c r="M43" s="198"/>
      <c r="N43" s="199"/>
      <c r="O43" s="200"/>
    </row>
    <row r="44" spans="2:15" ht="50.25" customHeight="1" x14ac:dyDescent="0.2">
      <c r="B44" s="201"/>
      <c r="C44" s="334" t="s">
        <v>143</v>
      </c>
      <c r="D44" s="334"/>
      <c r="E44" s="334"/>
      <c r="F44" s="334"/>
      <c r="G44" s="334"/>
      <c r="H44" s="334"/>
      <c r="I44" s="334"/>
      <c r="J44" s="334"/>
      <c r="K44" s="334"/>
      <c r="L44" s="334"/>
      <c r="M44" s="334"/>
      <c r="N44" s="334"/>
      <c r="O44" s="172"/>
    </row>
    <row r="45" spans="2:15" ht="47.25" customHeight="1" x14ac:dyDescent="0.2">
      <c r="B45" s="171"/>
      <c r="C45" s="335" t="s">
        <v>144</v>
      </c>
      <c r="D45" s="335"/>
      <c r="E45" s="335"/>
      <c r="F45" s="335"/>
      <c r="G45" s="335"/>
      <c r="H45" s="335"/>
      <c r="I45" s="335"/>
      <c r="J45" s="335"/>
      <c r="K45" s="335"/>
      <c r="L45" s="335"/>
      <c r="M45" s="335"/>
      <c r="N45" s="335"/>
      <c r="O45" s="172"/>
    </row>
    <row r="46" spans="2:15" ht="35.25" customHeight="1" x14ac:dyDescent="0.2">
      <c r="B46" s="202"/>
      <c r="C46" s="335" t="s">
        <v>145</v>
      </c>
      <c r="D46" s="335"/>
      <c r="E46" s="335"/>
      <c r="F46" s="335"/>
      <c r="G46" s="335"/>
      <c r="H46" s="335"/>
      <c r="I46" s="335"/>
      <c r="J46" s="335"/>
      <c r="K46" s="335"/>
      <c r="L46" s="335"/>
      <c r="M46" s="335"/>
      <c r="N46" s="335"/>
      <c r="O46" s="172"/>
    </row>
    <row r="47" spans="2:15" ht="16" customHeight="1" x14ac:dyDescent="0.2">
      <c r="B47" s="171"/>
      <c r="C47" s="335" t="s">
        <v>146</v>
      </c>
      <c r="D47" s="335"/>
      <c r="E47" s="335"/>
      <c r="F47" s="335"/>
      <c r="G47" s="335"/>
      <c r="H47" s="335"/>
      <c r="I47" s="335"/>
      <c r="J47" s="335"/>
      <c r="K47" s="335"/>
      <c r="L47" s="335"/>
      <c r="M47" s="335"/>
      <c r="N47" s="335"/>
      <c r="O47" s="172"/>
    </row>
    <row r="48" spans="2:15" ht="6" customHeight="1" x14ac:dyDescent="0.2">
      <c r="B48" s="128"/>
      <c r="C48" s="244"/>
      <c r="D48" s="18"/>
      <c r="E48" s="18"/>
      <c r="F48" s="18"/>
      <c r="G48" s="18"/>
      <c r="H48" s="18"/>
      <c r="I48" s="18"/>
      <c r="J48" s="55"/>
      <c r="K48" s="56"/>
      <c r="L48" s="57"/>
      <c r="M48" s="57"/>
      <c r="N48" s="188"/>
      <c r="O48" s="106"/>
    </row>
    <row r="49" spans="2:15" ht="8.25" customHeight="1" thickBot="1" x14ac:dyDescent="0.25">
      <c r="B49" s="143"/>
      <c r="C49" s="181"/>
      <c r="D49" s="121"/>
      <c r="E49" s="121"/>
      <c r="F49" s="121"/>
      <c r="G49" s="121"/>
      <c r="H49" s="121"/>
      <c r="I49" s="121"/>
      <c r="J49" s="121"/>
      <c r="K49" s="121"/>
      <c r="L49" s="121"/>
      <c r="M49" s="121"/>
      <c r="N49" s="121"/>
      <c r="O49" s="122"/>
    </row>
    <row r="50" spans="2:15" s="203" customFormat="1" ht="8.25" customHeight="1" x14ac:dyDescent="0.2">
      <c r="B50" s="208"/>
      <c r="C50" s="209"/>
      <c r="D50" s="210"/>
      <c r="E50" s="210"/>
      <c r="F50" s="210"/>
      <c r="G50" s="210"/>
      <c r="H50" s="210"/>
      <c r="I50" s="210"/>
      <c r="J50" s="210"/>
      <c r="K50" s="210"/>
      <c r="L50" s="210"/>
      <c r="M50" s="210"/>
      <c r="N50" s="210"/>
      <c r="O50" s="211"/>
    </row>
    <row r="51" spans="2:15" ht="15.75" customHeight="1" x14ac:dyDescent="0.2">
      <c r="B51" s="206"/>
      <c r="C51" s="216" t="s">
        <v>105</v>
      </c>
      <c r="D51" s="216"/>
      <c r="E51" s="217"/>
      <c r="F51" s="217"/>
      <c r="G51" s="207"/>
      <c r="H51" s="332" t="s">
        <v>106</v>
      </c>
      <c r="I51" s="332"/>
      <c r="J51" s="332"/>
      <c r="K51" s="332"/>
      <c r="L51" s="332"/>
      <c r="M51" s="332"/>
      <c r="N51" s="332"/>
      <c r="O51" s="129"/>
    </row>
    <row r="52" spans="2:15" x14ac:dyDescent="0.2">
      <c r="B52" s="168"/>
      <c r="C52" s="218" t="s">
        <v>107</v>
      </c>
      <c r="D52" s="219" t="s">
        <v>40</v>
      </c>
      <c r="E52" s="219">
        <v>0</v>
      </c>
      <c r="F52" s="217"/>
      <c r="G52" s="58"/>
      <c r="H52" s="332"/>
      <c r="I52" s="332"/>
      <c r="J52" s="332"/>
      <c r="K52" s="332"/>
      <c r="L52" s="332"/>
      <c r="M52" s="332"/>
      <c r="N52" s="332"/>
      <c r="O52" s="129"/>
    </row>
    <row r="53" spans="2:15" ht="15.75" customHeight="1" x14ac:dyDescent="0.2">
      <c r="B53" s="204"/>
      <c r="C53" s="218" t="s">
        <v>108</v>
      </c>
      <c r="D53" s="220"/>
      <c r="E53" s="221" t="s">
        <v>109</v>
      </c>
      <c r="F53" s="224"/>
      <c r="G53" s="225"/>
      <c r="H53" s="332"/>
      <c r="I53" s="332"/>
      <c r="J53" s="332"/>
      <c r="K53" s="332"/>
      <c r="L53" s="332"/>
      <c r="M53" s="332"/>
      <c r="N53" s="332"/>
      <c r="O53" s="129"/>
    </row>
    <row r="54" spans="2:15" ht="23.25" customHeight="1" x14ac:dyDescent="0.2">
      <c r="B54" s="168"/>
      <c r="C54" s="218" t="s">
        <v>110</v>
      </c>
      <c r="D54" s="222" t="str">
        <f>N24&amp;", tasa de cambio último día mes de facturación."</f>
        <v>0, tasa de cambio último día mes de facturación.</v>
      </c>
      <c r="E54" s="223"/>
      <c r="F54" s="223"/>
      <c r="G54" s="225"/>
      <c r="H54" s="332"/>
      <c r="I54" s="332"/>
      <c r="J54" s="332"/>
      <c r="K54" s="332"/>
      <c r="L54" s="332"/>
      <c r="M54" s="332"/>
      <c r="N54" s="332"/>
      <c r="O54" s="129"/>
    </row>
    <row r="55" spans="2:15" ht="33" customHeight="1" x14ac:dyDescent="0.2">
      <c r="B55" s="130"/>
      <c r="C55" s="333" t="s">
        <v>111</v>
      </c>
      <c r="D55" s="333"/>
      <c r="E55" s="333"/>
      <c r="F55" s="333"/>
      <c r="G55" s="333"/>
      <c r="H55" s="332" t="s">
        <v>113</v>
      </c>
      <c r="I55" s="332"/>
      <c r="J55" s="332"/>
      <c r="K55" s="332"/>
      <c r="L55" s="332"/>
      <c r="M55" s="332"/>
      <c r="N55" s="332"/>
      <c r="O55" s="129"/>
    </row>
    <row r="56" spans="2:15" ht="15.75" customHeight="1" x14ac:dyDescent="0.2">
      <c r="B56" s="205"/>
      <c r="C56" s="333" t="s">
        <v>112</v>
      </c>
      <c r="D56" s="333"/>
      <c r="E56" s="333"/>
      <c r="F56" s="333"/>
      <c r="G56" s="117"/>
      <c r="H56" s="332"/>
      <c r="I56" s="332"/>
      <c r="J56" s="332"/>
      <c r="K56" s="332"/>
      <c r="L56" s="332"/>
      <c r="M56" s="332"/>
      <c r="N56" s="332"/>
      <c r="O56" s="129"/>
    </row>
    <row r="57" spans="2:15" ht="29" customHeight="1" x14ac:dyDescent="0.2">
      <c r="B57" s="205"/>
      <c r="C57" s="333"/>
      <c r="D57" s="333"/>
      <c r="E57" s="333"/>
      <c r="F57" s="333"/>
      <c r="G57" s="117"/>
      <c r="H57" s="248"/>
      <c r="I57" s="248"/>
      <c r="J57" s="248"/>
      <c r="K57" s="248"/>
      <c r="L57" s="248"/>
      <c r="M57" s="248"/>
      <c r="N57" s="248"/>
      <c r="O57" s="129"/>
    </row>
    <row r="58" spans="2:15" ht="19.5" customHeight="1" x14ac:dyDescent="0.2">
      <c r="B58" s="131"/>
      <c r="C58" s="118"/>
      <c r="D58" s="118"/>
      <c r="E58" s="118"/>
      <c r="F58" s="118"/>
      <c r="G58" s="118"/>
      <c r="H58" s="248"/>
      <c r="I58" s="248"/>
      <c r="J58" s="248"/>
      <c r="K58" s="248"/>
      <c r="L58" s="248"/>
      <c r="M58" s="248"/>
      <c r="N58" s="248"/>
      <c r="O58" s="132"/>
    </row>
    <row r="59" spans="2:15" ht="6" customHeight="1" thickBot="1" x14ac:dyDescent="0.25">
      <c r="B59" s="152"/>
      <c r="C59" s="153"/>
      <c r="D59" s="153"/>
      <c r="E59" s="153"/>
      <c r="F59" s="153"/>
      <c r="G59" s="153"/>
      <c r="H59" s="153"/>
      <c r="I59" s="154"/>
      <c r="J59" s="154"/>
      <c r="K59" s="154"/>
      <c r="L59" s="154"/>
      <c r="M59" s="154"/>
      <c r="N59" s="154"/>
      <c r="O59" s="155"/>
    </row>
    <row r="60" spans="2:15" ht="17" thickBot="1" x14ac:dyDescent="0.25">
      <c r="B60" s="144"/>
      <c r="C60" s="182"/>
      <c r="D60" s="119"/>
      <c r="E60" s="119"/>
      <c r="F60" s="119"/>
      <c r="G60" s="182"/>
      <c r="H60" s="212" t="str">
        <f>"Aprobaciones "&amp;BD!B29</f>
        <v xml:space="preserve">Aprobaciones </v>
      </c>
      <c r="I60" s="119"/>
      <c r="J60" s="119"/>
      <c r="K60" s="119"/>
      <c r="L60" s="119"/>
      <c r="M60" s="119"/>
      <c r="N60" s="119"/>
      <c r="O60" s="133"/>
    </row>
    <row r="61" spans="2:15" ht="9" customHeight="1" x14ac:dyDescent="0.2">
      <c r="B61" s="147"/>
      <c r="C61" s="148"/>
      <c r="D61" s="148"/>
      <c r="E61" s="149"/>
      <c r="F61" s="149"/>
      <c r="G61" s="150"/>
      <c r="H61" s="150"/>
      <c r="I61" s="150"/>
      <c r="J61" s="150"/>
      <c r="K61" s="150"/>
      <c r="L61" s="150"/>
      <c r="M61" s="150"/>
      <c r="N61" s="156"/>
      <c r="O61" s="85"/>
    </row>
    <row r="62" spans="2:15" x14ac:dyDescent="0.2">
      <c r="B62" s="128"/>
      <c r="C62" s="244"/>
      <c r="D62" s="60" t="s">
        <v>115</v>
      </c>
      <c r="E62" s="60"/>
      <c r="F62" s="61"/>
      <c r="G62" s="61"/>
      <c r="H62" s="38"/>
      <c r="I62" s="244"/>
      <c r="J62" s="60" t="s">
        <v>115</v>
      </c>
      <c r="K62" s="62"/>
      <c r="L62" s="62"/>
      <c r="M62" s="62"/>
      <c r="N62" s="18"/>
      <c r="O62" s="88"/>
    </row>
    <row r="63" spans="2:15" x14ac:dyDescent="0.2">
      <c r="B63" s="128"/>
      <c r="C63" s="244"/>
      <c r="D63" s="64" t="s">
        <v>58</v>
      </c>
      <c r="E63" s="64"/>
      <c r="F63" s="64"/>
      <c r="G63" s="64"/>
      <c r="H63" s="65"/>
      <c r="I63" s="244"/>
      <c r="J63" s="64" t="s">
        <v>116</v>
      </c>
      <c r="K63" s="66"/>
      <c r="L63" s="66"/>
      <c r="M63" s="66"/>
      <c r="N63" s="189"/>
      <c r="O63" s="135"/>
    </row>
    <row r="64" spans="2:15" x14ac:dyDescent="0.2">
      <c r="B64" s="128"/>
      <c r="C64" s="244"/>
      <c r="D64" s="64" t="s">
        <v>60</v>
      </c>
      <c r="E64" s="64"/>
      <c r="F64" s="64"/>
      <c r="G64" s="64"/>
      <c r="H64" s="65"/>
      <c r="I64" s="244"/>
      <c r="J64" s="64" t="s">
        <v>117</v>
      </c>
      <c r="K64" s="67"/>
      <c r="L64" s="67"/>
      <c r="M64" s="67"/>
      <c r="N64" s="189"/>
      <c r="O64" s="135"/>
    </row>
    <row r="65" spans="2:15" x14ac:dyDescent="0.2">
      <c r="B65" s="128"/>
      <c r="C65" s="244"/>
      <c r="D65" s="43"/>
      <c r="E65" s="43"/>
      <c r="F65" s="68"/>
      <c r="G65" s="68"/>
      <c r="H65" s="38"/>
      <c r="I65" s="244"/>
      <c r="J65" s="43"/>
      <c r="K65" s="62"/>
      <c r="L65" s="62"/>
      <c r="M65" s="62"/>
      <c r="N65" s="18"/>
      <c r="O65" s="88"/>
    </row>
    <row r="66" spans="2:15" x14ac:dyDescent="0.2">
      <c r="B66" s="128"/>
      <c r="C66" s="244"/>
      <c r="D66" s="64" t="s">
        <v>62</v>
      </c>
      <c r="E66" s="70"/>
      <c r="F66" s="71"/>
      <c r="G66" s="67"/>
      <c r="H66" s="65"/>
      <c r="I66" s="244"/>
      <c r="J66" s="64" t="s">
        <v>62</v>
      </c>
      <c r="K66" s="72"/>
      <c r="L66" s="72"/>
      <c r="M66" s="66"/>
      <c r="N66" s="18"/>
      <c r="O66" s="88"/>
    </row>
    <row r="67" spans="2:15" ht="17" thickBot="1" x14ac:dyDescent="0.25">
      <c r="B67" s="136"/>
      <c r="C67" s="68"/>
      <c r="D67" s="68"/>
      <c r="E67" s="68"/>
      <c r="F67" s="73"/>
      <c r="G67" s="73"/>
      <c r="H67" s="38"/>
      <c r="I67" s="68"/>
      <c r="J67" s="68"/>
      <c r="K67" s="62"/>
      <c r="L67" s="62"/>
      <c r="M67" s="62"/>
      <c r="N67" s="18"/>
      <c r="O67" s="88"/>
    </row>
    <row r="68" spans="2:15" ht="17" thickBot="1" x14ac:dyDescent="0.25">
      <c r="B68" s="144"/>
      <c r="C68" s="182"/>
      <c r="D68" s="126"/>
      <c r="E68" s="126"/>
      <c r="F68" s="126"/>
      <c r="G68" s="213" t="str">
        <f>"Aceptación de la Orden de Servicio por "&amp;BD!B7</f>
        <v xml:space="preserve">Aceptación de la Orden de Servicio por </v>
      </c>
      <c r="H68" s="126"/>
      <c r="I68" s="126"/>
      <c r="J68" s="126"/>
      <c r="K68" s="126"/>
      <c r="L68" s="126"/>
      <c r="M68" s="126"/>
      <c r="N68" s="126"/>
      <c r="O68" s="127"/>
    </row>
    <row r="69" spans="2:15" ht="6" customHeight="1" x14ac:dyDescent="0.2">
      <c r="B69" s="134"/>
      <c r="C69" s="60"/>
      <c r="D69" s="74"/>
      <c r="E69" s="69"/>
      <c r="F69" s="60"/>
      <c r="G69" s="61"/>
      <c r="H69" s="61"/>
      <c r="I69" s="63"/>
      <c r="J69" s="63"/>
      <c r="K69" s="63"/>
      <c r="L69" s="63"/>
      <c r="M69" s="63"/>
      <c r="N69" s="18"/>
      <c r="O69" s="88"/>
    </row>
    <row r="70" spans="2:15" x14ac:dyDescent="0.2">
      <c r="B70" s="134"/>
      <c r="C70" s="60" t="s">
        <v>119</v>
      </c>
      <c r="D70" s="142"/>
      <c r="E70" s="75"/>
      <c r="F70" s="68"/>
      <c r="G70" s="68"/>
      <c r="H70" s="68"/>
      <c r="I70" s="63"/>
      <c r="J70" s="63"/>
      <c r="K70" s="63"/>
      <c r="L70" s="63"/>
      <c r="M70" s="63"/>
      <c r="N70" s="18"/>
      <c r="O70" s="88"/>
    </row>
    <row r="71" spans="2:15" x14ac:dyDescent="0.2">
      <c r="B71" s="134"/>
      <c r="C71" s="60" t="s">
        <v>120</v>
      </c>
      <c r="D71" s="142"/>
      <c r="E71" s="75"/>
      <c r="F71" s="68"/>
      <c r="G71" s="68"/>
      <c r="H71" s="68"/>
      <c r="I71" s="63"/>
      <c r="J71" s="63"/>
      <c r="K71" s="63"/>
      <c r="L71" s="63"/>
      <c r="M71" s="63"/>
      <c r="N71" s="18"/>
      <c r="O71" s="88"/>
    </row>
    <row r="72" spans="2:15" x14ac:dyDescent="0.2">
      <c r="B72" s="136"/>
      <c r="C72" s="68" t="s">
        <v>62</v>
      </c>
      <c r="D72" s="6"/>
      <c r="E72" s="5"/>
      <c r="F72" s="76"/>
      <c r="G72" s="76"/>
      <c r="H72" s="76"/>
      <c r="I72" s="77"/>
      <c r="J72" s="63"/>
      <c r="K72" s="63"/>
      <c r="L72" s="63"/>
      <c r="M72" s="63"/>
      <c r="N72" s="18"/>
      <c r="O72" s="88"/>
    </row>
    <row r="73" spans="2:15" x14ac:dyDescent="0.2">
      <c r="B73" s="137"/>
      <c r="C73" s="74"/>
      <c r="D73" s="244"/>
      <c r="E73" s="142"/>
      <c r="F73" s="142" t="s">
        <v>121</v>
      </c>
      <c r="G73" s="142"/>
      <c r="H73" s="142"/>
      <c r="I73" s="142"/>
      <c r="J73" s="142"/>
      <c r="K73" s="62"/>
      <c r="L73" s="62"/>
      <c r="M73" s="62"/>
      <c r="N73" s="18"/>
      <c r="O73" s="88"/>
    </row>
    <row r="74" spans="2:15" ht="17" thickBot="1" x14ac:dyDescent="0.25">
      <c r="B74" s="151"/>
      <c r="C74" s="183" t="s">
        <v>118</v>
      </c>
      <c r="D74" s="138"/>
      <c r="E74" s="138"/>
      <c r="F74" s="139"/>
      <c r="G74" s="139"/>
      <c r="H74" s="139"/>
      <c r="I74" s="140"/>
      <c r="J74" s="140"/>
      <c r="K74" s="141"/>
      <c r="L74" s="141"/>
      <c r="M74" s="141"/>
      <c r="N74" s="180"/>
      <c r="O74" s="100"/>
    </row>
  </sheetData>
  <mergeCells count="9">
    <mergeCell ref="D23:N23"/>
    <mergeCell ref="H55:N56"/>
    <mergeCell ref="C56:F57"/>
    <mergeCell ref="C44:N44"/>
    <mergeCell ref="C45:N45"/>
    <mergeCell ref="C46:N46"/>
    <mergeCell ref="C47:N47"/>
    <mergeCell ref="C55:G55"/>
    <mergeCell ref="H51:N54"/>
  </mergeCells>
  <pageMargins left="0.7" right="0.7" top="0.75" bottom="0.75" header="0.3" footer="0.3"/>
  <pageSetup scale="5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Q73"/>
  <sheetViews>
    <sheetView zoomScale="90" zoomScaleNormal="60" zoomScalePageLayoutView="60" workbookViewId="0">
      <selection activeCell="G6" sqref="G6"/>
    </sheetView>
  </sheetViews>
  <sheetFormatPr baseColWidth="10" defaultRowHeight="16" x14ac:dyDescent="0.2"/>
  <cols>
    <col min="2" max="2" width="4.83203125" customWidth="1"/>
    <col min="6" max="6" width="13" customWidth="1"/>
    <col min="13" max="13" width="14.5" customWidth="1"/>
    <col min="14" max="14" width="16.6640625" customWidth="1"/>
    <col min="15" max="15" width="5.6640625" customWidth="1"/>
  </cols>
  <sheetData>
    <row r="1" spans="2:15" s="203" customFormat="1" ht="17" thickBot="1" x14ac:dyDescent="0.25"/>
    <row r="2" spans="2:15" s="203" customFormat="1" x14ac:dyDescent="0.2">
      <c r="B2" s="262"/>
      <c r="C2" s="263"/>
      <c r="D2" s="263"/>
      <c r="E2" s="263"/>
      <c r="F2" s="263"/>
      <c r="G2" s="263"/>
      <c r="H2" s="263"/>
      <c r="I2" s="263"/>
      <c r="J2" s="263"/>
      <c r="K2" s="263"/>
      <c r="L2" s="263"/>
      <c r="M2" s="263"/>
      <c r="N2" s="263"/>
      <c r="O2" s="264"/>
    </row>
    <row r="3" spans="2:15" x14ac:dyDescent="0.2">
      <c r="B3" s="128"/>
      <c r="C3" s="9"/>
      <c r="D3" s="9"/>
      <c r="E3" s="9"/>
      <c r="F3" s="9"/>
      <c r="G3" s="9"/>
      <c r="H3" s="9"/>
      <c r="I3" s="12"/>
      <c r="J3" s="8"/>
      <c r="K3" s="9"/>
      <c r="L3" s="7"/>
      <c r="M3" s="7"/>
      <c r="N3" s="7" t="s">
        <v>19</v>
      </c>
      <c r="O3" s="265"/>
    </row>
    <row r="4" spans="2:15" ht="18" customHeight="1" x14ac:dyDescent="0.2">
      <c r="B4" s="128"/>
      <c r="C4" s="283" t="s">
        <v>153</v>
      </c>
      <c r="D4" s="298"/>
      <c r="E4" s="298"/>
      <c r="F4" s="298" t="s">
        <v>20</v>
      </c>
      <c r="G4" s="298"/>
      <c r="H4" s="298"/>
      <c r="I4" s="12"/>
      <c r="J4" s="290"/>
      <c r="K4" s="298"/>
      <c r="L4" s="300"/>
      <c r="M4" s="300"/>
      <c r="N4" s="249" t="s">
        <v>21</v>
      </c>
      <c r="O4" s="266"/>
    </row>
    <row r="5" spans="2:15" ht="18" x14ac:dyDescent="0.2">
      <c r="B5" s="128"/>
      <c r="C5" s="287"/>
      <c r="D5" s="287"/>
      <c r="E5" s="298"/>
      <c r="F5" s="298"/>
      <c r="G5" s="298"/>
      <c r="H5" s="298"/>
      <c r="I5" s="12"/>
      <c r="J5" s="290"/>
      <c r="K5" s="298"/>
      <c r="L5" s="339" t="str">
        <f>"CA-"&amp;D6</f>
        <v>CA-0</v>
      </c>
      <c r="M5" s="339"/>
      <c r="N5" s="339"/>
      <c r="O5" s="267"/>
    </row>
    <row r="6" spans="2:15" x14ac:dyDescent="0.2">
      <c r="B6" s="128"/>
      <c r="C6" s="13" t="s">
        <v>22</v>
      </c>
      <c r="D6" s="13">
        <f>BD!B5</f>
        <v>0</v>
      </c>
      <c r="E6" s="298"/>
      <c r="F6" s="298"/>
      <c r="G6" s="298"/>
      <c r="H6" s="298"/>
      <c r="I6" s="12"/>
      <c r="J6" s="290"/>
      <c r="K6" s="298"/>
      <c r="L6" s="290"/>
      <c r="M6" s="290"/>
      <c r="N6" s="290"/>
      <c r="O6" s="269"/>
    </row>
    <row r="7" spans="2:15" x14ac:dyDescent="0.2">
      <c r="B7" s="128"/>
      <c r="C7" s="13" t="s">
        <v>25</v>
      </c>
      <c r="D7" s="13">
        <f>BD!B6</f>
        <v>0</v>
      </c>
      <c r="E7" s="301"/>
      <c r="F7" s="298"/>
      <c r="G7" s="298"/>
      <c r="H7" s="298"/>
      <c r="I7" s="12"/>
      <c r="J7" s="290"/>
      <c r="K7" s="13" t="s">
        <v>23</v>
      </c>
      <c r="L7" s="293"/>
      <c r="M7" s="250" t="s">
        <v>24</v>
      </c>
      <c r="N7" s="293"/>
      <c r="O7" s="270"/>
    </row>
    <row r="8" spans="2:15" ht="15.75" customHeight="1" x14ac:dyDescent="0.2">
      <c r="B8" s="128"/>
      <c r="C8" s="251" t="s">
        <v>27</v>
      </c>
      <c r="D8" s="13">
        <f>BD!B7</f>
        <v>0</v>
      </c>
      <c r="E8" s="301"/>
      <c r="F8" s="298"/>
      <c r="G8" s="298"/>
      <c r="H8" s="298"/>
      <c r="I8" s="12"/>
      <c r="J8" s="290"/>
      <c r="K8" s="13" t="s">
        <v>26</v>
      </c>
      <c r="L8" s="10"/>
      <c r="M8" s="11">
        <f>BD!B22</f>
        <v>0</v>
      </c>
      <c r="N8" s="302"/>
      <c r="O8" s="270"/>
    </row>
    <row r="9" spans="2:15" x14ac:dyDescent="0.2">
      <c r="B9" s="128"/>
      <c r="C9" s="13" t="s">
        <v>29</v>
      </c>
      <c r="D9" s="13">
        <f>BD!B8</f>
        <v>0</v>
      </c>
      <c r="E9" s="301"/>
      <c r="F9" s="295"/>
      <c r="G9" s="295"/>
      <c r="H9" s="295"/>
      <c r="I9" s="12"/>
      <c r="J9" s="301"/>
      <c r="K9" s="13" t="s">
        <v>28</v>
      </c>
      <c r="L9" s="10"/>
      <c r="M9" s="11">
        <f>BD!B23</f>
        <v>0</v>
      </c>
      <c r="N9" s="302"/>
      <c r="O9" s="270"/>
    </row>
    <row r="10" spans="2:15" x14ac:dyDescent="0.2">
      <c r="B10" s="128"/>
      <c r="C10" s="259"/>
      <c r="D10" s="287"/>
      <c r="E10" s="301"/>
      <c r="F10" s="295"/>
      <c r="G10" s="298"/>
      <c r="H10" s="298"/>
      <c r="I10" s="12"/>
      <c r="J10" s="290"/>
      <c r="K10" s="13" t="s">
        <v>30</v>
      </c>
      <c r="L10" s="24"/>
      <c r="M10" s="15"/>
      <c r="N10" s="14">
        <f>N35</f>
        <v>0</v>
      </c>
      <c r="O10" s="270"/>
    </row>
    <row r="11" spans="2:15" x14ac:dyDescent="0.2">
      <c r="B11" s="128"/>
      <c r="C11" s="259" t="s">
        <v>152</v>
      </c>
      <c r="D11" s="298"/>
      <c r="E11" s="298"/>
      <c r="F11" s="298"/>
      <c r="G11" s="298"/>
      <c r="H11" s="298"/>
      <c r="I11" s="12"/>
      <c r="J11" s="290"/>
      <c r="K11" s="13" t="s">
        <v>31</v>
      </c>
      <c r="L11" s="340">
        <f>BD!B14</f>
        <v>0</v>
      </c>
      <c r="M11" s="336"/>
      <c r="N11" s="336"/>
      <c r="O11" s="270"/>
    </row>
    <row r="12" spans="2:15" x14ac:dyDescent="0.2">
      <c r="B12" s="128"/>
      <c r="C12" s="297"/>
      <c r="D12" s="298"/>
      <c r="E12" s="298"/>
      <c r="F12" s="298"/>
      <c r="G12" s="298"/>
      <c r="H12" s="298"/>
      <c r="I12" s="12"/>
      <c r="J12" s="290"/>
      <c r="K12" s="298"/>
      <c r="L12" s="336"/>
      <c r="M12" s="336"/>
      <c r="N12" s="336"/>
      <c r="O12" s="270"/>
    </row>
    <row r="13" spans="2:15" ht="15.75" customHeight="1" x14ac:dyDescent="0.2">
      <c r="B13" s="128"/>
      <c r="C13" s="297"/>
      <c r="D13" s="298"/>
      <c r="E13" s="298"/>
      <c r="F13" s="298"/>
      <c r="G13" s="298"/>
      <c r="H13" s="298"/>
      <c r="I13" s="298"/>
      <c r="J13" s="336"/>
      <c r="K13" s="336"/>
      <c r="L13" s="337">
        <f>BD!B15</f>
        <v>0</v>
      </c>
      <c r="M13" s="338"/>
      <c r="N13" s="338"/>
      <c r="O13" s="270"/>
    </row>
    <row r="14" spans="2:15" x14ac:dyDescent="0.2">
      <c r="B14" s="128"/>
      <c r="C14" s="175" t="s">
        <v>32</v>
      </c>
      <c r="D14" s="295"/>
      <c r="E14" s="295"/>
      <c r="F14" s="295"/>
      <c r="G14" s="298"/>
      <c r="H14" s="298"/>
      <c r="I14" s="295"/>
      <c r="J14" s="290"/>
      <c r="K14" s="290"/>
      <c r="L14" s="290"/>
      <c r="M14" s="290"/>
      <c r="N14" s="290"/>
      <c r="O14" s="270"/>
    </row>
    <row r="15" spans="2:15" ht="15.75" customHeight="1" x14ac:dyDescent="0.2">
      <c r="B15" s="128"/>
      <c r="C15" s="341" t="str">
        <f>"Descripción en Orden de Servicio N°"&amp;D6&amp;" "&amp;D7</f>
        <v>Descripción en Orden de Servicio N°0 0</v>
      </c>
      <c r="D15" s="341"/>
      <c r="E15" s="341"/>
      <c r="F15" s="341"/>
      <c r="G15" s="341"/>
      <c r="H15" s="341"/>
      <c r="I15" s="341"/>
      <c r="J15" s="341"/>
      <c r="K15" s="341"/>
      <c r="L15" s="341"/>
      <c r="M15" s="341"/>
      <c r="N15" s="341"/>
      <c r="O15" s="270"/>
    </row>
    <row r="16" spans="2:15" ht="34.5" customHeight="1" x14ac:dyDescent="0.2">
      <c r="B16" s="128"/>
      <c r="C16" s="342" t="str">
        <f>"Esta orden de cambio de contrato, tiene como objetivo ajustar el alcance, valor y plazo del Contrato "&amp;BD!B5&amp;" incorporando el alcance de servicio denominado "&amp;BD!B9&amp;" "&amp;BD!B13</f>
        <v xml:space="preserve">Esta orden de cambio de contrato, tiene como objetivo ajustar el alcance, valor y plazo del Contrato  incorporando el alcance de servicio denominado  </v>
      </c>
      <c r="D16" s="342"/>
      <c r="E16" s="342"/>
      <c r="F16" s="342"/>
      <c r="G16" s="342"/>
      <c r="H16" s="342"/>
      <c r="I16" s="342"/>
      <c r="J16" s="342"/>
      <c r="K16" s="342"/>
      <c r="L16" s="342"/>
      <c r="M16" s="342"/>
      <c r="N16" s="342"/>
      <c r="O16" s="270"/>
    </row>
    <row r="17" spans="2:15" x14ac:dyDescent="0.2">
      <c r="B17" s="128"/>
      <c r="C17" s="13" t="s">
        <v>44</v>
      </c>
      <c r="D17" s="298"/>
      <c r="E17" s="298"/>
      <c r="F17" s="298"/>
      <c r="G17" s="298"/>
      <c r="H17" s="298"/>
      <c r="I17" s="298"/>
      <c r="J17" s="298"/>
      <c r="K17" s="298"/>
      <c r="L17" s="298"/>
      <c r="M17" s="298"/>
      <c r="N17" s="298"/>
      <c r="O17" s="271"/>
    </row>
    <row r="18" spans="2:15" x14ac:dyDescent="0.2">
      <c r="B18" s="128"/>
      <c r="D18" s="298"/>
      <c r="E18" s="298"/>
      <c r="F18" s="298"/>
      <c r="G18" s="298"/>
      <c r="H18" s="298"/>
      <c r="I18" s="298"/>
      <c r="J18" s="298"/>
      <c r="K18" s="298"/>
      <c r="L18" s="298"/>
      <c r="M18" s="298" t="s">
        <v>18</v>
      </c>
      <c r="N18" s="298">
        <f>BD!B18</f>
        <v>0</v>
      </c>
      <c r="O18" s="272"/>
    </row>
    <row r="19" spans="2:15" x14ac:dyDescent="0.2">
      <c r="B19" s="128"/>
      <c r="C19" s="239" t="s">
        <v>45</v>
      </c>
      <c r="D19" s="233" t="s">
        <v>12</v>
      </c>
      <c r="E19" s="233" t="s">
        <v>98</v>
      </c>
      <c r="F19" s="234"/>
      <c r="G19" s="234"/>
      <c r="H19" s="234"/>
      <c r="I19" s="234"/>
      <c r="J19" s="234"/>
      <c r="K19" s="235" t="s">
        <v>14</v>
      </c>
      <c r="L19" s="236" t="s">
        <v>99</v>
      </c>
      <c r="M19" s="234" t="s">
        <v>15</v>
      </c>
      <c r="N19" s="240" t="str">
        <f>"Total ("&amp;BD!B21&amp;")"</f>
        <v>Total ()</v>
      </c>
      <c r="O19" s="272"/>
    </row>
    <row r="20" spans="2:15" ht="16.5" customHeight="1" x14ac:dyDescent="0.2">
      <c r="B20" s="128"/>
      <c r="C20" s="101">
        <f>BD!A31</f>
        <v>0</v>
      </c>
      <c r="D20" s="113">
        <f>BD!B31</f>
        <v>0</v>
      </c>
      <c r="E20" s="113">
        <f>BD!C31</f>
        <v>0</v>
      </c>
      <c r="F20" s="114"/>
      <c r="G20" s="114"/>
      <c r="H20" s="114"/>
      <c r="I20" s="114"/>
      <c r="J20" s="114"/>
      <c r="K20" s="101">
        <f>BD!D31</f>
        <v>0</v>
      </c>
      <c r="L20" s="102">
        <f>BD!F31</f>
        <v>0</v>
      </c>
      <c r="M20" s="103">
        <f>BD!E31</f>
        <v>0</v>
      </c>
      <c r="N20" s="103">
        <f>L20*M20</f>
        <v>0</v>
      </c>
      <c r="O20" s="273"/>
    </row>
    <row r="21" spans="2:15" s="203" customFormat="1" ht="16.5" customHeight="1" x14ac:dyDescent="0.2">
      <c r="B21" s="128"/>
      <c r="C21" s="101">
        <f>BD!A32</f>
        <v>0</v>
      </c>
      <c r="D21" s="113">
        <f>BD!B32</f>
        <v>0</v>
      </c>
      <c r="E21" s="113">
        <f>BD!C32</f>
        <v>0</v>
      </c>
      <c r="F21" s="114"/>
      <c r="G21" s="114"/>
      <c r="H21" s="114"/>
      <c r="I21" s="114"/>
      <c r="J21" s="114"/>
      <c r="K21" s="101">
        <f>BD!D32</f>
        <v>0</v>
      </c>
      <c r="L21" s="102">
        <f>BD!F32</f>
        <v>0</v>
      </c>
      <c r="M21" s="103">
        <f>BD!E32</f>
        <v>0</v>
      </c>
      <c r="N21" s="103">
        <f t="shared" ref="N21:N31" si="0">L21*M21</f>
        <v>0</v>
      </c>
      <c r="O21" s="273"/>
    </row>
    <row r="22" spans="2:15" s="203" customFormat="1" ht="16.5" customHeight="1" x14ac:dyDescent="0.2">
      <c r="B22" s="128"/>
      <c r="C22" s="101">
        <f>BD!A33</f>
        <v>0</v>
      </c>
      <c r="D22" s="113">
        <f>BD!B33</f>
        <v>0</v>
      </c>
      <c r="E22" s="113">
        <f>BD!C33</f>
        <v>0</v>
      </c>
      <c r="F22" s="114"/>
      <c r="G22" s="114"/>
      <c r="H22" s="114"/>
      <c r="I22" s="114"/>
      <c r="J22" s="114"/>
      <c r="K22" s="101">
        <f>BD!D33</f>
        <v>0</v>
      </c>
      <c r="L22" s="102">
        <f>BD!F33</f>
        <v>0</v>
      </c>
      <c r="M22" s="103">
        <f>BD!E33</f>
        <v>0</v>
      </c>
      <c r="N22" s="103">
        <f t="shared" si="0"/>
        <v>0</v>
      </c>
      <c r="O22" s="273"/>
    </row>
    <row r="23" spans="2:15" s="203" customFormat="1" ht="16.5" customHeight="1" x14ac:dyDescent="0.2">
      <c r="B23" s="128"/>
      <c r="C23" s="101">
        <f>BD!A34</f>
        <v>0</v>
      </c>
      <c r="D23" s="113">
        <f>BD!B34</f>
        <v>0</v>
      </c>
      <c r="E23" s="113">
        <f>BD!C34</f>
        <v>0</v>
      </c>
      <c r="F23" s="114"/>
      <c r="G23" s="114"/>
      <c r="H23" s="114"/>
      <c r="I23" s="114"/>
      <c r="J23" s="114"/>
      <c r="K23" s="101">
        <f>BD!D34</f>
        <v>0</v>
      </c>
      <c r="L23" s="102">
        <f>BD!F34</f>
        <v>0</v>
      </c>
      <c r="M23" s="103">
        <f>BD!E34</f>
        <v>0</v>
      </c>
      <c r="N23" s="103">
        <f t="shared" si="0"/>
        <v>0</v>
      </c>
      <c r="O23" s="273"/>
    </row>
    <row r="24" spans="2:15" s="203" customFormat="1" ht="16.5" customHeight="1" x14ac:dyDescent="0.2">
      <c r="B24" s="128"/>
      <c r="C24" s="101">
        <f>BD!A35</f>
        <v>0</v>
      </c>
      <c r="D24" s="113">
        <f>BD!B35</f>
        <v>0</v>
      </c>
      <c r="E24" s="113">
        <f>BD!C35</f>
        <v>0</v>
      </c>
      <c r="F24" s="114"/>
      <c r="G24" s="114"/>
      <c r="H24" s="114"/>
      <c r="I24" s="114"/>
      <c r="J24" s="114"/>
      <c r="K24" s="101">
        <f>BD!D35</f>
        <v>0</v>
      </c>
      <c r="L24" s="102">
        <f>BD!F35</f>
        <v>0</v>
      </c>
      <c r="M24" s="103">
        <f>BD!E35</f>
        <v>0</v>
      </c>
      <c r="N24" s="103">
        <f t="shared" si="0"/>
        <v>0</v>
      </c>
      <c r="O24" s="273"/>
    </row>
    <row r="25" spans="2:15" s="203" customFormat="1" ht="16.5" customHeight="1" x14ac:dyDescent="0.2">
      <c r="B25" s="128"/>
      <c r="C25" s="101">
        <f>BD!A36</f>
        <v>0</v>
      </c>
      <c r="D25" s="113">
        <f>BD!B36</f>
        <v>0</v>
      </c>
      <c r="E25" s="113">
        <f>BD!C36</f>
        <v>0</v>
      </c>
      <c r="F25" s="114"/>
      <c r="G25" s="114"/>
      <c r="H25" s="114"/>
      <c r="I25" s="114"/>
      <c r="J25" s="114"/>
      <c r="K25" s="101">
        <f>BD!D36</f>
        <v>0</v>
      </c>
      <c r="L25" s="102">
        <f>BD!F36</f>
        <v>0</v>
      </c>
      <c r="M25" s="103">
        <f>BD!E36</f>
        <v>0</v>
      </c>
      <c r="N25" s="103">
        <f t="shared" si="0"/>
        <v>0</v>
      </c>
      <c r="O25" s="273"/>
    </row>
    <row r="26" spans="2:15" s="203" customFormat="1" ht="16.5" customHeight="1" x14ac:dyDescent="0.2">
      <c r="B26" s="128"/>
      <c r="C26" s="101">
        <f>BD!A37</f>
        <v>0</v>
      </c>
      <c r="D26" s="113">
        <f>BD!B37</f>
        <v>0</v>
      </c>
      <c r="E26" s="113">
        <f>BD!C37</f>
        <v>0</v>
      </c>
      <c r="F26" s="114"/>
      <c r="G26" s="114"/>
      <c r="H26" s="114"/>
      <c r="I26" s="114"/>
      <c r="J26" s="114"/>
      <c r="K26" s="101">
        <f>BD!D37</f>
        <v>0</v>
      </c>
      <c r="L26" s="102">
        <f>BD!F37</f>
        <v>0</v>
      </c>
      <c r="M26" s="103">
        <f>BD!E37</f>
        <v>0</v>
      </c>
      <c r="N26" s="103">
        <f t="shared" si="0"/>
        <v>0</v>
      </c>
      <c r="O26" s="273"/>
    </row>
    <row r="27" spans="2:15" s="203" customFormat="1" ht="16.5" customHeight="1" x14ac:dyDescent="0.2">
      <c r="B27" s="128"/>
      <c r="C27" s="101">
        <f>BD!A38</f>
        <v>0</v>
      </c>
      <c r="D27" s="113">
        <f>BD!B38</f>
        <v>0</v>
      </c>
      <c r="E27" s="113">
        <f>BD!C38</f>
        <v>0</v>
      </c>
      <c r="F27" s="114"/>
      <c r="G27" s="114"/>
      <c r="H27" s="114"/>
      <c r="I27" s="114"/>
      <c r="J27" s="114"/>
      <c r="K27" s="101">
        <f>BD!D38</f>
        <v>0</v>
      </c>
      <c r="L27" s="102">
        <f>BD!F38</f>
        <v>0</v>
      </c>
      <c r="M27" s="103">
        <f>BD!E38</f>
        <v>0</v>
      </c>
      <c r="N27" s="103">
        <f t="shared" si="0"/>
        <v>0</v>
      </c>
      <c r="O27" s="273"/>
    </row>
    <row r="28" spans="2:15" s="203" customFormat="1" ht="16.5" customHeight="1" x14ac:dyDescent="0.2">
      <c r="B28" s="128"/>
      <c r="C28" s="101">
        <f>BD!A39</f>
        <v>0</v>
      </c>
      <c r="D28" s="113">
        <f>BD!B39</f>
        <v>0</v>
      </c>
      <c r="E28" s="113">
        <f>BD!C39</f>
        <v>0</v>
      </c>
      <c r="F28" s="114"/>
      <c r="G28" s="114"/>
      <c r="H28" s="114"/>
      <c r="I28" s="114"/>
      <c r="J28" s="114"/>
      <c r="K28" s="101">
        <f>BD!D39</f>
        <v>0</v>
      </c>
      <c r="L28" s="102">
        <f>BD!F39</f>
        <v>0</v>
      </c>
      <c r="M28" s="103">
        <f>BD!E39</f>
        <v>0</v>
      </c>
      <c r="N28" s="103">
        <f t="shared" si="0"/>
        <v>0</v>
      </c>
      <c r="O28" s="273"/>
    </row>
    <row r="29" spans="2:15" s="203" customFormat="1" ht="16.5" customHeight="1" x14ac:dyDescent="0.2">
      <c r="B29" s="128"/>
      <c r="C29" s="101">
        <f>BD!A40</f>
        <v>0</v>
      </c>
      <c r="D29" s="113">
        <f>BD!B40</f>
        <v>0</v>
      </c>
      <c r="E29" s="113">
        <f>BD!C40</f>
        <v>0</v>
      </c>
      <c r="F29" s="114"/>
      <c r="G29" s="114"/>
      <c r="H29" s="114"/>
      <c r="I29" s="114"/>
      <c r="J29" s="114"/>
      <c r="K29" s="101">
        <f>BD!D40</f>
        <v>0</v>
      </c>
      <c r="L29" s="102">
        <f>BD!F40</f>
        <v>0</v>
      </c>
      <c r="M29" s="103">
        <f>BD!E40</f>
        <v>0</v>
      </c>
      <c r="N29" s="103">
        <f t="shared" si="0"/>
        <v>0</v>
      </c>
      <c r="O29" s="273"/>
    </row>
    <row r="30" spans="2:15" s="203" customFormat="1" ht="16.5" customHeight="1" x14ac:dyDescent="0.2">
      <c r="B30" s="128"/>
      <c r="C30" s="101">
        <f>BD!A41</f>
        <v>0</v>
      </c>
      <c r="D30" s="113">
        <f>BD!B41</f>
        <v>0</v>
      </c>
      <c r="E30" s="113">
        <f>BD!C41</f>
        <v>0</v>
      </c>
      <c r="F30" s="114"/>
      <c r="G30" s="114"/>
      <c r="H30" s="114"/>
      <c r="I30" s="114"/>
      <c r="J30" s="114"/>
      <c r="K30" s="101">
        <f>BD!D41</f>
        <v>0</v>
      </c>
      <c r="L30" s="102">
        <f>BD!F41</f>
        <v>0</v>
      </c>
      <c r="M30" s="103">
        <f>BD!E41</f>
        <v>0</v>
      </c>
      <c r="N30" s="103">
        <f t="shared" si="0"/>
        <v>0</v>
      </c>
      <c r="O30" s="273"/>
    </row>
    <row r="31" spans="2:15" s="203" customFormat="1" ht="16.5" customHeight="1" x14ac:dyDescent="0.2">
      <c r="B31" s="128"/>
      <c r="C31" s="101">
        <f>BD!A42</f>
        <v>0</v>
      </c>
      <c r="D31" s="113">
        <f>BD!B42</f>
        <v>0</v>
      </c>
      <c r="E31" s="113">
        <f>BD!C42</f>
        <v>0</v>
      </c>
      <c r="F31" s="114"/>
      <c r="G31" s="114"/>
      <c r="H31" s="114"/>
      <c r="I31" s="114"/>
      <c r="J31" s="114"/>
      <c r="K31" s="101">
        <f>BD!D42</f>
        <v>0</v>
      </c>
      <c r="L31" s="102">
        <f>BD!F42</f>
        <v>0</v>
      </c>
      <c r="M31" s="103">
        <f>BD!E42</f>
        <v>0</v>
      </c>
      <c r="N31" s="103">
        <f t="shared" si="0"/>
        <v>0</v>
      </c>
      <c r="O31" s="273"/>
    </row>
    <row r="32" spans="2:15" s="203" customFormat="1" ht="16.5" customHeight="1" x14ac:dyDescent="0.2">
      <c r="B32" s="128"/>
      <c r="C32" s="287"/>
      <c r="D32" s="287"/>
      <c r="E32" s="287"/>
      <c r="F32" s="252"/>
      <c r="G32" s="303"/>
      <c r="H32" s="303"/>
      <c r="I32" s="303"/>
      <c r="J32" s="303"/>
      <c r="K32" s="301"/>
      <c r="L32" s="304"/>
      <c r="M32" s="304"/>
      <c r="N32" s="305"/>
      <c r="O32" s="273"/>
    </row>
    <row r="33" spans="2:15" x14ac:dyDescent="0.2">
      <c r="B33" s="128"/>
      <c r="C33" s="306"/>
      <c r="D33" s="301"/>
      <c r="E33" s="301"/>
      <c r="F33" s="307" t="s">
        <v>47</v>
      </c>
      <c r="G33" s="323"/>
      <c r="H33" s="328">
        <f>BD!C19</f>
        <v>0</v>
      </c>
      <c r="I33" s="308"/>
      <c r="J33" s="301"/>
      <c r="K33" s="301"/>
      <c r="L33" s="301"/>
      <c r="M33" s="307" t="s">
        <v>46</v>
      </c>
      <c r="N33" s="253">
        <v>0</v>
      </c>
      <c r="O33" s="272"/>
    </row>
    <row r="34" spans="2:15" x14ac:dyDescent="0.2">
      <c r="B34" s="128"/>
      <c r="C34" s="306"/>
      <c r="D34" s="301"/>
      <c r="E34" s="301"/>
      <c r="F34" s="307" t="s">
        <v>49</v>
      </c>
      <c r="G34" s="329"/>
      <c r="H34" s="330"/>
      <c r="I34" s="17"/>
      <c r="J34" s="301"/>
      <c r="K34" s="301"/>
      <c r="L34" s="301"/>
      <c r="M34" s="307" t="s">
        <v>48</v>
      </c>
      <c r="N34" s="253">
        <f>SUM(N20:N31)+N33</f>
        <v>0</v>
      </c>
      <c r="O34" s="272"/>
    </row>
    <row r="35" spans="2:15" x14ac:dyDescent="0.2">
      <c r="B35" s="128"/>
      <c r="C35" s="306"/>
      <c r="D35" s="301"/>
      <c r="E35" s="301"/>
      <c r="F35" s="307" t="s">
        <v>51</v>
      </c>
      <c r="G35" s="329"/>
      <c r="H35" s="330"/>
      <c r="I35" s="19"/>
      <c r="J35" s="301"/>
      <c r="K35" s="301"/>
      <c r="L35" s="301"/>
      <c r="M35" s="307" t="s">
        <v>50</v>
      </c>
      <c r="N35" s="254">
        <f>BD!C19</f>
        <v>0</v>
      </c>
      <c r="O35" s="272"/>
    </row>
    <row r="36" spans="2:15" x14ac:dyDescent="0.2">
      <c r="B36" s="128"/>
      <c r="C36" s="306"/>
      <c r="D36" s="301"/>
      <c r="E36" s="301"/>
      <c r="F36" s="307" t="s">
        <v>53</v>
      </c>
      <c r="G36" s="346">
        <f>H33+G34+G35</f>
        <v>0</v>
      </c>
      <c r="H36" s="347"/>
      <c r="I36" s="17"/>
      <c r="J36" s="20" t="s">
        <v>52</v>
      </c>
      <c r="K36" s="21">
        <v>680</v>
      </c>
      <c r="L36" s="22"/>
      <c r="M36" s="23"/>
      <c r="N36" s="23"/>
      <c r="O36" s="272"/>
    </row>
    <row r="37" spans="2:15" x14ac:dyDescent="0.2">
      <c r="B37" s="128"/>
      <c r="C37" s="298"/>
      <c r="D37" s="298"/>
      <c r="E37" s="298"/>
      <c r="F37" s="298"/>
      <c r="G37" s="298"/>
      <c r="H37" s="298"/>
      <c r="I37" s="298"/>
      <c r="J37" s="298"/>
      <c r="K37" s="298"/>
      <c r="L37" s="298"/>
      <c r="M37" s="298"/>
      <c r="N37" s="298"/>
      <c r="O37" s="270"/>
    </row>
    <row r="38" spans="2:15" s="203" customFormat="1" x14ac:dyDescent="0.2">
      <c r="B38" s="128"/>
      <c r="C38" s="285" t="s">
        <v>33</v>
      </c>
      <c r="D38" s="255"/>
      <c r="E38" s="255"/>
      <c r="F38" s="256"/>
      <c r="G38" s="255"/>
      <c r="H38" s="255"/>
      <c r="I38" s="255"/>
      <c r="J38" s="257"/>
      <c r="K38" s="257"/>
      <c r="L38" s="257"/>
      <c r="M38" s="257"/>
      <c r="N38" s="257"/>
      <c r="O38" s="270"/>
    </row>
    <row r="39" spans="2:15" s="203" customFormat="1" x14ac:dyDescent="0.2">
      <c r="B39" s="128"/>
      <c r="C39" s="298"/>
      <c r="D39" s="298"/>
      <c r="E39" s="298"/>
      <c r="F39" s="298"/>
      <c r="G39" s="298"/>
      <c r="H39" s="298"/>
      <c r="I39" s="298"/>
      <c r="J39" s="298"/>
      <c r="K39" s="298"/>
      <c r="L39" s="298"/>
      <c r="M39" s="298"/>
      <c r="N39" s="298"/>
      <c r="O39" s="270"/>
    </row>
    <row r="40" spans="2:15" s="203" customFormat="1" x14ac:dyDescent="0.2">
      <c r="B40" s="128"/>
      <c r="C40" s="13" t="s">
        <v>34</v>
      </c>
      <c r="D40" s="13"/>
      <c r="E40" s="13"/>
      <c r="F40" s="13"/>
      <c r="G40" s="13"/>
      <c r="H40" s="13" t="s">
        <v>35</v>
      </c>
      <c r="I40" s="13"/>
      <c r="J40" s="13"/>
      <c r="K40" s="13" t="s">
        <v>36</v>
      </c>
      <c r="L40" s="13"/>
      <c r="M40" s="13" t="s">
        <v>37</v>
      </c>
      <c r="N40" s="13"/>
      <c r="O40" s="270"/>
    </row>
    <row r="41" spans="2:15" s="203" customFormat="1" x14ac:dyDescent="0.2">
      <c r="B41" s="128"/>
      <c r="C41" s="298"/>
      <c r="D41" s="298"/>
      <c r="E41" s="298"/>
      <c r="F41" s="298"/>
      <c r="G41" s="298"/>
      <c r="H41" s="298"/>
      <c r="I41" s="298"/>
      <c r="J41" s="298"/>
      <c r="K41" s="298"/>
      <c r="L41" s="298"/>
      <c r="M41" s="298"/>
      <c r="N41" s="298"/>
      <c r="O41" s="270"/>
    </row>
    <row r="42" spans="2:15" s="203" customFormat="1" x14ac:dyDescent="0.2">
      <c r="B42" s="128"/>
      <c r="C42" s="309" t="s">
        <v>151</v>
      </c>
      <c r="D42" s="309"/>
      <c r="E42" s="309"/>
      <c r="F42" s="309"/>
      <c r="G42" s="298"/>
      <c r="H42" s="310" t="s">
        <v>38</v>
      </c>
      <c r="I42" s="309"/>
      <c r="J42" s="298" t="s">
        <v>39</v>
      </c>
      <c r="K42" s="309" t="s">
        <v>40</v>
      </c>
      <c r="L42" s="298"/>
      <c r="M42" s="309" t="s">
        <v>20</v>
      </c>
      <c r="N42" s="309"/>
      <c r="O42" s="270"/>
    </row>
    <row r="43" spans="2:15" s="203" customFormat="1" x14ac:dyDescent="0.2">
      <c r="B43" s="128"/>
      <c r="C43" s="298"/>
      <c r="D43" s="298"/>
      <c r="E43" s="298"/>
      <c r="F43" s="298"/>
      <c r="G43" s="298"/>
      <c r="H43" s="310"/>
      <c r="I43" s="298"/>
      <c r="J43" s="298"/>
      <c r="K43" s="298"/>
      <c r="L43" s="298"/>
      <c r="M43" s="309"/>
      <c r="N43" s="309"/>
      <c r="O43" s="270"/>
    </row>
    <row r="44" spans="2:15" s="203" customFormat="1" x14ac:dyDescent="0.2">
      <c r="B44" s="128"/>
      <c r="C44" s="298"/>
      <c r="D44" s="298"/>
      <c r="E44" s="298"/>
      <c r="F44" s="298"/>
      <c r="G44" s="298"/>
      <c r="H44" s="310" t="s">
        <v>43</v>
      </c>
      <c r="I44" s="309">
        <v>1</v>
      </c>
      <c r="J44" s="298"/>
      <c r="K44" s="298"/>
      <c r="L44" s="298"/>
      <c r="M44" s="309"/>
      <c r="N44" s="309"/>
      <c r="O44" s="270"/>
    </row>
    <row r="45" spans="2:15" x14ac:dyDescent="0.2">
      <c r="B45" s="128"/>
      <c r="C45" s="303"/>
      <c r="D45" s="303"/>
      <c r="E45" s="303"/>
      <c r="F45" s="303"/>
      <c r="G45" s="303"/>
      <c r="H45" s="303"/>
      <c r="I45" s="303"/>
      <c r="J45" s="303"/>
      <c r="K45" s="303"/>
      <c r="L45" s="303"/>
      <c r="M45" s="303"/>
      <c r="N45" s="303"/>
      <c r="O45" s="274"/>
    </row>
    <row r="46" spans="2:15" x14ac:dyDescent="0.2">
      <c r="B46" s="128"/>
      <c r="C46" s="285" t="s">
        <v>161</v>
      </c>
      <c r="D46" s="255"/>
      <c r="E46" s="255"/>
      <c r="F46" s="256"/>
      <c r="G46" s="255"/>
      <c r="H46" s="255"/>
      <c r="I46" s="255"/>
      <c r="J46" s="257"/>
      <c r="K46" s="257"/>
      <c r="L46" s="257"/>
      <c r="M46" s="257"/>
      <c r="N46" s="257"/>
      <c r="O46" s="275"/>
    </row>
    <row r="47" spans="2:15" x14ac:dyDescent="0.2">
      <c r="B47" s="128"/>
      <c r="C47" s="287"/>
      <c r="D47" s="287"/>
      <c r="E47" s="287"/>
      <c r="F47" s="287"/>
      <c r="G47" s="287"/>
      <c r="H47" s="287"/>
      <c r="I47" s="303"/>
      <c r="J47" s="303"/>
      <c r="K47" s="303"/>
      <c r="L47" s="303"/>
      <c r="M47" s="303"/>
      <c r="N47" s="303"/>
      <c r="O47" s="275"/>
    </row>
    <row r="48" spans="2:15" ht="15.75" customHeight="1" x14ac:dyDescent="0.2">
      <c r="B48" s="128"/>
      <c r="C48" s="343" t="s">
        <v>159</v>
      </c>
      <c r="D48" s="288" t="s">
        <v>42</v>
      </c>
      <c r="E48" s="313"/>
      <c r="F48" s="326" t="s">
        <v>41</v>
      </c>
      <c r="G48" s="327" t="s">
        <v>24</v>
      </c>
      <c r="I48" s="288" t="s">
        <v>155</v>
      </c>
      <c r="J48" s="286"/>
      <c r="K48" s="286"/>
      <c r="L48" s="286"/>
      <c r="M48" s="321" t="s">
        <v>160</v>
      </c>
      <c r="N48" s="321"/>
      <c r="O48" s="275"/>
    </row>
    <row r="49" spans="2:17" x14ac:dyDescent="0.2">
      <c r="B49" s="128"/>
      <c r="C49" s="344"/>
      <c r="D49" s="313"/>
      <c r="E49" s="313"/>
      <c r="H49" s="286"/>
      <c r="I49" s="286"/>
      <c r="J49" s="286"/>
      <c r="K49" s="286"/>
      <c r="L49" s="286"/>
      <c r="M49" s="320"/>
      <c r="N49" s="321"/>
      <c r="O49" s="275"/>
      <c r="Q49" t="s">
        <v>163</v>
      </c>
    </row>
    <row r="50" spans="2:17" ht="15.75" customHeight="1" x14ac:dyDescent="0.2">
      <c r="B50" s="128"/>
      <c r="C50" s="345"/>
      <c r="F50" s="325"/>
      <c r="G50" s="25"/>
      <c r="H50" s="25"/>
      <c r="J50" s="203"/>
      <c r="L50" s="286"/>
      <c r="M50" s="320"/>
      <c r="N50" s="321"/>
      <c r="O50" s="276"/>
    </row>
    <row r="51" spans="2:17" ht="16" customHeight="1" x14ac:dyDescent="0.2">
      <c r="B51" s="128"/>
      <c r="F51" s="318" t="s">
        <v>156</v>
      </c>
      <c r="G51" s="315"/>
      <c r="J51" s="286"/>
      <c r="K51" s="286"/>
      <c r="L51" s="286"/>
      <c r="N51" s="321"/>
      <c r="O51" s="276"/>
    </row>
    <row r="52" spans="2:17" s="203" customFormat="1" ht="16" customHeight="1" x14ac:dyDescent="0.2">
      <c r="B52" s="128"/>
      <c r="H52" s="318"/>
      <c r="I52" s="315"/>
      <c r="J52" s="286"/>
      <c r="K52" s="286"/>
      <c r="L52" s="286"/>
      <c r="N52" s="321"/>
      <c r="O52" s="276"/>
    </row>
    <row r="53" spans="2:17" x14ac:dyDescent="0.2">
      <c r="B53" s="128"/>
      <c r="C53" s="343" t="s">
        <v>157</v>
      </c>
      <c r="D53" s="288" t="s">
        <v>55</v>
      </c>
      <c r="E53" s="314"/>
      <c r="F53" s="326" t="s">
        <v>41</v>
      </c>
      <c r="G53" s="327" t="s">
        <v>24</v>
      </c>
      <c r="I53" s="288" t="s">
        <v>162</v>
      </c>
      <c r="J53" s="326" t="s">
        <v>41</v>
      </c>
      <c r="K53" s="327" t="s">
        <v>24</v>
      </c>
      <c r="L53" s="286"/>
      <c r="M53" s="321" t="s">
        <v>160</v>
      </c>
      <c r="N53" s="321"/>
      <c r="O53" s="275"/>
    </row>
    <row r="54" spans="2:17" s="203" customFormat="1" x14ac:dyDescent="0.2">
      <c r="B54" s="128"/>
      <c r="C54" s="344"/>
      <c r="J54" s="286"/>
      <c r="K54" s="286"/>
      <c r="L54" s="320"/>
      <c r="M54" s="320"/>
      <c r="N54" s="321"/>
      <c r="O54" s="275"/>
    </row>
    <row r="55" spans="2:17" s="203" customFormat="1" x14ac:dyDescent="0.2">
      <c r="B55" s="128"/>
      <c r="C55" s="345"/>
      <c r="D55" s="288" t="s">
        <v>56</v>
      </c>
      <c r="F55" s="322">
        <v>0</v>
      </c>
      <c r="G55" s="323"/>
      <c r="H55" s="323"/>
      <c r="I55" s="323"/>
      <c r="J55" s="324"/>
      <c r="K55" s="324"/>
      <c r="L55" s="320"/>
      <c r="M55" s="320"/>
      <c r="N55" s="321"/>
      <c r="O55" s="275"/>
    </row>
    <row r="56" spans="2:17" s="203" customFormat="1" ht="15" customHeight="1" x14ac:dyDescent="0.2">
      <c r="B56" s="128"/>
      <c r="C56" s="319"/>
      <c r="J56" s="286"/>
      <c r="K56" s="286"/>
      <c r="L56" s="320"/>
      <c r="O56" s="275"/>
    </row>
    <row r="57" spans="2:17" s="203" customFormat="1" ht="15" customHeight="1" x14ac:dyDescent="0.2">
      <c r="B57" s="128"/>
      <c r="C57" s="319"/>
      <c r="J57" s="286"/>
      <c r="K57" s="286"/>
      <c r="L57" s="320"/>
      <c r="O57" s="275"/>
    </row>
    <row r="58" spans="2:17" s="203" customFormat="1" x14ac:dyDescent="0.2">
      <c r="B58" s="128"/>
      <c r="C58" s="343" t="s">
        <v>158</v>
      </c>
      <c r="D58" s="288" t="s">
        <v>54</v>
      </c>
      <c r="E58" s="314"/>
      <c r="F58" s="326" t="s">
        <v>41</v>
      </c>
      <c r="G58" s="327" t="s">
        <v>24</v>
      </c>
      <c r="H58" s="315"/>
      <c r="I58" s="314"/>
      <c r="J58" s="286"/>
      <c r="K58" s="286"/>
      <c r="L58" s="286"/>
      <c r="M58" s="286" t="s">
        <v>160</v>
      </c>
      <c r="N58" s="286">
        <v>50000</v>
      </c>
      <c r="O58" s="275"/>
    </row>
    <row r="59" spans="2:17" s="203" customFormat="1" x14ac:dyDescent="0.2">
      <c r="B59" s="128"/>
      <c r="C59" s="344"/>
      <c r="D59" s="289"/>
      <c r="E59" s="314"/>
      <c r="F59" s="316"/>
      <c r="G59" s="315"/>
      <c r="H59" s="315"/>
      <c r="I59" s="314"/>
      <c r="J59" s="286"/>
      <c r="K59" s="286"/>
      <c r="L59" s="286"/>
      <c r="M59" s="286"/>
      <c r="N59" s="286"/>
      <c r="O59" s="275"/>
    </row>
    <row r="60" spans="2:17" s="203" customFormat="1" x14ac:dyDescent="0.2">
      <c r="B60" s="128"/>
      <c r="C60" s="345"/>
      <c r="D60" s="292" t="s">
        <v>154</v>
      </c>
      <c r="E60" s="314"/>
      <c r="F60" s="322" t="s">
        <v>150</v>
      </c>
      <c r="G60" s="323"/>
      <c r="H60" s="323"/>
      <c r="I60" s="323"/>
      <c r="J60" s="324"/>
      <c r="K60" s="324"/>
      <c r="L60" s="286"/>
      <c r="M60" s="287"/>
      <c r="N60" s="311"/>
      <c r="O60" s="275"/>
    </row>
    <row r="61" spans="2:17" x14ac:dyDescent="0.2">
      <c r="B61" s="128"/>
      <c r="D61" s="312"/>
      <c r="E61" s="314"/>
      <c r="F61" s="291"/>
      <c r="G61" s="315"/>
      <c r="H61" s="315"/>
      <c r="I61" s="317"/>
      <c r="J61" s="287"/>
      <c r="K61" s="287"/>
      <c r="L61" s="287"/>
      <c r="M61" s="286" t="s">
        <v>160</v>
      </c>
      <c r="N61" s="286">
        <v>50000</v>
      </c>
      <c r="O61" s="275"/>
    </row>
    <row r="62" spans="2:17" x14ac:dyDescent="0.2">
      <c r="B62" s="128"/>
      <c r="C62" s="287"/>
      <c r="L62" s="287"/>
      <c r="M62" s="294"/>
      <c r="N62" s="286"/>
      <c r="O62" s="275"/>
    </row>
    <row r="63" spans="2:17" x14ac:dyDescent="0.2">
      <c r="B63" s="128"/>
      <c r="C63" s="295"/>
      <c r="D63" s="294"/>
      <c r="E63" s="293"/>
      <c r="F63" s="294"/>
      <c r="G63" s="294"/>
      <c r="H63" s="293"/>
      <c r="I63" s="294"/>
      <c r="J63" s="290"/>
      <c r="K63" s="290"/>
      <c r="L63" s="290"/>
      <c r="M63" s="290"/>
      <c r="N63" s="290"/>
      <c r="O63" s="88"/>
    </row>
    <row r="64" spans="2:17" x14ac:dyDescent="0.2">
      <c r="B64" s="128"/>
      <c r="C64" s="285" t="s">
        <v>63</v>
      </c>
      <c r="D64" s="255"/>
      <c r="E64" s="255"/>
      <c r="F64" s="256"/>
      <c r="G64" s="255"/>
      <c r="H64" s="255"/>
      <c r="I64" s="255"/>
      <c r="J64" s="257"/>
      <c r="K64" s="257"/>
      <c r="L64" s="257"/>
      <c r="M64" s="257"/>
      <c r="N64" s="257"/>
      <c r="O64" s="88"/>
    </row>
    <row r="65" spans="2:15" x14ac:dyDescent="0.2">
      <c r="B65" s="128"/>
      <c r="C65" s="258"/>
      <c r="D65" s="258"/>
      <c r="E65" s="258"/>
      <c r="F65" s="296"/>
      <c r="G65" s="294"/>
      <c r="H65" s="294"/>
      <c r="I65" s="294"/>
      <c r="J65" s="293"/>
      <c r="K65" s="294"/>
      <c r="L65" s="290"/>
      <c r="M65" s="287"/>
      <c r="N65" s="290"/>
      <c r="O65" s="268"/>
    </row>
    <row r="66" spans="2:15" x14ac:dyDescent="0.2">
      <c r="B66" s="128"/>
      <c r="C66" s="260" t="s">
        <v>64</v>
      </c>
      <c r="D66" s="293"/>
      <c r="E66" s="260"/>
      <c r="F66" s="259" t="s">
        <v>65</v>
      </c>
      <c r="H66" s="287"/>
      <c r="I66" s="260" t="s">
        <v>57</v>
      </c>
      <c r="J66" s="290"/>
      <c r="K66" s="287"/>
      <c r="L66" s="287"/>
      <c r="M66" s="261" t="s">
        <v>66</v>
      </c>
      <c r="N66" s="287"/>
      <c r="O66" s="277"/>
    </row>
    <row r="67" spans="2:15" x14ac:dyDescent="0.2">
      <c r="B67" s="128"/>
      <c r="C67" s="294" t="s">
        <v>58</v>
      </c>
      <c r="D67" s="294" t="s">
        <v>67</v>
      </c>
      <c r="E67" s="287"/>
      <c r="F67" s="297" t="s">
        <v>58</v>
      </c>
      <c r="G67" s="298">
        <f>BD!B15</f>
        <v>0</v>
      </c>
      <c r="H67" s="287"/>
      <c r="I67" s="294" t="s">
        <v>58</v>
      </c>
      <c r="J67" s="294" t="s">
        <v>59</v>
      </c>
      <c r="K67" s="287"/>
      <c r="L67" s="287"/>
      <c r="M67" s="294" t="s">
        <v>58</v>
      </c>
      <c r="N67" s="284" t="s">
        <v>68</v>
      </c>
      <c r="O67" s="277"/>
    </row>
    <row r="68" spans="2:15" x14ac:dyDescent="0.2">
      <c r="B68" s="128"/>
      <c r="C68" s="294" t="s">
        <v>60</v>
      </c>
      <c r="D68" s="294" t="s">
        <v>69</v>
      </c>
      <c r="E68" s="287"/>
      <c r="F68" s="297" t="s">
        <v>60</v>
      </c>
      <c r="G68" s="298">
        <f>BD!B16</f>
        <v>0</v>
      </c>
      <c r="H68" s="287"/>
      <c r="I68" s="294" t="s">
        <v>60</v>
      </c>
      <c r="J68" s="294" t="s">
        <v>61</v>
      </c>
      <c r="K68" s="287"/>
      <c r="L68" s="287"/>
      <c r="M68" s="294" t="s">
        <v>60</v>
      </c>
      <c r="N68" s="284" t="s">
        <v>164</v>
      </c>
      <c r="O68" s="278"/>
    </row>
    <row r="69" spans="2:15" x14ac:dyDescent="0.2">
      <c r="B69" s="128"/>
      <c r="C69" s="294"/>
      <c r="D69" s="293"/>
      <c r="E69" s="294"/>
      <c r="F69" s="297"/>
      <c r="G69" s="287"/>
      <c r="H69" s="287"/>
      <c r="I69" s="294"/>
      <c r="J69" s="290"/>
      <c r="K69" s="287"/>
      <c r="L69" s="287"/>
      <c r="M69" s="294"/>
      <c r="N69" s="287"/>
      <c r="O69" s="277"/>
    </row>
    <row r="70" spans="2:15" x14ac:dyDescent="0.2">
      <c r="B70" s="128"/>
      <c r="C70" s="25"/>
      <c r="D70" s="25"/>
      <c r="F70" s="25"/>
      <c r="G70" s="25"/>
      <c r="I70" s="25"/>
      <c r="J70" s="25"/>
      <c r="M70" s="25"/>
      <c r="N70" s="25"/>
      <c r="O70" s="277"/>
    </row>
    <row r="71" spans="2:15" x14ac:dyDescent="0.2">
      <c r="B71" s="128"/>
      <c r="C71" s="294" t="s">
        <v>62</v>
      </c>
      <c r="D71" s="293"/>
      <c r="E71" s="294"/>
      <c r="F71" s="297" t="s">
        <v>62</v>
      </c>
      <c r="G71" s="287"/>
      <c r="H71" s="287"/>
      <c r="I71" s="294" t="s">
        <v>62</v>
      </c>
      <c r="J71" s="290"/>
      <c r="K71" s="287"/>
      <c r="L71" s="287"/>
      <c r="M71" s="294" t="s">
        <v>62</v>
      </c>
      <c r="N71" s="287"/>
      <c r="O71" s="277"/>
    </row>
    <row r="72" spans="2:15" x14ac:dyDescent="0.2">
      <c r="B72" s="128"/>
      <c r="C72" s="295"/>
      <c r="D72" s="295"/>
      <c r="E72" s="295"/>
      <c r="F72" s="295"/>
      <c r="G72" s="295"/>
      <c r="H72" s="295"/>
      <c r="I72" s="295"/>
      <c r="J72" s="290"/>
      <c r="K72" s="299"/>
      <c r="L72" s="287"/>
      <c r="M72" s="299" t="s">
        <v>70</v>
      </c>
      <c r="N72" s="287"/>
      <c r="O72" s="268"/>
    </row>
    <row r="73" spans="2:15" ht="17" thickBot="1" x14ac:dyDescent="0.25">
      <c r="B73" s="143"/>
      <c r="C73" s="138"/>
      <c r="D73" s="138"/>
      <c r="E73" s="138"/>
      <c r="F73" s="138"/>
      <c r="G73" s="138"/>
      <c r="H73" s="138"/>
      <c r="I73" s="138"/>
      <c r="J73" s="281"/>
      <c r="K73" s="281"/>
      <c r="L73" s="281"/>
      <c r="M73" s="279"/>
      <c r="N73" s="280"/>
      <c r="O73" s="282"/>
    </row>
  </sheetData>
  <mergeCells count="10">
    <mergeCell ref="C16:N16"/>
    <mergeCell ref="C48:C50"/>
    <mergeCell ref="C53:C55"/>
    <mergeCell ref="C58:C60"/>
    <mergeCell ref="G36:H36"/>
    <mergeCell ref="J13:K13"/>
    <mergeCell ref="L13:N13"/>
    <mergeCell ref="L5:N5"/>
    <mergeCell ref="L11:N12"/>
    <mergeCell ref="C15:N15"/>
  </mergeCells>
  <pageMargins left="0.7" right="0.7" top="0.75" bottom="0.75" header="0.3" footer="0.3"/>
  <pageSetup scale="4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0" sqref="E30"/>
    </sheetView>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73"/>
  <sheetViews>
    <sheetView tabSelected="1" zoomScale="109" zoomScaleNormal="109" zoomScalePageLayoutView="109" workbookViewId="0">
      <selection activeCell="C2" sqref="C2"/>
    </sheetView>
  </sheetViews>
  <sheetFormatPr baseColWidth="10" defaultRowHeight="16" x14ac:dyDescent="0.2"/>
  <cols>
    <col min="1" max="1" width="19.1640625" style="203" customWidth="1"/>
    <col min="2" max="2" width="10.83203125" style="203"/>
    <col min="3" max="3" width="20" style="203" customWidth="1"/>
    <col min="4" max="5" width="31" style="203" customWidth="1"/>
    <col min="6" max="6" width="62.83203125" style="203" customWidth="1"/>
    <col min="7" max="7" width="33" style="203" customWidth="1"/>
    <col min="8" max="20" width="10.83203125" style="203"/>
    <col min="21" max="21" width="82" style="203" customWidth="1"/>
    <col min="22" max="16384" width="10.83203125" style="203"/>
  </cols>
  <sheetData>
    <row r="2" spans="1:27" ht="34" customHeight="1" x14ac:dyDescent="0.2">
      <c r="A2" s="348"/>
      <c r="B2" s="349"/>
      <c r="C2" s="349"/>
      <c r="D2" s="377" t="s">
        <v>4</v>
      </c>
      <c r="E2" s="377"/>
      <c r="F2" s="351"/>
      <c r="H2" s="203" t="s">
        <v>11</v>
      </c>
      <c r="I2" s="203" t="s">
        <v>12</v>
      </c>
      <c r="J2" s="203" t="s">
        <v>13</v>
      </c>
      <c r="K2" s="203" t="s">
        <v>14</v>
      </c>
      <c r="L2" s="203" t="s">
        <v>15</v>
      </c>
      <c r="M2" s="203" t="s">
        <v>16</v>
      </c>
      <c r="N2" s="203" t="s">
        <v>17</v>
      </c>
      <c r="R2" s="379" t="s">
        <v>389</v>
      </c>
      <c r="S2" s="383"/>
      <c r="T2" s="380" t="s">
        <v>390</v>
      </c>
      <c r="U2" s="381" t="s">
        <v>391</v>
      </c>
      <c r="X2" s="352" t="s">
        <v>247</v>
      </c>
      <c r="Y2" s="353" t="s">
        <v>248</v>
      </c>
      <c r="Z2" s="382"/>
      <c r="AA2" s="354" t="s">
        <v>221</v>
      </c>
    </row>
    <row r="3" spans="1:27" ht="48" x14ac:dyDescent="0.2">
      <c r="A3" s="348"/>
      <c r="B3" s="349"/>
      <c r="C3" s="349"/>
      <c r="D3" s="377" t="s">
        <v>5</v>
      </c>
      <c r="E3" s="377"/>
      <c r="F3" s="351"/>
      <c r="H3" s="2"/>
      <c r="I3" s="2"/>
      <c r="J3" s="2"/>
      <c r="K3" s="2"/>
      <c r="L3" s="2"/>
      <c r="M3" s="2"/>
      <c r="N3" s="2"/>
      <c r="U3" s="379" t="s">
        <v>392</v>
      </c>
      <c r="X3" s="352" t="s">
        <v>249</v>
      </c>
      <c r="Y3" s="353" t="s">
        <v>250</v>
      </c>
      <c r="Z3" s="382"/>
      <c r="AA3" s="354" t="s">
        <v>251</v>
      </c>
    </row>
    <row r="4" spans="1:27" x14ac:dyDescent="0.2">
      <c r="A4" s="348" t="s">
        <v>122</v>
      </c>
      <c r="B4" s="352" t="s">
        <v>165</v>
      </c>
      <c r="C4" s="386"/>
      <c r="D4" s="353" t="s">
        <v>122</v>
      </c>
      <c r="E4" s="382"/>
      <c r="F4" s="354" t="s">
        <v>166</v>
      </c>
      <c r="U4" s="379" t="s">
        <v>394</v>
      </c>
    </row>
    <row r="5" spans="1:27" x14ac:dyDescent="0.2">
      <c r="A5" s="348"/>
      <c r="B5" s="352" t="s">
        <v>167</v>
      </c>
      <c r="C5" s="386"/>
      <c r="D5" s="353" t="s">
        <v>168</v>
      </c>
      <c r="E5" s="382"/>
      <c r="F5" s="357" t="s">
        <v>169</v>
      </c>
      <c r="U5" s="379" t="s">
        <v>396</v>
      </c>
    </row>
    <row r="6" spans="1:27" x14ac:dyDescent="0.2">
      <c r="A6" s="348"/>
      <c r="B6" s="352" t="s">
        <v>170</v>
      </c>
      <c r="C6" s="386"/>
      <c r="D6" s="353" t="s">
        <v>171</v>
      </c>
      <c r="E6" s="382"/>
      <c r="F6" s="357" t="s">
        <v>172</v>
      </c>
      <c r="U6" s="379" t="s">
        <v>398</v>
      </c>
    </row>
    <row r="7" spans="1:27" x14ac:dyDescent="0.2">
      <c r="A7" s="348"/>
      <c r="B7" s="352" t="s">
        <v>173</v>
      </c>
      <c r="C7" s="386"/>
      <c r="D7" s="353" t="s">
        <v>174</v>
      </c>
      <c r="E7" s="382"/>
      <c r="F7" s="357" t="s">
        <v>175</v>
      </c>
    </row>
    <row r="8" spans="1:27" x14ac:dyDescent="0.2">
      <c r="A8" s="348" t="s">
        <v>178</v>
      </c>
      <c r="B8" s="352" t="s">
        <v>179</v>
      </c>
      <c r="C8" s="386"/>
      <c r="D8" s="353" t="s">
        <v>0</v>
      </c>
      <c r="E8" s="382"/>
      <c r="F8" s="354" t="s">
        <v>180</v>
      </c>
    </row>
    <row r="9" spans="1:27" x14ac:dyDescent="0.2">
      <c r="A9" s="348"/>
      <c r="B9" s="352" t="s">
        <v>182</v>
      </c>
      <c r="C9" s="386"/>
      <c r="D9" s="353" t="s">
        <v>1</v>
      </c>
      <c r="E9" s="382"/>
      <c r="F9" s="354" t="s">
        <v>183</v>
      </c>
    </row>
    <row r="10" spans="1:27" x14ac:dyDescent="0.2">
      <c r="A10" s="348"/>
      <c r="B10" s="352"/>
      <c r="C10" s="355"/>
      <c r="D10" s="377" t="s">
        <v>148</v>
      </c>
      <c r="E10" s="377"/>
      <c r="F10" s="354"/>
    </row>
    <row r="11" spans="1:27" x14ac:dyDescent="0.2">
      <c r="A11" s="348"/>
      <c r="B11" s="352"/>
      <c r="C11" s="355"/>
      <c r="D11" s="377" t="s">
        <v>6</v>
      </c>
      <c r="E11" s="377"/>
      <c r="F11" s="354"/>
    </row>
    <row r="12" spans="1:27" x14ac:dyDescent="0.2">
      <c r="A12" s="348"/>
      <c r="B12" s="352"/>
      <c r="C12" s="355"/>
      <c r="D12" s="377" t="s">
        <v>141</v>
      </c>
      <c r="E12" s="377"/>
      <c r="F12" s="354"/>
    </row>
    <row r="13" spans="1:27" x14ac:dyDescent="0.2">
      <c r="A13" s="348"/>
      <c r="B13" s="352" t="s">
        <v>184</v>
      </c>
      <c r="C13" s="386"/>
      <c r="D13" s="353" t="s">
        <v>185</v>
      </c>
      <c r="E13" s="382"/>
      <c r="F13" s="362">
        <v>42793</v>
      </c>
    </row>
    <row r="14" spans="1:27" x14ac:dyDescent="0.2">
      <c r="A14" s="348"/>
      <c r="B14" s="352" t="s">
        <v>187</v>
      </c>
      <c r="C14" s="386"/>
      <c r="D14" s="353" t="s">
        <v>188</v>
      </c>
      <c r="E14" s="382"/>
      <c r="F14" s="354" t="s">
        <v>189</v>
      </c>
    </row>
    <row r="15" spans="1:27" x14ac:dyDescent="0.2">
      <c r="A15" s="348"/>
      <c r="B15" s="352" t="s">
        <v>190</v>
      </c>
      <c r="C15" s="386"/>
      <c r="D15" s="353" t="s">
        <v>191</v>
      </c>
      <c r="E15" s="382"/>
      <c r="F15" s="357" t="s">
        <v>192</v>
      </c>
    </row>
    <row r="16" spans="1:27" x14ac:dyDescent="0.2">
      <c r="A16" s="348"/>
      <c r="B16" s="352" t="s">
        <v>193</v>
      </c>
      <c r="C16" s="386"/>
      <c r="D16" s="353" t="s">
        <v>194</v>
      </c>
      <c r="E16" s="382"/>
      <c r="F16" s="354" t="s">
        <v>195</v>
      </c>
    </row>
    <row r="17" spans="1:6" x14ac:dyDescent="0.2">
      <c r="A17" s="348"/>
      <c r="B17" s="352" t="s">
        <v>196</v>
      </c>
      <c r="C17" s="386"/>
      <c r="D17" s="353" t="s">
        <v>197</v>
      </c>
      <c r="E17" s="382"/>
      <c r="F17" s="357" t="s">
        <v>198</v>
      </c>
    </row>
    <row r="18" spans="1:6" x14ac:dyDescent="0.2">
      <c r="A18" s="348"/>
      <c r="B18" s="352" t="s">
        <v>200</v>
      </c>
      <c r="C18" s="386"/>
      <c r="D18" s="353" t="s">
        <v>201</v>
      </c>
      <c r="E18" s="382"/>
      <c r="F18" s="354" t="s">
        <v>202</v>
      </c>
    </row>
    <row r="19" spans="1:6" x14ac:dyDescent="0.2">
      <c r="A19" s="348"/>
      <c r="B19" s="352" t="s">
        <v>204</v>
      </c>
      <c r="C19" s="386"/>
      <c r="D19" s="353" t="s">
        <v>205</v>
      </c>
      <c r="E19" s="382"/>
      <c r="F19" s="354" t="s">
        <v>206</v>
      </c>
    </row>
    <row r="20" spans="1:6" x14ac:dyDescent="0.2">
      <c r="A20" s="348"/>
      <c r="B20" s="352" t="s">
        <v>208</v>
      </c>
      <c r="C20" s="386"/>
      <c r="D20" s="353" t="s">
        <v>209</v>
      </c>
      <c r="E20" s="382"/>
      <c r="F20" s="375" t="s">
        <v>210</v>
      </c>
    </row>
    <row r="21" spans="1:6" x14ac:dyDescent="0.2">
      <c r="A21" s="348"/>
      <c r="B21" s="352" t="s">
        <v>212</v>
      </c>
      <c r="C21" s="386"/>
      <c r="D21" s="353" t="s">
        <v>213</v>
      </c>
      <c r="E21" s="382"/>
      <c r="F21" s="354" t="s">
        <v>214</v>
      </c>
    </row>
    <row r="22" spans="1:6" x14ac:dyDescent="0.2">
      <c r="A22" s="348"/>
      <c r="B22" s="352" t="s">
        <v>216</v>
      </c>
      <c r="C22" s="386"/>
      <c r="D22" s="353" t="s">
        <v>217</v>
      </c>
      <c r="E22" s="382"/>
      <c r="F22" s="354" t="s">
        <v>214</v>
      </c>
    </row>
    <row r="23" spans="1:6" x14ac:dyDescent="0.2">
      <c r="A23" s="348"/>
      <c r="B23" s="352"/>
      <c r="C23" s="355"/>
      <c r="D23" s="378" t="s">
        <v>125</v>
      </c>
      <c r="E23" s="378"/>
      <c r="F23" s="354"/>
    </row>
    <row r="24" spans="1:6" x14ac:dyDescent="0.2">
      <c r="A24" s="348"/>
      <c r="B24" s="352"/>
      <c r="C24" s="355"/>
      <c r="D24" s="378" t="s">
        <v>126</v>
      </c>
      <c r="E24" s="378"/>
      <c r="F24" s="354"/>
    </row>
    <row r="25" spans="1:6" x14ac:dyDescent="0.2">
      <c r="A25" s="348"/>
      <c r="B25" s="352" t="s">
        <v>219</v>
      </c>
      <c r="C25" s="386"/>
      <c r="D25" s="353" t="s">
        <v>220</v>
      </c>
      <c r="E25" s="382"/>
      <c r="F25" s="354" t="s">
        <v>221</v>
      </c>
    </row>
    <row r="26" spans="1:6" x14ac:dyDescent="0.2">
      <c r="A26" s="348"/>
      <c r="B26" s="352" t="s">
        <v>223</v>
      </c>
      <c r="C26" s="386"/>
      <c r="D26" s="353" t="s">
        <v>224</v>
      </c>
      <c r="E26" s="382"/>
      <c r="F26" s="354" t="s">
        <v>225</v>
      </c>
    </row>
    <row r="27" spans="1:6" x14ac:dyDescent="0.2">
      <c r="A27" s="348"/>
      <c r="B27" s="352" t="s">
        <v>227</v>
      </c>
      <c r="C27" s="386"/>
      <c r="D27" s="353" t="s">
        <v>228</v>
      </c>
      <c r="E27" s="382"/>
      <c r="F27" s="354" t="s">
        <v>226</v>
      </c>
    </row>
    <row r="28" spans="1:6" x14ac:dyDescent="0.2">
      <c r="A28" s="348"/>
      <c r="B28" s="352" t="s">
        <v>229</v>
      </c>
      <c r="C28" s="386"/>
      <c r="D28" s="353" t="s">
        <v>230</v>
      </c>
      <c r="E28" s="382"/>
      <c r="F28" s="354" t="s">
        <v>226</v>
      </c>
    </row>
    <row r="29" spans="1:6" ht="32" x14ac:dyDescent="0.2">
      <c r="A29" s="348" t="s">
        <v>232</v>
      </c>
      <c r="B29" s="352" t="s">
        <v>233</v>
      </c>
      <c r="C29" s="386"/>
      <c r="D29" s="353" t="s">
        <v>234</v>
      </c>
      <c r="E29" s="382"/>
      <c r="F29" s="354" t="s">
        <v>235</v>
      </c>
    </row>
    <row r="30" spans="1:6" x14ac:dyDescent="0.2">
      <c r="A30" s="348"/>
      <c r="B30" s="352" t="s">
        <v>233</v>
      </c>
      <c r="C30" s="386"/>
      <c r="D30" s="353" t="s">
        <v>238</v>
      </c>
      <c r="E30" s="382"/>
      <c r="F30" s="362">
        <v>42738</v>
      </c>
    </row>
    <row r="31" spans="1:6" x14ac:dyDescent="0.2">
      <c r="A31" s="348" t="s">
        <v>240</v>
      </c>
      <c r="B31" s="352" t="s">
        <v>241</v>
      </c>
      <c r="C31" s="386"/>
      <c r="D31" s="353" t="s">
        <v>242</v>
      </c>
      <c r="E31" s="382"/>
      <c r="F31" s="357" t="s">
        <v>243</v>
      </c>
    </row>
    <row r="32" spans="1:6" x14ac:dyDescent="0.2">
      <c r="A32" s="348" t="s">
        <v>246</v>
      </c>
      <c r="B32" s="352" t="s">
        <v>244</v>
      </c>
      <c r="C32" s="386"/>
      <c r="D32" s="353" t="s">
        <v>245</v>
      </c>
      <c r="E32" s="382"/>
      <c r="F32" s="354" t="s">
        <v>221</v>
      </c>
    </row>
    <row r="33" spans="1:9" x14ac:dyDescent="0.2">
      <c r="A33" s="348"/>
      <c r="B33" s="352" t="s">
        <v>303</v>
      </c>
      <c r="C33" s="386"/>
      <c r="D33" s="353" t="s">
        <v>304</v>
      </c>
      <c r="E33" s="382"/>
      <c r="F33" s="362">
        <v>42793</v>
      </c>
    </row>
    <row r="34" spans="1:9" x14ac:dyDescent="0.2">
      <c r="A34" s="348"/>
      <c r="B34" s="352" t="s">
        <v>305</v>
      </c>
      <c r="C34" s="386"/>
      <c r="D34" s="353" t="s">
        <v>306</v>
      </c>
      <c r="E34" s="382"/>
      <c r="F34" s="362">
        <v>42892</v>
      </c>
    </row>
    <row r="35" spans="1:9" x14ac:dyDescent="0.2">
      <c r="A35" s="348"/>
      <c r="B35" s="352" t="s">
        <v>308</v>
      </c>
      <c r="C35" s="386"/>
      <c r="D35" s="353" t="s">
        <v>309</v>
      </c>
      <c r="E35" s="382"/>
      <c r="F35" s="364">
        <v>100</v>
      </c>
    </row>
    <row r="36" spans="1:9" x14ac:dyDescent="0.2">
      <c r="A36" s="348"/>
      <c r="B36" s="352" t="s">
        <v>310</v>
      </c>
      <c r="C36" s="386"/>
      <c r="D36" s="353" t="s">
        <v>311</v>
      </c>
      <c r="E36" s="382"/>
      <c r="F36" s="357" t="s">
        <v>312</v>
      </c>
    </row>
    <row r="37" spans="1:9" x14ac:dyDescent="0.2">
      <c r="A37" s="348" t="s">
        <v>313</v>
      </c>
      <c r="B37" s="352" t="s">
        <v>314</v>
      </c>
      <c r="C37" s="386"/>
      <c r="D37" s="353" t="s">
        <v>315</v>
      </c>
      <c r="E37" s="382"/>
      <c r="F37" s="354" t="s">
        <v>316</v>
      </c>
    </row>
    <row r="38" spans="1:9" ht="48" x14ac:dyDescent="0.2">
      <c r="A38" s="348"/>
      <c r="B38" s="352" t="s">
        <v>317</v>
      </c>
      <c r="C38" s="386"/>
      <c r="D38" s="353" t="s">
        <v>313</v>
      </c>
      <c r="E38" s="382"/>
      <c r="F38" s="366">
        <v>2342728572</v>
      </c>
      <c r="G38" s="357" t="s">
        <v>320</v>
      </c>
    </row>
    <row r="39" spans="1:9" x14ac:dyDescent="0.2">
      <c r="A39" s="348"/>
      <c r="B39" s="352" t="s">
        <v>321</v>
      </c>
      <c r="C39" s="386"/>
      <c r="D39" s="353" t="s">
        <v>322</v>
      </c>
      <c r="E39" s="382"/>
      <c r="F39" s="354" t="s">
        <v>323</v>
      </c>
    </row>
    <row r="40" spans="1:9" x14ac:dyDescent="0.2">
      <c r="A40" s="348"/>
      <c r="B40" s="352" t="s">
        <v>327</v>
      </c>
      <c r="C40" s="386"/>
      <c r="D40" s="353" t="s">
        <v>328</v>
      </c>
      <c r="E40" s="382"/>
      <c r="F40" s="354" t="s">
        <v>329</v>
      </c>
    </row>
    <row r="41" spans="1:9" x14ac:dyDescent="0.2">
      <c r="A41" s="348"/>
      <c r="B41" s="352" t="s">
        <v>330</v>
      </c>
      <c r="C41" s="386"/>
      <c r="D41" s="353" t="s">
        <v>331</v>
      </c>
      <c r="E41" s="382"/>
      <c r="F41" s="354" t="s">
        <v>332</v>
      </c>
    </row>
    <row r="42" spans="1:9" x14ac:dyDescent="0.2">
      <c r="A42" s="348"/>
      <c r="B42" s="352" t="s">
        <v>333</v>
      </c>
      <c r="C42" s="386"/>
      <c r="D42" s="353" t="s">
        <v>334</v>
      </c>
      <c r="E42" s="382"/>
      <c r="F42" s="354" t="s">
        <v>206</v>
      </c>
    </row>
    <row r="43" spans="1:9" x14ac:dyDescent="0.2">
      <c r="A43" s="348"/>
      <c r="B43" s="352" t="s">
        <v>336</v>
      </c>
      <c r="C43" s="386"/>
      <c r="D43" s="353" t="s">
        <v>337</v>
      </c>
      <c r="E43" s="382"/>
      <c r="F43" s="354" t="s">
        <v>338</v>
      </c>
    </row>
    <row r="44" spans="1:9" x14ac:dyDescent="0.2">
      <c r="A44" s="348"/>
      <c r="B44" s="352" t="s">
        <v>343</v>
      </c>
      <c r="C44" s="386"/>
      <c r="D44" s="353" t="s">
        <v>344</v>
      </c>
      <c r="E44" s="382"/>
      <c r="F44" s="354" t="s">
        <v>316</v>
      </c>
    </row>
    <row r="45" spans="1:9" ht="48" x14ac:dyDescent="0.2">
      <c r="A45" s="348"/>
      <c r="B45" s="352" t="s">
        <v>345</v>
      </c>
      <c r="C45" s="386"/>
      <c r="D45" s="353" t="s">
        <v>346</v>
      </c>
      <c r="E45" s="382"/>
      <c r="F45" s="354" t="s">
        <v>347</v>
      </c>
      <c r="G45" s="357" t="s">
        <v>350</v>
      </c>
      <c r="H45" s="353" t="s">
        <v>341</v>
      </c>
      <c r="I45" s="354" t="s">
        <v>342</v>
      </c>
    </row>
    <row r="46" spans="1:9" x14ac:dyDescent="0.2">
      <c r="A46" s="348"/>
      <c r="B46" s="352" t="s">
        <v>351</v>
      </c>
      <c r="C46" s="386"/>
      <c r="D46" s="353" t="s">
        <v>352</v>
      </c>
      <c r="E46" s="382"/>
      <c r="F46" s="354" t="s">
        <v>353</v>
      </c>
      <c r="G46" s="357" t="s">
        <v>356</v>
      </c>
    </row>
    <row r="47" spans="1:9" x14ac:dyDescent="0.2">
      <c r="A47" s="348"/>
      <c r="B47" s="352" t="s">
        <v>357</v>
      </c>
      <c r="C47" s="386"/>
      <c r="D47" s="353" t="s">
        <v>358</v>
      </c>
      <c r="E47" s="382"/>
      <c r="F47" s="368">
        <v>42982</v>
      </c>
    </row>
    <row r="48" spans="1:9" x14ac:dyDescent="0.2">
      <c r="A48" s="348" t="s">
        <v>362</v>
      </c>
      <c r="B48" s="352" t="s">
        <v>363</v>
      </c>
      <c r="C48" s="386"/>
      <c r="D48" s="353" t="s">
        <v>364</v>
      </c>
      <c r="E48" s="382"/>
      <c r="F48" s="354" t="s">
        <v>361</v>
      </c>
      <c r="G48" s="357" t="s">
        <v>367</v>
      </c>
      <c r="H48" s="376" t="s">
        <v>360</v>
      </c>
      <c r="I48" s="375" t="s">
        <v>342</v>
      </c>
    </row>
    <row r="49" spans="1:6" x14ac:dyDescent="0.2">
      <c r="A49" s="348" t="s">
        <v>368</v>
      </c>
      <c r="B49" s="352" t="s">
        <v>369</v>
      </c>
      <c r="C49" s="386"/>
      <c r="D49" s="353" t="s">
        <v>370</v>
      </c>
      <c r="E49" s="382"/>
      <c r="F49" s="354" t="s">
        <v>371</v>
      </c>
    </row>
    <row r="50" spans="1:6" x14ac:dyDescent="0.2">
      <c r="A50" s="348"/>
      <c r="B50" s="352" t="s">
        <v>372</v>
      </c>
      <c r="C50" s="386"/>
      <c r="D50" s="353" t="s">
        <v>373</v>
      </c>
      <c r="E50" s="382"/>
      <c r="F50" s="354" t="s">
        <v>374</v>
      </c>
    </row>
    <row r="51" spans="1:6" x14ac:dyDescent="0.2">
      <c r="A51" s="348" t="s">
        <v>376</v>
      </c>
      <c r="B51" s="352" t="s">
        <v>377</v>
      </c>
      <c r="C51" s="386"/>
      <c r="D51" s="353" t="s">
        <v>378</v>
      </c>
      <c r="E51" s="382"/>
      <c r="F51" s="354" t="s">
        <v>379</v>
      </c>
    </row>
    <row r="52" spans="1:6" x14ac:dyDescent="0.2">
      <c r="A52" s="348"/>
      <c r="B52" s="352" t="s">
        <v>381</v>
      </c>
      <c r="C52" s="386"/>
      <c r="D52" s="353" t="s">
        <v>382</v>
      </c>
      <c r="E52" s="382"/>
      <c r="F52" s="354" t="s">
        <v>383</v>
      </c>
    </row>
    <row r="53" spans="1:6" x14ac:dyDescent="0.2">
      <c r="A53" s="348" t="s">
        <v>401</v>
      </c>
      <c r="B53" s="352" t="s">
        <v>402</v>
      </c>
      <c r="C53" s="386"/>
      <c r="D53" s="353" t="s">
        <v>403</v>
      </c>
      <c r="E53" s="382"/>
      <c r="F53" s="354" t="s">
        <v>379</v>
      </c>
    </row>
    <row r="54" spans="1:6" x14ac:dyDescent="0.2">
      <c r="A54" s="348"/>
      <c r="B54" s="352" t="s">
        <v>404</v>
      </c>
      <c r="C54" s="386"/>
      <c r="D54" s="353" t="s">
        <v>405</v>
      </c>
      <c r="E54" s="382"/>
      <c r="F54" s="357" t="s">
        <v>406</v>
      </c>
    </row>
    <row r="55" spans="1:6" x14ac:dyDescent="0.2">
      <c r="A55" s="348"/>
      <c r="B55" s="352" t="s">
        <v>407</v>
      </c>
      <c r="C55" s="386"/>
      <c r="D55" s="353" t="s">
        <v>408</v>
      </c>
      <c r="E55" s="382"/>
      <c r="F55" s="357" t="s">
        <v>409</v>
      </c>
    </row>
    <row r="56" spans="1:6" x14ac:dyDescent="0.2">
      <c r="A56" s="348"/>
      <c r="B56" s="352" t="s">
        <v>410</v>
      </c>
      <c r="C56" s="386"/>
      <c r="D56" s="353" t="s">
        <v>411</v>
      </c>
      <c r="E56" s="382"/>
      <c r="F56" s="354" t="s">
        <v>383</v>
      </c>
    </row>
    <row r="57" spans="1:6" x14ac:dyDescent="0.2">
      <c r="A57" s="348"/>
      <c r="B57" s="352" t="s">
        <v>413</v>
      </c>
      <c r="C57" s="386"/>
      <c r="D57" s="353" t="s">
        <v>414</v>
      </c>
      <c r="E57" s="382"/>
      <c r="F57" s="354" t="s">
        <v>251</v>
      </c>
    </row>
    <row r="58" spans="1:6" x14ac:dyDescent="0.2">
      <c r="A58" s="348"/>
      <c r="B58" s="352" t="s">
        <v>416</v>
      </c>
      <c r="C58" s="386"/>
      <c r="D58" s="353" t="s">
        <v>417</v>
      </c>
      <c r="E58" s="382"/>
      <c r="F58" s="370" t="s">
        <v>418</v>
      </c>
    </row>
    <row r="59" spans="1:6" x14ac:dyDescent="0.2">
      <c r="A59" s="348"/>
      <c r="B59" s="352" t="s">
        <v>420</v>
      </c>
      <c r="C59" s="386"/>
      <c r="D59" s="353" t="s">
        <v>421</v>
      </c>
      <c r="E59" s="384"/>
      <c r="F59" s="371">
        <v>42163</v>
      </c>
    </row>
    <row r="60" spans="1:6" x14ac:dyDescent="0.2">
      <c r="A60" s="348"/>
      <c r="B60" s="352" t="s">
        <v>424</v>
      </c>
      <c r="C60" s="386"/>
      <c r="D60" s="353" t="s">
        <v>425</v>
      </c>
      <c r="E60" s="382"/>
      <c r="F60" s="354" t="s">
        <v>423</v>
      </c>
    </row>
    <row r="61" spans="1:6" x14ac:dyDescent="0.2">
      <c r="A61" s="348"/>
      <c r="B61" s="352" t="s">
        <v>427</v>
      </c>
      <c r="C61" s="386"/>
      <c r="D61" s="353" t="s">
        <v>428</v>
      </c>
      <c r="E61" s="382"/>
      <c r="F61" s="354" t="s">
        <v>429</v>
      </c>
    </row>
    <row r="62" spans="1:6" x14ac:dyDescent="0.2">
      <c r="A62" s="348"/>
      <c r="B62" s="352" t="s">
        <v>430</v>
      </c>
      <c r="C62" s="386"/>
      <c r="D62" s="353" t="s">
        <v>431</v>
      </c>
      <c r="E62" s="384"/>
      <c r="F62" s="371">
        <v>40809</v>
      </c>
    </row>
    <row r="63" spans="1:6" x14ac:dyDescent="0.2">
      <c r="A63" s="348"/>
      <c r="B63" s="352" t="s">
        <v>433</v>
      </c>
      <c r="C63" s="386"/>
      <c r="D63" s="353" t="s">
        <v>434</v>
      </c>
      <c r="E63" s="382"/>
      <c r="F63" s="354" t="s">
        <v>435</v>
      </c>
    </row>
    <row r="64" spans="1:6" x14ac:dyDescent="0.2">
      <c r="A64" s="348"/>
      <c r="B64" s="352" t="s">
        <v>436</v>
      </c>
      <c r="C64" s="386"/>
      <c r="D64" s="353" t="s">
        <v>437</v>
      </c>
      <c r="E64" s="382"/>
      <c r="F64" s="354" t="s">
        <v>438</v>
      </c>
    </row>
    <row r="65" spans="1:7" x14ac:dyDescent="0.2">
      <c r="A65" s="348"/>
      <c r="B65" s="352" t="s">
        <v>439</v>
      </c>
      <c r="C65" s="386"/>
      <c r="D65" s="353" t="s">
        <v>440</v>
      </c>
      <c r="E65" s="382"/>
      <c r="F65" s="354" t="s">
        <v>441</v>
      </c>
    </row>
    <row r="66" spans="1:7" x14ac:dyDescent="0.2">
      <c r="A66" s="348"/>
      <c r="B66" s="352" t="s">
        <v>442</v>
      </c>
      <c r="C66" s="386"/>
      <c r="D66" s="353" t="s">
        <v>443</v>
      </c>
      <c r="E66" s="384"/>
      <c r="F66" s="371">
        <v>42761</v>
      </c>
    </row>
    <row r="67" spans="1:7" ht="32" x14ac:dyDescent="0.2">
      <c r="A67" s="348"/>
      <c r="B67" s="352" t="s">
        <v>446</v>
      </c>
      <c r="C67" s="386"/>
      <c r="D67" s="353" t="s">
        <v>447</v>
      </c>
      <c r="E67" s="382"/>
      <c r="F67" s="354" t="s">
        <v>448</v>
      </c>
    </row>
    <row r="68" spans="1:7" ht="48" x14ac:dyDescent="0.2">
      <c r="A68" s="348"/>
      <c r="B68" s="352" t="s">
        <v>450</v>
      </c>
      <c r="C68" s="386"/>
      <c r="D68" s="372" t="s">
        <v>451</v>
      </c>
      <c r="E68" s="385"/>
      <c r="F68" s="354" t="s">
        <v>452</v>
      </c>
    </row>
    <row r="69" spans="1:7" ht="32" x14ac:dyDescent="0.2">
      <c r="A69" s="348"/>
      <c r="B69" s="352" t="s">
        <v>454</v>
      </c>
      <c r="C69" s="386"/>
      <c r="D69" s="353" t="s">
        <v>455</v>
      </c>
      <c r="E69" s="382"/>
      <c r="F69" s="354" t="s">
        <v>456</v>
      </c>
    </row>
    <row r="70" spans="1:7" ht="48" x14ac:dyDescent="0.2">
      <c r="A70" s="348"/>
      <c r="B70" s="352" t="s">
        <v>458</v>
      </c>
      <c r="C70" s="386"/>
      <c r="D70" s="372" t="s">
        <v>459</v>
      </c>
      <c r="E70" s="385"/>
      <c r="F70" s="354" t="s">
        <v>457</v>
      </c>
    </row>
    <row r="71" spans="1:7" x14ac:dyDescent="0.2">
      <c r="A71" s="348"/>
      <c r="B71" s="373" t="s">
        <v>461</v>
      </c>
      <c r="C71" s="387"/>
      <c r="D71" s="353" t="s">
        <v>462</v>
      </c>
      <c r="E71" s="382"/>
      <c r="F71" s="354" t="s">
        <v>323</v>
      </c>
    </row>
    <row r="72" spans="1:7" x14ac:dyDescent="0.2">
      <c r="A72" s="348"/>
      <c r="B72" s="352" t="s">
        <v>465</v>
      </c>
      <c r="C72" s="386"/>
      <c r="D72" s="353" t="s">
        <v>466</v>
      </c>
      <c r="E72" s="382"/>
      <c r="F72" s="354" t="s">
        <v>467</v>
      </c>
      <c r="G72" s="374" t="s">
        <v>470</v>
      </c>
    </row>
    <row r="73" spans="1:7" x14ac:dyDescent="0.2">
      <c r="A73" s="348"/>
      <c r="B73" s="349"/>
      <c r="C73" s="349"/>
      <c r="D73" s="350"/>
      <c r="E73" s="350"/>
      <c r="F73" s="3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9"/>
  <sheetViews>
    <sheetView topLeftCell="A59" workbookViewId="0">
      <selection activeCell="A4" sqref="A4:XFD4"/>
    </sheetView>
  </sheetViews>
  <sheetFormatPr baseColWidth="10" defaultRowHeight="16" x14ac:dyDescent="0.2"/>
  <cols>
    <col min="3" max="3" width="31" customWidth="1"/>
    <col min="4" max="4" width="62.83203125" customWidth="1"/>
  </cols>
  <sheetData>
    <row r="1" spans="1:4" x14ac:dyDescent="0.2">
      <c r="A1" s="348"/>
      <c r="B1" s="349"/>
      <c r="C1" s="350"/>
      <c r="D1" s="351"/>
    </row>
    <row r="2" spans="1:4" x14ac:dyDescent="0.2">
      <c r="A2" s="348"/>
      <c r="B2" s="349"/>
      <c r="C2" s="350"/>
      <c r="D2" s="351"/>
    </row>
    <row r="3" spans="1:4" ht="64" x14ac:dyDescent="0.2">
      <c r="A3" s="348" t="s">
        <v>122</v>
      </c>
      <c r="B3" s="352" t="s">
        <v>165</v>
      </c>
      <c r="C3" s="353" t="s">
        <v>122</v>
      </c>
      <c r="D3" s="354" t="s">
        <v>166</v>
      </c>
    </row>
    <row r="4" spans="1:4" x14ac:dyDescent="0.2">
      <c r="A4" s="348"/>
      <c r="B4" s="355"/>
      <c r="C4" s="356"/>
      <c r="D4" s="356"/>
    </row>
    <row r="5" spans="1:4" x14ac:dyDescent="0.2">
      <c r="A5" s="348"/>
      <c r="B5" s="352" t="s">
        <v>167</v>
      </c>
      <c r="C5" s="353" t="s">
        <v>168</v>
      </c>
      <c r="D5" s="357" t="s">
        <v>169</v>
      </c>
    </row>
    <row r="6" spans="1:4" x14ac:dyDescent="0.2">
      <c r="A6" s="348"/>
      <c r="B6" s="355"/>
      <c r="C6" s="356"/>
      <c r="D6" s="356"/>
    </row>
    <row r="7" spans="1:4" ht="32" x14ac:dyDescent="0.2">
      <c r="A7" s="348"/>
      <c r="B7" s="352" t="s">
        <v>170</v>
      </c>
      <c r="C7" s="353" t="s">
        <v>171</v>
      </c>
      <c r="D7" s="357" t="s">
        <v>172</v>
      </c>
    </row>
    <row r="8" spans="1:4" x14ac:dyDescent="0.2">
      <c r="A8" s="348"/>
      <c r="B8" s="355"/>
      <c r="C8" s="356"/>
      <c r="D8" s="356"/>
    </row>
    <row r="9" spans="1:4" x14ac:dyDescent="0.2">
      <c r="A9" s="348"/>
      <c r="B9" s="352" t="s">
        <v>173</v>
      </c>
      <c r="C9" s="353" t="s">
        <v>174</v>
      </c>
      <c r="D9" s="357" t="s">
        <v>175</v>
      </c>
    </row>
    <row r="10" spans="1:4" x14ac:dyDescent="0.2">
      <c r="A10" s="348"/>
      <c r="B10" s="355"/>
      <c r="C10" s="356"/>
      <c r="D10" s="358"/>
    </row>
    <row r="11" spans="1:4" x14ac:dyDescent="0.2">
      <c r="A11" s="348"/>
      <c r="B11" s="349"/>
      <c r="C11" s="359" t="s">
        <v>176</v>
      </c>
      <c r="D11" s="360" t="s">
        <v>177</v>
      </c>
    </row>
    <row r="12" spans="1:4" x14ac:dyDescent="0.2">
      <c r="A12" s="348" t="s">
        <v>178</v>
      </c>
      <c r="B12" s="352" t="s">
        <v>179</v>
      </c>
      <c r="C12" s="353" t="s">
        <v>0</v>
      </c>
      <c r="D12" s="354" t="s">
        <v>180</v>
      </c>
    </row>
    <row r="13" spans="1:4" x14ac:dyDescent="0.2">
      <c r="A13" s="348"/>
      <c r="B13" s="355"/>
      <c r="C13" s="356"/>
      <c r="D13" s="358"/>
    </row>
    <row r="14" spans="1:4" ht="135" x14ac:dyDescent="0.2">
      <c r="A14" s="348"/>
      <c r="B14" s="355"/>
      <c r="C14" s="359" t="s">
        <v>176</v>
      </c>
      <c r="D14" s="360" t="s">
        <v>181</v>
      </c>
    </row>
    <row r="15" spans="1:4" ht="64" x14ac:dyDescent="0.2">
      <c r="A15" s="348"/>
      <c r="B15" s="352" t="s">
        <v>182</v>
      </c>
      <c r="C15" s="353" t="s">
        <v>1</v>
      </c>
      <c r="D15" s="354" t="s">
        <v>183</v>
      </c>
    </row>
    <row r="16" spans="1:4" x14ac:dyDescent="0.2">
      <c r="A16" s="348"/>
      <c r="B16" s="355"/>
      <c r="C16" s="356"/>
      <c r="D16" s="358"/>
    </row>
    <row r="17" spans="1:4" x14ac:dyDescent="0.2">
      <c r="A17" s="348"/>
      <c r="B17" s="355"/>
      <c r="C17" s="359" t="s">
        <v>176</v>
      </c>
      <c r="D17" s="361">
        <v>42691</v>
      </c>
    </row>
    <row r="18" spans="1:4" x14ac:dyDescent="0.2">
      <c r="A18" s="348"/>
      <c r="B18" s="349"/>
      <c r="C18" s="350"/>
      <c r="D18" s="362">
        <v>42793</v>
      </c>
    </row>
    <row r="19" spans="1:4" ht="32" x14ac:dyDescent="0.2">
      <c r="A19" s="348"/>
      <c r="B19" s="352" t="s">
        <v>184</v>
      </c>
      <c r="C19" s="353" t="s">
        <v>185</v>
      </c>
      <c r="D19" s="357" t="s">
        <v>186</v>
      </c>
    </row>
    <row r="20" spans="1:4" x14ac:dyDescent="0.2">
      <c r="A20" s="348"/>
      <c r="B20" s="355"/>
      <c r="C20" s="356"/>
      <c r="D20" s="356"/>
    </row>
    <row r="21" spans="1:4" x14ac:dyDescent="0.2">
      <c r="A21" s="348"/>
      <c r="B21" s="352" t="s">
        <v>187</v>
      </c>
      <c r="C21" s="353" t="s">
        <v>188</v>
      </c>
      <c r="D21" s="354" t="s">
        <v>189</v>
      </c>
    </row>
    <row r="22" spans="1:4" x14ac:dyDescent="0.2">
      <c r="A22" s="348"/>
      <c r="B22" s="355"/>
      <c r="C22" s="356"/>
      <c r="D22" s="358"/>
    </row>
    <row r="23" spans="1:4" x14ac:dyDescent="0.2">
      <c r="A23" s="348"/>
      <c r="B23" s="355"/>
      <c r="C23" s="356"/>
      <c r="D23" s="356"/>
    </row>
    <row r="24" spans="1:4" x14ac:dyDescent="0.2">
      <c r="A24" s="348"/>
      <c r="B24" s="352" t="s">
        <v>190</v>
      </c>
      <c r="C24" s="353" t="s">
        <v>191</v>
      </c>
      <c r="D24" s="357" t="s">
        <v>192</v>
      </c>
    </row>
    <row r="25" spans="1:4" x14ac:dyDescent="0.2">
      <c r="A25" s="348"/>
      <c r="B25" s="355"/>
      <c r="C25" s="356"/>
      <c r="D25" s="358"/>
    </row>
    <row r="26" spans="1:4" x14ac:dyDescent="0.2">
      <c r="A26" s="348"/>
      <c r="B26" s="355"/>
      <c r="C26" s="356"/>
      <c r="D26" s="356"/>
    </row>
    <row r="27" spans="1:4" x14ac:dyDescent="0.2">
      <c r="A27" s="348"/>
      <c r="B27" s="352" t="s">
        <v>193</v>
      </c>
      <c r="C27" s="353" t="s">
        <v>194</v>
      </c>
      <c r="D27" s="354" t="s">
        <v>195</v>
      </c>
    </row>
    <row r="28" spans="1:4" x14ac:dyDescent="0.2">
      <c r="A28" s="348"/>
      <c r="B28" s="355"/>
      <c r="C28" s="356"/>
      <c r="D28" s="358"/>
    </row>
    <row r="29" spans="1:4" x14ac:dyDescent="0.2">
      <c r="A29" s="348"/>
      <c r="B29" s="355"/>
      <c r="C29" s="356"/>
      <c r="D29" s="356"/>
    </row>
    <row r="30" spans="1:4" x14ac:dyDescent="0.2">
      <c r="A30" s="348"/>
      <c r="B30" s="352" t="s">
        <v>196</v>
      </c>
      <c r="C30" s="353" t="s">
        <v>197</v>
      </c>
      <c r="D30" s="357" t="s">
        <v>198</v>
      </c>
    </row>
    <row r="31" spans="1:4" x14ac:dyDescent="0.2">
      <c r="A31" s="348"/>
      <c r="B31" s="355"/>
      <c r="C31" s="356"/>
      <c r="D31" s="358"/>
    </row>
    <row r="32" spans="1:4" ht="45" x14ac:dyDescent="0.2">
      <c r="A32" s="348"/>
      <c r="B32" s="355"/>
      <c r="C32" s="359" t="s">
        <v>176</v>
      </c>
      <c r="D32" s="360" t="s">
        <v>199</v>
      </c>
    </row>
    <row r="33" spans="1:4" ht="48" x14ac:dyDescent="0.2">
      <c r="A33" s="348"/>
      <c r="B33" s="352" t="s">
        <v>200</v>
      </c>
      <c r="C33" s="353" t="s">
        <v>201</v>
      </c>
      <c r="D33" s="354" t="s">
        <v>202</v>
      </c>
    </row>
    <row r="34" spans="1:4" x14ac:dyDescent="0.2">
      <c r="A34" s="348"/>
      <c r="B34" s="355"/>
      <c r="C34" s="356"/>
      <c r="D34" s="358"/>
    </row>
    <row r="35" spans="1:4" x14ac:dyDescent="0.2">
      <c r="A35" s="348"/>
      <c r="B35" s="355"/>
      <c r="C35" s="359" t="s">
        <v>176</v>
      </c>
      <c r="D35" s="360" t="s">
        <v>203</v>
      </c>
    </row>
    <row r="36" spans="1:4" x14ac:dyDescent="0.2">
      <c r="A36" s="348"/>
      <c r="B36" s="352" t="s">
        <v>204</v>
      </c>
      <c r="C36" s="353" t="s">
        <v>205</v>
      </c>
      <c r="D36" s="354" t="s">
        <v>206</v>
      </c>
    </row>
    <row r="37" spans="1:4" x14ac:dyDescent="0.2">
      <c r="A37" s="348"/>
      <c r="B37" s="355"/>
      <c r="C37" s="356"/>
      <c r="D37" s="358"/>
    </row>
    <row r="38" spans="1:4" ht="30" x14ac:dyDescent="0.2">
      <c r="A38" s="348"/>
      <c r="B38" s="355"/>
      <c r="C38" s="359" t="s">
        <v>176</v>
      </c>
      <c r="D38" s="360" t="s">
        <v>207</v>
      </c>
    </row>
    <row r="39" spans="1:4" ht="32" x14ac:dyDescent="0.2">
      <c r="A39" s="348"/>
      <c r="B39" s="352" t="s">
        <v>208</v>
      </c>
      <c r="C39" s="353" t="s">
        <v>209</v>
      </c>
      <c r="D39" s="354" t="s">
        <v>210</v>
      </c>
    </row>
    <row r="40" spans="1:4" x14ac:dyDescent="0.2">
      <c r="A40" s="348"/>
      <c r="B40" s="355"/>
      <c r="C40" s="356"/>
      <c r="D40" s="358"/>
    </row>
    <row r="41" spans="1:4" x14ac:dyDescent="0.2">
      <c r="A41" s="348"/>
      <c r="B41" s="355"/>
      <c r="C41" s="359" t="s">
        <v>176</v>
      </c>
      <c r="D41" s="360" t="s">
        <v>211</v>
      </c>
    </row>
    <row r="42" spans="1:4" x14ac:dyDescent="0.2">
      <c r="A42" s="348"/>
      <c r="B42" s="352" t="s">
        <v>212</v>
      </c>
      <c r="C42" s="353" t="s">
        <v>213</v>
      </c>
      <c r="D42" s="354" t="s">
        <v>214</v>
      </c>
    </row>
    <row r="43" spans="1:4" x14ac:dyDescent="0.2">
      <c r="A43" s="348"/>
      <c r="B43" s="355"/>
      <c r="C43" s="356"/>
      <c r="D43" s="358"/>
    </row>
    <row r="44" spans="1:4" x14ac:dyDescent="0.2">
      <c r="A44" s="348"/>
      <c r="B44" s="355"/>
      <c r="C44" s="359" t="s">
        <v>176</v>
      </c>
      <c r="D44" s="360" t="s">
        <v>215</v>
      </c>
    </row>
    <row r="45" spans="1:4" x14ac:dyDescent="0.2">
      <c r="A45" s="348"/>
      <c r="B45" s="352" t="s">
        <v>216</v>
      </c>
      <c r="C45" s="353" t="s">
        <v>217</v>
      </c>
      <c r="D45" s="354" t="s">
        <v>214</v>
      </c>
    </row>
    <row r="46" spans="1:4" x14ac:dyDescent="0.2">
      <c r="A46" s="348"/>
      <c r="B46" s="355"/>
      <c r="C46" s="356"/>
      <c r="D46" s="358"/>
    </row>
    <row r="47" spans="1:4" x14ac:dyDescent="0.2">
      <c r="A47" s="348"/>
      <c r="B47" s="355"/>
      <c r="C47" s="359" t="s">
        <v>176</v>
      </c>
      <c r="D47" s="360" t="s">
        <v>218</v>
      </c>
    </row>
    <row r="48" spans="1:4" x14ac:dyDescent="0.2">
      <c r="A48" s="348"/>
      <c r="B48" s="352" t="s">
        <v>219</v>
      </c>
      <c r="C48" s="353" t="s">
        <v>220</v>
      </c>
      <c r="D48" s="354" t="s">
        <v>221</v>
      </c>
    </row>
    <row r="49" spans="1:4" x14ac:dyDescent="0.2">
      <c r="A49" s="348"/>
      <c r="B49" s="355"/>
      <c r="C49" s="356"/>
      <c r="D49" s="358"/>
    </row>
    <row r="50" spans="1:4" x14ac:dyDescent="0.2">
      <c r="A50" s="348"/>
      <c r="B50" s="355"/>
      <c r="C50" s="359" t="s">
        <v>176</v>
      </c>
      <c r="D50" s="360" t="s">
        <v>222</v>
      </c>
    </row>
    <row r="51" spans="1:4" x14ac:dyDescent="0.2">
      <c r="A51" s="348"/>
      <c r="B51" s="352" t="s">
        <v>223</v>
      </c>
      <c r="C51" s="353" t="s">
        <v>224</v>
      </c>
      <c r="D51" s="354" t="s">
        <v>225</v>
      </c>
    </row>
    <row r="52" spans="1:4" x14ac:dyDescent="0.2">
      <c r="A52" s="348"/>
      <c r="B52" s="355"/>
      <c r="C52" s="356"/>
      <c r="D52" s="358"/>
    </row>
    <row r="53" spans="1:4" x14ac:dyDescent="0.2">
      <c r="A53" s="348"/>
      <c r="B53" s="355"/>
      <c r="C53" s="359" t="s">
        <v>176</v>
      </c>
      <c r="D53" s="360" t="s">
        <v>226</v>
      </c>
    </row>
    <row r="54" spans="1:4" x14ac:dyDescent="0.2">
      <c r="A54" s="348"/>
      <c r="B54" s="352" t="s">
        <v>227</v>
      </c>
      <c r="C54" s="353" t="s">
        <v>228</v>
      </c>
      <c r="D54" s="354" t="s">
        <v>226</v>
      </c>
    </row>
    <row r="55" spans="1:4" x14ac:dyDescent="0.2">
      <c r="A55" s="348"/>
      <c r="B55" s="355"/>
      <c r="C55" s="356"/>
      <c r="D55" s="358"/>
    </row>
    <row r="56" spans="1:4" x14ac:dyDescent="0.2">
      <c r="A56" s="348"/>
      <c r="B56" s="355"/>
      <c r="C56" s="359" t="s">
        <v>176</v>
      </c>
      <c r="D56" s="360" t="s">
        <v>226</v>
      </c>
    </row>
    <row r="57" spans="1:4" x14ac:dyDescent="0.2">
      <c r="A57" s="348"/>
      <c r="B57" s="352" t="s">
        <v>229</v>
      </c>
      <c r="C57" s="353" t="s">
        <v>230</v>
      </c>
      <c r="D57" s="354" t="s">
        <v>226</v>
      </c>
    </row>
    <row r="58" spans="1:4" x14ac:dyDescent="0.2">
      <c r="A58" s="348"/>
      <c r="B58" s="355"/>
      <c r="C58" s="356"/>
      <c r="D58" s="358"/>
    </row>
    <row r="59" spans="1:4" ht="90" x14ac:dyDescent="0.2">
      <c r="A59" s="348"/>
      <c r="B59" s="355"/>
      <c r="C59" s="359" t="s">
        <v>176</v>
      </c>
      <c r="D59" s="360" t="s">
        <v>231</v>
      </c>
    </row>
    <row r="60" spans="1:4" ht="96" x14ac:dyDescent="0.2">
      <c r="A60" s="348" t="s">
        <v>232</v>
      </c>
      <c r="B60" s="352" t="s">
        <v>233</v>
      </c>
      <c r="C60" s="353" t="s">
        <v>234</v>
      </c>
      <c r="D60" s="354" t="s">
        <v>235</v>
      </c>
    </row>
    <row r="61" spans="1:4" x14ac:dyDescent="0.2">
      <c r="A61" s="348"/>
      <c r="B61" s="355"/>
      <c r="C61" s="356"/>
      <c r="D61" s="358"/>
    </row>
    <row r="62" spans="1:4" x14ac:dyDescent="0.2">
      <c r="A62" s="348"/>
      <c r="B62" s="355"/>
      <c r="C62" s="359" t="s">
        <v>176</v>
      </c>
      <c r="D62" s="360" t="s">
        <v>236</v>
      </c>
    </row>
    <row r="63" spans="1:4" x14ac:dyDescent="0.2">
      <c r="A63" s="348"/>
      <c r="B63" s="349"/>
      <c r="C63" s="350"/>
      <c r="D63" s="362">
        <v>42738</v>
      </c>
    </row>
    <row r="64" spans="1:4" ht="32" x14ac:dyDescent="0.2">
      <c r="A64" s="348"/>
      <c r="B64" s="352" t="s">
        <v>237</v>
      </c>
      <c r="C64" s="353" t="s">
        <v>238</v>
      </c>
      <c r="D64" s="357" t="s">
        <v>239</v>
      </c>
    </row>
    <row r="65" spans="1:4" x14ac:dyDescent="0.2">
      <c r="A65" s="348"/>
      <c r="B65" s="355"/>
      <c r="C65" s="356"/>
      <c r="D65" s="358"/>
    </row>
    <row r="66" spans="1:4" ht="32" x14ac:dyDescent="0.2">
      <c r="A66" s="348" t="s">
        <v>240</v>
      </c>
      <c r="B66" s="352" t="s">
        <v>241</v>
      </c>
      <c r="C66" s="353" t="s">
        <v>242</v>
      </c>
      <c r="D66" s="357" t="s">
        <v>243</v>
      </c>
    </row>
    <row r="67" spans="1:4" x14ac:dyDescent="0.2">
      <c r="A67" s="348"/>
      <c r="B67" s="355"/>
      <c r="C67" s="356"/>
      <c r="D67" s="358"/>
    </row>
    <row r="68" spans="1:4" x14ac:dyDescent="0.2">
      <c r="A68" s="348"/>
      <c r="B68" s="355"/>
      <c r="C68" s="359" t="s">
        <v>176</v>
      </c>
      <c r="D68" s="361" t="s">
        <v>218</v>
      </c>
    </row>
    <row r="69" spans="1:4" x14ac:dyDescent="0.2">
      <c r="A69" s="348"/>
      <c r="B69" s="352" t="s">
        <v>244</v>
      </c>
      <c r="C69" s="353" t="s">
        <v>245</v>
      </c>
      <c r="D69" s="354" t="s">
        <v>221</v>
      </c>
    </row>
    <row r="70" spans="1:4" x14ac:dyDescent="0.2">
      <c r="A70" s="348"/>
      <c r="B70" s="355"/>
      <c r="C70" s="356"/>
      <c r="D70" s="358"/>
    </row>
    <row r="71" spans="1:4" x14ac:dyDescent="0.2">
      <c r="A71" s="348"/>
      <c r="B71" s="355"/>
      <c r="C71" s="359" t="s">
        <v>176</v>
      </c>
      <c r="D71" s="363"/>
    </row>
    <row r="72" spans="1:4" x14ac:dyDescent="0.2">
      <c r="A72" s="348" t="s">
        <v>246</v>
      </c>
      <c r="B72" s="352" t="s">
        <v>247</v>
      </c>
      <c r="C72" s="353" t="s">
        <v>248</v>
      </c>
      <c r="D72" s="354" t="s">
        <v>221</v>
      </c>
    </row>
    <row r="73" spans="1:4" x14ac:dyDescent="0.2">
      <c r="A73" s="348"/>
      <c r="B73" s="355"/>
      <c r="C73" s="356"/>
      <c r="D73" s="358"/>
    </row>
    <row r="74" spans="1:4" x14ac:dyDescent="0.2">
      <c r="A74" s="348"/>
      <c r="B74" s="355"/>
      <c r="C74" s="359" t="s">
        <v>176</v>
      </c>
      <c r="D74" s="363"/>
    </row>
    <row r="75" spans="1:4" ht="32" x14ac:dyDescent="0.2">
      <c r="A75" s="348"/>
      <c r="B75" s="352" t="s">
        <v>249</v>
      </c>
      <c r="C75" s="353" t="s">
        <v>250</v>
      </c>
      <c r="D75" s="354" t="s">
        <v>251</v>
      </c>
    </row>
    <row r="76" spans="1:4" x14ac:dyDescent="0.2">
      <c r="A76" s="348"/>
      <c r="B76" s="355"/>
      <c r="C76" s="356"/>
      <c r="D76" s="358"/>
    </row>
    <row r="77" spans="1:4" x14ac:dyDescent="0.2">
      <c r="A77" s="348"/>
      <c r="B77" s="355"/>
      <c r="C77" s="359" t="s">
        <v>176</v>
      </c>
      <c r="D77" s="363"/>
    </row>
    <row r="78" spans="1:4" ht="32" x14ac:dyDescent="0.2">
      <c r="A78" s="348"/>
      <c r="B78" s="352" t="s">
        <v>252</v>
      </c>
      <c r="C78" s="353" t="s">
        <v>253</v>
      </c>
      <c r="D78" s="354" t="s">
        <v>254</v>
      </c>
    </row>
    <row r="79" spans="1:4" x14ac:dyDescent="0.2">
      <c r="A79" s="348"/>
      <c r="B79" s="355"/>
      <c r="C79" s="356"/>
      <c r="D79" s="358"/>
    </row>
    <row r="80" spans="1:4" x14ac:dyDescent="0.2">
      <c r="A80" s="348"/>
      <c r="B80" s="355"/>
      <c r="C80" s="359" t="s">
        <v>176</v>
      </c>
      <c r="D80" s="363"/>
    </row>
    <row r="81" spans="1:4" ht="32" x14ac:dyDescent="0.2">
      <c r="A81" s="348"/>
      <c r="B81" s="352" t="s">
        <v>255</v>
      </c>
      <c r="C81" s="353" t="s">
        <v>256</v>
      </c>
      <c r="D81" s="354" t="s">
        <v>257</v>
      </c>
    </row>
    <row r="82" spans="1:4" x14ac:dyDescent="0.2">
      <c r="A82" s="348"/>
      <c r="B82" s="355"/>
      <c r="C82" s="356"/>
      <c r="D82" s="358"/>
    </row>
    <row r="83" spans="1:4" x14ac:dyDescent="0.2">
      <c r="A83" s="348"/>
      <c r="B83" s="355"/>
      <c r="C83" s="359" t="s">
        <v>176</v>
      </c>
      <c r="D83" s="363"/>
    </row>
    <row r="84" spans="1:4" ht="32" x14ac:dyDescent="0.2">
      <c r="A84" s="348"/>
      <c r="B84" s="352" t="s">
        <v>258</v>
      </c>
      <c r="C84" s="353" t="s">
        <v>259</v>
      </c>
      <c r="D84" s="354" t="s">
        <v>260</v>
      </c>
    </row>
    <row r="85" spans="1:4" x14ac:dyDescent="0.2">
      <c r="A85" s="348"/>
      <c r="B85" s="355"/>
      <c r="C85" s="356"/>
      <c r="D85" s="358"/>
    </row>
    <row r="86" spans="1:4" x14ac:dyDescent="0.2">
      <c r="A86" s="348"/>
      <c r="B86" s="355"/>
      <c r="C86" s="359" t="s">
        <v>176</v>
      </c>
      <c r="D86" s="363"/>
    </row>
    <row r="87" spans="1:4" x14ac:dyDescent="0.2">
      <c r="A87" s="348"/>
      <c r="B87" s="352" t="s">
        <v>261</v>
      </c>
      <c r="C87" s="353" t="s">
        <v>262</v>
      </c>
      <c r="D87" s="354" t="s">
        <v>263</v>
      </c>
    </row>
    <row r="88" spans="1:4" x14ac:dyDescent="0.2">
      <c r="A88" s="348"/>
      <c r="B88" s="355"/>
      <c r="C88" s="356"/>
      <c r="D88" s="358"/>
    </row>
    <row r="89" spans="1:4" x14ac:dyDescent="0.2">
      <c r="A89" s="348"/>
      <c r="B89" s="355"/>
      <c r="C89" s="359" t="s">
        <v>176</v>
      </c>
      <c r="D89" s="363"/>
    </row>
    <row r="90" spans="1:4" ht="32" x14ac:dyDescent="0.2">
      <c r="A90" s="348"/>
      <c r="B90" s="352" t="s">
        <v>264</v>
      </c>
      <c r="C90" s="353" t="s">
        <v>265</v>
      </c>
      <c r="D90" s="354" t="s">
        <v>266</v>
      </c>
    </row>
    <row r="91" spans="1:4" x14ac:dyDescent="0.2">
      <c r="A91" s="348"/>
      <c r="B91" s="355"/>
      <c r="C91" s="356"/>
      <c r="D91" s="358"/>
    </row>
    <row r="92" spans="1:4" x14ac:dyDescent="0.2">
      <c r="A92" s="348"/>
      <c r="B92" s="355"/>
      <c r="C92" s="359" t="s">
        <v>176</v>
      </c>
      <c r="D92" s="363"/>
    </row>
    <row r="93" spans="1:4" x14ac:dyDescent="0.2">
      <c r="A93" s="348"/>
      <c r="B93" s="352" t="s">
        <v>267</v>
      </c>
      <c r="C93" s="353" t="s">
        <v>268</v>
      </c>
      <c r="D93" s="354" t="s">
        <v>263</v>
      </c>
    </row>
    <row r="94" spans="1:4" x14ac:dyDescent="0.2">
      <c r="A94" s="348"/>
      <c r="B94" s="355"/>
      <c r="C94" s="356"/>
      <c r="D94" s="358"/>
    </row>
    <row r="95" spans="1:4" x14ac:dyDescent="0.2">
      <c r="A95" s="348"/>
      <c r="B95" s="355"/>
      <c r="C95" s="359" t="s">
        <v>176</v>
      </c>
      <c r="D95" s="363"/>
    </row>
    <row r="96" spans="1:4" ht="32" x14ac:dyDescent="0.2">
      <c r="A96" s="348"/>
      <c r="B96" s="352" t="s">
        <v>269</v>
      </c>
      <c r="C96" s="353" t="s">
        <v>270</v>
      </c>
      <c r="D96" s="354" t="s">
        <v>271</v>
      </c>
    </row>
    <row r="97" spans="1:4" x14ac:dyDescent="0.2">
      <c r="A97" s="348"/>
      <c r="B97" s="355"/>
      <c r="C97" s="356"/>
      <c r="D97" s="358"/>
    </row>
    <row r="98" spans="1:4" x14ac:dyDescent="0.2">
      <c r="A98" s="348"/>
      <c r="B98" s="355"/>
      <c r="C98" s="359" t="s">
        <v>176</v>
      </c>
      <c r="D98" s="363"/>
    </row>
    <row r="99" spans="1:4" x14ac:dyDescent="0.2">
      <c r="A99" s="348"/>
      <c r="B99" s="352" t="s">
        <v>272</v>
      </c>
      <c r="C99" s="353" t="s">
        <v>273</v>
      </c>
      <c r="D99" s="354" t="s">
        <v>263</v>
      </c>
    </row>
    <row r="100" spans="1:4" x14ac:dyDescent="0.2">
      <c r="A100" s="348"/>
      <c r="B100" s="355"/>
      <c r="C100" s="356"/>
      <c r="D100" s="358"/>
    </row>
    <row r="101" spans="1:4" x14ac:dyDescent="0.2">
      <c r="A101" s="348"/>
      <c r="B101" s="355"/>
      <c r="C101" s="359" t="s">
        <v>176</v>
      </c>
      <c r="D101" s="363"/>
    </row>
    <row r="102" spans="1:4" ht="32" x14ac:dyDescent="0.2">
      <c r="A102" s="348"/>
      <c r="B102" s="352" t="s">
        <v>274</v>
      </c>
      <c r="C102" s="353" t="s">
        <v>275</v>
      </c>
      <c r="D102" s="354" t="s">
        <v>276</v>
      </c>
    </row>
    <row r="103" spans="1:4" x14ac:dyDescent="0.2">
      <c r="A103" s="348"/>
      <c r="B103" s="355"/>
      <c r="C103" s="356"/>
      <c r="D103" s="358"/>
    </row>
    <row r="104" spans="1:4" x14ac:dyDescent="0.2">
      <c r="A104" s="348"/>
      <c r="B104" s="355"/>
      <c r="C104" s="359" t="s">
        <v>176</v>
      </c>
      <c r="D104" s="363"/>
    </row>
    <row r="105" spans="1:4" ht="32" x14ac:dyDescent="0.2">
      <c r="A105" s="348"/>
      <c r="B105" s="352" t="s">
        <v>277</v>
      </c>
      <c r="C105" s="353" t="s">
        <v>278</v>
      </c>
      <c r="D105" s="354" t="s">
        <v>279</v>
      </c>
    </row>
    <row r="106" spans="1:4" x14ac:dyDescent="0.2">
      <c r="A106" s="348"/>
      <c r="B106" s="355"/>
      <c r="C106" s="356"/>
      <c r="D106" s="358"/>
    </row>
    <row r="107" spans="1:4" x14ac:dyDescent="0.2">
      <c r="A107" s="348"/>
      <c r="B107" s="355"/>
      <c r="C107" s="359" t="s">
        <v>176</v>
      </c>
      <c r="D107" s="363"/>
    </row>
    <row r="108" spans="1:4" ht="32" x14ac:dyDescent="0.2">
      <c r="A108" s="348"/>
      <c r="B108" s="352" t="s">
        <v>280</v>
      </c>
      <c r="C108" s="353" t="s">
        <v>281</v>
      </c>
      <c r="D108" s="354" t="s">
        <v>282</v>
      </c>
    </row>
    <row r="109" spans="1:4" x14ac:dyDescent="0.2">
      <c r="A109" s="348"/>
      <c r="B109" s="355"/>
      <c r="C109" s="356"/>
      <c r="D109" s="358"/>
    </row>
    <row r="110" spans="1:4" x14ac:dyDescent="0.2">
      <c r="A110" s="348"/>
      <c r="B110" s="355"/>
      <c r="C110" s="359" t="s">
        <v>176</v>
      </c>
      <c r="D110" s="363"/>
    </row>
    <row r="111" spans="1:4" ht="32" x14ac:dyDescent="0.2">
      <c r="A111" s="348"/>
      <c r="B111" s="352" t="s">
        <v>283</v>
      </c>
      <c r="C111" s="353" t="s">
        <v>284</v>
      </c>
      <c r="D111" s="354" t="s">
        <v>285</v>
      </c>
    </row>
    <row r="112" spans="1:4" x14ac:dyDescent="0.2">
      <c r="A112" s="348"/>
      <c r="B112" s="355"/>
      <c r="C112" s="356"/>
      <c r="D112" s="358"/>
    </row>
    <row r="113" spans="1:4" x14ac:dyDescent="0.2">
      <c r="A113" s="348"/>
      <c r="B113" s="355"/>
      <c r="C113" s="359" t="s">
        <v>176</v>
      </c>
      <c r="D113" s="363"/>
    </row>
    <row r="114" spans="1:4" ht="32" x14ac:dyDescent="0.2">
      <c r="A114" s="348"/>
      <c r="B114" s="352" t="s">
        <v>286</v>
      </c>
      <c r="C114" s="353" t="s">
        <v>287</v>
      </c>
      <c r="D114" s="354" t="s">
        <v>288</v>
      </c>
    </row>
    <row r="115" spans="1:4" x14ac:dyDescent="0.2">
      <c r="A115" s="348"/>
      <c r="B115" s="355"/>
      <c r="C115" s="356"/>
      <c r="D115" s="358"/>
    </row>
    <row r="116" spans="1:4" x14ac:dyDescent="0.2">
      <c r="A116" s="348"/>
      <c r="B116" s="355"/>
      <c r="C116" s="359" t="s">
        <v>176</v>
      </c>
      <c r="D116" s="363"/>
    </row>
    <row r="117" spans="1:4" ht="32" x14ac:dyDescent="0.2">
      <c r="A117" s="348"/>
      <c r="B117" s="352" t="s">
        <v>289</v>
      </c>
      <c r="C117" s="353" t="s">
        <v>290</v>
      </c>
      <c r="D117" s="354" t="s">
        <v>285</v>
      </c>
    </row>
    <row r="118" spans="1:4" x14ac:dyDescent="0.2">
      <c r="A118" s="348"/>
      <c r="B118" s="355"/>
      <c r="C118" s="356"/>
      <c r="D118" s="358"/>
    </row>
    <row r="119" spans="1:4" x14ac:dyDescent="0.2">
      <c r="A119" s="348"/>
      <c r="B119" s="355"/>
      <c r="C119" s="359" t="s">
        <v>176</v>
      </c>
      <c r="D119" s="363"/>
    </row>
    <row r="120" spans="1:4" ht="32" x14ac:dyDescent="0.2">
      <c r="A120" s="348"/>
      <c r="B120" s="352" t="s">
        <v>291</v>
      </c>
      <c r="C120" s="353" t="s">
        <v>292</v>
      </c>
      <c r="D120" s="354" t="s">
        <v>293</v>
      </c>
    </row>
    <row r="121" spans="1:4" x14ac:dyDescent="0.2">
      <c r="A121" s="348"/>
      <c r="B121" s="355"/>
      <c r="C121" s="356"/>
      <c r="D121" s="358"/>
    </row>
    <row r="122" spans="1:4" x14ac:dyDescent="0.2">
      <c r="A122" s="348"/>
      <c r="B122" s="355"/>
      <c r="C122" s="359" t="s">
        <v>176</v>
      </c>
      <c r="D122" s="363"/>
    </row>
    <row r="123" spans="1:4" ht="32" x14ac:dyDescent="0.2">
      <c r="A123" s="348"/>
      <c r="B123" s="352" t="s">
        <v>294</v>
      </c>
      <c r="C123" s="353" t="s">
        <v>295</v>
      </c>
      <c r="D123" s="354" t="s">
        <v>296</v>
      </c>
    </row>
    <row r="124" spans="1:4" x14ac:dyDescent="0.2">
      <c r="A124" s="348"/>
      <c r="B124" s="355"/>
      <c r="C124" s="356"/>
      <c r="D124" s="358"/>
    </row>
    <row r="125" spans="1:4" x14ac:dyDescent="0.2">
      <c r="A125" s="348"/>
      <c r="B125" s="355"/>
      <c r="C125" s="359" t="s">
        <v>176</v>
      </c>
      <c r="D125" s="363"/>
    </row>
    <row r="126" spans="1:4" x14ac:dyDescent="0.2">
      <c r="A126" s="348"/>
      <c r="B126" s="352" t="s">
        <v>297</v>
      </c>
      <c r="C126" s="353" t="s">
        <v>298</v>
      </c>
      <c r="D126" s="354" t="s">
        <v>299</v>
      </c>
    </row>
    <row r="127" spans="1:4" x14ac:dyDescent="0.2">
      <c r="A127" s="348"/>
      <c r="B127" s="355"/>
      <c r="C127" s="356"/>
      <c r="D127" s="358"/>
    </row>
    <row r="128" spans="1:4" x14ac:dyDescent="0.2">
      <c r="A128" s="348"/>
      <c r="B128" s="355"/>
      <c r="C128" s="359" t="s">
        <v>176</v>
      </c>
      <c r="D128" s="363"/>
    </row>
    <row r="129" spans="1:4" ht="32" x14ac:dyDescent="0.2">
      <c r="A129" s="348"/>
      <c r="B129" s="352" t="s">
        <v>300</v>
      </c>
      <c r="C129" s="353" t="s">
        <v>301</v>
      </c>
      <c r="D129" s="354" t="s">
        <v>296</v>
      </c>
    </row>
    <row r="130" spans="1:4" x14ac:dyDescent="0.2">
      <c r="A130" s="348"/>
      <c r="B130" s="355"/>
      <c r="C130" s="356"/>
      <c r="D130" s="358"/>
    </row>
    <row r="131" spans="1:4" x14ac:dyDescent="0.2">
      <c r="A131" s="348"/>
      <c r="B131" s="355"/>
      <c r="C131" s="359" t="s">
        <v>176</v>
      </c>
      <c r="D131" s="360" t="s">
        <v>236</v>
      </c>
    </row>
    <row r="132" spans="1:4" x14ac:dyDescent="0.2">
      <c r="A132" s="348"/>
      <c r="B132" s="349"/>
      <c r="C132" s="350"/>
      <c r="D132" s="362">
        <v>42793</v>
      </c>
    </row>
    <row r="133" spans="1:4" ht="32" x14ac:dyDescent="0.2">
      <c r="A133" s="348" t="s">
        <v>302</v>
      </c>
      <c r="B133" s="352" t="s">
        <v>303</v>
      </c>
      <c r="C133" s="353" t="s">
        <v>304</v>
      </c>
      <c r="D133" s="357" t="s">
        <v>186</v>
      </c>
    </row>
    <row r="134" spans="1:4" x14ac:dyDescent="0.2">
      <c r="A134" s="348"/>
      <c r="B134" s="355"/>
      <c r="C134" s="356"/>
      <c r="D134" s="358"/>
    </row>
    <row r="135" spans="1:4" x14ac:dyDescent="0.2">
      <c r="A135" s="348"/>
      <c r="B135" s="355"/>
      <c r="C135" s="359" t="s">
        <v>176</v>
      </c>
      <c r="D135" s="360" t="s">
        <v>236</v>
      </c>
    </row>
    <row r="136" spans="1:4" x14ac:dyDescent="0.2">
      <c r="A136" s="348"/>
      <c r="B136" s="349"/>
      <c r="C136" s="350"/>
      <c r="D136" s="362">
        <v>42892</v>
      </c>
    </row>
    <row r="137" spans="1:4" ht="32" x14ac:dyDescent="0.2">
      <c r="A137" s="348"/>
      <c r="B137" s="352" t="s">
        <v>305</v>
      </c>
      <c r="C137" s="353" t="s">
        <v>306</v>
      </c>
      <c r="D137" s="357" t="s">
        <v>307</v>
      </c>
    </row>
    <row r="138" spans="1:4" x14ac:dyDescent="0.2">
      <c r="A138" s="348"/>
      <c r="B138" s="355"/>
      <c r="C138" s="356"/>
      <c r="D138" s="356"/>
    </row>
    <row r="139" spans="1:4" x14ac:dyDescent="0.2">
      <c r="A139" s="348"/>
      <c r="B139" s="352" t="s">
        <v>308</v>
      </c>
      <c r="C139" s="353" t="s">
        <v>309</v>
      </c>
      <c r="D139" s="364">
        <v>100</v>
      </c>
    </row>
    <row r="140" spans="1:4" x14ac:dyDescent="0.2">
      <c r="A140" s="348"/>
      <c r="B140" s="355"/>
      <c r="C140" s="356"/>
      <c r="D140" s="358"/>
    </row>
    <row r="141" spans="1:4" x14ac:dyDescent="0.2">
      <c r="A141" s="348"/>
      <c r="B141" s="355"/>
      <c r="C141" s="356"/>
      <c r="D141" s="356"/>
    </row>
    <row r="142" spans="1:4" x14ac:dyDescent="0.2">
      <c r="A142" s="348"/>
      <c r="B142" s="352" t="s">
        <v>310</v>
      </c>
      <c r="C142" s="353" t="s">
        <v>311</v>
      </c>
      <c r="D142" s="357" t="s">
        <v>312</v>
      </c>
    </row>
    <row r="143" spans="1:4" x14ac:dyDescent="0.2">
      <c r="A143" s="348"/>
      <c r="B143" s="355"/>
      <c r="C143" s="356"/>
      <c r="D143" s="358"/>
    </row>
    <row r="144" spans="1:4" x14ac:dyDescent="0.2">
      <c r="A144" s="348"/>
      <c r="B144" s="355"/>
      <c r="C144" s="356"/>
      <c r="D144" s="356"/>
    </row>
    <row r="145" spans="1:4" x14ac:dyDescent="0.2">
      <c r="A145" s="348" t="s">
        <v>313</v>
      </c>
      <c r="B145" s="352" t="s">
        <v>314</v>
      </c>
      <c r="C145" s="353" t="s">
        <v>315</v>
      </c>
      <c r="D145" s="354" t="s">
        <v>316</v>
      </c>
    </row>
    <row r="146" spans="1:4" x14ac:dyDescent="0.2">
      <c r="A146" s="348"/>
      <c r="B146" s="355"/>
      <c r="C146" s="356"/>
      <c r="D146" s="358"/>
    </row>
    <row r="147" spans="1:4" x14ac:dyDescent="0.2">
      <c r="A147" s="348"/>
      <c r="B147" s="355"/>
      <c r="C147" s="359" t="s">
        <v>176</v>
      </c>
      <c r="D147" s="365">
        <v>250</v>
      </c>
    </row>
    <row r="148" spans="1:4" x14ac:dyDescent="0.2">
      <c r="A148" s="348"/>
      <c r="B148" s="352" t="s">
        <v>317</v>
      </c>
      <c r="C148" s="353" t="s">
        <v>313</v>
      </c>
      <c r="D148" s="366">
        <v>2342728572</v>
      </c>
    </row>
    <row r="149" spans="1:4" x14ac:dyDescent="0.2">
      <c r="A149" s="348"/>
      <c r="B149" s="355"/>
      <c r="C149" s="356"/>
      <c r="D149" s="358"/>
    </row>
    <row r="150" spans="1:4" x14ac:dyDescent="0.2">
      <c r="A150" s="348"/>
      <c r="B150" s="355"/>
      <c r="C150" s="356"/>
      <c r="D150" s="356"/>
    </row>
    <row r="151" spans="1:4" ht="144" x14ac:dyDescent="0.2">
      <c r="A151" s="348"/>
      <c r="B151" s="352" t="s">
        <v>318</v>
      </c>
      <c r="C151" s="353" t="s">
        <v>319</v>
      </c>
      <c r="D151" s="357" t="s">
        <v>320</v>
      </c>
    </row>
    <row r="152" spans="1:4" x14ac:dyDescent="0.2">
      <c r="A152" s="348"/>
      <c r="B152" s="355"/>
      <c r="C152" s="356"/>
      <c r="D152" s="358"/>
    </row>
    <row r="153" spans="1:4" x14ac:dyDescent="0.2">
      <c r="A153" s="348"/>
      <c r="B153" s="355"/>
      <c r="C153" s="356"/>
      <c r="D153" s="356"/>
    </row>
    <row r="154" spans="1:4" x14ac:dyDescent="0.2">
      <c r="A154" s="348"/>
      <c r="B154" s="352" t="s">
        <v>321</v>
      </c>
      <c r="C154" s="353" t="s">
        <v>322</v>
      </c>
      <c r="D154" s="354" t="s">
        <v>323</v>
      </c>
    </row>
    <row r="155" spans="1:4" x14ac:dyDescent="0.2">
      <c r="A155" s="348"/>
      <c r="B155" s="355"/>
      <c r="C155" s="356"/>
      <c r="D155" s="358"/>
    </row>
    <row r="156" spans="1:4" x14ac:dyDescent="0.2">
      <c r="A156" s="348"/>
      <c r="B156" s="355"/>
      <c r="C156" s="359" t="s">
        <v>176</v>
      </c>
      <c r="D156" s="363"/>
    </row>
    <row r="157" spans="1:4" x14ac:dyDescent="0.2">
      <c r="A157" s="348" t="s">
        <v>324</v>
      </c>
      <c r="B157" s="352" t="s">
        <v>325</v>
      </c>
      <c r="C157" s="353"/>
      <c r="D157" s="367"/>
    </row>
    <row r="158" spans="1:4" x14ac:dyDescent="0.2">
      <c r="A158" s="348"/>
      <c r="B158" s="355"/>
      <c r="C158" s="356"/>
      <c r="D158" s="358"/>
    </row>
    <row r="159" spans="1:4" x14ac:dyDescent="0.2">
      <c r="A159" s="348"/>
      <c r="B159" s="355"/>
      <c r="C159" s="359" t="s">
        <v>176</v>
      </c>
      <c r="D159" s="365" t="s">
        <v>326</v>
      </c>
    </row>
    <row r="160" spans="1:4" x14ac:dyDescent="0.2">
      <c r="A160" s="348"/>
      <c r="B160" s="352" t="s">
        <v>327</v>
      </c>
      <c r="C160" s="353" t="s">
        <v>328</v>
      </c>
      <c r="D160" s="354" t="s">
        <v>329</v>
      </c>
    </row>
    <row r="161" spans="1:4" x14ac:dyDescent="0.2">
      <c r="A161" s="348"/>
      <c r="B161" s="355"/>
      <c r="C161" s="356"/>
      <c r="D161" s="358"/>
    </row>
    <row r="162" spans="1:4" ht="45" x14ac:dyDescent="0.2">
      <c r="A162" s="348"/>
      <c r="B162" s="355"/>
      <c r="C162" s="359" t="s">
        <v>176</v>
      </c>
      <c r="D162" s="365" t="s">
        <v>199</v>
      </c>
    </row>
    <row r="163" spans="1:4" ht="48" x14ac:dyDescent="0.2">
      <c r="A163" s="348"/>
      <c r="B163" s="352" t="s">
        <v>330</v>
      </c>
      <c r="C163" s="353" t="s">
        <v>331</v>
      </c>
      <c r="D163" s="354" t="s">
        <v>332</v>
      </c>
    </row>
    <row r="164" spans="1:4" x14ac:dyDescent="0.2">
      <c r="A164" s="348"/>
      <c r="B164" s="355"/>
      <c r="C164" s="356"/>
      <c r="D164" s="358"/>
    </row>
    <row r="165" spans="1:4" x14ac:dyDescent="0.2">
      <c r="A165" s="348"/>
      <c r="B165" s="355"/>
      <c r="C165" s="359" t="s">
        <v>176</v>
      </c>
      <c r="D165" s="365" t="s">
        <v>203</v>
      </c>
    </row>
    <row r="166" spans="1:4" x14ac:dyDescent="0.2">
      <c r="A166" s="348"/>
      <c r="B166" s="352" t="s">
        <v>333</v>
      </c>
      <c r="C166" s="353" t="s">
        <v>334</v>
      </c>
      <c r="D166" s="354" t="s">
        <v>206</v>
      </c>
    </row>
    <row r="167" spans="1:4" x14ac:dyDescent="0.2">
      <c r="A167" s="348"/>
      <c r="B167" s="355"/>
      <c r="C167" s="356"/>
      <c r="D167" s="358"/>
    </row>
    <row r="168" spans="1:4" x14ac:dyDescent="0.2">
      <c r="A168" s="348"/>
      <c r="B168" s="355"/>
      <c r="C168" s="359" t="s">
        <v>176</v>
      </c>
      <c r="D168" s="365" t="s">
        <v>335</v>
      </c>
    </row>
    <row r="169" spans="1:4" x14ac:dyDescent="0.2">
      <c r="A169" s="348"/>
      <c r="B169" s="352" t="s">
        <v>336</v>
      </c>
      <c r="C169" s="353" t="s">
        <v>337</v>
      </c>
      <c r="D169" s="354" t="s">
        <v>338</v>
      </c>
    </row>
    <row r="170" spans="1:4" x14ac:dyDescent="0.2">
      <c r="A170" s="348"/>
      <c r="B170" s="355"/>
      <c r="C170" s="356"/>
      <c r="D170" s="358"/>
    </row>
    <row r="171" spans="1:4" x14ac:dyDescent="0.2">
      <c r="A171" s="348"/>
      <c r="B171" s="355"/>
      <c r="C171" s="356"/>
      <c r="D171" s="356"/>
    </row>
    <row r="172" spans="1:4" x14ac:dyDescent="0.2">
      <c r="A172" s="348" t="s">
        <v>339</v>
      </c>
      <c r="B172" s="352" t="s">
        <v>340</v>
      </c>
      <c r="C172" s="353" t="s">
        <v>341</v>
      </c>
      <c r="D172" s="354" t="s">
        <v>342</v>
      </c>
    </row>
    <row r="173" spans="1:4" x14ac:dyDescent="0.2">
      <c r="A173" s="348"/>
      <c r="B173" s="355"/>
      <c r="C173" s="356"/>
      <c r="D173" s="358"/>
    </row>
    <row r="174" spans="1:4" x14ac:dyDescent="0.2">
      <c r="A174" s="348"/>
      <c r="B174" s="355"/>
      <c r="C174" s="356"/>
      <c r="D174" s="356"/>
    </row>
    <row r="175" spans="1:4" x14ac:dyDescent="0.2">
      <c r="A175" s="348"/>
      <c r="B175" s="352" t="s">
        <v>343</v>
      </c>
      <c r="C175" s="353" t="s">
        <v>344</v>
      </c>
      <c r="D175" s="354" t="s">
        <v>316</v>
      </c>
    </row>
    <row r="176" spans="1:4" x14ac:dyDescent="0.2">
      <c r="A176" s="348"/>
      <c r="B176" s="355"/>
      <c r="C176" s="356"/>
      <c r="D176" s="358"/>
    </row>
    <row r="177" spans="1:4" x14ac:dyDescent="0.2">
      <c r="A177" s="348"/>
      <c r="B177" s="355"/>
      <c r="C177" s="359" t="s">
        <v>176</v>
      </c>
      <c r="D177" s="365">
        <v>6000</v>
      </c>
    </row>
    <row r="178" spans="1:4" x14ac:dyDescent="0.2">
      <c r="A178" s="348"/>
      <c r="B178" s="352" t="s">
        <v>345</v>
      </c>
      <c r="C178" s="353" t="s">
        <v>346</v>
      </c>
      <c r="D178" s="354" t="s">
        <v>347</v>
      </c>
    </row>
    <row r="179" spans="1:4" x14ac:dyDescent="0.2">
      <c r="A179" s="348"/>
      <c r="B179" s="355"/>
      <c r="C179" s="356"/>
      <c r="D179" s="358"/>
    </row>
    <row r="180" spans="1:4" x14ac:dyDescent="0.2">
      <c r="A180" s="348"/>
      <c r="B180" s="355"/>
      <c r="C180" s="356"/>
      <c r="D180" s="356"/>
    </row>
    <row r="181" spans="1:4" ht="96" x14ac:dyDescent="0.2">
      <c r="A181" s="348"/>
      <c r="B181" s="352" t="s">
        <v>348</v>
      </c>
      <c r="C181" s="353" t="s">
        <v>349</v>
      </c>
      <c r="D181" s="357" t="s">
        <v>350</v>
      </c>
    </row>
    <row r="182" spans="1:4" x14ac:dyDescent="0.2">
      <c r="A182" s="348"/>
      <c r="B182" s="355"/>
      <c r="C182" s="356"/>
      <c r="D182" s="358"/>
    </row>
    <row r="183" spans="1:4" x14ac:dyDescent="0.2">
      <c r="A183" s="348"/>
      <c r="B183" s="355"/>
      <c r="C183" s="359" t="s">
        <v>176</v>
      </c>
      <c r="D183" s="365">
        <v>10</v>
      </c>
    </row>
    <row r="184" spans="1:4" x14ac:dyDescent="0.2">
      <c r="A184" s="348"/>
      <c r="B184" s="352" t="s">
        <v>351</v>
      </c>
      <c r="C184" s="353" t="s">
        <v>352</v>
      </c>
      <c r="D184" s="354" t="s">
        <v>353</v>
      </c>
    </row>
    <row r="185" spans="1:4" x14ac:dyDescent="0.2">
      <c r="A185" s="348"/>
      <c r="B185" s="355"/>
      <c r="C185" s="356"/>
      <c r="D185" s="358"/>
    </row>
    <row r="186" spans="1:4" x14ac:dyDescent="0.2">
      <c r="A186" s="348"/>
      <c r="B186" s="355"/>
      <c r="C186" s="356"/>
      <c r="D186" s="356"/>
    </row>
    <row r="187" spans="1:4" ht="32" x14ac:dyDescent="0.2">
      <c r="A187" s="348"/>
      <c r="B187" s="352" t="s">
        <v>354</v>
      </c>
      <c r="C187" s="353" t="s">
        <v>355</v>
      </c>
      <c r="D187" s="357" t="s">
        <v>356</v>
      </c>
    </row>
    <row r="188" spans="1:4" x14ac:dyDescent="0.2">
      <c r="A188" s="348"/>
      <c r="B188" s="355"/>
      <c r="C188" s="356"/>
      <c r="D188" s="358"/>
    </row>
    <row r="189" spans="1:4" x14ac:dyDescent="0.2">
      <c r="A189" s="348"/>
      <c r="B189" s="355"/>
      <c r="C189" s="356"/>
      <c r="D189" s="351"/>
    </row>
    <row r="190" spans="1:4" x14ac:dyDescent="0.2">
      <c r="A190" s="348"/>
      <c r="B190" s="352" t="s">
        <v>357</v>
      </c>
      <c r="C190" s="353" t="s">
        <v>358</v>
      </c>
      <c r="D190" s="368">
        <v>42982</v>
      </c>
    </row>
    <row r="191" spans="1:4" x14ac:dyDescent="0.2">
      <c r="A191" s="348"/>
      <c r="B191" s="355"/>
      <c r="C191" s="356"/>
      <c r="D191" s="358"/>
    </row>
    <row r="192" spans="1:4" x14ac:dyDescent="0.2">
      <c r="A192" s="348"/>
      <c r="B192" s="355"/>
      <c r="C192" s="356"/>
      <c r="D192" s="356"/>
    </row>
    <row r="193" spans="1:4" x14ac:dyDescent="0.2">
      <c r="A193" s="348"/>
      <c r="B193" s="352" t="s">
        <v>359</v>
      </c>
      <c r="C193" s="353" t="s">
        <v>360</v>
      </c>
      <c r="D193" s="354" t="s">
        <v>342</v>
      </c>
    </row>
    <row r="194" spans="1:4" x14ac:dyDescent="0.2">
      <c r="A194" s="348"/>
      <c r="B194" s="355"/>
      <c r="C194" s="356"/>
      <c r="D194" s="358"/>
    </row>
    <row r="195" spans="1:4" x14ac:dyDescent="0.2">
      <c r="A195" s="348"/>
      <c r="B195" s="355"/>
      <c r="C195" s="359" t="s">
        <v>176</v>
      </c>
      <c r="D195" s="363" t="s">
        <v>361</v>
      </c>
    </row>
    <row r="196" spans="1:4" x14ac:dyDescent="0.2">
      <c r="A196" s="348" t="s">
        <v>362</v>
      </c>
      <c r="B196" s="352" t="s">
        <v>363</v>
      </c>
      <c r="C196" s="353" t="s">
        <v>364</v>
      </c>
      <c r="D196" s="354" t="s">
        <v>361</v>
      </c>
    </row>
    <row r="197" spans="1:4" x14ac:dyDescent="0.2">
      <c r="A197" s="348"/>
      <c r="B197" s="355"/>
      <c r="C197" s="356"/>
      <c r="D197" s="358"/>
    </row>
    <row r="198" spans="1:4" x14ac:dyDescent="0.2">
      <c r="A198" s="348"/>
      <c r="B198" s="355"/>
      <c r="C198" s="359"/>
      <c r="D198" s="369"/>
    </row>
    <row r="199" spans="1:4" x14ac:dyDescent="0.2">
      <c r="A199" s="348"/>
      <c r="B199" s="352" t="s">
        <v>365</v>
      </c>
      <c r="C199" s="353" t="s">
        <v>366</v>
      </c>
      <c r="D199" s="357" t="s">
        <v>367</v>
      </c>
    </row>
    <row r="200" spans="1:4" x14ac:dyDescent="0.2">
      <c r="A200" s="348"/>
      <c r="B200" s="355"/>
      <c r="C200" s="356"/>
      <c r="D200" s="358"/>
    </row>
    <row r="201" spans="1:4" x14ac:dyDescent="0.2">
      <c r="A201" s="348"/>
      <c r="B201" s="355"/>
      <c r="C201" s="359" t="s">
        <v>176</v>
      </c>
      <c r="D201" s="363"/>
    </row>
    <row r="202" spans="1:4" x14ac:dyDescent="0.2">
      <c r="A202" s="348" t="s">
        <v>368</v>
      </c>
      <c r="B202" s="352" t="s">
        <v>369</v>
      </c>
      <c r="C202" s="353" t="s">
        <v>370</v>
      </c>
      <c r="D202" s="354" t="s">
        <v>371</v>
      </c>
    </row>
    <row r="203" spans="1:4" x14ac:dyDescent="0.2">
      <c r="A203" s="348"/>
      <c r="B203" s="355"/>
      <c r="C203" s="356"/>
      <c r="D203" s="358"/>
    </row>
    <row r="204" spans="1:4" x14ac:dyDescent="0.2">
      <c r="A204" s="348"/>
      <c r="B204" s="355"/>
      <c r="C204" s="359" t="s">
        <v>176</v>
      </c>
      <c r="D204" s="363"/>
    </row>
    <row r="205" spans="1:4" x14ac:dyDescent="0.2">
      <c r="A205" s="348"/>
      <c r="B205" s="352" t="s">
        <v>372</v>
      </c>
      <c r="C205" s="353" t="s">
        <v>373</v>
      </c>
      <c r="D205" s="354" t="s">
        <v>374</v>
      </c>
    </row>
    <row r="206" spans="1:4" x14ac:dyDescent="0.2">
      <c r="A206" s="348"/>
      <c r="B206" s="355"/>
      <c r="C206" s="356"/>
      <c r="D206" s="358"/>
    </row>
    <row r="207" spans="1:4" x14ac:dyDescent="0.2">
      <c r="A207" s="348"/>
      <c r="B207" s="355"/>
      <c r="C207" s="359" t="s">
        <v>176</v>
      </c>
      <c r="D207" s="365" t="s">
        <v>375</v>
      </c>
    </row>
    <row r="208" spans="1:4" x14ac:dyDescent="0.2">
      <c r="A208" s="348" t="s">
        <v>376</v>
      </c>
      <c r="B208" s="352" t="s">
        <v>377</v>
      </c>
      <c r="C208" s="353" t="s">
        <v>378</v>
      </c>
      <c r="D208" s="354" t="s">
        <v>379</v>
      </c>
    </row>
    <row r="209" spans="1:4" x14ac:dyDescent="0.2">
      <c r="A209" s="348"/>
      <c r="B209" s="355"/>
      <c r="C209" s="356"/>
      <c r="D209" s="358"/>
    </row>
    <row r="210" spans="1:4" ht="30" x14ac:dyDescent="0.2">
      <c r="A210" s="348"/>
      <c r="B210" s="355"/>
      <c r="C210" s="359" t="s">
        <v>176</v>
      </c>
      <c r="D210" s="365" t="s">
        <v>380</v>
      </c>
    </row>
    <row r="211" spans="1:4" x14ac:dyDescent="0.2">
      <c r="A211" s="348"/>
      <c r="B211" s="352" t="s">
        <v>381</v>
      </c>
      <c r="C211" s="353" t="s">
        <v>382</v>
      </c>
      <c r="D211" s="354" t="s">
        <v>383</v>
      </c>
    </row>
    <row r="212" spans="1:4" x14ac:dyDescent="0.2">
      <c r="A212" s="348"/>
      <c r="B212" s="355"/>
      <c r="C212" s="356"/>
      <c r="D212" s="358"/>
    </row>
    <row r="213" spans="1:4" ht="60" x14ac:dyDescent="0.2">
      <c r="A213" s="348"/>
      <c r="B213" s="355"/>
      <c r="C213" s="359" t="s">
        <v>176</v>
      </c>
      <c r="D213" s="365" t="s">
        <v>384</v>
      </c>
    </row>
    <row r="214" spans="1:4" ht="128" x14ac:dyDescent="0.2">
      <c r="A214" s="348" t="s">
        <v>385</v>
      </c>
      <c r="B214" s="352" t="s">
        <v>386</v>
      </c>
      <c r="C214" s="353" t="s">
        <v>387</v>
      </c>
      <c r="D214" s="354" t="s">
        <v>388</v>
      </c>
    </row>
    <row r="215" spans="1:4" x14ac:dyDescent="0.2">
      <c r="A215" s="348"/>
      <c r="B215" s="355"/>
      <c r="C215" s="356"/>
      <c r="D215" s="358"/>
    </row>
    <row r="216" spans="1:4" x14ac:dyDescent="0.2">
      <c r="A216" s="348"/>
      <c r="B216" s="355"/>
      <c r="C216" s="359" t="s">
        <v>176</v>
      </c>
      <c r="D216" s="363"/>
    </row>
    <row r="217" spans="1:4" ht="400" x14ac:dyDescent="0.2">
      <c r="A217" s="348"/>
      <c r="B217" s="352" t="s">
        <v>389</v>
      </c>
      <c r="C217" s="353" t="s">
        <v>390</v>
      </c>
      <c r="D217" s="354" t="s">
        <v>391</v>
      </c>
    </row>
    <row r="218" spans="1:4" x14ac:dyDescent="0.2">
      <c r="A218" s="348"/>
      <c r="B218" s="355"/>
      <c r="C218" s="356"/>
      <c r="D218" s="358"/>
    </row>
    <row r="219" spans="1:4" x14ac:dyDescent="0.2">
      <c r="A219" s="348"/>
      <c r="B219" s="355"/>
      <c r="C219" s="359" t="s">
        <v>176</v>
      </c>
      <c r="D219" s="363"/>
    </row>
    <row r="220" spans="1:4" x14ac:dyDescent="0.2">
      <c r="A220" s="348"/>
      <c r="B220" s="352" t="s">
        <v>392</v>
      </c>
      <c r="C220" s="353" t="s">
        <v>393</v>
      </c>
      <c r="D220" s="354"/>
    </row>
    <row r="221" spans="1:4" x14ac:dyDescent="0.2">
      <c r="A221" s="348"/>
      <c r="B221" s="355"/>
      <c r="C221" s="356"/>
      <c r="D221" s="358"/>
    </row>
    <row r="222" spans="1:4" x14ac:dyDescent="0.2">
      <c r="A222" s="348"/>
      <c r="B222" s="355"/>
      <c r="C222" s="359" t="s">
        <v>176</v>
      </c>
      <c r="D222" s="363"/>
    </row>
    <row r="223" spans="1:4" x14ac:dyDescent="0.2">
      <c r="A223" s="348"/>
      <c r="B223" s="352" t="s">
        <v>394</v>
      </c>
      <c r="C223" s="353" t="s">
        <v>395</v>
      </c>
      <c r="D223" s="354"/>
    </row>
    <row r="224" spans="1:4" x14ac:dyDescent="0.2">
      <c r="A224" s="348"/>
      <c r="B224" s="355"/>
      <c r="C224" s="356"/>
      <c r="D224" s="358"/>
    </row>
    <row r="225" spans="1:4" x14ac:dyDescent="0.2">
      <c r="A225" s="348"/>
      <c r="B225" s="355"/>
      <c r="C225" s="359" t="s">
        <v>176</v>
      </c>
      <c r="D225" s="363"/>
    </row>
    <row r="226" spans="1:4" x14ac:dyDescent="0.2">
      <c r="A226" s="348"/>
      <c r="B226" s="352" t="s">
        <v>396</v>
      </c>
      <c r="C226" s="353" t="s">
        <v>397</v>
      </c>
      <c r="D226" s="354"/>
    </row>
    <row r="227" spans="1:4" x14ac:dyDescent="0.2">
      <c r="A227" s="348"/>
      <c r="B227" s="355"/>
      <c r="C227" s="356"/>
      <c r="D227" s="358"/>
    </row>
    <row r="228" spans="1:4" x14ac:dyDescent="0.2">
      <c r="A228" s="348"/>
      <c r="B228" s="355"/>
      <c r="C228" s="359" t="s">
        <v>176</v>
      </c>
      <c r="D228" s="363"/>
    </row>
    <row r="229" spans="1:4" x14ac:dyDescent="0.2">
      <c r="A229" s="348"/>
      <c r="B229" s="352" t="s">
        <v>398</v>
      </c>
      <c r="C229" s="353" t="s">
        <v>399</v>
      </c>
      <c r="D229" s="354"/>
    </row>
    <row r="230" spans="1:4" x14ac:dyDescent="0.2">
      <c r="A230" s="348"/>
      <c r="B230" s="355"/>
      <c r="C230" s="356"/>
      <c r="D230" s="358"/>
    </row>
    <row r="231" spans="1:4" ht="30" x14ac:dyDescent="0.2">
      <c r="A231" s="348"/>
      <c r="B231" s="355"/>
      <c r="C231" s="359" t="s">
        <v>176</v>
      </c>
      <c r="D231" s="365" t="s">
        <v>400</v>
      </c>
    </row>
    <row r="232" spans="1:4" x14ac:dyDescent="0.2">
      <c r="A232" s="348" t="s">
        <v>401</v>
      </c>
      <c r="B232" s="352" t="s">
        <v>402</v>
      </c>
      <c r="C232" s="353" t="s">
        <v>403</v>
      </c>
      <c r="D232" s="354" t="s">
        <v>379</v>
      </c>
    </row>
    <row r="233" spans="1:4" x14ac:dyDescent="0.2">
      <c r="A233" s="348"/>
      <c r="B233" s="355"/>
      <c r="C233" s="356"/>
      <c r="D233" s="358"/>
    </row>
    <row r="234" spans="1:4" x14ac:dyDescent="0.2">
      <c r="A234" s="348"/>
      <c r="B234" s="355"/>
      <c r="C234" s="356"/>
      <c r="D234" s="356"/>
    </row>
    <row r="235" spans="1:4" ht="48" x14ac:dyDescent="0.2">
      <c r="A235" s="348"/>
      <c r="B235" s="352" t="s">
        <v>404</v>
      </c>
      <c r="C235" s="353" t="s">
        <v>405</v>
      </c>
      <c r="D235" s="357" t="s">
        <v>406</v>
      </c>
    </row>
    <row r="236" spans="1:4" x14ac:dyDescent="0.2">
      <c r="A236" s="348"/>
      <c r="B236" s="355"/>
      <c r="C236" s="356"/>
      <c r="D236" s="358"/>
    </row>
    <row r="237" spans="1:4" x14ac:dyDescent="0.2">
      <c r="A237" s="348"/>
      <c r="B237" s="355"/>
      <c r="C237" s="356"/>
      <c r="D237" s="356"/>
    </row>
    <row r="238" spans="1:4" ht="32" x14ac:dyDescent="0.2">
      <c r="A238" s="348"/>
      <c r="B238" s="352" t="s">
        <v>407</v>
      </c>
      <c r="C238" s="353" t="s">
        <v>408</v>
      </c>
      <c r="D238" s="357" t="s">
        <v>409</v>
      </c>
    </row>
    <row r="239" spans="1:4" x14ac:dyDescent="0.2">
      <c r="A239" s="348"/>
      <c r="B239" s="355"/>
      <c r="C239" s="356"/>
      <c r="D239" s="358"/>
    </row>
    <row r="240" spans="1:4" x14ac:dyDescent="0.2">
      <c r="A240" s="348"/>
      <c r="B240" s="355"/>
      <c r="C240" s="359" t="s">
        <v>176</v>
      </c>
      <c r="D240" s="365" t="s">
        <v>218</v>
      </c>
    </row>
    <row r="241" spans="1:4" x14ac:dyDescent="0.2">
      <c r="A241" s="348"/>
      <c r="B241" s="352" t="s">
        <v>410</v>
      </c>
      <c r="C241" s="353" t="s">
        <v>411</v>
      </c>
      <c r="D241" s="354" t="s">
        <v>383</v>
      </c>
    </row>
    <row r="242" spans="1:4" x14ac:dyDescent="0.2">
      <c r="A242" s="348"/>
      <c r="B242" s="355"/>
      <c r="C242" s="356"/>
      <c r="D242" s="358"/>
    </row>
    <row r="243" spans="1:4" x14ac:dyDescent="0.2">
      <c r="A243" s="348"/>
      <c r="B243" s="355"/>
      <c r="C243" s="359" t="s">
        <v>176</v>
      </c>
      <c r="D243" s="365" t="s">
        <v>412</v>
      </c>
    </row>
    <row r="244" spans="1:4" ht="32" x14ac:dyDescent="0.2">
      <c r="A244" s="348"/>
      <c r="B244" s="352" t="s">
        <v>413</v>
      </c>
      <c r="C244" s="353" t="s">
        <v>414</v>
      </c>
      <c r="D244" s="354" t="s">
        <v>251</v>
      </c>
    </row>
    <row r="245" spans="1:4" x14ac:dyDescent="0.2">
      <c r="A245" s="348"/>
      <c r="B245" s="355"/>
      <c r="C245" s="356"/>
      <c r="D245" s="358"/>
    </row>
    <row r="246" spans="1:4" ht="30" x14ac:dyDescent="0.2">
      <c r="A246" s="348"/>
      <c r="B246" s="355"/>
      <c r="C246" s="359" t="s">
        <v>176</v>
      </c>
      <c r="D246" s="365" t="s">
        <v>415</v>
      </c>
    </row>
    <row r="247" spans="1:4" ht="26" x14ac:dyDescent="0.2">
      <c r="A247" s="348"/>
      <c r="B247" s="352" t="s">
        <v>416</v>
      </c>
      <c r="C247" s="353" t="s">
        <v>417</v>
      </c>
      <c r="D247" s="370" t="s">
        <v>418</v>
      </c>
    </row>
    <row r="248" spans="1:4" x14ac:dyDescent="0.2">
      <c r="A248" s="348"/>
      <c r="B248" s="355"/>
      <c r="C248" s="356"/>
      <c r="D248" s="358"/>
    </row>
    <row r="249" spans="1:4" x14ac:dyDescent="0.2">
      <c r="A249" s="348"/>
      <c r="B249" s="355"/>
      <c r="C249" s="359" t="s">
        <v>176</v>
      </c>
      <c r="D249" s="360" t="s">
        <v>236</v>
      </c>
    </row>
    <row r="250" spans="1:4" x14ac:dyDescent="0.2">
      <c r="A250" s="348"/>
      <c r="B250" s="349"/>
      <c r="C250" s="350"/>
      <c r="D250" s="371">
        <v>42163</v>
      </c>
    </row>
    <row r="251" spans="1:4" ht="32" x14ac:dyDescent="0.2">
      <c r="A251" s="348" t="s">
        <v>419</v>
      </c>
      <c r="B251" s="352" t="s">
        <v>420</v>
      </c>
      <c r="C251" s="353" t="s">
        <v>421</v>
      </c>
      <c r="D251" s="357" t="s">
        <v>422</v>
      </c>
    </row>
    <row r="252" spans="1:4" x14ac:dyDescent="0.2">
      <c r="A252" s="348"/>
      <c r="B252" s="355"/>
      <c r="C252" s="356"/>
      <c r="D252" s="358"/>
    </row>
    <row r="253" spans="1:4" ht="30" x14ac:dyDescent="0.2">
      <c r="A253" s="348"/>
      <c r="B253" s="355"/>
      <c r="C253" s="359" t="s">
        <v>176</v>
      </c>
      <c r="D253" s="365" t="s">
        <v>423</v>
      </c>
    </row>
    <row r="254" spans="1:4" ht="32" x14ac:dyDescent="0.2">
      <c r="A254" s="348"/>
      <c r="B254" s="352" t="s">
        <v>424</v>
      </c>
      <c r="C254" s="353" t="s">
        <v>425</v>
      </c>
      <c r="D254" s="354" t="s">
        <v>423</v>
      </c>
    </row>
    <row r="255" spans="1:4" x14ac:dyDescent="0.2">
      <c r="A255" s="348"/>
      <c r="B255" s="355"/>
      <c r="C255" s="356"/>
      <c r="D255" s="358"/>
    </row>
    <row r="256" spans="1:4" ht="30" x14ac:dyDescent="0.2">
      <c r="A256" s="348"/>
      <c r="B256" s="355"/>
      <c r="C256" s="359" t="s">
        <v>176</v>
      </c>
      <c r="D256" s="365" t="s">
        <v>426</v>
      </c>
    </row>
    <row r="257" spans="1:4" ht="32" x14ac:dyDescent="0.2">
      <c r="A257" s="348"/>
      <c r="B257" s="352" t="s">
        <v>427</v>
      </c>
      <c r="C257" s="353" t="s">
        <v>428</v>
      </c>
      <c r="D257" s="354" t="s">
        <v>429</v>
      </c>
    </row>
    <row r="258" spans="1:4" x14ac:dyDescent="0.2">
      <c r="A258" s="348"/>
      <c r="B258" s="355"/>
      <c r="C258" s="356"/>
      <c r="D258" s="358"/>
    </row>
    <row r="259" spans="1:4" x14ac:dyDescent="0.2">
      <c r="A259" s="348"/>
      <c r="B259" s="355"/>
      <c r="C259" s="359" t="s">
        <v>176</v>
      </c>
      <c r="D259" s="360" t="s">
        <v>236</v>
      </c>
    </row>
    <row r="260" spans="1:4" x14ac:dyDescent="0.2">
      <c r="A260" s="348"/>
      <c r="B260" s="349"/>
      <c r="C260" s="350"/>
      <c r="D260" s="371">
        <v>40809</v>
      </c>
    </row>
    <row r="261" spans="1:4" ht="32" x14ac:dyDescent="0.2">
      <c r="A261" s="348"/>
      <c r="B261" s="352" t="s">
        <v>430</v>
      </c>
      <c r="C261" s="353" t="s">
        <v>431</v>
      </c>
      <c r="D261" s="357" t="s">
        <v>432</v>
      </c>
    </row>
    <row r="262" spans="1:4" x14ac:dyDescent="0.2">
      <c r="A262" s="348"/>
      <c r="B262" s="355"/>
      <c r="C262" s="356"/>
      <c r="D262" s="358"/>
    </row>
    <row r="263" spans="1:4" x14ac:dyDescent="0.2">
      <c r="A263" s="348"/>
      <c r="B263" s="355"/>
      <c r="C263" s="359" t="s">
        <v>176</v>
      </c>
      <c r="D263" s="365" t="s">
        <v>226</v>
      </c>
    </row>
    <row r="264" spans="1:4" ht="32" x14ac:dyDescent="0.2">
      <c r="A264" s="348"/>
      <c r="B264" s="352" t="s">
        <v>433</v>
      </c>
      <c r="C264" s="353" t="s">
        <v>434</v>
      </c>
      <c r="D264" s="354" t="s">
        <v>435</v>
      </c>
    </row>
    <row r="265" spans="1:4" x14ac:dyDescent="0.2">
      <c r="A265" s="348"/>
      <c r="B265" s="355"/>
      <c r="C265" s="356"/>
      <c r="D265" s="358"/>
    </row>
    <row r="266" spans="1:4" x14ac:dyDescent="0.2">
      <c r="A266" s="348"/>
      <c r="B266" s="355"/>
      <c r="C266" s="359" t="s">
        <v>176</v>
      </c>
      <c r="D266" s="365" t="s">
        <v>226</v>
      </c>
    </row>
    <row r="267" spans="1:4" x14ac:dyDescent="0.2">
      <c r="A267" s="348"/>
      <c r="B267" s="352" t="s">
        <v>436</v>
      </c>
      <c r="C267" s="353" t="s">
        <v>437</v>
      </c>
      <c r="D267" s="354" t="s">
        <v>438</v>
      </c>
    </row>
    <row r="268" spans="1:4" x14ac:dyDescent="0.2">
      <c r="A268" s="348"/>
      <c r="B268" s="355"/>
      <c r="C268" s="356"/>
      <c r="D268" s="358"/>
    </row>
    <row r="269" spans="1:4" x14ac:dyDescent="0.2">
      <c r="A269" s="348"/>
      <c r="B269" s="355"/>
      <c r="C269" s="359" t="s">
        <v>176</v>
      </c>
      <c r="D269" s="365" t="s">
        <v>226</v>
      </c>
    </row>
    <row r="270" spans="1:4" x14ac:dyDescent="0.2">
      <c r="A270" s="348"/>
      <c r="B270" s="352" t="s">
        <v>439</v>
      </c>
      <c r="C270" s="353" t="s">
        <v>440</v>
      </c>
      <c r="D270" s="354" t="s">
        <v>441</v>
      </c>
    </row>
    <row r="271" spans="1:4" x14ac:dyDescent="0.2">
      <c r="A271" s="348"/>
      <c r="B271" s="355"/>
      <c r="C271" s="356"/>
      <c r="D271" s="358"/>
    </row>
    <row r="272" spans="1:4" x14ac:dyDescent="0.2">
      <c r="A272" s="348"/>
      <c r="B272" s="355"/>
      <c r="C272" s="359" t="s">
        <v>176</v>
      </c>
      <c r="D272" s="360" t="s">
        <v>236</v>
      </c>
    </row>
    <row r="273" spans="1:4" x14ac:dyDescent="0.2">
      <c r="A273" s="348"/>
      <c r="B273" s="349"/>
      <c r="C273" s="350"/>
      <c r="D273" s="371">
        <v>42761</v>
      </c>
    </row>
    <row r="274" spans="1:4" ht="32" x14ac:dyDescent="0.2">
      <c r="A274" s="348"/>
      <c r="B274" s="352" t="s">
        <v>442</v>
      </c>
      <c r="C274" s="353" t="s">
        <v>443</v>
      </c>
      <c r="D274" s="357" t="s">
        <v>444</v>
      </c>
    </row>
    <row r="275" spans="1:4" x14ac:dyDescent="0.2">
      <c r="A275" s="348"/>
      <c r="B275" s="355"/>
      <c r="C275" s="356"/>
      <c r="D275" s="358"/>
    </row>
    <row r="276" spans="1:4" ht="105" x14ac:dyDescent="0.2">
      <c r="A276" s="348"/>
      <c r="B276" s="355"/>
      <c r="C276" s="359" t="s">
        <v>176</v>
      </c>
      <c r="D276" s="365" t="s">
        <v>445</v>
      </c>
    </row>
    <row r="277" spans="1:4" ht="112" x14ac:dyDescent="0.2">
      <c r="A277" s="348"/>
      <c r="B277" s="352" t="s">
        <v>446</v>
      </c>
      <c r="C277" s="353" t="s">
        <v>447</v>
      </c>
      <c r="D277" s="354" t="s">
        <v>448</v>
      </c>
    </row>
    <row r="278" spans="1:4" x14ac:dyDescent="0.2">
      <c r="A278" s="348"/>
      <c r="B278" s="355"/>
      <c r="C278" s="356"/>
      <c r="D278" s="358"/>
    </row>
    <row r="279" spans="1:4" ht="80" x14ac:dyDescent="0.2">
      <c r="A279" s="348"/>
      <c r="B279" s="355"/>
      <c r="C279" s="359" t="s">
        <v>176</v>
      </c>
      <c r="D279" s="363" t="s">
        <v>449</v>
      </c>
    </row>
    <row r="280" spans="1:4" ht="128" x14ac:dyDescent="0.2">
      <c r="A280" s="348"/>
      <c r="B280" s="352" t="s">
        <v>450</v>
      </c>
      <c r="C280" s="372" t="s">
        <v>451</v>
      </c>
      <c r="D280" s="354" t="s">
        <v>452</v>
      </c>
    </row>
    <row r="281" spans="1:4" x14ac:dyDescent="0.2">
      <c r="A281" s="348"/>
      <c r="B281" s="355"/>
      <c r="C281" s="356"/>
      <c r="D281" s="358"/>
    </row>
    <row r="282" spans="1:4" ht="75" x14ac:dyDescent="0.2">
      <c r="A282" s="348"/>
      <c r="B282" s="355"/>
      <c r="C282" s="359" t="s">
        <v>176</v>
      </c>
      <c r="D282" s="365" t="s">
        <v>453</v>
      </c>
    </row>
    <row r="283" spans="1:4" ht="80" x14ac:dyDescent="0.2">
      <c r="A283" s="348"/>
      <c r="B283" s="352" t="s">
        <v>454</v>
      </c>
      <c r="C283" s="353" t="s">
        <v>455</v>
      </c>
      <c r="D283" s="354" t="s">
        <v>456</v>
      </c>
    </row>
    <row r="284" spans="1:4" x14ac:dyDescent="0.2">
      <c r="A284" s="348"/>
      <c r="B284" s="355"/>
      <c r="C284" s="356"/>
      <c r="D284" s="358"/>
    </row>
    <row r="285" spans="1:4" ht="30" x14ac:dyDescent="0.2">
      <c r="A285" s="348"/>
      <c r="B285" s="355"/>
      <c r="C285" s="359" t="s">
        <v>176</v>
      </c>
      <c r="D285" s="365" t="s">
        <v>457</v>
      </c>
    </row>
    <row r="286" spans="1:4" ht="160" x14ac:dyDescent="0.2">
      <c r="A286" s="348"/>
      <c r="B286" s="352" t="s">
        <v>458</v>
      </c>
      <c r="C286" s="372" t="s">
        <v>459</v>
      </c>
      <c r="D286" s="354" t="s">
        <v>457</v>
      </c>
    </row>
    <row r="287" spans="1:4" x14ac:dyDescent="0.2">
      <c r="A287" s="348"/>
      <c r="B287" s="355"/>
      <c r="C287" s="356"/>
      <c r="D287" s="358"/>
    </row>
    <row r="288" spans="1:4" x14ac:dyDescent="0.2">
      <c r="A288" s="348"/>
      <c r="B288" s="355"/>
      <c r="C288" s="359" t="s">
        <v>176</v>
      </c>
      <c r="D288" s="365" t="s">
        <v>460</v>
      </c>
    </row>
    <row r="289" spans="1:4" x14ac:dyDescent="0.2">
      <c r="A289" s="348"/>
      <c r="B289" s="373" t="s">
        <v>461</v>
      </c>
      <c r="C289" s="353" t="s">
        <v>462</v>
      </c>
      <c r="D289" s="354" t="s">
        <v>323</v>
      </c>
    </row>
    <row r="290" spans="1:4" x14ac:dyDescent="0.2">
      <c r="A290" s="348"/>
      <c r="B290" s="355"/>
      <c r="C290" s="356"/>
      <c r="D290" s="358"/>
    </row>
    <row r="291" spans="1:4" x14ac:dyDescent="0.2">
      <c r="A291" s="348"/>
      <c r="B291" s="355"/>
      <c r="C291" s="356"/>
      <c r="D291" s="356"/>
    </row>
    <row r="292" spans="1:4" x14ac:dyDescent="0.2">
      <c r="A292" s="348"/>
      <c r="B292" s="352" t="s">
        <v>463</v>
      </c>
      <c r="C292" s="353" t="s">
        <v>464</v>
      </c>
      <c r="D292" s="354" t="s">
        <v>342</v>
      </c>
    </row>
    <row r="293" spans="1:4" x14ac:dyDescent="0.2">
      <c r="A293" s="348"/>
      <c r="B293" s="355"/>
      <c r="C293" s="356"/>
      <c r="D293" s="358"/>
    </row>
    <row r="294" spans="1:4" x14ac:dyDescent="0.2">
      <c r="A294" s="348"/>
      <c r="B294" s="355"/>
      <c r="C294" s="359" t="s">
        <v>176</v>
      </c>
      <c r="D294" s="365">
        <v>0.1</v>
      </c>
    </row>
    <row r="295" spans="1:4" x14ac:dyDescent="0.2">
      <c r="A295" s="348"/>
      <c r="B295" s="352" t="s">
        <v>465</v>
      </c>
      <c r="C295" s="353" t="s">
        <v>466</v>
      </c>
      <c r="D295" s="354" t="s">
        <v>467</v>
      </c>
    </row>
    <row r="296" spans="1:4" x14ac:dyDescent="0.2">
      <c r="A296" s="348"/>
      <c r="B296" s="355"/>
      <c r="C296" s="356"/>
      <c r="D296" s="358"/>
    </row>
    <row r="297" spans="1:4" x14ac:dyDescent="0.2">
      <c r="A297" s="348"/>
      <c r="B297" s="355"/>
      <c r="C297" s="356"/>
      <c r="D297" s="356"/>
    </row>
    <row r="298" spans="1:4" ht="32" x14ac:dyDescent="0.2">
      <c r="A298" s="348"/>
      <c r="B298" s="352" t="s">
        <v>468</v>
      </c>
      <c r="C298" s="353" t="s">
        <v>469</v>
      </c>
      <c r="D298" s="374" t="s">
        <v>470</v>
      </c>
    </row>
    <row r="299" spans="1:4" x14ac:dyDescent="0.2">
      <c r="A299" s="348"/>
      <c r="B299" s="349"/>
      <c r="C299" s="350"/>
      <c r="D299" s="35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BD</vt:lpstr>
      <vt:lpstr>Orden de Servicio</vt:lpstr>
      <vt:lpstr>Commitment</vt:lpstr>
      <vt:lpstr>Borrar-&gt;</vt:lpstr>
      <vt:lpstr>Datos</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Leyton</dc:creator>
  <cp:keywords/>
  <dc:description/>
  <cp:lastModifiedBy>Michael Leyton</cp:lastModifiedBy>
  <cp:revision/>
  <cp:lastPrinted>2017-04-13T15:50:01Z</cp:lastPrinted>
  <dcterms:created xsi:type="dcterms:W3CDTF">2017-04-07T02:11:37Z</dcterms:created>
  <dcterms:modified xsi:type="dcterms:W3CDTF">2017-04-17T10:23:00Z</dcterms:modified>
  <cp:category/>
  <dc:identifier/>
  <cp:contentStatus/>
  <dc:language/>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e0095ca9-6c4f-47a7-a249-822bb1715a28</vt:lpwstr>
  </property>
</Properties>
</file>