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codeName="ThisWorkbook"/>
  <mc:AlternateContent xmlns:mc="http://schemas.openxmlformats.org/markup-compatibility/2006">
    <mc:Choice Requires="x15">
      <x15ac:absPath xmlns:x15ac="http://schemas.microsoft.com/office/spreadsheetml/2010/11/ac" url="/Users/michaelleyton/MiDjango/Proy_Python3/tutorial_P3_4/"/>
    </mc:Choice>
  </mc:AlternateContent>
  <bookViews>
    <workbookView xWindow="0" yWindow="460" windowWidth="28800" windowHeight="17620" activeTab="2"/>
  </bookViews>
  <sheets>
    <sheet name="Datos" sheetId="1" r:id="rId1"/>
    <sheet name="Contratos --&gt;" sheetId="2" r:id="rId2"/>
    <sheet name="19. ODC (Ctto)" sheetId="3" r:id="rId3"/>
    <sheet name="20. Aut. Commitment (Ctto)" sheetId="4" r:id="rId4"/>
    <sheet name="Actualización --&gt;" sheetId="5" r:id="rId5"/>
    <sheet name="10. CA-Actualización" sheetId="6" r:id="rId6"/>
    <sheet name="16. Finiquito OS" sheetId="7" r:id="rId7"/>
    <sheet name="18. ACT. Services Order " sheetId="8" r:id="rId8"/>
  </sheets>
  <externalReferences>
    <externalReference r:id="rId9"/>
  </externalReferences>
  <definedNames>
    <definedName name="fghfhf" localSheetId="3">#N/A</definedName>
    <definedName name="fghfhf">REPT(LOCAL_YEAR_FORMAT,4)&amp;[0]!LOCAL_DATE_SEPARATOR&amp;REPT(LOCAL_MONTH_FORMAT,2)&amp;[0]!LOCAL_DATE_SEPARATOR&amp;REPT(LOCAL_DAY_FORMAT,2)&amp;" "&amp;REPT(LOCAL_HOUR_FORMAT,2)&amp;[0]!LOCAL_TIME_SEPARATOR&amp;REPT(LOCAL_MINUTE_FORMAT,2)&amp;[0]!LOCAL_TIME_SEPARATOR&amp;REPT(LOCAL_SECOND_FORMAT,2)</definedName>
    <definedName name="LOCAL_DATE_SEPARATOR">" "</definedName>
    <definedName name="LOCAL_MYSQL_DATE_FORMAT" localSheetId="5">REPT(LOCAL_YEAR_FORMAT,4)&amp;LOCAL_DATE_SEPARATOR&amp;REPT(LOCAL_MONTH_FORMAT,2)&amp;LOCAL_DATE_SEPARATOR&amp;REPT(LOCAL_DAY_FORMAT,2)&amp;" "&amp;REPT(LOCAL_HOUR_FORMAT,2)&amp;LOCAL_TIME_SEPARATOR&amp;REPT([0]!LOCAL_MINUTE_FORMAT,2)&amp;LOCAL_TIME_SEPARATOR&amp;REPT(LOCAL_SECOND_FORMAT,2)</definedName>
    <definedName name="LOCAL_MYSQL_DATE_FORMAT" localSheetId="6">#N/A</definedName>
    <definedName name="LOCAL_MYSQL_DATE_FORMAT" localSheetId="7">#N/A</definedName>
    <definedName name="LOCAL_MYSQL_DATE_FORMAT" localSheetId="2">REPT(LOCAL_YEAR_FORMAT,4)&amp;[0]!LOCAL_DATE_SEPARATOR&amp;REPT(LOCAL_MONTH_FORMAT,2)&amp;[0]!LOCAL_DATE_SEPARATOR&amp;REPT(LOCAL_DAY_FORMAT,2)&amp;" "&amp;REPT(LOCAL_HOUR_FORMAT,2)&amp;[0]!LOCAL_TIME_SEPARATOR&amp;REPT([0]!LOCAL_MINUTE_FORMAT,2)&amp;[0]!LOCAL_TIME_SEPARATOR&amp;REPT(LOCAL_SECOND_FORMAT,2)</definedName>
    <definedName name="LOCAL_MYSQL_DATE_FORMAT" localSheetId="3">#N/A</definedName>
    <definedName name="LOCAL_MYSQL_DATE_FORMAT">REPT(LOCAL_YEAR_FORMAT,4)&amp;LOCAL_DATE_SEPARATOR&amp;REPT(LOCAL_MONTH_FORMAT,2)&amp;LOCAL_DATE_SEPARATOR&amp;REPT(LOCAL_DAY_FORMAT,2)&amp;" "&amp;REPT(LOCAL_HOUR_FORMAT,2)&amp;LOCAL_TIME_SEPARATOR&amp;REPT([0]!LOCAL_MINUTE_FORMAT,2)&amp;LOCAL_TIME_SEPARATOR&amp;REPT(LOCAL_SECOND_FORMAT,2)</definedName>
    <definedName name="LOCAL_TIME_SEPARATOR">" "</definedName>
    <definedName name="Print_Area" localSheetId="5">'10. CA-Actualización'!$A$2:$S$75</definedName>
    <definedName name="Print_Area" localSheetId="7">'18. ACT. Services Order '!$B$2:$M$96</definedName>
    <definedName name="Print_Area" localSheetId="2">'19. ODC (Ctto)'!$A$1:$O$65</definedName>
    <definedName name="sdadsa" localSheetId="6">#N/A</definedName>
    <definedName name="sdadsa" localSheetId="7">#N/A</definedName>
    <definedName name="sdadsa" localSheetId="2">REPT(LOCAL_YEAR_FORMAT,4)&amp;[0]!LOCAL_DATE_SEPARATOR&amp;REPT(LOCAL_MONTH_FORMAT,2)&amp;[0]!LOCAL_DATE_SEPARATOR&amp;REPT(LOCAL_DAY_FORMAT,2)&amp;" "&amp;REPT(LOCAL_HOUR_FORMAT,2)&amp;[0]!LOCAL_TIME_SEPARATOR&amp;REPT([0]!LOCAL_MINUTE_FORMAT,2)&amp;[0]!LOCAL_TIME_SEPARATOR&amp;REPT([0]!LOCAL_SECOND_FORMAT,2)</definedName>
    <definedName name="sdadsa" localSheetId="3">#N/A</definedName>
    <definedName name="sdadsa">REPT(LOCAL_YEAR_FORMAT,4)&amp;LOCAL_DATE_SEPARATOR&amp;REPT(LOCAL_MONTH_FORMAT,2)&amp;LOCAL_DATE_SEPARATOR&amp;REPT(LOCAL_DAY_FORMAT,2)&amp;" "&amp;REPT(LOCAL_HOUR_FORMAT,2)&amp;LOCAL_TIME_SEPARATOR&amp;REPT([0]!LOCAL_MINUTE_FORMAT,2)&amp;LOCAL_TIME_SEPARATOR&amp;REPT([0]!LOCAL_SECOND_FORMAT,2)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 i="3" l="1"/>
  <c r="C6" i="8"/>
  <c r="C11" i="8"/>
  <c r="B88" i="8"/>
  <c r="H82" i="8"/>
  <c r="H83" i="8"/>
  <c r="C76" i="8"/>
  <c r="C75" i="8"/>
  <c r="C67" i="8"/>
  <c r="D65" i="8"/>
  <c r="C65" i="8"/>
  <c r="B56" i="8"/>
  <c r="L55" i="8"/>
  <c r="I55" i="8"/>
  <c r="F54" i="8"/>
  <c r="D54" i="8"/>
  <c r="I52" i="8"/>
  <c r="I51" i="8"/>
  <c r="J36" i="8"/>
  <c r="K36" i="8"/>
  <c r="L36" i="8"/>
  <c r="L48" i="8"/>
  <c r="L49" i="8"/>
  <c r="L50" i="8"/>
  <c r="M33" i="8"/>
  <c r="I50" i="8"/>
  <c r="I48" i="8"/>
  <c r="J46" i="8"/>
  <c r="K46" i="8"/>
  <c r="L46" i="8"/>
  <c r="I46" i="8"/>
  <c r="C46" i="8"/>
  <c r="B46" i="8"/>
  <c r="J45" i="8"/>
  <c r="K45" i="8"/>
  <c r="L45" i="8"/>
  <c r="I45" i="8"/>
  <c r="C45" i="8"/>
  <c r="B45" i="8"/>
  <c r="J44" i="8"/>
  <c r="K44" i="8"/>
  <c r="L44" i="8"/>
  <c r="I44" i="8"/>
  <c r="C44" i="8"/>
  <c r="B44" i="8"/>
  <c r="J43" i="8"/>
  <c r="K43" i="8"/>
  <c r="L43" i="8"/>
  <c r="I43" i="8"/>
  <c r="C43" i="8"/>
  <c r="B43" i="8"/>
  <c r="J42" i="8"/>
  <c r="K42" i="8"/>
  <c r="L42" i="8"/>
  <c r="I42" i="8"/>
  <c r="C42" i="8"/>
  <c r="B42" i="8"/>
  <c r="J41" i="8"/>
  <c r="K41" i="8"/>
  <c r="L41" i="8"/>
  <c r="I41" i="8"/>
  <c r="C41" i="8"/>
  <c r="B41" i="8"/>
  <c r="J40" i="8"/>
  <c r="K40" i="8"/>
  <c r="L40" i="8"/>
  <c r="I40" i="8"/>
  <c r="C40" i="8"/>
  <c r="B40" i="8"/>
  <c r="J39" i="8"/>
  <c r="K39" i="8"/>
  <c r="L39" i="8"/>
  <c r="I39" i="8"/>
  <c r="C39" i="8"/>
  <c r="B39" i="8"/>
  <c r="J38" i="8"/>
  <c r="K38" i="8"/>
  <c r="L38" i="8"/>
  <c r="I38" i="8"/>
  <c r="C38" i="8"/>
  <c r="B38" i="8"/>
  <c r="J37" i="8"/>
  <c r="K37" i="8"/>
  <c r="L37" i="8"/>
  <c r="I37" i="8"/>
  <c r="C37" i="8"/>
  <c r="B37" i="8"/>
  <c r="I36" i="8"/>
  <c r="C36" i="8"/>
  <c r="B36" i="8"/>
  <c r="C22" i="8"/>
  <c r="C35" i="8"/>
  <c r="L34" i="8"/>
  <c r="C23" i="8"/>
  <c r="C20" i="8"/>
  <c r="C19" i="8"/>
  <c r="C18" i="8"/>
  <c r="C17" i="8"/>
  <c r="C16" i="8"/>
  <c r="C15" i="8"/>
  <c r="C14" i="8"/>
  <c r="C13" i="8"/>
  <c r="C12" i="8"/>
  <c r="J10" i="8"/>
  <c r="C7" i="8"/>
  <c r="F9" i="7"/>
  <c r="D37" i="7"/>
  <c r="H26" i="7"/>
  <c r="F7" i="7"/>
  <c r="D12" i="7"/>
  <c r="F10" i="7"/>
  <c r="F8" i="7"/>
  <c r="N13" i="6"/>
  <c r="I69" i="6"/>
  <c r="E69" i="6"/>
  <c r="I68" i="6"/>
  <c r="E68" i="6"/>
  <c r="P31" i="6"/>
  <c r="P48" i="6"/>
  <c r="O37" i="6"/>
  <c r="P50" i="6"/>
  <c r="P51" i="6"/>
  <c r="H48" i="6"/>
  <c r="E48" i="6"/>
  <c r="AC43" i="6"/>
  <c r="O39" i="6"/>
  <c r="O42" i="6"/>
  <c r="O43" i="6"/>
  <c r="AC42" i="6"/>
  <c r="L42" i="6"/>
  <c r="O41" i="6"/>
  <c r="AC40" i="6"/>
  <c r="O40" i="6"/>
  <c r="AC39" i="6"/>
  <c r="L39" i="6"/>
  <c r="L38" i="6"/>
  <c r="O9" i="6"/>
  <c r="O35" i="6"/>
  <c r="N33" i="6"/>
  <c r="O33" i="6"/>
  <c r="O36" i="6"/>
  <c r="P34" i="6"/>
  <c r="E33" i="6"/>
  <c r="O32" i="6"/>
  <c r="F28" i="6"/>
  <c r="M26" i="6"/>
  <c r="F26" i="6"/>
  <c r="C26" i="6"/>
  <c r="P24" i="6"/>
  <c r="M24" i="6"/>
  <c r="F24" i="6"/>
  <c r="C24" i="6"/>
  <c r="D18" i="6"/>
  <c r="D9" i="6"/>
  <c r="D10" i="6"/>
  <c r="D17" i="6"/>
  <c r="P12" i="6"/>
  <c r="D12" i="6"/>
  <c r="O11" i="6"/>
  <c r="D11" i="6"/>
  <c r="O10" i="6"/>
  <c r="N4" i="6"/>
  <c r="N13" i="4"/>
  <c r="I57" i="4"/>
  <c r="E57" i="4"/>
  <c r="I56" i="4"/>
  <c r="E56" i="4"/>
  <c r="P39" i="4"/>
  <c r="P40" i="4"/>
  <c r="P31" i="4"/>
  <c r="O36" i="4"/>
  <c r="P41" i="4"/>
  <c r="P42" i="4"/>
  <c r="E40" i="4"/>
  <c r="E39" i="4"/>
  <c r="O9" i="4"/>
  <c r="O34" i="4"/>
  <c r="N33" i="4"/>
  <c r="O33" i="4"/>
  <c r="O35" i="4"/>
  <c r="E33" i="4"/>
  <c r="O32" i="4"/>
  <c r="F28" i="4"/>
  <c r="O27" i="4"/>
  <c r="L26" i="4"/>
  <c r="C26" i="4"/>
  <c r="P24" i="4"/>
  <c r="L24" i="4"/>
  <c r="F24" i="4"/>
  <c r="C24" i="4"/>
  <c r="D18" i="4"/>
  <c r="D9" i="4"/>
  <c r="D10" i="4"/>
  <c r="D17" i="4"/>
  <c r="P12" i="4"/>
  <c r="D12" i="4"/>
  <c r="O11" i="4"/>
  <c r="D11" i="4"/>
  <c r="O10" i="4"/>
  <c r="N4" i="4"/>
  <c r="E7" i="3"/>
  <c r="C59" i="3"/>
  <c r="E49" i="3"/>
  <c r="C44" i="3"/>
  <c r="J39" i="3"/>
  <c r="M39" i="3"/>
  <c r="L22" i="3"/>
  <c r="L28" i="3"/>
  <c r="E37" i="3"/>
  <c r="E39" i="3"/>
  <c r="K22" i="3"/>
  <c r="J22" i="3"/>
  <c r="I22" i="3"/>
  <c r="D22" i="3"/>
  <c r="C22" i="3"/>
  <c r="D21" i="3"/>
  <c r="M19" i="3"/>
  <c r="L20" i="3"/>
  <c r="K20" i="3"/>
  <c r="C15" i="3"/>
  <c r="C14" i="3"/>
  <c r="J10" i="3"/>
  <c r="J9" i="3"/>
  <c r="E9" i="3"/>
  <c r="K7" i="3"/>
</calcChain>
</file>

<file path=xl/sharedStrings.xml><?xml version="1.0" encoding="utf-8"?>
<sst xmlns="http://schemas.openxmlformats.org/spreadsheetml/2006/main" count="307" uniqueCount="213">
  <si>
    <t>N° de Contrato</t>
  </si>
  <si>
    <t>SC-236</t>
  </si>
  <si>
    <t>Nombre del Contrato</t>
  </si>
  <si>
    <t>Contratista</t>
  </si>
  <si>
    <t>RUT</t>
  </si>
  <si>
    <t>O/C:</t>
  </si>
  <si>
    <t>Solicitado por</t>
  </si>
  <si>
    <t>Solicitado Cargo:</t>
  </si>
  <si>
    <t>Fecha :</t>
  </si>
  <si>
    <t>Descripción OC</t>
  </si>
  <si>
    <t>CentroCosto OC</t>
  </si>
  <si>
    <t>Dueño Ccostos</t>
  </si>
  <si>
    <t>Desc Cambio Alcance</t>
  </si>
  <si>
    <t>Desc Cambio en Plazo</t>
  </si>
  <si>
    <t>Valor Original</t>
  </si>
  <si>
    <t>Valor OC Anteriores</t>
  </si>
  <si>
    <t>Valor OC Actual</t>
  </si>
  <si>
    <t>Fecha Inicio Ctto</t>
  </si>
  <si>
    <t>Fecha OC Anteriores</t>
  </si>
  <si>
    <t>Fecha OC Actual</t>
  </si>
  <si>
    <t>Orden de Cambio N° 3</t>
  </si>
  <si>
    <t>RUT :</t>
  </si>
  <si>
    <t>Solicitado por:</t>
  </si>
  <si>
    <t>1. Descripción de la Orden de Cambio</t>
  </si>
  <si>
    <t>Aumentos:
1.- Servicio de Consultoría Comunitaria, extensión período 2017, desde Enero del año 2017 a Diciembre del año 2017.
Disminuciones:
No hay disminuciones.
Plazo:
Se modifica el plazo del Contrato hasta el 31-12-2017.</t>
  </si>
  <si>
    <t>2. Precio Orden de Cambio</t>
  </si>
  <si>
    <t>Moneda</t>
  </si>
  <si>
    <t>Id</t>
  </si>
  <si>
    <t>Descripción</t>
  </si>
  <si>
    <t>Un.</t>
  </si>
  <si>
    <t>Cantidad</t>
  </si>
  <si>
    <t>Total $</t>
  </si>
  <si>
    <t>Nota: Estos valores no incluyen IVA</t>
  </si>
  <si>
    <t>3. Resumen del Contrato</t>
  </si>
  <si>
    <t>Precio del Contrato:</t>
  </si>
  <si>
    <t>Plazo del Contrato:</t>
  </si>
  <si>
    <t>Precio original del Ctto.</t>
  </si>
  <si>
    <t>Plazo original del Ctto</t>
  </si>
  <si>
    <t>días corridos</t>
  </si>
  <si>
    <t>Fecha de inicio</t>
  </si>
  <si>
    <t>Orden de cambio N°1</t>
  </si>
  <si>
    <t>Orden de cambio N°2</t>
  </si>
  <si>
    <t>Orden de cambio N°3</t>
  </si>
  <si>
    <t>Total Contrato</t>
  </si>
  <si>
    <t>Total plazo del Contrato</t>
  </si>
  <si>
    <t>Fecha de término</t>
  </si>
  <si>
    <t>4. Documentos y/o planos adjuntos a la Orden de Cambio</t>
  </si>
  <si>
    <t>5. Control de Costos</t>
  </si>
  <si>
    <t>Origen de los fondos:</t>
  </si>
  <si>
    <t xml:space="preserve">         Ppto. 2016 _______</t>
  </si>
  <si>
    <t>Ppto. 2017 __X_______</t>
  </si>
  <si>
    <t>Item:</t>
  </si>
  <si>
    <t>6. Aprobación Orden de Cambio</t>
  </si>
  <si>
    <t>Michael Hubbard</t>
  </si>
  <si>
    <t>Petri Salopera</t>
  </si>
  <si>
    <t>pp. Nuevaunión SpA</t>
  </si>
  <si>
    <t>Notas:
(1) Esta orden de cambio representa el ajuste final para todos y cada uno de los montos adeudados o que se adeudaren al Contratista por los cambios identificados en este documento, incluyendo cualquier efecto que ellos pudieran tener en la planificación, programación, obligaciones o compromisos del Contratista.
(2) Todas las demas condiciones del Contrato, permanecen inalterables.</t>
  </si>
  <si>
    <t xml:space="preserve"> Autorización de Commitment</t>
  </si>
  <si>
    <t>RESUMEN GENERAL</t>
  </si>
  <si>
    <t>N° OS/Ctto:</t>
  </si>
  <si>
    <t>Gasto Rechazado</t>
  </si>
  <si>
    <t>Contrato</t>
  </si>
  <si>
    <t>Fecha de Inicio</t>
  </si>
  <si>
    <t xml:space="preserve">Empresa: </t>
  </si>
  <si>
    <t>Fecha de Término</t>
  </si>
  <si>
    <t xml:space="preserve">RUT: </t>
  </si>
  <si>
    <t>Commitment a Aprobar (USD):</t>
  </si>
  <si>
    <t>C.Costo</t>
  </si>
  <si>
    <t>BREVE DESCRIPCIÓN DEL SERVICIO</t>
  </si>
  <si>
    <t>MODALIDAD DE ADJUDICACIÓN</t>
  </si>
  <si>
    <t>Tipo de Proceso</t>
  </si>
  <si>
    <t>Documentos Requeridos</t>
  </si>
  <si>
    <t>Antecedentes Entregado por Usuario</t>
  </si>
  <si>
    <t>Anticipo</t>
  </si>
  <si>
    <t>Licitación / Cotizaciones</t>
  </si>
  <si>
    <t>Oferta Contratista :</t>
  </si>
  <si>
    <t>Anticipo % :</t>
  </si>
  <si>
    <t>Asignación Directa</t>
  </si>
  <si>
    <t>Si</t>
  </si>
  <si>
    <t>SOLE SOURCE</t>
  </si>
  <si>
    <t xml:space="preserve">Cotizaciones:  </t>
  </si>
  <si>
    <t>Justificación Anticipo:</t>
  </si>
  <si>
    <t>Servicio en Budget</t>
  </si>
  <si>
    <t>VALOR COMMITMENT</t>
  </si>
  <si>
    <t>Ítems</t>
  </si>
  <si>
    <t xml:space="preserve">Unidad </t>
  </si>
  <si>
    <t>Precio Unidad</t>
  </si>
  <si>
    <t>GL</t>
  </si>
  <si>
    <t>Gastos Rechazados (35%) :</t>
  </si>
  <si>
    <t>Valor Neto Total $</t>
  </si>
  <si>
    <t xml:space="preserve">Valor Neto Total   USD$ </t>
  </si>
  <si>
    <t>USD (Proyecto) :</t>
  </si>
  <si>
    <t>CENTRO DE COSTO</t>
  </si>
  <si>
    <t>C.Costo :</t>
  </si>
  <si>
    <t>Commitment Original (USD):</t>
  </si>
  <si>
    <t>Dueño Centro de Costo</t>
  </si>
  <si>
    <t>Commitment Adicionales Previos (USD) :</t>
  </si>
  <si>
    <t>Actual Commitment (USD)</t>
  </si>
  <si>
    <t>Total Commitment  (USD):</t>
  </si>
  <si>
    <t>SOLICITUD Y REVISIÓN</t>
  </si>
  <si>
    <t>Revisión Project Control/Finanzas</t>
  </si>
  <si>
    <t>Revisión Contratos</t>
  </si>
  <si>
    <t>Nombre:</t>
  </si>
  <si>
    <t>Antonio Marambio</t>
  </si>
  <si>
    <t>Michael Leyton</t>
  </si>
  <si>
    <t>Cargo:</t>
  </si>
  <si>
    <t>Gerente Servicios</t>
  </si>
  <si>
    <t>Administrador Contratos</t>
  </si>
  <si>
    <t>Firma:</t>
  </si>
  <si>
    <t>ESTRATEGIA DE APROBACIÓN DE ACUERDO A DFA</t>
  </si>
  <si>
    <t>Solicitante</t>
  </si>
  <si>
    <t>Dueño del Centro de Costo</t>
  </si>
  <si>
    <t>Director del Proyecto</t>
  </si>
  <si>
    <t>Mike Hubbard</t>
  </si>
  <si>
    <t xml:space="preserve">Firma: </t>
  </si>
  <si>
    <t>(Solo si corresponde Según DFA)</t>
  </si>
  <si>
    <t>Servicio</t>
  </si>
  <si>
    <t>MODALIDAD DE ADJUDICCACIÓN</t>
  </si>
  <si>
    <t>Proceso de Licitación</t>
  </si>
  <si>
    <t>Taxes Estimates</t>
  </si>
  <si>
    <t>CLP</t>
  </si>
  <si>
    <t>MONTO ACTUALIZACIÓN 01 :</t>
  </si>
  <si>
    <t>UF</t>
  </si>
  <si>
    <t>MONTO ACTUALIZACIÓN 02 :</t>
  </si>
  <si>
    <t>USD</t>
  </si>
  <si>
    <t>EUR</t>
  </si>
  <si>
    <t>Valor neto inicial / valor acumulado actual (%)</t>
  </si>
  <si>
    <t>Justificación aumento de la orden de servicio:</t>
  </si>
  <si>
    <t>Proveedor requirió de más horas para poder completar el servicio.</t>
  </si>
  <si>
    <t>CAD</t>
  </si>
  <si>
    <t>Antonio Marambio/César Ortiz</t>
  </si>
  <si>
    <t>Gerente de Control de Proyectos</t>
  </si>
  <si>
    <t>Proyecto NuevaUnión</t>
  </si>
  <si>
    <t>Finiquito Orden de Servicio</t>
  </si>
  <si>
    <t>Orden de Servicio :</t>
  </si>
  <si>
    <t>Nombre del Contrato :</t>
  </si>
  <si>
    <t>Contratista :</t>
  </si>
  <si>
    <t xml:space="preserve"> </t>
  </si>
  <si>
    <t>Rut :</t>
  </si>
  <si>
    <t xml:space="preserve"> El firmante, para y en consideración del Pago Final por los Servicios realizados para el Proyecto NuevaUnión, certifica lo siguiente: </t>
  </si>
  <si>
    <t xml:space="preserve">1.   Al recibir la suma de CLP$17.213.750-  (el “Pago Final”), el Contratista renuncia y alza todos y cualesquiera derechos de retención, gravamen,  derechos preferentes o privilegios y otros embargos, prohibiciones o restricciones en el Proyecto o la Propiedad. </t>
  </si>
  <si>
    <t>2.   El Contratista además declara que todos sus empleados, sus Subcontratistas y proveedores, contratados por el Contratista en relación con el Proyecto y todas las facturas incurridas hasta la Fecha Actual por los Servicios e impuestos presentadas por dichas partes a el Contratista en relación con la ejecución de los Servicios del Proyecto y que estén correctamente emitidas en relación con los acuerdos del empleado, Subcontratistas y proveedores,  han sido pagadas en su totalidad.</t>
  </si>
  <si>
    <t>3.   Esta Renuncia Final de Derechos es dada en forma libre y voluntaria y el Contratista reconoce y declara que ha revisado los términos y condiciones en su totalidad, que está completamente informado con respecto al efecto legal de esta Renuncia Final de Derechos, y que ha decidido voluntariamente aceptar los términos y condiciones de esta Renuncia Final de Derechos a cambio del Pago Final.</t>
  </si>
  <si>
    <t>4.   El Contratista además está de acuerdo que la aceptación y recibo del Pago Final y el otorgamiento de esta Renuncia Final de Derechos de ninguna manera libera al firmante de continuar sus obligaciones con respecto a la completa realización de cualquiera de los Servicios que quedan pendientes en el Proyecto.</t>
  </si>
  <si>
    <t>EN TESTIMONIO DE LO CUAL, esta Renuncia Final de Derechos ha sido ejecutada con fecha</t>
  </si>
  <si>
    <t>Representante A</t>
  </si>
  <si>
    <t>Representante B</t>
  </si>
  <si>
    <t>NuevaUnión SpA</t>
  </si>
  <si>
    <t>Representante 1</t>
  </si>
  <si>
    <t>Fecha:</t>
  </si>
  <si>
    <t>Services Order</t>
  </si>
  <si>
    <t xml:space="preserve">S.O. N° : </t>
  </si>
  <si>
    <t>Date :</t>
  </si>
  <si>
    <t xml:space="preserve">Requested to: </t>
  </si>
  <si>
    <t>Ccosto:</t>
  </si>
  <si>
    <t xml:space="preserve">Company Name : </t>
  </si>
  <si>
    <t>Bill to :</t>
  </si>
  <si>
    <t>Tax ID / VAT Number :</t>
  </si>
  <si>
    <t>Nuevaunion SpA</t>
  </si>
  <si>
    <t xml:space="preserve">Address : </t>
  </si>
  <si>
    <t>RUT: 99.589.930-2</t>
  </si>
  <si>
    <t xml:space="preserve">District : </t>
  </si>
  <si>
    <t>Dirección: Isidora Goyenechea 2800 of. 802</t>
  </si>
  <si>
    <t xml:space="preserve">City : </t>
  </si>
  <si>
    <t>Las Condes - Santiago</t>
  </si>
  <si>
    <t xml:space="preserve">Country : </t>
  </si>
  <si>
    <t xml:space="preserve">Giro: Exploración, Explotación, Compra y Arriendo de  </t>
  </si>
  <si>
    <t xml:space="preserve">Business : </t>
  </si>
  <si>
    <t>Concesiones Mineras.</t>
  </si>
  <si>
    <t xml:space="preserve">Email: </t>
  </si>
  <si>
    <t>Teléfono: 2 464 57 00</t>
  </si>
  <si>
    <t xml:space="preserve">Telephone : </t>
  </si>
  <si>
    <t>Fax: 2 464 57 35</t>
  </si>
  <si>
    <t xml:space="preserve">Contact : </t>
  </si>
  <si>
    <t xml:space="preserve">Description : </t>
  </si>
  <si>
    <t xml:space="preserve">Scope : </t>
  </si>
  <si>
    <t>Currency</t>
  </si>
  <si>
    <t>Items</t>
  </si>
  <si>
    <t>Descriptions - Services to unit price</t>
  </si>
  <si>
    <t>Unit</t>
  </si>
  <si>
    <t>Unit Price</t>
  </si>
  <si>
    <t>Quantity</t>
  </si>
  <si>
    <t xml:space="preserve">Notas: </t>
  </si>
  <si>
    <t>(1) This Services order represents the final adjustment for any and all amounts owed, or owed to the Contractor for the changes identified in this document, including any effect they may have on the contractor's planning, scheduling, obligations or commitments .</t>
  </si>
  <si>
    <t>TAXES :</t>
  </si>
  <si>
    <t>(2) All other conditions of the contract remain unchanged.</t>
  </si>
  <si>
    <t>S.O. Terms and Notes:</t>
  </si>
  <si>
    <t>Actualization 01, Total Amount :</t>
  </si>
  <si>
    <t>Services start date :</t>
  </si>
  <si>
    <t>Termination Date :</t>
  </si>
  <si>
    <t>Actualization 02, Total Amount :</t>
  </si>
  <si>
    <t>Total Compensation of Services, for the works established and described in the Scope of Service, by accomplishing all the terms and conditions of this Service Order, and the Contractor payment of all obligations incurred, or applied to execute the Work, in this document is the "Total Net Value".</t>
  </si>
  <si>
    <t>At any case, the Owner shall have any labor or social security responsibility, obligation or of other nature with respect to Contractor’s personnel. The Contractor shall comply timely and fully with all contractual and legal obligations held with workers hired to render Services under this Contract, they must present receipts and payments that apply when they are requested.</t>
  </si>
  <si>
    <t>The Contractor is obliged in this act to maintain the Owner free and unscathed, at all times, of any responsibility or existing or subsequent obligation regarding the Contractor staff, subcontracts or third parties that provide Services here hired.</t>
  </si>
  <si>
    <t>Confidentiality Agreement, the document must be signed by the Contractor Legal Representative prior to start with the services.</t>
  </si>
  <si>
    <t>Commercial Terms</t>
  </si>
  <si>
    <t>6.- The Company must submit the Payment Statement (EDP) formally to the Owner for review and approval, within a period of 15 calendar days. Once approved, a formal statement is released to authorize the issuance of the invoice. The EDP must be submitted in the format established by the Owner. Each EDP must present a "Pending Notification Form" signed by the Company Legal Representative.</t>
  </si>
  <si>
    <t xml:space="preserve">1.- Down Payment: </t>
  </si>
  <si>
    <t>2.- Type of Contract:</t>
  </si>
  <si>
    <t>Unit price</t>
  </si>
  <si>
    <t xml:space="preserve">3.- Currency: </t>
  </si>
  <si>
    <t>4.- Pago de facturas: 30 días corridos una vez emitida la factura Previamente Aprobada.</t>
  </si>
  <si>
    <t>5.- For contractual closure and along with Final Payment Statement invoice the Company must submit a "Service Termination Notice" letter, signed by the Legal Representative.</t>
  </si>
  <si>
    <t xml:space="preserve">Requested by :  </t>
  </si>
  <si>
    <t>Name :</t>
  </si>
  <si>
    <t>Position :</t>
  </si>
  <si>
    <t xml:space="preserve"> NuevaUnión Approvals</t>
  </si>
  <si>
    <t xml:space="preserve">NuevaUnión  Representative </t>
  </si>
  <si>
    <t xml:space="preserve">NuevaUnión Representative </t>
  </si>
  <si>
    <t xml:space="preserve">Name : </t>
  </si>
  <si>
    <t xml:space="preserve">Position : </t>
  </si>
  <si>
    <t>Signature:</t>
  </si>
  <si>
    <t>Representante Legal.</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</si>
</sst>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 #,##0.00_-;_-* &quot;-&quot;??_-;_-@_-"/>
    <numFmt numFmtId="164" formatCode="_ * #,##0_ ;_ * \-#,##0_ ;_ * &quot;-&quot;_ ;_ @_ "/>
    <numFmt numFmtId="165" formatCode="&quot;$&quot;\ #,##0;\-&quot;$&quot;\ #,##0"/>
    <numFmt numFmtId="166" formatCode="&quot;$&quot;\ #,##0;[Red]\-&quot;$&quot;\ #,##0"/>
    <numFmt numFmtId="167" formatCode="_-&quot;$&quot;\ * #,##0.00_-;\-&quot;$&quot;\ * #,##0.00_-;_-&quot;$&quot;\ * &quot;-&quot;??_-;_-@_-"/>
    <numFmt numFmtId="168" formatCode="_-[$USD]\ * #,##0.00_-;\-[$USD]\ * #,##0.00_-;_-[$USD]\ * &quot;-&quot;??_-;_-@_-"/>
    <numFmt numFmtId="169" formatCode="0.000"/>
    <numFmt numFmtId="170" formatCode="_-* #,##0_-;\-* #,##0_-;_-* &quot;-&quot;??_-;_-@_-"/>
    <numFmt numFmtId="171" formatCode="_(* #,##0_);_(* \(#,##0\);_(* &quot;-&quot;??_);_(@_)"/>
    <numFmt numFmtId="172" formatCode="#,##0.0"/>
    <numFmt numFmtId="173" formatCode="_(* #,##0_);_(* \(#,##0\);_(* &quot;&quot;??_);_(@_)"/>
    <numFmt numFmtId="174" formatCode="#,##0.0000"/>
    <numFmt numFmtId="175" formatCode="_(* #,##0_);_(* \(#,##0\);_(* &quot;&quot;?_);_(@_)"/>
  </numFmts>
  <fonts count="288" x14ac:knownFonts="1">
    <font>
      <sz val="11"/>
      <color theme="1"/>
      <name val="Calibri"/>
      <family val="2"/>
      <scheme val="minor"/>
    </font>
    <font>
      <sz val="10"/>
      <color rgb="FF000000"/>
      <name val="Arial"/>
      <family val="2"/>
    </font>
    <font>
      <b/>
      <sz val="7.5"/>
      <color rgb="FF000000"/>
      <name val="Arial"/>
      <family val="2"/>
    </font>
    <font>
      <b/>
      <sz val="14"/>
      <color rgb="FF000000"/>
      <name val="Arial"/>
      <family val="2"/>
    </font>
    <font>
      <b/>
      <sz val="12"/>
      <color rgb="FF000000"/>
      <name val="Arial"/>
      <family val="2"/>
    </font>
    <font>
      <sz val="7.5"/>
      <color rgb="FF000000"/>
      <name val="Arial"/>
      <family val="2"/>
    </font>
    <font>
      <b/>
      <sz val="10"/>
      <color rgb="FF000000"/>
      <name val="Arial"/>
      <family val="2"/>
    </font>
    <font>
      <b/>
      <sz val="10"/>
      <color indexed="8"/>
      <name val="Arial"/>
      <family val="2"/>
    </font>
    <font>
      <sz val="10"/>
      <color indexed="8"/>
      <name val="Arial"/>
      <family val="2"/>
    </font>
    <font>
      <sz val="10"/>
      <color theme="10"/>
      <name val="Arial"/>
      <family val="2"/>
    </font>
    <font>
      <b/>
      <sz val="9"/>
      <color rgb="FF000000"/>
      <name val="Arial"/>
      <family val="2"/>
    </font>
    <font>
      <sz val="9"/>
      <color rgb="FF000000"/>
      <name val="Arial"/>
      <family val="2"/>
    </font>
    <font>
      <sz val="8"/>
      <color rgb="FF000000"/>
      <name val="Arial"/>
      <family val="2"/>
    </font>
    <font>
      <b/>
      <sz val="8"/>
      <color indexed="8"/>
      <name val="Arial"/>
      <family val="2"/>
    </font>
    <font>
      <sz val="8"/>
      <color indexed="8"/>
      <name val="Arial"/>
      <family val="2"/>
    </font>
    <font>
      <sz val="8"/>
      <color indexed="62"/>
      <name val="Arial"/>
      <family val="2"/>
    </font>
    <font>
      <sz val="12"/>
      <color rgb="FF000000"/>
      <name val="Arial"/>
      <family val="2"/>
    </font>
    <font>
      <sz val="12"/>
      <color rgb="FF000000"/>
      <name val="Arial"/>
      <family val="2"/>
    </font>
    <font>
      <sz val="9"/>
      <color theme="1"/>
      <name val="Calibri"/>
      <family val="2"/>
      <scheme val="minor"/>
    </font>
    <font>
      <sz val="11"/>
      <color theme="1"/>
      <name val="Calibri"/>
      <family val="2"/>
      <scheme val="minor"/>
    </font>
    <font>
      <b/>
      <sz val="8"/>
      <color rgb="FF000000"/>
      <name val="Arial"/>
      <family val="2"/>
    </font>
    <font>
      <b/>
      <sz val="11"/>
      <color theme="1"/>
      <name val="Calibri"/>
      <family val="2"/>
      <scheme val="minor"/>
    </font>
    <font>
      <sz val="10"/>
      <color rgb="FF000000"/>
      <name val="Arial"/>
      <family val="2"/>
    </font>
    <font>
      <sz val="11"/>
      <color rgb="FF000000"/>
      <name val="Calibri"/>
      <family val="2"/>
    </font>
    <font>
      <sz val="10"/>
      <color rgb="FF000000"/>
      <name val="Times New Roman"/>
      <family val="1"/>
    </font>
    <font>
      <sz val="11"/>
      <color rgb="FF000000"/>
      <name val="Arial"/>
      <family val="2"/>
    </font>
    <font>
      <b/>
      <sz val="8"/>
      <color rgb="FF000000"/>
      <name val="Arial"/>
      <family val="2"/>
    </font>
    <font>
      <sz val="8"/>
      <color rgb="FF000000"/>
      <name val="Arial"/>
      <family val="2"/>
    </font>
    <font>
      <sz val="10"/>
      <color theme="1"/>
      <name val="Arial"/>
      <family val="2"/>
    </font>
    <font>
      <sz val="11"/>
      <color rgb="FF000000"/>
      <name val="Times New Roman"/>
      <family val="1"/>
    </font>
    <font>
      <sz val="11"/>
      <color rgb="FF000000"/>
      <name val="Arial"/>
      <family val="2"/>
    </font>
    <font>
      <b/>
      <sz val="11"/>
      <color rgb="FF000000"/>
      <name val="Arial"/>
      <family val="2"/>
    </font>
    <font>
      <sz val="10"/>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0"/>
      <color rgb="FF000000"/>
      <name val="Palatino"/>
      <family val="1"/>
    </font>
    <font>
      <b/>
      <sz val="8"/>
      <color rgb="FF000000"/>
      <name val="Helv"/>
      <family val="2"/>
    </font>
    <font>
      <b/>
      <sz val="8"/>
      <color rgb="FF000000"/>
      <name val="Helvetica"/>
      <family val="2"/>
    </font>
    <font>
      <sz val="10"/>
      <color indexed="8"/>
      <name val="MS Sans Serif"/>
      <family val="2"/>
    </font>
    <font>
      <sz val="10"/>
      <color rgb="FF000000"/>
      <name val="Courier"/>
      <family val="3"/>
    </font>
    <font>
      <sz val="10"/>
      <color rgb="FF000000"/>
      <name val="MS Sans Serif"/>
      <family val="2"/>
    </font>
    <font>
      <sz val="10"/>
      <color rgb="FF000000"/>
      <name val="Helv"/>
      <family val="2"/>
    </font>
    <font>
      <sz val="8"/>
      <color rgb="FF000000"/>
      <name val="Trebuchet MS"/>
      <family val="2"/>
    </font>
    <font>
      <sz val="10"/>
      <color rgb="FF000000"/>
      <name val="Helv"/>
      <family val="2"/>
      <charset val="204"/>
    </font>
    <font>
      <b/>
      <sz val="10"/>
      <color rgb="FF000000"/>
      <name val="Garamond"/>
      <family val="1"/>
    </font>
    <font>
      <sz val="10"/>
      <color indexed="54"/>
      <name val="Arial Narrow"/>
      <family val="2"/>
    </font>
    <font>
      <b/>
      <sz val="10"/>
      <color indexed="18"/>
      <name val="Arial"/>
      <family val="2"/>
    </font>
    <font>
      <b/>
      <u val="singleAccounting"/>
      <sz val="10"/>
      <color indexed="18"/>
      <name val="Arial"/>
      <family val="2"/>
    </font>
    <font>
      <sz val="1"/>
      <color indexed="8"/>
      <name val="Courier"/>
      <family val="3"/>
    </font>
    <font>
      <sz val="10"/>
      <color indexed="12"/>
      <name val="Times"/>
      <family val="1"/>
    </font>
    <font>
      <sz val="10"/>
      <color indexed="12"/>
      <name val="Tms Rmn"/>
      <family val="2"/>
    </font>
    <font>
      <b/>
      <sz val="1"/>
      <color indexed="8"/>
      <name val="Courier"/>
      <family val="3"/>
    </font>
    <font>
      <b/>
      <sz val="5"/>
      <color rgb="FF000000"/>
      <name val="Arial"/>
      <family val="2"/>
    </font>
    <font>
      <sz val="5"/>
      <color rgb="FF000000"/>
      <name val="Arial"/>
      <family val="2"/>
    </font>
    <font>
      <b/>
      <sz val="10"/>
      <color indexed="12"/>
      <name val="Times"/>
      <family val="1"/>
    </font>
    <font>
      <b/>
      <sz val="10"/>
      <color indexed="12"/>
      <name val="Tms Rmn"/>
      <family val="2"/>
    </font>
    <font>
      <sz val="10"/>
      <color rgb="FF000000"/>
      <name val="Times"/>
      <family val="1"/>
    </font>
    <font>
      <sz val="10"/>
      <color rgb="FF000000"/>
      <name val="Tms Rmn"/>
      <family val="2"/>
    </font>
    <font>
      <sz val="14"/>
      <color rgb="FF000000"/>
      <name val="Times"/>
      <family val="1"/>
    </font>
    <font>
      <sz val="11"/>
      <color indexed="8"/>
      <name val="Calibri"/>
      <family val="2"/>
    </font>
    <font>
      <sz val="11"/>
      <color indexed="8"/>
      <name val="ＭＳ Ｐゴシック"/>
      <family val="3"/>
      <charset val="128"/>
    </font>
    <font>
      <sz val="11"/>
      <color indexed="8"/>
      <name val="宋体"/>
      <family val="2"/>
      <charset val="134"/>
    </font>
    <font>
      <sz val="8"/>
      <color theme="1"/>
      <name val="Arial Narrow"/>
      <family val="2"/>
    </font>
    <font>
      <sz val="11"/>
      <color indexed="9"/>
      <name val="Calibri"/>
      <family val="2"/>
    </font>
    <font>
      <sz val="11"/>
      <color indexed="8"/>
      <name val="Calibri"/>
      <family val="2"/>
      <scheme val="minor"/>
    </font>
    <font>
      <sz val="10"/>
      <color indexed="47"/>
      <name val="Arial"/>
      <family val="2"/>
    </font>
    <font>
      <sz val="8"/>
      <color rgb="FF000000"/>
      <name val="Helv"/>
      <family val="2"/>
    </font>
    <font>
      <sz val="12"/>
      <color rgb="FF000000"/>
      <name val="Helv"/>
      <family val="2"/>
    </font>
    <font>
      <sz val="10"/>
      <color rgb="FF000000"/>
      <name val="Book Antiqua"/>
      <family val="1"/>
    </font>
    <font>
      <sz val="12"/>
      <color rgb="FF000000"/>
      <name val="Times New Roman"/>
      <family val="1"/>
    </font>
    <font>
      <b/>
      <sz val="12"/>
      <color rgb="FF000000"/>
      <name val="Arial"/>
      <family val="2"/>
    </font>
    <font>
      <sz val="8"/>
      <color rgb="FF000000"/>
      <name val="Times New Roman"/>
      <family val="1"/>
    </font>
    <font>
      <sz val="12"/>
      <color indexed="8"/>
      <name val="Arial"/>
      <family val="2"/>
    </font>
    <font>
      <sz val="14"/>
      <color indexed="8"/>
      <name val="Arial"/>
      <family val="2"/>
    </font>
    <font>
      <sz val="10"/>
      <color rgb="FF000000"/>
      <name val="Geneva"/>
      <family val="2"/>
    </font>
    <font>
      <sz val="10"/>
      <color indexed="8"/>
      <name val="Geneva"/>
      <family val="2"/>
    </font>
    <font>
      <sz val="10"/>
      <color indexed="12"/>
      <name val="Geneva"/>
      <family val="2"/>
    </font>
    <font>
      <sz val="11"/>
      <color indexed="17"/>
      <name val="Calibri"/>
      <family val="2"/>
    </font>
    <font>
      <sz val="10"/>
      <color indexed="17"/>
      <name val="Arial"/>
      <family val="2"/>
    </font>
    <font>
      <i/>
      <sz val="8"/>
      <color rgb="FF000000"/>
      <name val="Calibri"/>
      <family val="2"/>
    </font>
    <font>
      <i/>
      <sz val="8"/>
      <color rgb="FF000000"/>
      <name val="Calibri"/>
      <family val="2"/>
      <scheme val="minor"/>
    </font>
    <font>
      <sz val="9"/>
      <color rgb="FF000000"/>
      <name val="Times New Roman"/>
      <family val="1"/>
    </font>
    <font>
      <b/>
      <i/>
      <sz val="10"/>
      <color rgb="FF000000"/>
      <name val="Calibri"/>
      <family val="2"/>
      <scheme val="minor"/>
    </font>
    <font>
      <sz val="10"/>
      <color rgb="FF000000"/>
      <name val="Anglo Sans Medium"/>
      <family val="2"/>
    </font>
    <font>
      <sz val="10"/>
      <color rgb="FF000000"/>
      <name val="Futura Md BT"/>
      <family val="2"/>
    </font>
    <font>
      <sz val="10"/>
      <color rgb="FF000000"/>
      <name val="Anglo Sans Light"/>
      <family val="2"/>
    </font>
    <font>
      <b/>
      <sz val="11"/>
      <color indexed="52"/>
      <name val="Calibri"/>
      <family val="2"/>
    </font>
    <font>
      <b/>
      <sz val="11"/>
      <color indexed="10"/>
      <name val="Calibri"/>
      <family val="2"/>
      <scheme val="minor"/>
    </font>
    <font>
      <b/>
      <sz val="10"/>
      <color indexed="52"/>
      <name val="Arial"/>
      <family val="2"/>
    </font>
    <font>
      <sz val="9"/>
      <color indexed="10"/>
      <name val="Geneva"/>
      <family val="2"/>
    </font>
    <font>
      <sz val="8"/>
      <color rgb="FFFA7D00"/>
      <name val="Calibri"/>
      <family val="2"/>
      <scheme val="minor"/>
    </font>
    <font>
      <b/>
      <sz val="11"/>
      <color indexed="9"/>
      <name val="Calibri"/>
      <family val="2"/>
    </font>
    <font>
      <b/>
      <sz val="10"/>
      <color indexed="47"/>
      <name val="Arial"/>
      <family val="2"/>
    </font>
    <font>
      <sz val="11"/>
      <color indexed="10"/>
      <name val="Calibri"/>
      <family val="2"/>
    </font>
    <font>
      <sz val="11"/>
      <color indexed="10"/>
      <name val="Calibri"/>
      <family val="2"/>
      <scheme val="minor"/>
    </font>
    <font>
      <sz val="11"/>
      <color indexed="52"/>
      <name val="Calibri"/>
      <family val="2"/>
    </font>
    <font>
      <sz val="10"/>
      <color indexed="52"/>
      <name val="Arial"/>
      <family val="2"/>
    </font>
    <font>
      <sz val="9"/>
      <color rgb="FF663300"/>
      <name val="Arial"/>
      <family val="2"/>
    </font>
    <font>
      <sz val="10"/>
      <color indexed="11"/>
      <name val="Courier New"/>
      <family val="3"/>
    </font>
    <font>
      <sz val="6"/>
      <color indexed="10"/>
      <name val="Trebuchet MS"/>
      <family val="2"/>
    </font>
    <font>
      <sz val="7"/>
      <color rgb="FF000000"/>
      <name val="TarzanaNarrow"/>
      <family val="2"/>
    </font>
    <font>
      <i/>
      <sz val="9"/>
      <color theme="9" tint="-0.499984740745262"/>
      <name val="Arial"/>
      <family val="2"/>
    </font>
    <font>
      <sz val="10"/>
      <color rgb="FF000000"/>
      <name val="Verdana"/>
      <family val="2"/>
    </font>
    <font>
      <sz val="8"/>
      <color rgb="FF000000"/>
      <name val="Palatino"/>
      <family val="1"/>
    </font>
    <font>
      <sz val="10"/>
      <color theme="1"/>
      <name val="Calibri"/>
      <family val="2"/>
    </font>
    <font>
      <sz val="10"/>
      <color rgb="FF000000"/>
      <name val="Trebuchet MS"/>
      <family val="2"/>
    </font>
    <font>
      <b/>
      <sz val="10"/>
      <color indexed="24"/>
      <name val="Arial"/>
      <family val="2"/>
    </font>
    <font>
      <sz val="10"/>
      <color rgb="FF000000"/>
      <name val="BERNHARD"/>
      <family val="2"/>
    </font>
    <font>
      <sz val="12"/>
      <color indexed="24"/>
      <name val="Arial"/>
      <family val="2"/>
    </font>
    <font>
      <sz val="8"/>
      <color indexed="16"/>
      <name val="MS Sans Serif"/>
      <family val="2"/>
    </font>
    <font>
      <sz val="10"/>
      <color rgb="FF000000"/>
      <name val="MS Serif"/>
      <family val="1"/>
    </font>
    <font>
      <sz val="11"/>
      <color indexed="12"/>
      <name val="Book Antiqua"/>
      <family val="1"/>
    </font>
    <font>
      <sz val="10"/>
      <color rgb="FF000000"/>
      <name val="Courier New"/>
      <family val="3"/>
    </font>
    <font>
      <sz val="8"/>
      <color indexed="16"/>
      <name val="Palatino"/>
      <family val="1"/>
    </font>
    <font>
      <sz val="8"/>
      <color indexed="24"/>
      <name val="Arial"/>
      <family val="2"/>
    </font>
    <font>
      <sz val="12"/>
      <color indexed="14"/>
      <name val="Arial"/>
      <family val="2"/>
    </font>
    <font>
      <b/>
      <sz val="10"/>
      <color indexed="12"/>
      <name val="Arial"/>
      <family val="2"/>
    </font>
    <font>
      <b/>
      <sz val="7"/>
      <color indexed="12"/>
      <name val="Helvetica"/>
      <family val="2"/>
    </font>
    <font>
      <sz val="8"/>
      <color rgb="FF000000"/>
      <name val="CG Times (E1)"/>
      <family val="2"/>
    </font>
    <font>
      <i/>
      <sz val="8"/>
      <color rgb="FF000000"/>
      <name val="Arial"/>
      <family val="2"/>
    </font>
    <font>
      <b/>
      <sz val="8"/>
      <color indexed="9"/>
      <name val="Arial"/>
      <family val="2"/>
    </font>
    <font>
      <sz val="8"/>
      <color rgb="FF000000"/>
      <name val="CG Times"/>
      <family val="1"/>
    </font>
    <font>
      <b/>
      <sz val="18"/>
      <color rgb="FF000000"/>
      <name val="Arial"/>
      <family val="2"/>
    </font>
    <font>
      <b/>
      <sz val="11"/>
      <color indexed="62"/>
      <name val="Calibri"/>
      <family val="2"/>
    </font>
    <font>
      <b/>
      <sz val="11"/>
      <color indexed="62"/>
      <name val="Calibri"/>
      <family val="2"/>
      <scheme val="minor"/>
    </font>
    <font>
      <b/>
      <sz val="11"/>
      <color indexed="56"/>
      <name val="Calibri"/>
      <family val="2"/>
    </font>
    <font>
      <b/>
      <sz val="11"/>
      <color indexed="62"/>
      <name val="Arial"/>
      <family val="2"/>
    </font>
    <font>
      <sz val="10"/>
      <color indexed="16"/>
      <name val="MS Serif"/>
      <family val="1"/>
    </font>
    <font>
      <sz val="11"/>
      <color indexed="62"/>
      <name val="Calibri"/>
      <family val="2"/>
    </font>
    <font>
      <sz val="10"/>
      <color indexed="62"/>
      <name val="Arial"/>
      <family val="2"/>
    </font>
    <font>
      <sz val="8"/>
      <color indexed="12"/>
      <name val="Arial"/>
      <family val="2"/>
    </font>
    <font>
      <sz val="10"/>
      <color rgb="FF000000"/>
      <name val="Century Gothic"/>
      <family val="2"/>
    </font>
    <font>
      <i/>
      <sz val="1"/>
      <color indexed="8"/>
      <name val="Courier"/>
      <family val="3"/>
    </font>
    <font>
      <i/>
      <sz val="12"/>
      <color rgb="FF000000"/>
      <name val="Helv"/>
      <family val="2"/>
    </font>
    <font>
      <sz val="11"/>
      <color indexed="20"/>
      <name val="Calibri"/>
      <family val="2"/>
    </font>
    <font>
      <sz val="7"/>
      <color rgb="FF000000"/>
      <name val="Palatino"/>
      <family val="1"/>
    </font>
    <font>
      <sz val="8"/>
      <color indexed="8"/>
      <name val="Helvetica"/>
      <family val="2"/>
    </font>
    <font>
      <i/>
      <sz val="8"/>
      <color rgb="FFC00000"/>
      <name val="Calibri"/>
      <family val="2"/>
      <scheme val="minor"/>
    </font>
    <font>
      <sz val="10"/>
      <color indexed="9"/>
      <name val="Anglo Sans Bold"/>
      <family val="2"/>
    </font>
    <font>
      <i/>
      <sz val="8"/>
      <color rgb="FF000000"/>
      <name val="Penguin-Light-Normal"/>
      <family val="2"/>
    </font>
    <font>
      <b/>
      <sz val="11"/>
      <color indexed="37"/>
      <name val="Arial"/>
      <family val="2"/>
    </font>
    <font>
      <sz val="6"/>
      <color indexed="16"/>
      <name val="Palatino"/>
      <family val="1"/>
    </font>
    <font>
      <b/>
      <i/>
      <sz val="9"/>
      <color rgb="FF000000"/>
      <name val="Arial"/>
      <family val="2"/>
    </font>
    <font>
      <sz val="10"/>
      <color indexed="0"/>
      <name val="MS Sans Serif"/>
      <family val="2"/>
    </font>
    <font>
      <b/>
      <sz val="15"/>
      <color indexed="62"/>
      <name val="Arial"/>
      <family val="2"/>
    </font>
    <font>
      <b/>
      <sz val="15"/>
      <color indexed="56"/>
      <name val="Calibri"/>
      <family val="2"/>
    </font>
    <font>
      <sz val="11"/>
      <color rgb="FF000000"/>
      <name val="Anglo Sans Bold"/>
      <family val="2"/>
    </font>
    <font>
      <sz val="18"/>
      <color rgb="FF000000"/>
      <name val="Helvetica-Black"/>
      <family val="2"/>
    </font>
    <font>
      <b/>
      <sz val="13"/>
      <color indexed="62"/>
      <name val="Arial"/>
      <family val="2"/>
    </font>
    <font>
      <b/>
      <sz val="13"/>
      <color indexed="56"/>
      <name val="Calibri"/>
      <family val="2"/>
    </font>
    <font>
      <i/>
      <sz val="14"/>
      <color rgb="FF000000"/>
      <name val="Palatino"/>
      <family val="1"/>
    </font>
    <font>
      <b/>
      <sz val="8"/>
      <color indexed="9"/>
      <name val="Tahoma"/>
      <family val="2"/>
    </font>
    <font>
      <b/>
      <sz val="10"/>
      <color rgb="FF000000"/>
      <name val="Geneva"/>
      <family val="2"/>
    </font>
    <font>
      <b/>
      <sz val="18"/>
      <color indexed="24"/>
      <name val="Arial"/>
      <family val="2"/>
    </font>
    <font>
      <b/>
      <sz val="12"/>
      <color indexed="24"/>
      <name val="Arial"/>
      <family val="2"/>
    </font>
    <font>
      <sz val="14"/>
      <color indexed="9"/>
      <name val="Univers Condensed"/>
      <family val="2"/>
    </font>
    <font>
      <b/>
      <sz val="8"/>
      <color rgb="FF000000"/>
      <name val="MS Sans Serif"/>
      <family val="2"/>
    </font>
    <font>
      <b/>
      <sz val="18"/>
      <color rgb="FF000000"/>
      <name val="Times New Roman"/>
      <family val="1"/>
    </font>
    <font>
      <b/>
      <sz val="14"/>
      <color rgb="FF000000"/>
      <name val="Times New Roman"/>
      <family val="1"/>
    </font>
    <font>
      <sz val="14"/>
      <color rgb="FF000000"/>
      <name val="Times New Roman"/>
      <family val="1"/>
    </font>
    <font>
      <sz val="10"/>
      <color indexed="9"/>
      <name val="MS Sans Serif"/>
      <family val="2"/>
    </font>
    <font>
      <sz val="10"/>
      <color indexed="12"/>
      <name val="Arial"/>
      <family val="2"/>
    </font>
    <font>
      <sz val="8.9"/>
      <color indexed="12"/>
      <name val="Arial"/>
      <family val="2"/>
    </font>
    <font>
      <sz val="11"/>
      <color indexed="12"/>
      <name val="Calibri"/>
      <family val="2"/>
    </font>
    <font>
      <b/>
      <sz val="10"/>
      <color theme="3"/>
      <name val="Arial"/>
      <family val="2"/>
    </font>
    <font>
      <sz val="10"/>
      <color indexed="20"/>
      <name val="Arial"/>
      <family val="2"/>
    </font>
    <font>
      <sz val="10"/>
      <color indexed="12"/>
      <name val="Anglo Sans Light"/>
      <family val="2"/>
    </font>
    <font>
      <shadow/>
      <sz val="8"/>
      <color indexed="12"/>
      <name val="Times New Roman"/>
      <family val="1"/>
    </font>
    <font>
      <sz val="8"/>
      <color rgb="FF006100"/>
      <name val="Calibri"/>
      <family val="2"/>
      <scheme val="minor"/>
    </font>
    <font>
      <sz val="11"/>
      <color indexed="10"/>
      <name val="Arial"/>
      <family val="2"/>
    </font>
    <font>
      <b/>
      <i/>
      <sz val="8"/>
      <color theme="9" tint="-0.499984740745262"/>
      <name val="Calibri"/>
      <family val="2"/>
      <scheme val="minor"/>
    </font>
    <font>
      <b/>
      <sz val="14"/>
      <color rgb="FF000000"/>
      <name val="Helv"/>
      <family val="2"/>
    </font>
    <font>
      <sz val="6"/>
      <color rgb="FF000000"/>
      <name val="Anglo Sans Light"/>
      <family val="2"/>
    </font>
    <font>
      <sz val="8"/>
      <color indexed="60"/>
      <name val="Trebuchet MS"/>
      <family val="2"/>
    </font>
    <font>
      <sz val="10"/>
      <color indexed="11"/>
      <name val="Arial"/>
      <family val="2"/>
    </font>
    <font>
      <sz val="8"/>
      <color theme="0"/>
      <name val="Arial"/>
      <family val="2"/>
    </font>
    <font>
      <b/>
      <i/>
      <sz val="8"/>
      <color theme="1"/>
      <name val="Arial"/>
      <family val="2"/>
    </font>
    <font>
      <b/>
      <sz val="8"/>
      <color theme="5" tint="-0.24994659260841701"/>
      <name val="Calibri"/>
      <family val="2"/>
      <scheme val="minor"/>
    </font>
    <font>
      <sz val="8"/>
      <color theme="6" tint="-0.24994659260841701"/>
      <name val="Calibri"/>
      <family val="2"/>
      <scheme val="minor"/>
    </font>
    <font>
      <sz val="10"/>
      <color indexed="14"/>
      <name val="Anglo Sans Light"/>
      <family val="2"/>
    </font>
    <font>
      <sz val="10"/>
      <color indexed="14"/>
      <name val="Anglo Sans Medium"/>
      <family val="2"/>
    </font>
    <font>
      <sz val="10"/>
      <color indexed="12"/>
      <name val="Palatino"/>
      <family val="1"/>
    </font>
    <font>
      <sz val="11"/>
      <color theme="1"/>
      <name val="Times New Roman"/>
      <family val="2"/>
    </font>
    <font>
      <sz val="9"/>
      <color indexed="9"/>
      <name val="Helv"/>
      <family val="2"/>
    </font>
    <font>
      <sz val="11"/>
      <color indexed="8"/>
      <name val="Times New Roman"/>
      <family val="2"/>
    </font>
    <font>
      <sz val="11"/>
      <color indexed="19"/>
      <name val="Calibri"/>
      <family val="2"/>
      <scheme val="minor"/>
    </font>
    <font>
      <sz val="11"/>
      <color indexed="60"/>
      <name val="Calibri"/>
      <family val="2"/>
    </font>
    <font>
      <sz val="11"/>
      <color theme="0"/>
      <name val="Arial"/>
      <family val="2"/>
    </font>
    <font>
      <sz val="7"/>
      <color rgb="FF000000"/>
      <name val="Small Fonts"/>
      <family val="2"/>
    </font>
    <font>
      <b/>
      <sz val="10"/>
      <color rgb="FF000000"/>
      <name val="Anglo Sans Light"/>
      <family val="2"/>
    </font>
    <font>
      <sz val="10"/>
      <color rgb="FF000000"/>
      <name val="Anglo Sans Bold"/>
      <family val="2"/>
    </font>
    <font>
      <b/>
      <i/>
      <sz val="16"/>
      <color rgb="FF000000"/>
      <name val="Helv"/>
      <family val="2"/>
    </font>
    <font>
      <sz val="11"/>
      <color theme="1"/>
      <name val="Univers"/>
      <family val="2"/>
    </font>
    <font>
      <b/>
      <sz val="10"/>
      <color indexed="8"/>
      <name val="Futura Md BT"/>
      <family val="2"/>
    </font>
    <font>
      <i/>
      <sz val="10"/>
      <color rgb="FF000000"/>
      <name val="Helv"/>
      <family val="2"/>
    </font>
    <font>
      <sz val="8"/>
      <color indexed="12"/>
      <name val="CG Times"/>
      <family val="1"/>
    </font>
    <font>
      <sz val="9"/>
      <color rgb="FF000000"/>
      <name val="Futura Md BT"/>
      <family val="2"/>
    </font>
    <font>
      <sz val="10"/>
      <color rgb="FF000000"/>
      <name val="Frutiger 55 Roman"/>
      <family val="2"/>
    </font>
    <font>
      <sz val="10"/>
      <color rgb="FF000000"/>
      <name val="Aldine401 BT"/>
      <family val="2"/>
    </font>
    <font>
      <b/>
      <sz val="10"/>
      <color rgb="FF000000"/>
      <name val="TarzanaNarrow"/>
      <family val="2"/>
    </font>
    <font>
      <sz val="11"/>
      <color rgb="FF000000"/>
      <name val="‚l‚r ‚oe"/>
      <family val="3"/>
    </font>
    <font>
      <b/>
      <sz val="10"/>
      <color rgb="FF000000"/>
      <name val="Helv"/>
      <family val="2"/>
    </font>
    <font>
      <b/>
      <i/>
      <sz val="10"/>
      <color rgb="FF000000"/>
      <name val="Arial"/>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0"/>
      <color indexed="16"/>
      <name val="Helvetica-Black"/>
      <family val="2"/>
    </font>
    <font>
      <sz val="6"/>
      <color indexed="0"/>
      <name val="Arial"/>
      <family val="2"/>
    </font>
    <font>
      <sz val="9"/>
      <color indexed="12"/>
      <name val="Arial"/>
      <family val="2"/>
    </font>
    <font>
      <b/>
      <sz val="10"/>
      <color rgb="FF000000"/>
      <name val="MS Sans Serif"/>
      <family val="2"/>
    </font>
    <font>
      <sz val="8"/>
      <color rgb="FF000000"/>
      <name val="Courier New"/>
      <family val="3"/>
    </font>
    <font>
      <sz val="10"/>
      <color indexed="18"/>
      <name val="Arial"/>
      <family val="2"/>
    </font>
    <font>
      <sz val="14"/>
      <color rgb="FF000000"/>
      <name val="Arial"/>
      <family val="2"/>
    </font>
    <font>
      <i/>
      <sz val="10"/>
      <color rgb="FF000000"/>
      <name val="Arial"/>
      <family val="2"/>
    </font>
    <font>
      <sz val="18"/>
      <color rgb="FF000000"/>
      <name val="Arial"/>
      <family val="2"/>
    </font>
    <font>
      <b/>
      <sz val="10"/>
      <color indexed="63"/>
      <name val="Arial"/>
      <family val="2"/>
    </font>
    <font>
      <b/>
      <i/>
      <sz val="12"/>
      <color indexed="9"/>
      <name val="Arial"/>
      <family val="2"/>
    </font>
    <font>
      <strike/>
      <sz val="10"/>
      <color rgb="FF000000"/>
      <name val="Arial"/>
      <family val="2"/>
    </font>
    <font>
      <b/>
      <sz val="10"/>
      <color indexed="9"/>
      <name val="Arial"/>
      <family val="2"/>
    </font>
    <font>
      <sz val="10"/>
      <color indexed="9"/>
      <name val="Arial"/>
      <family val="2"/>
    </font>
    <font>
      <sz val="10"/>
      <color indexed="63"/>
      <name val="Arial"/>
      <family val="2"/>
    </font>
    <font>
      <b/>
      <sz val="18"/>
      <color indexed="52"/>
      <name val="Arial"/>
      <family val="2"/>
    </font>
    <font>
      <b/>
      <sz val="14"/>
      <color indexed="62"/>
      <name val="Arial"/>
      <family val="2"/>
    </font>
    <font>
      <sz val="8"/>
      <color indexed="39"/>
      <name val="Arial"/>
      <family val="2"/>
    </font>
    <font>
      <b/>
      <sz val="11"/>
      <color indexed="8"/>
      <name val="Arial"/>
      <family val="2"/>
    </font>
    <font>
      <sz val="12"/>
      <color rgb="FF000000"/>
      <name val="Arial MT"/>
      <family val="2"/>
    </font>
    <font>
      <b/>
      <i/>
      <sz val="12"/>
      <color indexed="12"/>
      <name val="Arial"/>
      <family val="2"/>
    </font>
    <font>
      <b/>
      <sz val="12"/>
      <color indexed="8"/>
      <name val="Times New Roman"/>
      <family val="1"/>
    </font>
    <font>
      <sz val="12"/>
      <color indexed="8"/>
      <name val="Times New Roman"/>
      <family val="1"/>
    </font>
    <font>
      <sz val="10"/>
      <color indexed="8"/>
      <name val="Times New Roman"/>
      <family val="1"/>
    </font>
    <font>
      <b/>
      <sz val="12"/>
      <color indexed="8"/>
      <name val="Arial"/>
      <family val="2"/>
    </font>
    <font>
      <b/>
      <sz val="12"/>
      <color indexed="12"/>
      <name val="Arial"/>
      <family val="2"/>
    </font>
    <font>
      <b/>
      <sz val="10"/>
      <color indexed="8"/>
      <name val="Times New Roman"/>
      <family val="1"/>
    </font>
    <font>
      <b/>
      <sz val="8"/>
      <color indexed="12"/>
      <name val="Arial"/>
      <family val="2"/>
    </font>
    <font>
      <b/>
      <sz val="8"/>
      <color indexed="17"/>
      <name val="Arial"/>
      <family val="2"/>
    </font>
    <font>
      <b/>
      <sz val="12"/>
      <color rgb="FF000000"/>
      <name val="Univers (WN)"/>
      <family val="2"/>
    </font>
    <font>
      <b/>
      <sz val="9"/>
      <color rgb="FF000000"/>
      <name val="Palatino"/>
      <family val="1"/>
    </font>
    <font>
      <sz val="9"/>
      <color indexed="21"/>
      <name val="Helvetica-Black"/>
      <family val="2"/>
    </font>
    <font>
      <sz val="9"/>
      <color rgb="FF000000"/>
      <name val="Helvetica-Black"/>
      <family val="2"/>
    </font>
    <font>
      <b/>
      <sz val="12"/>
      <color rgb="FF000000"/>
      <name val="MS Sans Serif"/>
      <family val="2"/>
    </font>
    <font>
      <sz val="10"/>
      <color rgb="FF000000"/>
      <name val="Frutiger 45 Light"/>
      <family val="2"/>
    </font>
    <font>
      <sz val="10"/>
      <color rgb="FF000000"/>
      <name val="TarzanaNarrow"/>
      <family val="2"/>
    </font>
    <font>
      <sz val="10"/>
      <color indexed="10"/>
      <name val="Arial"/>
      <family val="2"/>
    </font>
    <font>
      <i/>
      <sz val="10"/>
      <color indexed="23"/>
      <name val="Arial"/>
      <family val="2"/>
    </font>
    <font>
      <sz val="24"/>
      <color indexed="13"/>
      <name val="Helv"/>
      <family val="2"/>
    </font>
    <font>
      <b/>
      <sz val="14"/>
      <color indexed="18"/>
      <name val="Arial"/>
      <family val="2"/>
    </font>
    <font>
      <b/>
      <i/>
      <sz val="12"/>
      <color indexed="32"/>
      <name val="Arial"/>
      <family val="2"/>
    </font>
    <font>
      <b/>
      <sz val="16"/>
      <color rgb="FF000000"/>
      <name val="Arial"/>
      <family val="2"/>
    </font>
    <font>
      <b/>
      <sz val="18"/>
      <color indexed="18"/>
      <name val="Arial"/>
      <family val="2"/>
    </font>
    <font>
      <b/>
      <sz val="18"/>
      <color indexed="62"/>
      <name val="Cambria"/>
      <family val="2"/>
    </font>
    <font>
      <b/>
      <sz val="15"/>
      <color indexed="62"/>
      <name val="Calibri"/>
      <family val="2"/>
    </font>
    <font>
      <b/>
      <sz val="15"/>
      <color indexed="62"/>
      <name val="Calibri"/>
      <family val="2"/>
      <scheme val="minor"/>
    </font>
    <font>
      <b/>
      <sz val="18"/>
      <color indexed="62"/>
      <name val="Cambria"/>
      <family val="2"/>
      <scheme val="major"/>
    </font>
    <font>
      <b/>
      <sz val="13"/>
      <color indexed="62"/>
      <name val="Calibri"/>
      <family val="2"/>
    </font>
    <font>
      <b/>
      <sz val="13"/>
      <color indexed="62"/>
      <name val="Calibri"/>
      <family val="2"/>
      <scheme val="minor"/>
    </font>
    <font>
      <b/>
      <sz val="16"/>
      <color rgb="FF000000"/>
      <name val="Calibri"/>
      <family val="2"/>
      <scheme val="minor"/>
    </font>
    <font>
      <b/>
      <sz val="11"/>
      <color rgb="FF000000"/>
      <name val="Calibri"/>
      <family val="2"/>
      <scheme val="minor"/>
    </font>
    <font>
      <b/>
      <sz val="11"/>
      <color indexed="8"/>
      <name val="Calibri"/>
      <family val="2"/>
    </font>
    <font>
      <sz val="10"/>
      <color rgb="FF000000"/>
      <name val="Univers (E1)"/>
      <family val="2"/>
    </font>
    <font>
      <sz val="8"/>
      <color rgb="FF000000"/>
      <name val="Arial"/>
      <family val="2"/>
    </font>
    <font>
      <sz val="6"/>
      <color rgb="FF000000"/>
      <name val="Anglo Sans Medium"/>
      <family val="2"/>
    </font>
    <font>
      <sz val="12"/>
      <color indexed="12"/>
      <name val="Times New Roman"/>
      <family val="1"/>
    </font>
    <font>
      <sz val="8"/>
      <color indexed="47"/>
      <name val="Arial"/>
      <family val="2"/>
    </font>
    <font>
      <b/>
      <sz val="10"/>
      <color rgb="FF000000"/>
      <name val="Arial"/>
      <family val="2"/>
    </font>
    <font>
      <b/>
      <sz val="12"/>
      <color theme="1"/>
      <name val="Calibri"/>
      <family val="2"/>
      <scheme val="minor"/>
    </font>
    <font>
      <sz val="10"/>
      <color rgb="FF000000"/>
      <name val="Arial"/>
      <family val="2"/>
    </font>
    <font>
      <b/>
      <sz val="12"/>
      <color theme="1"/>
      <name val="Arial"/>
      <family val="2"/>
    </font>
    <font>
      <sz val="11"/>
      <color rgb="FF000000"/>
      <name val="Arial"/>
      <family val="2"/>
    </font>
    <font>
      <sz val="10"/>
      <color theme="0"/>
      <name val="Arial"/>
      <family val="2"/>
    </font>
    <font>
      <sz val="8"/>
      <color theme="1"/>
      <name val="Arial"/>
      <family val="2"/>
    </font>
    <font>
      <sz val="9"/>
      <color theme="1"/>
      <name val="Arial"/>
      <family val="2"/>
    </font>
    <font>
      <b/>
      <sz val="9"/>
      <color indexed="8"/>
      <name val="Arial"/>
      <family val="2"/>
    </font>
    <font>
      <b/>
      <sz val="10"/>
      <color theme="1"/>
      <name val="Arial"/>
      <family val="2"/>
    </font>
    <font>
      <sz val="10"/>
      <color rgb="FF0000CC"/>
      <name val="Arial"/>
      <family val="2"/>
    </font>
    <font>
      <b/>
      <sz val="11"/>
      <color rgb="FF1F497D"/>
      <name val="Calibri"/>
      <family val="2"/>
      <scheme val="minor"/>
    </font>
  </fonts>
  <fills count="1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44"/>
      </patternFill>
    </fill>
    <fill>
      <patternFill patternType="solid">
        <fgColor indexed="29"/>
      </patternFill>
    </fill>
    <fill>
      <patternFill patternType="solid">
        <fgColor indexed="26"/>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3"/>
      </patternFill>
    </fill>
    <fill>
      <patternFill patternType="solid">
        <fgColor indexed="62"/>
      </patternFill>
    </fill>
    <fill>
      <patternFill patternType="solid">
        <fgColor indexed="10"/>
      </patternFill>
    </fill>
    <fill>
      <patternFill patternType="solid">
        <fgColor indexed="57"/>
      </patternFill>
    </fill>
    <fill>
      <patternFill patternType="solid">
        <fgColor indexed="22"/>
        <bgColor indexed="64"/>
      </patternFill>
    </fill>
    <fill>
      <patternFill patternType="solid">
        <fgColor indexed="44"/>
        <bgColor indexed="64"/>
      </patternFill>
    </fill>
    <fill>
      <patternFill patternType="lightGray">
        <fgColor indexed="15"/>
        <bgColor indexed="9"/>
      </patternFill>
    </fill>
    <fill>
      <patternFill patternType="solid">
        <fgColor indexed="55"/>
      </patternFill>
    </fill>
    <fill>
      <patternFill patternType="solid">
        <fgColor rgb="FFFFFFCC"/>
        <bgColor indexed="64"/>
      </patternFill>
    </fill>
    <fill>
      <patternFill patternType="solid">
        <fgColor indexed="15"/>
        <bgColor indexed="64"/>
      </patternFill>
    </fill>
    <fill>
      <patternFill patternType="darkGray">
        <fgColor indexed="22"/>
      </patternFill>
    </fill>
    <fill>
      <patternFill patternType="solid">
        <fgColor indexed="10"/>
        <bgColor indexed="64"/>
      </patternFill>
    </fill>
    <fill>
      <patternFill patternType="solid">
        <fgColor indexed="55"/>
        <bgColor indexed="64"/>
      </patternFill>
    </fill>
    <fill>
      <patternFill patternType="solid">
        <fgColor indexed="43"/>
        <bgColor indexed="64"/>
      </patternFill>
    </fill>
    <fill>
      <patternFill patternType="solid">
        <fgColor indexed="56"/>
      </patternFill>
    </fill>
    <fill>
      <patternFill patternType="solid">
        <fgColor indexed="54"/>
      </patternFill>
    </fill>
    <fill>
      <patternFill patternType="gray0625">
        <fgColor indexed="12"/>
        <bgColor indexed="9"/>
      </patternFill>
    </fill>
    <fill>
      <patternFill patternType="solid">
        <fgColor indexed="9"/>
        <bgColor indexed="9"/>
      </patternFill>
    </fill>
    <fill>
      <patternFill patternType="solid">
        <fgColor indexed="48"/>
        <bgColor indexed="64"/>
      </patternFill>
    </fill>
    <fill>
      <patternFill patternType="solid">
        <fgColor indexed="65"/>
        <bgColor indexed="64"/>
      </patternFill>
    </fill>
    <fill>
      <patternFill patternType="solid">
        <fgColor indexed="23"/>
        <bgColor indexed="64"/>
      </patternFill>
    </fill>
    <fill>
      <patternFill patternType="solid">
        <fgColor indexed="62"/>
        <bgColor indexed="64"/>
      </patternFill>
    </fill>
    <fill>
      <patternFill patternType="lightGray"/>
    </fill>
    <fill>
      <patternFill patternType="gray0625"/>
    </fill>
    <fill>
      <patternFill patternType="solid">
        <fgColor theme="1" tint="0.79998168889431442"/>
        <bgColor indexed="64"/>
      </patternFill>
    </fill>
    <fill>
      <patternFill patternType="solid">
        <fgColor indexed="26"/>
        <bgColor indexed="64"/>
      </patternFill>
    </fill>
    <fill>
      <patternFill patternType="solid">
        <fgColor rgb="FFCCFFCC"/>
        <bgColor indexed="64"/>
      </patternFill>
    </fill>
    <fill>
      <patternFill patternType="solid">
        <fgColor indexed="13"/>
      </patternFill>
    </fill>
    <fill>
      <patternFill patternType="solid">
        <fgColor rgb="FF7030A0"/>
        <bgColor indexed="64"/>
      </patternFill>
    </fill>
    <fill>
      <patternFill patternType="solid">
        <fgColor rgb="FFFF0000"/>
        <bgColor indexed="64"/>
      </patternFill>
    </fill>
    <fill>
      <patternFill patternType="solid">
        <fgColor indexed="50"/>
        <bgColor indexed="64"/>
      </patternFill>
    </fill>
    <fill>
      <patternFill patternType="solid">
        <fgColor indexed="33"/>
        <bgColor indexed="64"/>
      </patternFill>
    </fill>
    <fill>
      <patternFill patternType="mediumGray">
        <fgColor indexed="22"/>
      </patternFill>
    </fill>
    <fill>
      <patternFill patternType="darkVertical"/>
    </fill>
    <fill>
      <patternFill patternType="solid">
        <fgColor indexed="40"/>
        <bgColor indexed="64"/>
      </patternFill>
    </fill>
    <fill>
      <patternFill patternType="solid">
        <fgColor indexed="41"/>
      </patternFill>
    </fill>
    <fill>
      <patternFill patternType="solid">
        <fgColor indexed="31"/>
        <bgColor indexed="64"/>
      </patternFill>
    </fill>
    <fill>
      <patternFill patternType="solid">
        <fgColor indexed="61"/>
        <bgColor indexed="9"/>
      </patternFill>
    </fill>
    <fill>
      <patternFill patternType="solid">
        <fgColor indexed="61"/>
        <bgColor indexed="8"/>
      </patternFill>
    </fill>
    <fill>
      <patternFill patternType="solid">
        <fgColor indexed="60"/>
        <bgColor indexed="9"/>
      </patternFill>
    </fill>
    <fill>
      <patternFill patternType="solid">
        <fgColor indexed="59"/>
        <bgColor indexed="63"/>
      </patternFill>
    </fill>
    <fill>
      <patternFill patternType="solid">
        <fgColor indexed="57"/>
        <bgColor indexed="52"/>
      </patternFill>
    </fill>
    <fill>
      <patternFill patternType="solid">
        <fgColor indexed="56"/>
        <bgColor indexed="63"/>
      </patternFill>
    </fill>
    <fill>
      <patternFill patternType="solid">
        <fgColor indexed="55"/>
        <bgColor indexed="9"/>
      </patternFill>
    </fill>
    <fill>
      <patternFill patternType="solid">
        <fgColor indexed="9"/>
        <bgColor indexed="52"/>
      </patternFill>
    </fill>
    <fill>
      <patternFill patternType="solid">
        <fgColor indexed="9"/>
        <bgColor indexed="62"/>
      </patternFill>
    </fill>
    <fill>
      <patternFill patternType="solid">
        <fgColor indexed="54"/>
        <bgColor indexed="9"/>
      </patternFill>
    </fill>
    <fill>
      <patternFill patternType="solid">
        <fgColor indexed="53"/>
        <bgColor indexed="9"/>
      </patternFill>
    </fill>
    <fill>
      <patternFill patternType="solid">
        <fgColor indexed="51"/>
        <bgColor indexed="64"/>
      </patternFill>
    </fill>
    <fill>
      <patternFill patternType="solid">
        <fgColor indexed="16"/>
        <bgColor indexed="64"/>
      </patternFill>
    </fill>
    <fill>
      <patternFill patternType="solid">
        <fgColor indexed="8"/>
        <bgColor indexed="64"/>
      </patternFill>
    </fill>
    <fill>
      <patternFill patternType="solid">
        <fgColor indexed="12"/>
      </patternFill>
    </fill>
    <fill>
      <patternFill patternType="solid">
        <fgColor theme="5" tint="0.59999389629810485"/>
        <bgColor indexed="64"/>
      </patternFill>
    </fill>
    <fill>
      <patternFill patternType="solid">
        <fgColor rgb="FFFFFF00"/>
        <bgColor indexed="64"/>
      </patternFill>
    </fill>
    <fill>
      <patternFill patternType="solid">
        <fgColor theme="0" tint="-0.1498764000366222"/>
        <bgColor indexed="64"/>
      </patternFill>
    </fill>
  </fills>
  <borders count="18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bottom/>
      <diagonal/>
    </border>
    <border>
      <left/>
      <right/>
      <top style="thin">
        <color auto="1"/>
      </top>
      <bottom/>
      <diagonal/>
    </border>
    <border>
      <left/>
      <right/>
      <top style="hair">
        <color auto="1"/>
      </top>
      <bottom style="hair">
        <color auto="1"/>
      </bottom>
      <diagonal/>
    </border>
    <border>
      <left/>
      <right/>
      <top/>
      <bottom style="thin">
        <color auto="1"/>
      </bottom>
      <diagonal/>
    </border>
    <border>
      <left style="medium">
        <color auto="1"/>
      </left>
      <right/>
      <top/>
      <bottom/>
      <diagonal/>
    </border>
    <border>
      <left/>
      <right style="medium">
        <color auto="1"/>
      </right>
      <top/>
      <bottom/>
      <diagonal/>
    </border>
    <border>
      <left/>
      <right style="hair">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hair">
        <color auto="1"/>
      </bottom>
      <diagonal/>
    </border>
    <border>
      <left style="medium">
        <color auto="1"/>
      </left>
      <right/>
      <top style="hair">
        <color auto="1"/>
      </top>
      <bottom style="hair">
        <color auto="1"/>
      </bottom>
      <diagonal/>
    </border>
    <border>
      <left style="hair">
        <color auto="1"/>
      </left>
      <right style="hair">
        <color auto="1"/>
      </right>
      <top style="thin">
        <color auto="1"/>
      </top>
      <bottom style="hair">
        <color auto="1"/>
      </bottom>
      <diagonal/>
    </border>
    <border>
      <left style="thin">
        <color auto="1"/>
      </left>
      <right style="thin">
        <color auto="1"/>
      </right>
      <top style="thin">
        <color auto="1"/>
      </top>
      <bottom style="thin">
        <color auto="1"/>
      </bottom>
      <diagonal/>
    </border>
    <border>
      <left style="hair">
        <color auto="1"/>
      </left>
      <right/>
      <top style="hair">
        <color auto="1"/>
      </top>
      <bottom style="medium">
        <color auto="1"/>
      </bottom>
      <diagonal/>
    </border>
    <border>
      <left/>
      <right style="hair">
        <color auto="1"/>
      </right>
      <top style="hair">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diagonal/>
    </border>
    <border>
      <left/>
      <right style="thin">
        <color auto="1"/>
      </right>
      <top/>
      <bottom/>
      <diagonal/>
    </border>
    <border>
      <left style="thin">
        <color auto="1"/>
      </left>
      <right/>
      <top style="thin">
        <color auto="1"/>
      </top>
      <bottom style="hair">
        <color auto="1"/>
      </bottom>
      <diagonal/>
    </border>
    <border>
      <left/>
      <right/>
      <top style="thin">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style="hair">
        <color auto="1"/>
      </left>
      <right style="medium">
        <color auto="1"/>
      </right>
      <top/>
      <bottom style="hair">
        <color auto="1"/>
      </bottom>
      <diagonal/>
    </border>
    <border>
      <left style="hair">
        <color auto="1"/>
      </left>
      <right/>
      <top style="thin">
        <color auto="1"/>
      </top>
      <bottom style="hair">
        <color auto="1"/>
      </bottom>
      <diagonal/>
    </border>
    <border>
      <left/>
      <right style="hair">
        <color auto="1"/>
      </right>
      <top style="thin">
        <color auto="1"/>
      </top>
      <bottom style="hair">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55"/>
      </top>
      <bottom style="thin">
        <color indexed="55"/>
      </bottom>
      <diagonal/>
    </border>
    <border>
      <left/>
      <right/>
      <top/>
      <bottom style="medium">
        <color indexed="18"/>
      </bottom>
      <diagonal/>
    </border>
    <border>
      <left/>
      <right/>
      <top style="thin">
        <color auto="1"/>
      </top>
      <bottom style="double">
        <color auto="1"/>
      </bottom>
      <diagonal/>
    </border>
    <border>
      <left style="hair">
        <color indexed="55"/>
      </left>
      <right style="hair">
        <color indexed="55"/>
      </right>
      <top style="hair">
        <color indexed="55"/>
      </top>
      <bottom style="hair">
        <color indexed="55"/>
      </bottom>
      <diagonal/>
    </border>
    <border>
      <left style="thin">
        <color auto="1"/>
      </left>
      <right style="hair">
        <color auto="1"/>
      </right>
      <top/>
      <bottom style="hair">
        <color auto="1"/>
      </bottom>
      <diagonal/>
    </border>
    <border>
      <left style="medium">
        <color indexed="23"/>
      </left>
      <right style="hair">
        <color auto="1"/>
      </right>
      <top/>
      <bottom style="hair">
        <color auto="1"/>
      </bottom>
      <diagonal/>
    </border>
    <border>
      <left style="double">
        <color auto="1"/>
      </left>
      <right/>
      <top/>
      <bottom style="hair">
        <color auto="1"/>
      </bottom>
      <diagonal/>
    </border>
    <border>
      <left/>
      <right/>
      <top style="hair">
        <color auto="1"/>
      </top>
      <bottom style="hair">
        <color auto="1"/>
      </bottom>
      <diagonal/>
    </border>
    <border>
      <left style="medium">
        <color indexed="38"/>
      </left>
      <right style="thin">
        <color indexed="21"/>
      </right>
      <top/>
      <bottom style="hair">
        <color indexed="2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right/>
      <top/>
      <bottom style="double">
        <color indexed="52"/>
      </bottom>
      <diagonal/>
    </border>
    <border>
      <left/>
      <right/>
      <top style="medium">
        <color auto="1"/>
      </top>
      <bottom style="thin">
        <color auto="1"/>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top style="double">
        <color auto="1"/>
      </top>
      <bottom style="double">
        <color auto="1"/>
      </bottom>
      <diagonal/>
    </border>
    <border>
      <left/>
      <right/>
      <top/>
      <bottom style="dotted">
        <color auto="1"/>
      </bottom>
      <diagonal/>
    </border>
    <border>
      <left/>
      <right/>
      <top/>
      <bottom style="double">
        <color auto="1"/>
      </bottom>
      <diagonal/>
    </border>
    <border>
      <left style="medium">
        <color indexed="10"/>
      </left>
      <right style="medium">
        <color indexed="10"/>
      </right>
      <top style="hair">
        <color indexed="10"/>
      </top>
      <bottom style="hair">
        <color indexed="10"/>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auto="1"/>
      </bottom>
      <diagonal/>
    </border>
    <border>
      <left style="double">
        <color auto="1"/>
      </left>
      <right style="double">
        <color auto="1"/>
      </right>
      <top style="double">
        <color auto="1"/>
      </top>
      <bottom style="double">
        <color auto="1"/>
      </bottom>
      <diagonal/>
    </border>
    <border>
      <left/>
      <right/>
      <top style="double">
        <color auto="1"/>
      </top>
      <bottom/>
      <diagonal/>
    </border>
    <border>
      <left style="thin">
        <color indexed="12"/>
      </left>
      <right style="thin">
        <color indexed="12"/>
      </right>
      <top style="thin">
        <color indexed="12"/>
      </top>
      <bottom style="thin">
        <color indexed="12"/>
      </bottom>
      <diagonal/>
    </border>
    <border>
      <left style="thin">
        <color auto="1"/>
      </left>
      <right style="thin">
        <color auto="1"/>
      </right>
      <top/>
      <bottom style="hair">
        <color auto="1"/>
      </bottom>
      <diagonal/>
    </border>
    <border>
      <left/>
      <right/>
      <top/>
      <bottom style="hair">
        <color auto="1"/>
      </bottom>
      <diagonal/>
    </border>
    <border>
      <left style="thick">
        <color auto="1"/>
      </left>
      <right style="thin">
        <color auto="1"/>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thin">
        <color indexed="48"/>
      </left>
      <right style="thin">
        <color indexed="48"/>
      </right>
      <top style="thin">
        <color indexed="48"/>
      </top>
      <bottom style="thin">
        <color indexed="48"/>
      </bottom>
      <diagonal/>
    </border>
    <border>
      <left style="double">
        <color auto="1"/>
      </left>
      <right/>
      <top style="double">
        <color auto="1"/>
      </top>
      <bottom/>
      <diagonal/>
    </border>
    <border>
      <left style="medium">
        <color indexed="58"/>
      </left>
      <right/>
      <top style="medium">
        <color indexed="58"/>
      </top>
      <bottom style="medium">
        <color indexed="58"/>
      </bottom>
      <diagonal/>
    </border>
    <border>
      <left/>
      <right/>
      <top style="thin">
        <color auto="1"/>
      </top>
      <bottom style="thin">
        <color indexed="8"/>
      </bottom>
      <diagonal/>
    </border>
    <border>
      <left style="thin">
        <color indexed="8"/>
      </left>
      <right style="thin">
        <color indexed="8"/>
      </right>
      <top style="medium">
        <color indexed="8"/>
      </top>
      <bottom style="medium">
        <color indexed="8"/>
      </bottom>
      <diagonal/>
    </border>
    <border>
      <left/>
      <right/>
      <top/>
      <bottom style="medium">
        <color indexed="8"/>
      </bottom>
      <diagonal/>
    </border>
    <border>
      <left/>
      <right/>
      <top/>
      <bottom style="thick">
        <color auto="1"/>
      </bottom>
      <diagonal/>
    </border>
    <border>
      <left style="thin">
        <color auto="1"/>
      </left>
      <right style="thin">
        <color auto="1"/>
      </right>
      <top/>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top style="thin">
        <color indexed="62"/>
      </top>
      <bottom style="double">
        <color indexed="62"/>
      </bottom>
      <diagonal/>
    </border>
    <border>
      <left style="thin">
        <color indexed="8"/>
      </left>
      <right style="thin">
        <color indexed="8"/>
      </right>
      <top style="double">
        <color indexed="8"/>
      </top>
      <bottom style="thin">
        <color indexed="8"/>
      </bottom>
      <diagonal/>
    </border>
    <border>
      <left/>
      <right style="thin">
        <color auto="1"/>
      </right>
      <top/>
      <bottom/>
      <diagonal/>
    </border>
    <border>
      <left style="thin">
        <color indexed="55"/>
      </left>
      <right/>
      <top/>
      <bottom style="thin">
        <color indexed="55"/>
      </bottom>
      <diagonal/>
    </border>
    <border>
      <left style="thin">
        <color auto="1"/>
      </left>
      <right style="thin">
        <color auto="1"/>
      </right>
      <top style="thin">
        <color auto="1"/>
      </top>
      <bottom style="thin">
        <color auto="1"/>
      </bottom>
      <diagonal/>
    </border>
    <border>
      <left/>
      <right/>
      <top style="thin">
        <color auto="1"/>
      </top>
      <bottom style="hair">
        <color auto="1"/>
      </bottom>
      <diagonal/>
    </border>
    <border>
      <left style="medium">
        <color auto="1"/>
      </left>
      <right style="medium">
        <color auto="1"/>
      </right>
      <top style="medium">
        <color auto="1"/>
      </top>
      <bottom style="medium">
        <color auto="1"/>
      </bottom>
      <diagonal/>
    </border>
    <border>
      <left style="hair">
        <color auto="1"/>
      </left>
      <right/>
      <top/>
      <bottom style="hair">
        <color auto="1"/>
      </bottom>
      <diagonal/>
    </border>
    <border>
      <left style="medium">
        <color auto="1"/>
      </left>
      <right style="thin">
        <color auto="1"/>
      </right>
      <top style="medium">
        <color auto="1"/>
      </top>
      <bottom style="thin">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diagonal/>
    </border>
    <border>
      <left style="medium">
        <color auto="1"/>
      </left>
      <right style="medium">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thin">
        <color auto="1"/>
      </left>
      <right/>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hair">
        <color auto="1"/>
      </left>
      <right/>
      <top style="thin">
        <color auto="1"/>
      </top>
      <bottom/>
      <diagonal/>
    </border>
    <border>
      <left style="hair">
        <color auto="1"/>
      </left>
      <right/>
      <top style="hair">
        <color auto="1"/>
      </top>
      <bottom style="medium">
        <color auto="1"/>
      </bottom>
      <diagonal/>
    </border>
    <border>
      <left/>
      <right/>
      <top style="hair">
        <color auto="1"/>
      </top>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medium">
        <color auto="1"/>
      </right>
      <top style="hair">
        <color auto="1"/>
      </top>
      <bottom style="medium">
        <color auto="1"/>
      </bottom>
      <diagonal/>
    </border>
    <border>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style="hair">
        <color auto="1"/>
      </left>
      <right/>
      <top style="hair">
        <color auto="1"/>
      </top>
      <bottom style="medium">
        <color auto="1"/>
      </bottom>
      <diagonal/>
    </border>
    <border>
      <left style="medium">
        <color auto="1"/>
      </left>
      <right/>
      <top style="hair">
        <color auto="1"/>
      </top>
      <bottom style="medium">
        <color auto="1"/>
      </bottom>
      <diagonal/>
    </border>
    <border>
      <left style="medium">
        <color auto="1"/>
      </left>
      <right/>
      <top/>
      <bottom style="hair">
        <color auto="1"/>
      </bottom>
      <diagonal/>
    </border>
    <border>
      <left/>
      <right style="hair">
        <color auto="1"/>
      </right>
      <top/>
      <bottom style="hair">
        <color auto="1"/>
      </bottom>
      <diagonal/>
    </border>
    <border>
      <left/>
      <right style="thin">
        <color auto="1"/>
      </right>
      <top/>
      <bottom style="hair">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hair">
        <color auto="1"/>
      </left>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medium">
        <color auto="1"/>
      </left>
      <right/>
      <top style="hair">
        <color auto="1"/>
      </top>
      <bottom style="hair">
        <color auto="1"/>
      </bottom>
      <diagonal/>
    </border>
    <border>
      <left/>
      <right style="hair">
        <color auto="1"/>
      </right>
      <top style="hair">
        <color auto="1"/>
      </top>
      <bottom style="hair">
        <color auto="1"/>
      </bottom>
      <diagonal/>
    </border>
    <border>
      <left/>
      <right style="hair">
        <color auto="1"/>
      </right>
      <top/>
      <bottom style="thin">
        <color auto="1"/>
      </bottom>
      <diagonal/>
    </border>
    <border>
      <left style="hair">
        <color auto="1"/>
      </left>
      <right/>
      <top/>
      <bottom style="thin">
        <color auto="1"/>
      </bottom>
      <diagonal/>
    </border>
    <border>
      <left style="medium">
        <color auto="1"/>
      </left>
      <right style="hair">
        <color auto="1"/>
      </right>
      <top style="thin">
        <color auto="1"/>
      </top>
      <bottom style="hair">
        <color auto="1"/>
      </bottom>
      <diagonal/>
    </border>
    <border>
      <left style="hair">
        <color auto="1"/>
      </left>
      <right style="medium">
        <color auto="1"/>
      </right>
      <top style="thin">
        <color auto="1"/>
      </top>
      <bottom style="hair">
        <color auto="1"/>
      </bottom>
      <diagonal/>
    </border>
    <border>
      <left style="medium">
        <color auto="1"/>
      </left>
      <right style="hair">
        <color auto="1"/>
      </right>
      <top style="hair">
        <color auto="1"/>
      </top>
      <bottom style="hair">
        <color auto="1"/>
      </bottom>
      <diagonal/>
    </border>
    <border>
      <left/>
      <right style="medium">
        <color auto="1"/>
      </right>
      <top style="hair">
        <color auto="1"/>
      </top>
      <bottom/>
      <diagonal/>
    </border>
    <border>
      <left/>
      <right style="medium">
        <color auto="1"/>
      </right>
      <top style="hair">
        <color auto="1"/>
      </top>
      <bottom style="hair">
        <color auto="1"/>
      </bottom>
      <diagonal/>
    </border>
    <border>
      <left style="medium">
        <color auto="1"/>
      </left>
      <right/>
      <top/>
      <bottom style="thin">
        <color auto="1"/>
      </bottom>
      <diagonal/>
    </border>
    <border>
      <left/>
      <right style="medium">
        <color auto="1"/>
      </right>
      <top/>
      <bottom style="thin">
        <color auto="1"/>
      </bottom>
      <diagonal/>
    </border>
  </borders>
  <cellStyleXfs count="53361">
    <xf numFmtId="0" fontId="0" fillId="0" borderId="0"/>
    <xf numFmtId="0" fontId="19" fillId="0" borderId="0"/>
    <xf numFmtId="0" fontId="70" fillId="0" borderId="0"/>
    <xf numFmtId="0" fontId="8" fillId="44" borderId="0"/>
    <xf numFmtId="0" fontId="70" fillId="0" borderId="0"/>
    <xf numFmtId="0" fontId="59" fillId="0" borderId="54"/>
    <xf numFmtId="0" fontId="70" fillId="0" borderId="0"/>
    <xf numFmtId="0" fontId="205" fillId="0" borderId="0"/>
    <xf numFmtId="0" fontId="265" fillId="0" borderId="0"/>
    <xf numFmtId="0" fontId="139" fillId="44" borderId="61"/>
    <xf numFmtId="0" fontId="278" fillId="0" borderId="0"/>
    <xf numFmtId="0" fontId="68" fillId="0" borderId="0"/>
    <xf numFmtId="0" fontId="74" fillId="54" borderId="0"/>
    <xf numFmtId="0" fontId="70" fillId="0" borderId="0"/>
    <xf numFmtId="0" fontId="19" fillId="0" borderId="0"/>
    <xf numFmtId="0" fontId="19" fillId="0" borderId="0"/>
    <xf numFmtId="0" fontId="278" fillId="0" borderId="0"/>
    <xf numFmtId="0" fontId="70" fillId="0" borderId="0"/>
    <xf numFmtId="0" fontId="85" fillId="0" borderId="114"/>
    <xf numFmtId="0" fontId="278" fillId="0" borderId="0"/>
    <xf numFmtId="0" fontId="19" fillId="0" borderId="0"/>
    <xf numFmtId="0" fontId="70" fillId="0" borderId="0"/>
    <xf numFmtId="0" fontId="278" fillId="0" borderId="0"/>
    <xf numFmtId="0" fontId="19" fillId="0" borderId="0"/>
    <xf numFmtId="0" fontId="278" fillId="0" borderId="0"/>
    <xf numFmtId="0" fontId="270" fillId="0" borderId="112"/>
    <xf numFmtId="0" fontId="70" fillId="0" borderId="0"/>
    <xf numFmtId="0" fontId="278" fillId="0" borderId="0"/>
    <xf numFmtId="0" fontId="70" fillId="0" borderId="0"/>
    <xf numFmtId="0" fontId="19" fillId="0" borderId="0"/>
    <xf numFmtId="0" fontId="19" fillId="0" borderId="0"/>
    <xf numFmtId="0" fontId="70" fillId="0" borderId="0"/>
    <xf numFmtId="0" fontId="59" fillId="0" borderId="54"/>
    <xf numFmtId="0" fontId="19" fillId="0" borderId="0"/>
    <xf numFmtId="0" fontId="278" fillId="0" borderId="0"/>
    <xf numFmtId="0" fontId="19" fillId="0" borderId="0"/>
    <xf numFmtId="0" fontId="70" fillId="0" borderId="0"/>
    <xf numFmtId="0" fontId="270" fillId="0" borderId="112"/>
    <xf numFmtId="0" fontId="54" fillId="0" borderId="0"/>
    <xf numFmtId="0" fontId="70" fillId="0" borderId="0"/>
    <xf numFmtId="0" fontId="278" fillId="0" borderId="0"/>
    <xf numFmtId="0" fontId="70" fillId="0" borderId="0"/>
    <xf numFmtId="0" fontId="70" fillId="0" borderId="0"/>
    <xf numFmtId="0" fontId="278" fillId="0" borderId="0"/>
    <xf numFmtId="0" fontId="270" fillId="0" borderId="112"/>
    <xf numFmtId="0" fontId="70" fillId="0" borderId="0"/>
    <xf numFmtId="0" fontId="19" fillId="0" borderId="0"/>
    <xf numFmtId="0" fontId="70" fillId="0" borderId="0"/>
    <xf numFmtId="0" fontId="70" fillId="0" borderId="0"/>
    <xf numFmtId="0" fontId="278" fillId="0" borderId="0"/>
    <xf numFmtId="0" fontId="278" fillId="0" borderId="0"/>
    <xf numFmtId="0" fontId="70" fillId="0" borderId="0"/>
    <xf numFmtId="0" fontId="74" fillId="58" borderId="0"/>
    <xf numFmtId="0" fontId="19" fillId="0" borderId="0"/>
    <xf numFmtId="0" fontId="19" fillId="0" borderId="0"/>
    <xf numFmtId="0" fontId="278" fillId="0" borderId="0"/>
    <xf numFmtId="0" fontId="278" fillId="0" borderId="0"/>
    <xf numFmtId="0" fontId="70" fillId="0" borderId="0"/>
    <xf numFmtId="0" fontId="278" fillId="0" borderId="0"/>
    <xf numFmtId="0" fontId="278" fillId="0" borderId="0"/>
    <xf numFmtId="0" fontId="184" fillId="0" borderId="0"/>
    <xf numFmtId="0" fontId="56" fillId="0" borderId="52"/>
    <xf numFmtId="0" fontId="139" fillId="44" borderId="61"/>
    <xf numFmtId="0" fontId="70" fillId="0" borderId="0"/>
    <xf numFmtId="0" fontId="64" fillId="0" borderId="55"/>
    <xf numFmtId="0" fontId="139" fillId="44" borderId="61"/>
    <xf numFmtId="0" fontId="278" fillId="0" borderId="0"/>
    <xf numFmtId="0" fontId="70" fillId="0" borderId="0"/>
    <xf numFmtId="0" fontId="32" fillId="0" borderId="0"/>
    <xf numFmtId="0" fontId="278" fillId="0" borderId="0"/>
    <xf numFmtId="0" fontId="278" fillId="0" borderId="0"/>
    <xf numFmtId="0" fontId="70" fillId="0" borderId="0"/>
    <xf numFmtId="0" fontId="270" fillId="0" borderId="112"/>
    <xf numFmtId="0" fontId="19" fillId="0" borderId="0"/>
    <xf numFmtId="0" fontId="70" fillId="0" borderId="0"/>
    <xf numFmtId="0" fontId="278" fillId="0" borderId="0"/>
    <xf numFmtId="0" fontId="278" fillId="0" borderId="0"/>
    <xf numFmtId="0" fontId="64" fillId="0" borderId="55"/>
    <xf numFmtId="0" fontId="278" fillId="0" borderId="0"/>
    <xf numFmtId="0" fontId="19" fillId="0" borderId="0"/>
    <xf numFmtId="0" fontId="99" fillId="45" borderId="61"/>
    <xf numFmtId="0" fontId="70" fillId="44" borderId="0"/>
    <xf numFmtId="0" fontId="56" fillId="0" borderId="52"/>
    <xf numFmtId="0" fontId="19" fillId="0" borderId="0"/>
    <xf numFmtId="0" fontId="70" fillId="0" borderId="0"/>
    <xf numFmtId="0" fontId="278" fillId="48" borderId="83"/>
    <xf numFmtId="0" fontId="70" fillId="0" borderId="0"/>
    <xf numFmtId="0" fontId="19" fillId="0" borderId="0"/>
    <xf numFmtId="0" fontId="70" fillId="0" borderId="0"/>
    <xf numFmtId="0" fontId="278" fillId="61" borderId="0"/>
    <xf numFmtId="0" fontId="278" fillId="0" borderId="0"/>
    <xf numFmtId="0" fontId="70" fillId="0" borderId="0"/>
    <xf numFmtId="0" fontId="278" fillId="0" borderId="0"/>
    <xf numFmtId="0" fontId="19" fillId="0" borderId="0"/>
    <xf numFmtId="0" fontId="70" fillId="0" borderId="0"/>
    <xf numFmtId="0" fontId="139" fillId="44" borderId="61"/>
    <xf numFmtId="0" fontId="19" fillId="14" borderId="50"/>
    <xf numFmtId="0" fontId="19" fillId="0" borderId="0"/>
    <xf numFmtId="0" fontId="278" fillId="0" borderId="0"/>
    <xf numFmtId="0" fontId="79" fillId="0" borderId="0"/>
    <xf numFmtId="0" fontId="19" fillId="0" borderId="0"/>
    <xf numFmtId="0" fontId="70" fillId="0" borderId="0"/>
    <xf numFmtId="0" fontId="70" fillId="43" borderId="0"/>
    <xf numFmtId="0" fontId="278" fillId="0" borderId="0"/>
    <xf numFmtId="0" fontId="19" fillId="0" borderId="0"/>
    <xf numFmtId="0" fontId="56" fillId="0" borderId="52"/>
    <xf numFmtId="0" fontId="19" fillId="0" borderId="0"/>
    <xf numFmtId="0" fontId="19" fillId="0" borderId="0"/>
    <xf numFmtId="0" fontId="19" fillId="0" borderId="0"/>
    <xf numFmtId="0" fontId="19" fillId="0" borderId="0"/>
    <xf numFmtId="0" fontId="19" fillId="0" borderId="0"/>
    <xf numFmtId="0" fontId="70" fillId="0" borderId="0"/>
    <xf numFmtId="0" fontId="278" fillId="48" borderId="83"/>
    <xf numFmtId="0" fontId="140" fillId="44" borderId="61"/>
    <xf numFmtId="0" fontId="70" fillId="0" borderId="0"/>
    <xf numFmtId="0" fontId="278" fillId="48" borderId="83"/>
    <xf numFmtId="0" fontId="278" fillId="0" borderId="0"/>
    <xf numFmtId="0" fontId="142" fillId="0" borderId="0"/>
    <xf numFmtId="0" fontId="70" fillId="0" borderId="0"/>
    <xf numFmtId="0" fontId="70" fillId="49" borderId="0"/>
    <xf numFmtId="0" fontId="278" fillId="0" borderId="0"/>
    <xf numFmtId="0" fontId="70" fillId="0" borderId="0"/>
    <xf numFmtId="0" fontId="74" fillId="54" borderId="0"/>
    <xf numFmtId="0" fontId="278" fillId="0" borderId="0"/>
    <xf numFmtId="0" fontId="19" fillId="44" borderId="0"/>
    <xf numFmtId="0" fontId="19" fillId="0" borderId="0"/>
    <xf numFmtId="0" fontId="70" fillId="0" borderId="0"/>
    <xf numFmtId="0" fontId="278" fillId="0" borderId="0"/>
    <xf numFmtId="0" fontId="19" fillId="0" borderId="0"/>
    <xf numFmtId="0" fontId="278" fillId="0" borderId="0"/>
    <xf numFmtId="0" fontId="70" fillId="0" borderId="0"/>
    <xf numFmtId="0" fontId="70" fillId="40" borderId="0"/>
    <xf numFmtId="0" fontId="278" fillId="0" borderId="0"/>
    <xf numFmtId="0" fontId="72" fillId="39" borderId="0"/>
    <xf numFmtId="0" fontId="139" fillId="44" borderId="61"/>
    <xf numFmtId="0" fontId="70" fillId="0" borderId="0"/>
    <xf numFmtId="0" fontId="70" fillId="0" borderId="0"/>
    <xf numFmtId="0" fontId="70" fillId="0" borderId="0"/>
    <xf numFmtId="0" fontId="70" fillId="0" borderId="0"/>
    <xf numFmtId="0" fontId="70" fillId="0" borderId="0"/>
    <xf numFmtId="0" fontId="133" fillId="0" borderId="0"/>
    <xf numFmtId="0" fontId="278" fillId="0" borderId="0"/>
    <xf numFmtId="0" fontId="70" fillId="0" borderId="0"/>
    <xf numFmtId="0" fontId="58" fillId="0" borderId="0"/>
    <xf numFmtId="0" fontId="278" fillId="0" borderId="0"/>
    <xf numFmtId="0" fontId="76" fillId="55" borderId="0"/>
    <xf numFmtId="0" fontId="99" fillId="45" borderId="61"/>
    <xf numFmtId="0" fontId="70" fillId="0" borderId="0"/>
    <xf numFmtId="0" fontId="278" fillId="0" borderId="0"/>
    <xf numFmtId="0" fontId="70" fillId="0" borderId="0"/>
    <xf numFmtId="0" fontId="19" fillId="0" borderId="0"/>
    <xf numFmtId="0" fontId="46" fillId="0" borderId="0"/>
    <xf numFmtId="0" fontId="19" fillId="0" borderId="0"/>
    <xf numFmtId="0" fontId="70" fillId="0" borderId="0"/>
    <xf numFmtId="0" fontId="70" fillId="0" borderId="0"/>
    <xf numFmtId="0" fontId="270" fillId="0" borderId="112"/>
    <xf numFmtId="0" fontId="278" fillId="0" borderId="0"/>
    <xf numFmtId="0" fontId="278" fillId="48" borderId="83"/>
    <xf numFmtId="0" fontId="278" fillId="0" borderId="0"/>
    <xf numFmtId="0" fontId="70" fillId="0" borderId="0"/>
    <xf numFmtId="0" fontId="51" fillId="0" borderId="68"/>
    <xf numFmtId="0" fontId="19" fillId="0" borderId="0"/>
    <xf numFmtId="0" fontId="70" fillId="0" borderId="0"/>
    <xf numFmtId="0" fontId="119" fillId="0" borderId="54"/>
    <xf numFmtId="0" fontId="19" fillId="0" borderId="0"/>
    <xf numFmtId="0" fontId="278" fillId="0" borderId="0"/>
    <xf numFmtId="0" fontId="32" fillId="0" borderId="0"/>
    <xf numFmtId="0" fontId="63" fillId="0" borderId="55"/>
    <xf numFmtId="0" fontId="19" fillId="0" borderId="0"/>
    <xf numFmtId="0" fontId="70" fillId="0" borderId="0"/>
    <xf numFmtId="0" fontId="70" fillId="0" borderId="0"/>
    <xf numFmtId="0" fontId="70" fillId="0" borderId="0"/>
    <xf numFmtId="0" fontId="70" fillId="40" borderId="0"/>
    <xf numFmtId="0" fontId="3" fillId="63" borderId="137"/>
    <xf numFmtId="0" fontId="278" fillId="0" borderId="0"/>
    <xf numFmtId="0" fontId="19" fillId="0" borderId="0"/>
    <xf numFmtId="0" fontId="278" fillId="0" borderId="0"/>
    <xf numFmtId="0" fontId="70" fillId="0" borderId="0"/>
    <xf numFmtId="0" fontId="253" fillId="48" borderId="83"/>
    <xf numFmtId="0" fontId="278" fillId="0" borderId="0"/>
    <xf numFmtId="0" fontId="70" fillId="0" borderId="0"/>
    <xf numFmtId="0" fontId="59" fillId="0" borderId="54"/>
    <xf numFmtId="0" fontId="278" fillId="0" borderId="0"/>
    <xf numFmtId="0" fontId="278" fillId="0" borderId="0"/>
    <xf numFmtId="0" fontId="19" fillId="0" borderId="0"/>
    <xf numFmtId="0" fontId="19" fillId="0" borderId="0"/>
    <xf numFmtId="0" fontId="19" fillId="0" borderId="0"/>
    <xf numFmtId="0" fontId="19" fillId="0" borderId="0"/>
    <xf numFmtId="0" fontId="278" fillId="0" borderId="0"/>
    <xf numFmtId="0" fontId="70" fillId="0" borderId="0"/>
    <xf numFmtId="0" fontId="70" fillId="0" borderId="0"/>
    <xf numFmtId="0" fontId="270" fillId="0" borderId="112"/>
    <xf numFmtId="0" fontId="70" fillId="50" borderId="0"/>
    <xf numFmtId="0" fontId="70" fillId="0" borderId="0"/>
    <xf numFmtId="0" fontId="19" fillId="0" borderId="0"/>
    <xf numFmtId="0" fontId="70" fillId="0" borderId="0"/>
    <xf numFmtId="0" fontId="70" fillId="0" borderId="0"/>
    <xf numFmtId="0" fontId="70" fillId="0" borderId="0"/>
    <xf numFmtId="0" fontId="278" fillId="0" borderId="0"/>
    <xf numFmtId="0" fontId="70" fillId="42" borderId="0"/>
    <xf numFmtId="0" fontId="270" fillId="0" borderId="112"/>
    <xf numFmtId="0" fontId="70" fillId="0" borderId="0"/>
    <xf numFmtId="0" fontId="270" fillId="0" borderId="112"/>
    <xf numFmtId="0" fontId="70" fillId="0" borderId="0"/>
    <xf numFmtId="0" fontId="272" fillId="0" borderId="144"/>
    <xf numFmtId="0" fontId="70" fillId="0" borderId="0"/>
    <xf numFmtId="0" fontId="64" fillId="0" borderId="55"/>
    <xf numFmtId="0" fontId="70" fillId="0" borderId="0"/>
    <xf numFmtId="0" fontId="278" fillId="0" borderId="0"/>
    <xf numFmtId="0" fontId="70" fillId="0" borderId="0"/>
    <xf numFmtId="0" fontId="70" fillId="0" borderId="0"/>
    <xf numFmtId="0" fontId="278" fillId="48" borderId="83"/>
    <xf numFmtId="0" fontId="19" fillId="44" borderId="0"/>
    <xf numFmtId="0" fontId="278" fillId="0" borderId="0"/>
    <xf numFmtId="0" fontId="270" fillId="0" borderId="112"/>
    <xf numFmtId="0" fontId="270" fillId="0" borderId="112"/>
    <xf numFmtId="0" fontId="70" fillId="0" borderId="0"/>
    <xf numFmtId="0" fontId="137" fillId="0" borderId="0"/>
    <xf numFmtId="0" fontId="278" fillId="0" borderId="0"/>
    <xf numFmtId="0" fontId="70" fillId="0" borderId="0"/>
    <xf numFmtId="0" fontId="70" fillId="0" borderId="0"/>
    <xf numFmtId="0" fontId="70" fillId="0" borderId="0"/>
    <xf numFmtId="0" fontId="70" fillId="0" borderId="0"/>
    <xf numFmtId="0" fontId="19" fillId="0" borderId="0"/>
    <xf numFmtId="0" fontId="19" fillId="0" borderId="0"/>
    <xf numFmtId="0" fontId="74" fillId="54" borderId="0"/>
    <xf numFmtId="0" fontId="70" fillId="0" borderId="0"/>
    <xf numFmtId="0" fontId="278" fillId="0" borderId="0"/>
    <xf numFmtId="0" fontId="64" fillId="0" borderId="55"/>
    <xf numFmtId="0" fontId="70" fillId="0" borderId="0"/>
    <xf numFmtId="0" fontId="59" fillId="0" borderId="54"/>
    <xf numFmtId="0" fontId="19" fillId="0" borderId="0"/>
    <xf numFmtId="0" fontId="52" fillId="0" borderId="0"/>
    <xf numFmtId="0" fontId="70" fillId="0" borderId="0"/>
    <xf numFmtId="0" fontId="70" fillId="40" borderId="0"/>
    <xf numFmtId="0" fontId="70" fillId="0" borderId="0"/>
    <xf numFmtId="0" fontId="19" fillId="0" borderId="0"/>
    <xf numFmtId="0" fontId="70" fillId="0" borderId="0"/>
    <xf numFmtId="0" fontId="139" fillId="44" borderId="61"/>
    <xf numFmtId="0" fontId="19" fillId="0" borderId="0"/>
    <xf numFmtId="0" fontId="99" fillId="45" borderId="61"/>
    <xf numFmtId="0" fontId="278" fillId="0" borderId="0"/>
    <xf numFmtId="0" fontId="270" fillId="0" borderId="112"/>
    <xf numFmtId="0" fontId="70" fillId="0" borderId="0"/>
    <xf numFmtId="0" fontId="19" fillId="0" borderId="0"/>
    <xf numFmtId="0" fontId="276" fillId="0" borderId="132"/>
    <xf numFmtId="0" fontId="278" fillId="0" borderId="0"/>
    <xf numFmtId="0" fontId="70" fillId="0" borderId="0"/>
    <xf numFmtId="0" fontId="278" fillId="0" borderId="0"/>
    <xf numFmtId="0" fontId="68" fillId="0" borderId="0"/>
    <xf numFmtId="0" fontId="59" fillId="0" borderId="54"/>
    <xf numFmtId="0" fontId="139" fillId="44" borderId="61"/>
    <xf numFmtId="0" fontId="70" fillId="0" borderId="0"/>
    <xf numFmtId="0" fontId="70" fillId="0" borderId="0"/>
    <xf numFmtId="0" fontId="278" fillId="0" borderId="0"/>
    <xf numFmtId="0" fontId="70" fillId="0" borderId="0"/>
    <xf numFmtId="0" fontId="19" fillId="0" borderId="0"/>
    <xf numFmtId="0" fontId="59" fillId="0" borderId="0"/>
    <xf numFmtId="0" fontId="140" fillId="44" borderId="61"/>
    <xf numFmtId="0" fontId="70" fillId="0" borderId="0"/>
    <xf numFmtId="0" fontId="278" fillId="0" borderId="0"/>
    <xf numFmtId="0" fontId="208" fillId="0" borderId="0"/>
    <xf numFmtId="0" fontId="278" fillId="0" borderId="0"/>
    <xf numFmtId="0" fontId="122" fillId="0" borderId="66"/>
    <xf numFmtId="0" fontId="50" fillId="0" borderId="0"/>
    <xf numFmtId="0" fontId="278" fillId="48" borderId="83"/>
    <xf numFmtId="0" fontId="278" fillId="48" borderId="83"/>
    <xf numFmtId="0" fontId="278" fillId="0" borderId="0"/>
    <xf numFmtId="0" fontId="278" fillId="0" borderId="0"/>
    <xf numFmtId="0" fontId="70" fillId="0" borderId="0"/>
    <xf numFmtId="0" fontId="272" fillId="0" borderId="144"/>
    <xf numFmtId="0" fontId="70" fillId="39" borderId="0"/>
    <xf numFmtId="0" fontId="70" fillId="0" borderId="0"/>
    <xf numFmtId="0" fontId="59" fillId="0" borderId="54"/>
    <xf numFmtId="0" fontId="278" fillId="0" borderId="0"/>
    <xf numFmtId="0" fontId="70" fillId="0" borderId="0"/>
    <xf numFmtId="0" fontId="70" fillId="0" borderId="0"/>
    <xf numFmtId="0" fontId="278" fillId="0" borderId="0"/>
    <xf numFmtId="0" fontId="70" fillId="0" borderId="0"/>
    <xf numFmtId="0" fontId="278" fillId="0" borderId="0"/>
    <xf numFmtId="0" fontId="59" fillId="0" borderId="54"/>
    <xf numFmtId="0" fontId="70" fillId="0" borderId="0"/>
    <xf numFmtId="0" fontId="139" fillId="44" borderId="61"/>
    <xf numFmtId="0" fontId="19" fillId="0" borderId="0"/>
    <xf numFmtId="0" fontId="278" fillId="0" borderId="0"/>
    <xf numFmtId="0" fontId="70" fillId="0" borderId="0"/>
    <xf numFmtId="0" fontId="139" fillId="44" borderId="61"/>
    <xf numFmtId="0" fontId="64" fillId="0" borderId="55"/>
    <xf numFmtId="0" fontId="278" fillId="0" borderId="0"/>
    <xf numFmtId="0" fontId="278" fillId="0" borderId="0"/>
    <xf numFmtId="0" fontId="19" fillId="0" borderId="0"/>
    <xf numFmtId="0" fontId="19" fillId="0" borderId="0"/>
    <xf numFmtId="0" fontId="8" fillId="52" borderId="0"/>
    <xf numFmtId="0" fontId="278" fillId="0" borderId="0"/>
    <xf numFmtId="0" fontId="74" fillId="54" borderId="0"/>
    <xf numFmtId="0" fontId="278" fillId="0" borderId="0"/>
    <xf numFmtId="0" fontId="278" fillId="0" borderId="0"/>
    <xf numFmtId="0" fontId="19" fillId="0" borderId="0"/>
    <xf numFmtId="0" fontId="19" fillId="0" borderId="0"/>
    <xf numFmtId="0" fontId="70" fillId="0" borderId="0"/>
    <xf numFmtId="0" fontId="19" fillId="0" borderId="0"/>
    <xf numFmtId="0" fontId="70" fillId="0" borderId="0"/>
    <xf numFmtId="0" fontId="56" fillId="0" borderId="52"/>
    <xf numFmtId="0" fontId="270" fillId="0" borderId="112"/>
    <xf numFmtId="0" fontId="70" fillId="0" borderId="0"/>
    <xf numFmtId="0" fontId="139" fillId="44" borderId="61"/>
    <xf numFmtId="0" fontId="19" fillId="0" borderId="0"/>
    <xf numFmtId="0" fontId="19" fillId="0" borderId="0"/>
    <xf numFmtId="0" fontId="59" fillId="0" borderId="0"/>
    <xf numFmtId="0" fontId="278" fillId="48" borderId="83"/>
    <xf numFmtId="0" fontId="278" fillId="48" borderId="83"/>
    <xf numFmtId="0" fontId="278" fillId="0" borderId="0"/>
    <xf numFmtId="0" fontId="99" fillId="45" borderId="61"/>
    <xf numFmtId="0" fontId="278" fillId="0" borderId="0"/>
    <xf numFmtId="0" fontId="70" fillId="0" borderId="0"/>
    <xf numFmtId="0" fontId="278" fillId="0" borderId="0"/>
    <xf numFmtId="0" fontId="19" fillId="0" borderId="0"/>
    <xf numFmtId="0" fontId="56" fillId="0" borderId="52"/>
    <xf numFmtId="0" fontId="19" fillId="0" borderId="0"/>
    <xf numFmtId="0" fontId="278" fillId="0" borderId="0"/>
    <xf numFmtId="0" fontId="278" fillId="0" borderId="0"/>
    <xf numFmtId="0" fontId="70" fillId="0" borderId="0"/>
    <xf numFmtId="0" fontId="19" fillId="0" borderId="0"/>
    <xf numFmtId="0" fontId="70" fillId="0" borderId="0"/>
    <xf numFmtId="0" fontId="19" fillId="0" borderId="0"/>
    <xf numFmtId="0" fontId="70" fillId="0" borderId="0"/>
    <xf numFmtId="0" fontId="70" fillId="0" borderId="0"/>
    <xf numFmtId="0" fontId="70" fillId="0" borderId="0"/>
    <xf numFmtId="0" fontId="19" fillId="0" borderId="0"/>
    <xf numFmtId="0" fontId="278" fillId="0" borderId="0"/>
    <xf numFmtId="0" fontId="222" fillId="0" borderId="76"/>
    <xf numFmtId="0" fontId="278" fillId="0" borderId="0"/>
    <xf numFmtId="0" fontId="19" fillId="14" borderId="50"/>
    <xf numFmtId="0" fontId="85" fillId="0" borderId="144"/>
    <xf numFmtId="0" fontId="278" fillId="0" borderId="0"/>
    <xf numFmtId="0" fontId="70" fillId="0" borderId="0"/>
    <xf numFmtId="0" fontId="70" fillId="0" borderId="0"/>
    <xf numFmtId="0" fontId="49" fillId="0" borderId="0"/>
    <xf numFmtId="0" fontId="19" fillId="0" borderId="0"/>
    <xf numFmtId="0" fontId="278" fillId="0" borderId="0"/>
    <xf numFmtId="0" fontId="70" fillId="0" borderId="0"/>
    <xf numFmtId="0" fontId="278" fillId="0" borderId="0"/>
    <xf numFmtId="0" fontId="70" fillId="0" borderId="0"/>
    <xf numFmtId="0" fontId="19" fillId="0" borderId="0"/>
    <xf numFmtId="0" fontId="278" fillId="0" borderId="0"/>
    <xf numFmtId="0" fontId="70" fillId="0" borderId="0"/>
    <xf numFmtId="0" fontId="270" fillId="0" borderId="112"/>
    <xf numFmtId="0" fontId="24" fillId="61" borderId="0"/>
    <xf numFmtId="0" fontId="278" fillId="0" borderId="0"/>
    <xf numFmtId="0" fontId="139" fillId="44" borderId="61"/>
    <xf numFmtId="0" fontId="270" fillId="0" borderId="112"/>
    <xf numFmtId="0" fontId="272" fillId="0" borderId="0"/>
    <xf numFmtId="0" fontId="70" fillId="0" borderId="0"/>
    <xf numFmtId="0" fontId="19" fillId="0" borderId="0"/>
    <xf numFmtId="0" fontId="70" fillId="0" borderId="0"/>
    <xf numFmtId="0" fontId="70" fillId="46" borderId="0"/>
    <xf numFmtId="0" fontId="272" fillId="0" borderId="144"/>
    <xf numFmtId="0" fontId="19" fillId="0" borderId="0"/>
    <xf numFmtId="0" fontId="19" fillId="0" borderId="0"/>
    <xf numFmtId="0" fontId="70" fillId="41" borderId="0"/>
    <xf numFmtId="0" fontId="278" fillId="0" borderId="0"/>
    <xf numFmtId="0" fontId="70" fillId="0" borderId="0"/>
    <xf numFmtId="0" fontId="134" fillId="0" borderId="110"/>
    <xf numFmtId="0" fontId="19" fillId="0" borderId="0"/>
    <xf numFmtId="0" fontId="19" fillId="0" borderId="0"/>
    <xf numFmtId="0" fontId="70" fillId="0" borderId="0"/>
    <xf numFmtId="0" fontId="278" fillId="0" borderId="0"/>
    <xf numFmtId="0" fontId="70" fillId="0" borderId="0"/>
    <xf numFmtId="0" fontId="19" fillId="0" borderId="0"/>
    <xf numFmtId="0" fontId="278" fillId="0" borderId="0"/>
    <xf numFmtId="0" fontId="139" fillId="44" borderId="61"/>
    <xf numFmtId="0" fontId="70" fillId="0" borderId="0"/>
    <xf numFmtId="0" fontId="272" fillId="82" borderId="116"/>
    <xf numFmtId="0" fontId="253" fillId="48" borderId="83"/>
    <xf numFmtId="0" fontId="19" fillId="0" borderId="0"/>
    <xf numFmtId="0" fontId="59" fillId="0" borderId="0"/>
    <xf numFmtId="0" fontId="278" fillId="0" borderId="0"/>
    <xf numFmtId="0" fontId="70" fillId="0" borderId="0"/>
    <xf numFmtId="0" fontId="70" fillId="0" borderId="0"/>
    <xf numFmtId="0" fontId="70" fillId="0" borderId="0"/>
    <xf numFmtId="0" fontId="56" fillId="0" borderId="52"/>
    <xf numFmtId="0" fontId="70" fillId="0" borderId="0"/>
    <xf numFmtId="0" fontId="19" fillId="0" borderId="0"/>
    <xf numFmtId="0" fontId="278" fillId="0" borderId="0"/>
    <xf numFmtId="0" fontId="278" fillId="0" borderId="0"/>
    <xf numFmtId="0" fontId="19" fillId="0" borderId="0"/>
    <xf numFmtId="0" fontId="19" fillId="29" borderId="0"/>
    <xf numFmtId="0" fontId="19" fillId="0" borderId="0"/>
    <xf numFmtId="0" fontId="19" fillId="0" borderId="0"/>
    <xf numFmtId="0" fontId="19" fillId="0" borderId="0"/>
    <xf numFmtId="0" fontId="70" fillId="0" borderId="0"/>
    <xf numFmtId="0" fontId="70" fillId="0" borderId="0"/>
    <xf numFmtId="0" fontId="278" fillId="48" borderId="83"/>
    <xf numFmtId="0" fontId="70" fillId="0" borderId="0"/>
    <xf numFmtId="0" fontId="19" fillId="0" borderId="0"/>
    <xf numFmtId="0" fontId="70" fillId="0" borderId="0"/>
    <xf numFmtId="0" fontId="250" fillId="107" borderId="168"/>
    <xf numFmtId="0" fontId="118" fillId="0" borderId="0"/>
    <xf numFmtId="0" fontId="70" fillId="0" borderId="0"/>
    <xf numFmtId="0" fontId="59" fillId="0" borderId="54"/>
    <xf numFmtId="0" fontId="70" fillId="0" borderId="0"/>
    <xf numFmtId="0" fontId="19" fillId="0" borderId="0"/>
    <xf numFmtId="0" fontId="19" fillId="0" borderId="0"/>
    <xf numFmtId="0" fontId="70" fillId="0" borderId="0"/>
    <xf numFmtId="0" fontId="19" fillId="0" borderId="0"/>
    <xf numFmtId="0" fontId="70" fillId="0" borderId="0"/>
    <xf numFmtId="0" fontId="70" fillId="0" borderId="0"/>
    <xf numFmtId="0" fontId="278" fillId="0" borderId="0"/>
    <xf numFmtId="0" fontId="276" fillId="61" borderId="67"/>
    <xf numFmtId="0" fontId="70" fillId="0" borderId="0"/>
    <xf numFmtId="0" fontId="270" fillId="0" borderId="112"/>
    <xf numFmtId="0" fontId="278" fillId="48" borderId="83"/>
    <xf numFmtId="0" fontId="64" fillId="0" borderId="55"/>
    <xf numFmtId="0" fontId="70" fillId="0" borderId="0"/>
    <xf numFmtId="0" fontId="278" fillId="0" borderId="168"/>
    <xf numFmtId="0" fontId="278" fillId="0" borderId="0"/>
    <xf numFmtId="0" fontId="19" fillId="0" borderId="0"/>
    <xf numFmtId="0" fontId="70" fillId="0" borderId="0"/>
    <xf numFmtId="0" fontId="70" fillId="0" borderId="0"/>
    <xf numFmtId="0" fontId="70" fillId="0" borderId="0"/>
    <xf numFmtId="0" fontId="70" fillId="0" borderId="0"/>
    <xf numFmtId="0" fontId="270" fillId="0" borderId="112"/>
    <xf numFmtId="0" fontId="70" fillId="46" borderId="0"/>
    <xf numFmtId="0" fontId="19" fillId="0" borderId="0"/>
    <xf numFmtId="0" fontId="70" fillId="40" borderId="0"/>
    <xf numFmtId="0" fontId="278" fillId="0" borderId="0"/>
    <xf numFmtId="0" fontId="19" fillId="0" borderId="0"/>
    <xf numFmtId="0" fontId="270" fillId="0" borderId="112"/>
    <xf numFmtId="0" fontId="70" fillId="0" borderId="0"/>
    <xf numFmtId="0" fontId="278" fillId="0" borderId="0"/>
    <xf numFmtId="0" fontId="77" fillId="0" borderId="36"/>
    <xf numFmtId="0" fontId="70" fillId="0" borderId="0"/>
    <xf numFmtId="0" fontId="70" fillId="0" borderId="0"/>
    <xf numFmtId="0" fontId="270" fillId="0" borderId="112"/>
    <xf numFmtId="0" fontId="19" fillId="0" borderId="0"/>
    <xf numFmtId="0" fontId="139" fillId="44" borderId="61"/>
    <xf numFmtId="0" fontId="278" fillId="0" borderId="0"/>
    <xf numFmtId="0" fontId="70" fillId="0" borderId="0"/>
    <xf numFmtId="0" fontId="278" fillId="0" borderId="0"/>
    <xf numFmtId="0" fontId="70" fillId="0" borderId="0"/>
    <xf numFmtId="0" fontId="70" fillId="0" borderId="0"/>
    <xf numFmtId="0" fontId="46" fillId="0" borderId="0"/>
    <xf numFmtId="0" fontId="19" fillId="0" borderId="0"/>
    <xf numFmtId="0" fontId="278" fillId="0" borderId="0"/>
    <xf numFmtId="0" fontId="59" fillId="0" borderId="0"/>
    <xf numFmtId="0" fontId="70" fillId="0" borderId="0"/>
    <xf numFmtId="0" fontId="56" fillId="0" borderId="52"/>
    <xf numFmtId="0" fontId="70" fillId="0" borderId="0"/>
    <xf numFmtId="0" fontId="26" fillId="0" borderId="0"/>
    <xf numFmtId="0" fontId="46" fillId="0" borderId="0"/>
    <xf numFmtId="0" fontId="278" fillId="0" borderId="0"/>
    <xf numFmtId="0" fontId="70" fillId="0" borderId="0"/>
    <xf numFmtId="0" fontId="70" fillId="0" borderId="0"/>
    <xf numFmtId="0" fontId="278" fillId="0" borderId="0"/>
    <xf numFmtId="0" fontId="119" fillId="0" borderId="54"/>
    <xf numFmtId="0" fontId="70" fillId="0" borderId="0"/>
    <xf numFmtId="0" fontId="19" fillId="0" borderId="0"/>
    <xf numFmtId="0" fontId="17" fillId="0" borderId="0"/>
    <xf numFmtId="0" fontId="19" fillId="0" borderId="0"/>
    <xf numFmtId="0" fontId="70" fillId="0" borderId="0"/>
    <xf numFmtId="0" fontId="19" fillId="0" borderId="0"/>
    <xf numFmtId="0" fontId="70" fillId="0" borderId="0"/>
    <xf numFmtId="0" fontId="70" fillId="0" borderId="0"/>
    <xf numFmtId="0" fontId="70" fillId="0" borderId="0"/>
    <xf numFmtId="0" fontId="70" fillId="0" borderId="0"/>
    <xf numFmtId="0" fontId="278" fillId="0" borderId="0"/>
    <xf numFmtId="0" fontId="70" fillId="0" borderId="0"/>
    <xf numFmtId="0" fontId="70" fillId="0" borderId="0"/>
    <xf numFmtId="0" fontId="70" fillId="0" borderId="0"/>
    <xf numFmtId="0" fontId="19" fillId="0" borderId="0"/>
    <xf numFmtId="0" fontId="278" fillId="0" borderId="0"/>
    <xf numFmtId="0" fontId="272" fillId="0" borderId="144"/>
    <xf numFmtId="0" fontId="278" fillId="0" borderId="0"/>
    <xf numFmtId="0" fontId="70" fillId="0" borderId="0"/>
    <xf numFmtId="0" fontId="19" fillId="0" borderId="0"/>
    <xf numFmtId="0" fontId="278" fillId="0" borderId="0"/>
    <xf numFmtId="0" fontId="19" fillId="0" borderId="0"/>
    <xf numFmtId="0" fontId="64" fillId="0" borderId="55"/>
    <xf numFmtId="0" fontId="59" fillId="0" borderId="54"/>
    <xf numFmtId="0" fontId="19" fillId="0" borderId="0"/>
    <xf numFmtId="0" fontId="278" fillId="0" borderId="0"/>
    <xf numFmtId="0" fontId="62" fillId="0" borderId="0"/>
    <xf numFmtId="0" fontId="70" fillId="43" borderId="0"/>
    <xf numFmtId="0" fontId="19" fillId="0" borderId="0"/>
    <xf numFmtId="0" fontId="19" fillId="0" borderId="0"/>
    <xf numFmtId="0" fontId="270" fillId="0" borderId="112"/>
    <xf numFmtId="0" fontId="19" fillId="0" borderId="0"/>
    <xf numFmtId="0" fontId="19" fillId="0" borderId="0"/>
    <xf numFmtId="0" fontId="70" fillId="0" borderId="0"/>
    <xf numFmtId="0" fontId="278" fillId="0" borderId="0"/>
    <xf numFmtId="0" fontId="70" fillId="0" borderId="0"/>
    <xf numFmtId="0" fontId="70" fillId="0" borderId="0"/>
    <xf numFmtId="0" fontId="228" fillId="45" borderId="84"/>
    <xf numFmtId="0" fontId="140" fillId="44" borderId="61"/>
    <xf numFmtId="0" fontId="139" fillId="44" borderId="61"/>
    <xf numFmtId="0" fontId="70" fillId="0" borderId="0"/>
    <xf numFmtId="0" fontId="19" fillId="0" borderId="0"/>
    <xf numFmtId="0" fontId="19" fillId="0" borderId="0"/>
    <xf numFmtId="0" fontId="70" fillId="0" borderId="0"/>
    <xf numFmtId="0" fontId="3" fillId="63" borderId="137"/>
    <xf numFmtId="0" fontId="70" fillId="0" borderId="0"/>
    <xf numFmtId="0" fontId="270" fillId="0" borderId="112"/>
    <xf numFmtId="0" fontId="70" fillId="0" borderId="0"/>
    <xf numFmtId="0" fontId="70" fillId="0" borderId="0"/>
    <xf numFmtId="0" fontId="79" fillId="0" borderId="168"/>
    <xf numFmtId="0" fontId="70" fillId="0" borderId="0"/>
    <xf numFmtId="0" fontId="278" fillId="0" borderId="0"/>
    <xf numFmtId="0" fontId="19" fillId="0" borderId="0"/>
    <xf numFmtId="0" fontId="70" fillId="0" borderId="0"/>
    <xf numFmtId="0" fontId="70" fillId="0" borderId="0"/>
    <xf numFmtId="0" fontId="157" fillId="76" borderId="128"/>
    <xf numFmtId="0" fontId="70" fillId="0" borderId="0"/>
    <xf numFmtId="0" fontId="70" fillId="0" borderId="0"/>
    <xf numFmtId="0" fontId="214" fillId="51" borderId="84"/>
    <xf numFmtId="0" fontId="19" fillId="0" borderId="0"/>
    <xf numFmtId="0" fontId="70" fillId="0" borderId="0"/>
    <xf numFmtId="0" fontId="70" fillId="0" borderId="0"/>
    <xf numFmtId="0" fontId="278" fillId="0" borderId="0"/>
    <xf numFmtId="0" fontId="70" fillId="0" borderId="0"/>
    <xf numFmtId="0" fontId="74" fillId="55" borderId="0"/>
    <xf numFmtId="0" fontId="63" fillId="0" borderId="55"/>
    <xf numFmtId="0" fontId="139" fillId="44" borderId="61"/>
    <xf numFmtId="0" fontId="8" fillId="43" borderId="0"/>
    <xf numFmtId="0" fontId="270" fillId="0" borderId="112"/>
    <xf numFmtId="0" fontId="19" fillId="0" borderId="0"/>
    <xf numFmtId="0" fontId="70" fillId="0" borderId="0"/>
    <xf numFmtId="0" fontId="278" fillId="0" borderId="0"/>
    <xf numFmtId="0" fontId="19" fillId="0" borderId="0"/>
    <xf numFmtId="0" fontId="278" fillId="0" borderId="0"/>
    <xf numFmtId="0" fontId="278" fillId="0" borderId="78"/>
    <xf numFmtId="0" fontId="139" fillId="44" borderId="61"/>
    <xf numFmtId="0" fontId="278" fillId="48" borderId="83"/>
    <xf numFmtId="0" fontId="19" fillId="0" borderId="0"/>
    <xf numFmtId="0" fontId="70" fillId="0" borderId="0"/>
    <xf numFmtId="0" fontId="8" fillId="43" borderId="0"/>
    <xf numFmtId="0" fontId="19" fillId="0" borderId="0"/>
    <xf numFmtId="0" fontId="278" fillId="0" borderId="0"/>
    <xf numFmtId="0" fontId="70" fillId="0" borderId="0"/>
    <xf numFmtId="0" fontId="8" fillId="45" borderId="0"/>
    <xf numFmtId="0" fontId="45" fillId="72" borderId="0"/>
    <xf numFmtId="0" fontId="70" fillId="0" borderId="0"/>
    <xf numFmtId="0" fontId="19" fillId="0" borderId="0"/>
    <xf numFmtId="0" fontId="19" fillId="0" borderId="0"/>
    <xf numFmtId="0" fontId="139" fillId="44" borderId="61"/>
    <xf numFmtId="0" fontId="278" fillId="48" borderId="83"/>
    <xf numFmtId="0" fontId="278" fillId="0" borderId="0"/>
    <xf numFmtId="0" fontId="70" fillId="0" borderId="0"/>
    <xf numFmtId="0" fontId="70" fillId="0" borderId="0"/>
    <xf numFmtId="0" fontId="46" fillId="0" borderId="0"/>
    <xf numFmtId="0" fontId="70" fillId="0" borderId="0"/>
    <xf numFmtId="0" fontId="70" fillId="0" borderId="0"/>
    <xf numFmtId="0" fontId="278" fillId="0" borderId="0"/>
    <xf numFmtId="0" fontId="278" fillId="0" borderId="0"/>
    <xf numFmtId="0" fontId="217" fillId="2" borderId="0"/>
    <xf numFmtId="0" fontId="278" fillId="0" borderId="0"/>
    <xf numFmtId="0" fontId="19" fillId="0" borderId="0"/>
    <xf numFmtId="0" fontId="278" fillId="48" borderId="83"/>
    <xf numFmtId="0" fontId="278" fillId="0" borderId="0"/>
    <xf numFmtId="0" fontId="19" fillId="0" borderId="0"/>
    <xf numFmtId="0" fontId="278" fillId="0" borderId="0"/>
    <xf numFmtId="0" fontId="270" fillId="0" borderId="112"/>
    <xf numFmtId="0" fontId="19" fillId="0" borderId="0"/>
    <xf numFmtId="0" fontId="40" fillId="52" borderId="47"/>
    <xf numFmtId="0" fontId="70" fillId="0" borderId="0"/>
    <xf numFmtId="0" fontId="19" fillId="43" borderId="0"/>
    <xf numFmtId="0" fontId="70" fillId="0" borderId="0"/>
    <xf numFmtId="0" fontId="19" fillId="0" borderId="0"/>
    <xf numFmtId="0" fontId="278" fillId="0" borderId="0"/>
    <xf numFmtId="0" fontId="70" fillId="0" borderId="0"/>
    <xf numFmtId="0" fontId="19" fillId="0" borderId="0"/>
    <xf numFmtId="0" fontId="70" fillId="0" borderId="0"/>
    <xf numFmtId="0" fontId="278" fillId="48" borderId="83"/>
    <xf numFmtId="0" fontId="99" fillId="45" borderId="61"/>
    <xf numFmtId="0" fontId="70" fillId="0" borderId="0"/>
    <xf numFmtId="0" fontId="19" fillId="0" borderId="0"/>
    <xf numFmtId="0" fontId="19" fillId="0" borderId="0"/>
    <xf numFmtId="0" fontId="139" fillId="44" borderId="61"/>
    <xf numFmtId="0" fontId="278" fillId="0" borderId="0"/>
    <xf numFmtId="0" fontId="19" fillId="0" borderId="0"/>
    <xf numFmtId="0" fontId="59" fillId="0" borderId="54"/>
    <xf numFmtId="0" fontId="56" fillId="0" borderId="52"/>
    <xf numFmtId="0" fontId="19" fillId="0" borderId="0"/>
    <xf numFmtId="0" fontId="19" fillId="0" borderId="0"/>
    <xf numFmtId="0" fontId="19" fillId="0" borderId="0"/>
    <xf numFmtId="0" fontId="105" fillId="0" borderId="63"/>
    <xf numFmtId="0" fontId="278" fillId="0" borderId="0"/>
    <xf numFmtId="0" fontId="70" fillId="0" borderId="0"/>
    <xf numFmtId="0" fontId="278" fillId="0" borderId="0"/>
    <xf numFmtId="0" fontId="19" fillId="0" borderId="0"/>
    <xf numFmtId="0" fontId="19" fillId="0" borderId="0"/>
    <xf numFmtId="0" fontId="19" fillId="0" borderId="0"/>
    <xf numFmtId="0" fontId="19" fillId="0" borderId="0"/>
    <xf numFmtId="0" fontId="19" fillId="0" borderId="0"/>
    <xf numFmtId="0" fontId="59" fillId="0" borderId="0"/>
    <xf numFmtId="0" fontId="139" fillId="44" borderId="61"/>
    <xf numFmtId="0" fontId="278" fillId="48" borderId="83"/>
    <xf numFmtId="0" fontId="278" fillId="0" borderId="0"/>
    <xf numFmtId="0" fontId="278" fillId="0" borderId="0"/>
    <xf numFmtId="0" fontId="70" fillId="0" borderId="0"/>
    <xf numFmtId="0" fontId="70" fillId="0" borderId="0"/>
    <xf numFmtId="0" fontId="19" fillId="0" borderId="0"/>
    <xf numFmtId="0" fontId="70" fillId="0" borderId="0"/>
    <xf numFmtId="0" fontId="19" fillId="0" borderId="0"/>
    <xf numFmtId="0" fontId="220" fillId="0" borderId="0"/>
    <xf numFmtId="0" fontId="278" fillId="0" borderId="0"/>
    <xf numFmtId="0" fontId="70" fillId="0" borderId="0"/>
    <xf numFmtId="0" fontId="278" fillId="0" borderId="0"/>
    <xf numFmtId="0" fontId="70" fillId="42" borderId="0"/>
    <xf numFmtId="0" fontId="19" fillId="0" borderId="0"/>
    <xf numFmtId="0" fontId="270" fillId="0" borderId="112"/>
    <xf numFmtId="0" fontId="278" fillId="0" borderId="0"/>
    <xf numFmtId="0" fontId="70" fillId="0" borderId="0"/>
    <xf numFmtId="0" fontId="278" fillId="48" borderId="83"/>
    <xf numFmtId="0" fontId="70" fillId="0" borderId="0"/>
    <xf numFmtId="0" fontId="19" fillId="0" borderId="0"/>
    <xf numFmtId="0" fontId="278" fillId="48" borderId="83"/>
    <xf numFmtId="0" fontId="278" fillId="0" borderId="0"/>
    <xf numFmtId="0" fontId="143" fillId="0" borderId="0"/>
    <xf numFmtId="0" fontId="70" fillId="49" borderId="0"/>
    <xf numFmtId="0" fontId="278" fillId="48" borderId="83"/>
    <xf numFmtId="0" fontId="70" fillId="0" borderId="0"/>
    <xf numFmtId="0" fontId="70" fillId="0" borderId="0"/>
    <xf numFmtId="0" fontId="19" fillId="0" borderId="0"/>
    <xf numFmtId="0" fontId="121" fillId="0" borderId="0"/>
    <xf numFmtId="0" fontId="70" fillId="0" borderId="0"/>
    <xf numFmtId="0" fontId="76" fillId="55" borderId="0"/>
    <xf numFmtId="0" fontId="272" fillId="82" borderId="116"/>
    <xf numFmtId="0" fontId="56" fillId="0" borderId="52"/>
    <xf numFmtId="0" fontId="70" fillId="0" borderId="0"/>
    <xf numFmtId="0" fontId="278" fillId="48" borderId="83"/>
    <xf numFmtId="0" fontId="70" fillId="0" borderId="0"/>
    <xf numFmtId="0" fontId="208" fillId="1" borderId="132"/>
    <xf numFmtId="0" fontId="278" fillId="0" borderId="0"/>
    <xf numFmtId="0" fontId="276" fillId="61" borderId="0"/>
    <xf numFmtId="0" fontId="70" fillId="0" borderId="0"/>
    <xf numFmtId="0" fontId="19" fillId="0" borderId="0"/>
    <xf numFmtId="0" fontId="70" fillId="0" borderId="0"/>
    <xf numFmtId="0" fontId="70" fillId="0" borderId="0"/>
    <xf numFmtId="0" fontId="278" fillId="0" borderId="0"/>
    <xf numFmtId="0" fontId="278" fillId="0" borderId="0"/>
    <xf numFmtId="0" fontId="19" fillId="0" borderId="0"/>
    <xf numFmtId="0" fontId="278" fillId="0" borderId="0"/>
    <xf numFmtId="0" fontId="278" fillId="0" borderId="0"/>
    <xf numFmtId="0" fontId="76" fillId="55" borderId="0"/>
    <xf numFmtId="0" fontId="272" fillId="0" borderId="144"/>
    <xf numFmtId="0" fontId="19" fillId="0" borderId="0"/>
    <xf numFmtId="0" fontId="19" fillId="0" borderId="0"/>
    <xf numFmtId="0" fontId="278" fillId="48" borderId="83"/>
    <xf numFmtId="0" fontId="70" fillId="0" borderId="0"/>
    <xf numFmtId="0" fontId="70" fillId="0" borderId="0"/>
    <xf numFmtId="0" fontId="19" fillId="0" borderId="0"/>
    <xf numFmtId="0" fontId="70" fillId="0" borderId="0"/>
    <xf numFmtId="0" fontId="192" fillId="0" borderId="79"/>
    <xf numFmtId="0" fontId="59" fillId="0" borderId="54"/>
    <xf numFmtId="0" fontId="19" fillId="0" borderId="0"/>
    <xf numFmtId="0" fontId="70" fillId="0" borderId="0"/>
    <xf numFmtId="0" fontId="135" fillId="0" borderId="110"/>
    <xf numFmtId="0" fontId="157" fillId="76" borderId="128"/>
    <xf numFmtId="0" fontId="70" fillId="0" borderId="0"/>
    <xf numFmtId="0" fontId="70" fillId="0" borderId="0"/>
    <xf numFmtId="0" fontId="270" fillId="0" borderId="112"/>
    <xf numFmtId="0" fontId="278" fillId="0" borderId="0"/>
    <xf numFmtId="0" fontId="70" fillId="0" borderId="0"/>
    <xf numFmtId="0" fontId="19" fillId="0" borderId="0"/>
    <xf numFmtId="0" fontId="19" fillId="0" borderId="0"/>
    <xf numFmtId="0" fontId="19" fillId="0" borderId="0"/>
    <xf numFmtId="0" fontId="19" fillId="0" borderId="0"/>
    <xf numFmtId="0" fontId="278" fillId="0" borderId="0"/>
    <xf numFmtId="0" fontId="70" fillId="0" borderId="0"/>
    <xf numFmtId="0" fontId="70" fillId="0" borderId="0"/>
    <xf numFmtId="0" fontId="19" fillId="0" borderId="0"/>
    <xf numFmtId="0" fontId="278" fillId="0" borderId="0"/>
    <xf numFmtId="0" fontId="70" fillId="0" borderId="0"/>
    <xf numFmtId="0" fontId="272" fillId="0" borderId="0"/>
    <xf numFmtId="0" fontId="64" fillId="0" borderId="55"/>
    <xf numFmtId="0" fontId="19" fillId="0" borderId="0"/>
    <xf numFmtId="0" fontId="75" fillId="0" borderId="0"/>
    <xf numFmtId="0" fontId="270" fillId="0" borderId="112"/>
    <xf numFmtId="0" fontId="19" fillId="0" borderId="0"/>
    <xf numFmtId="0" fontId="70" fillId="0" borderId="0"/>
    <xf numFmtId="0" fontId="70" fillId="0" borderId="0"/>
    <xf numFmtId="0" fontId="70" fillId="0" borderId="0"/>
    <xf numFmtId="0" fontId="272" fillId="82" borderId="116"/>
    <xf numFmtId="0" fontId="59" fillId="0" borderId="54"/>
    <xf numFmtId="0" fontId="278" fillId="0" borderId="0"/>
    <xf numFmtId="0" fontId="8" fillId="48" borderId="0"/>
    <xf numFmtId="0" fontId="278" fillId="0" borderId="0"/>
    <xf numFmtId="0" fontId="24" fillId="0" borderId="0"/>
    <xf numFmtId="0" fontId="278" fillId="0" borderId="0"/>
    <xf numFmtId="0" fontId="56" fillId="0" borderId="52"/>
    <xf numFmtId="0" fontId="139" fillId="44" borderId="61"/>
    <xf numFmtId="0" fontId="19" fillId="0" borderId="0"/>
    <xf numFmtId="0" fontId="17" fillId="0" borderId="114"/>
    <xf numFmtId="0" fontId="278" fillId="0" borderId="0"/>
    <xf numFmtId="0" fontId="276" fillId="0" borderId="132"/>
    <xf numFmtId="0" fontId="278" fillId="0" borderId="0"/>
    <xf numFmtId="0" fontId="79" fillId="0" borderId="116"/>
    <xf numFmtId="0" fontId="70" fillId="0" borderId="0"/>
    <xf numFmtId="0" fontId="70" fillId="0" borderId="0"/>
    <xf numFmtId="0" fontId="8" fillId="0" borderId="0"/>
    <xf numFmtId="0" fontId="70" fillId="0" borderId="0"/>
    <xf numFmtId="0" fontId="278" fillId="0" borderId="0"/>
    <xf numFmtId="0" fontId="70" fillId="0" borderId="0"/>
    <xf numFmtId="0" fontId="74" fillId="59" borderId="0"/>
    <xf numFmtId="0" fontId="278" fillId="0" borderId="0"/>
    <xf numFmtId="0" fontId="19" fillId="0" borderId="0"/>
    <xf numFmtId="0" fontId="278" fillId="0" borderId="0"/>
    <xf numFmtId="0" fontId="19" fillId="0" borderId="0"/>
    <xf numFmtId="0" fontId="70" fillId="0" borderId="0"/>
    <xf numFmtId="0" fontId="19" fillId="0" borderId="0"/>
    <xf numFmtId="0" fontId="19" fillId="0" borderId="0"/>
    <xf numFmtId="0" fontId="70" fillId="0" borderId="0"/>
    <xf numFmtId="0" fontId="70" fillId="0" borderId="0"/>
    <xf numFmtId="0" fontId="140" fillId="44" borderId="61"/>
    <xf numFmtId="0" fontId="19" fillId="0" borderId="0"/>
    <xf numFmtId="0" fontId="278" fillId="0" borderId="0"/>
    <xf numFmtId="0" fontId="70" fillId="0" borderId="0"/>
    <xf numFmtId="0" fontId="19" fillId="0" borderId="0"/>
    <xf numFmtId="0" fontId="278" fillId="0" borderId="0"/>
    <xf numFmtId="0" fontId="46" fillId="0" borderId="0"/>
    <xf numFmtId="0" fontId="19" fillId="0" borderId="0"/>
    <xf numFmtId="0" fontId="58" fillId="0" borderId="0"/>
    <xf numFmtId="0" fontId="70" fillId="0" borderId="0"/>
    <xf numFmtId="0" fontId="19" fillId="0" borderId="0"/>
    <xf numFmtId="0" fontId="216" fillId="2" borderId="0"/>
    <xf numFmtId="0" fontId="70" fillId="0" borderId="0"/>
    <xf numFmtId="0" fontId="270" fillId="0" borderId="112"/>
    <xf numFmtId="0" fontId="70" fillId="0" borderId="0"/>
    <xf numFmtId="0" fontId="70" fillId="0" borderId="0"/>
    <xf numFmtId="0" fontId="81" fillId="0" borderId="132"/>
    <xf numFmtId="0" fontId="19" fillId="0" borderId="0"/>
    <xf numFmtId="0" fontId="56" fillId="0" borderId="52"/>
    <xf numFmtId="0" fontId="232" fillId="96" borderId="40"/>
    <xf numFmtId="0" fontId="70" fillId="0" borderId="0"/>
    <xf numFmtId="0" fontId="70" fillId="0" borderId="0"/>
    <xf numFmtId="0" fontId="278" fillId="0" borderId="0"/>
    <xf numFmtId="0" fontId="19" fillId="0" borderId="0"/>
    <xf numFmtId="0" fontId="70" fillId="0" borderId="0"/>
    <xf numFmtId="0" fontId="70" fillId="0" borderId="0"/>
    <xf numFmtId="0" fontId="139" fillId="44" borderId="61"/>
    <xf numFmtId="0" fontId="278" fillId="0" borderId="0"/>
    <xf numFmtId="0" fontId="76" fillId="55" borderId="0"/>
    <xf numFmtId="0" fontId="8" fillId="48" borderId="0"/>
    <xf numFmtId="0" fontId="278" fillId="0" borderId="0"/>
    <xf numFmtId="0" fontId="70" fillId="0" borderId="0"/>
    <xf numFmtId="0" fontId="70" fillId="0" borderId="0"/>
    <xf numFmtId="0" fontId="278" fillId="0" borderId="0"/>
    <xf numFmtId="0" fontId="70" fillId="0" borderId="0"/>
    <xf numFmtId="0" fontId="70" fillId="0" borderId="0"/>
    <xf numFmtId="0" fontId="70" fillId="0" borderId="0"/>
    <xf numFmtId="0" fontId="70" fillId="0" borderId="0"/>
    <xf numFmtId="0" fontId="70" fillId="0" borderId="0"/>
    <xf numFmtId="0" fontId="70" fillId="0" borderId="0"/>
    <xf numFmtId="0" fontId="278" fillId="0" borderId="0"/>
    <xf numFmtId="0" fontId="19" fillId="0" borderId="0"/>
    <xf numFmtId="0" fontId="278" fillId="0" borderId="0"/>
    <xf numFmtId="0" fontId="278" fillId="0" borderId="0"/>
    <xf numFmtId="0" fontId="70" fillId="0" borderId="0"/>
    <xf numFmtId="0" fontId="57" fillId="0" borderId="53"/>
    <xf numFmtId="0" fontId="19" fillId="0" borderId="0"/>
    <xf numFmtId="0" fontId="278" fillId="0" borderId="0"/>
    <xf numFmtId="0" fontId="70" fillId="0" borderId="0"/>
    <xf numFmtId="0" fontId="70" fillId="0" borderId="0"/>
    <xf numFmtId="0" fontId="278" fillId="0" borderId="0"/>
    <xf numFmtId="0" fontId="59" fillId="0" borderId="54"/>
    <xf numFmtId="0" fontId="19" fillId="0" borderId="0"/>
    <xf numFmtId="0" fontId="70" fillId="0" borderId="0"/>
    <xf numFmtId="0" fontId="64" fillId="0" borderId="55"/>
    <xf numFmtId="0" fontId="278" fillId="0" borderId="0"/>
    <xf numFmtId="0" fontId="70" fillId="0" borderId="0"/>
    <xf numFmtId="0" fontId="70" fillId="0" borderId="0"/>
    <xf numFmtId="0" fontId="70" fillId="0" borderId="0"/>
    <xf numFmtId="0" fontId="76" fillId="52" borderId="0"/>
    <xf numFmtId="0" fontId="56" fillId="0" borderId="52"/>
    <xf numFmtId="0" fontId="19" fillId="0" borderId="0"/>
    <xf numFmtId="0" fontId="278" fillId="0" borderId="0"/>
    <xf numFmtId="0" fontId="278" fillId="0" borderId="0"/>
    <xf numFmtId="0" fontId="272" fillId="82" borderId="116"/>
    <xf numFmtId="0" fontId="278" fillId="0" borderId="0"/>
    <xf numFmtId="0" fontId="19" fillId="0" borderId="0"/>
    <xf numFmtId="0" fontId="19" fillId="0" borderId="0"/>
    <xf numFmtId="0" fontId="139" fillId="44" borderId="61"/>
    <xf numFmtId="0" fontId="278" fillId="0" borderId="0"/>
    <xf numFmtId="0" fontId="56" fillId="0" borderId="52"/>
    <xf numFmtId="0" fontId="19" fillId="0" borderId="0"/>
    <xf numFmtId="0" fontId="278" fillId="0" borderId="0"/>
    <xf numFmtId="0" fontId="76" fillId="55" borderId="0"/>
    <xf numFmtId="0" fontId="85" fillId="0" borderId="144"/>
    <xf numFmtId="0" fontId="70" fillId="0" borderId="0"/>
    <xf numFmtId="0" fontId="19" fillId="0" borderId="0"/>
    <xf numFmtId="0" fontId="278" fillId="0" borderId="0"/>
    <xf numFmtId="0" fontId="64" fillId="0" borderId="55"/>
    <xf numFmtId="0" fontId="19" fillId="0" borderId="0"/>
    <xf numFmtId="0" fontId="59" fillId="0" borderId="0"/>
    <xf numFmtId="0" fontId="278" fillId="0" borderId="0"/>
    <xf numFmtId="0" fontId="278" fillId="0" borderId="0"/>
    <xf numFmtId="0" fontId="64" fillId="0" borderId="55"/>
    <xf numFmtId="0" fontId="19" fillId="0" borderId="0"/>
    <xf numFmtId="0" fontId="209" fillId="0" borderId="0"/>
    <xf numFmtId="0" fontId="278" fillId="0" borderId="0"/>
    <xf numFmtId="0" fontId="278" fillId="0" borderId="0"/>
    <xf numFmtId="0" fontId="70" fillId="0" borderId="0"/>
    <xf numFmtId="0" fontId="19" fillId="0" borderId="0"/>
    <xf numFmtId="0" fontId="19" fillId="0" borderId="0"/>
    <xf numFmtId="0" fontId="139" fillId="44" borderId="61"/>
    <xf numFmtId="0" fontId="278" fillId="0" borderId="0"/>
    <xf numFmtId="0" fontId="19" fillId="0" borderId="0"/>
    <xf numFmtId="0" fontId="70" fillId="0" borderId="0"/>
    <xf numFmtId="0" fontId="278" fillId="0" borderId="0"/>
    <xf numFmtId="0" fontId="70" fillId="0" borderId="0"/>
    <xf numFmtId="0" fontId="74" fillId="54" borderId="0"/>
    <xf numFmtId="0" fontId="70" fillId="0" borderId="0"/>
    <xf numFmtId="0" fontId="70" fillId="0" borderId="0"/>
    <xf numFmtId="0" fontId="278" fillId="0" borderId="0"/>
    <xf numFmtId="0" fontId="266" fillId="0" borderId="109"/>
    <xf numFmtId="0" fontId="56" fillId="0" borderId="52"/>
    <xf numFmtId="0" fontId="19" fillId="0" borderId="0"/>
    <xf numFmtId="0" fontId="70" fillId="0" borderId="0"/>
    <xf numFmtId="0" fontId="119" fillId="0" borderId="54"/>
    <xf numFmtId="0" fontId="278" fillId="0" borderId="0"/>
    <xf numFmtId="0" fontId="278" fillId="0" borderId="0"/>
    <xf numFmtId="0" fontId="70" fillId="0" borderId="0"/>
    <xf numFmtId="0" fontId="70" fillId="0" borderId="0"/>
    <xf numFmtId="0" fontId="70" fillId="0" borderId="0"/>
    <xf numFmtId="0" fontId="19" fillId="0" borderId="0"/>
    <xf numFmtId="0" fontId="70" fillId="0" borderId="0"/>
    <xf numFmtId="0" fontId="70" fillId="0" borderId="0"/>
    <xf numFmtId="0" fontId="278" fillId="0" borderId="0"/>
    <xf numFmtId="0" fontId="278" fillId="48" borderId="83"/>
    <xf numFmtId="0" fontId="272" fillId="0" borderId="144"/>
    <xf numFmtId="0" fontId="70" fillId="0" borderId="0"/>
    <xf numFmtId="0" fontId="139" fillId="44" borderId="61"/>
    <xf numFmtId="0" fontId="139" fillId="44" borderId="61"/>
    <xf numFmtId="0" fontId="70" fillId="0" borderId="0"/>
    <xf numFmtId="0" fontId="70" fillId="0" borderId="0"/>
    <xf numFmtId="0" fontId="139" fillId="44" borderId="61"/>
    <xf numFmtId="0" fontId="278" fillId="0" borderId="0"/>
    <xf numFmtId="0" fontId="278" fillId="0" borderId="0"/>
    <xf numFmtId="0" fontId="70" fillId="0" borderId="0"/>
    <xf numFmtId="0" fontId="270" fillId="0" borderId="112"/>
    <xf numFmtId="0" fontId="19" fillId="0" borderId="0"/>
    <xf numFmtId="0" fontId="247" fillId="0" borderId="107"/>
    <xf numFmtId="0" fontId="278" fillId="0" borderId="0"/>
    <xf numFmtId="0" fontId="278" fillId="0" borderId="0"/>
    <xf numFmtId="0" fontId="278" fillId="0" borderId="0"/>
    <xf numFmtId="0" fontId="278" fillId="0" borderId="0"/>
    <xf numFmtId="0" fontId="272" fillId="0" borderId="144"/>
    <xf numFmtId="0" fontId="272" fillId="82" borderId="116"/>
    <xf numFmtId="0" fontId="8" fillId="46" borderId="0"/>
    <xf numFmtId="0" fontId="278" fillId="0" borderId="0"/>
    <xf numFmtId="0" fontId="19" fillId="0" borderId="0"/>
    <xf numFmtId="0" fontId="70" fillId="0" borderId="0"/>
    <xf numFmtId="0" fontId="278" fillId="0" borderId="0"/>
    <xf numFmtId="0" fontId="70" fillId="0" borderId="0"/>
    <xf numFmtId="0" fontId="19" fillId="32" borderId="0"/>
    <xf numFmtId="0" fontId="58" fillId="0" borderId="0"/>
    <xf numFmtId="0" fontId="19" fillId="0" borderId="0"/>
    <xf numFmtId="0" fontId="19" fillId="0" borderId="0"/>
    <xf numFmtId="0" fontId="19" fillId="0" borderId="0"/>
    <xf numFmtId="0" fontId="278" fillId="0" borderId="0"/>
    <xf numFmtId="0" fontId="59" fillId="0" borderId="54"/>
    <xf numFmtId="0" fontId="46" fillId="0" borderId="0"/>
    <xf numFmtId="0" fontId="278" fillId="0" borderId="0"/>
    <xf numFmtId="0" fontId="278" fillId="0" borderId="0"/>
    <xf numFmtId="0" fontId="8" fillId="48" borderId="0"/>
    <xf numFmtId="0" fontId="59" fillId="0" borderId="0"/>
    <xf numFmtId="0" fontId="278" fillId="0" borderId="0"/>
    <xf numFmtId="0" fontId="59" fillId="0" borderId="54"/>
    <xf numFmtId="0" fontId="139" fillId="44" borderId="61"/>
    <xf numFmtId="0" fontId="70" fillId="0" borderId="0"/>
    <xf numFmtId="0" fontId="278" fillId="0" borderId="0"/>
    <xf numFmtId="0" fontId="253" fillId="48" borderId="83"/>
    <xf numFmtId="0" fontId="119" fillId="0" borderId="54"/>
    <xf numFmtId="0" fontId="19" fillId="0" borderId="0"/>
    <xf numFmtId="0" fontId="19" fillId="0" borderId="0"/>
    <xf numFmtId="0" fontId="139" fillId="44" borderId="61"/>
    <xf numFmtId="0" fontId="70" fillId="0" borderId="0"/>
    <xf numFmtId="0" fontId="278" fillId="48" borderId="83"/>
    <xf numFmtId="0" fontId="278" fillId="0" borderId="0"/>
    <xf numFmtId="0" fontId="70" fillId="0" borderId="0"/>
    <xf numFmtId="0" fontId="21" fillId="0" borderId="111"/>
    <xf numFmtId="0" fontId="278" fillId="48" borderId="83"/>
    <xf numFmtId="0" fontId="19" fillId="0" borderId="0"/>
    <xf numFmtId="0" fontId="70" fillId="0" borderId="0"/>
    <xf numFmtId="0" fontId="278" fillId="0" borderId="0"/>
    <xf numFmtId="0" fontId="278" fillId="0" borderId="0"/>
    <xf numFmtId="0" fontId="139" fillId="44" borderId="61"/>
    <xf numFmtId="0" fontId="70" fillId="0" borderId="0"/>
    <xf numFmtId="0" fontId="272" fillId="74" borderId="0"/>
    <xf numFmtId="0" fontId="19" fillId="0" borderId="0"/>
    <xf numFmtId="0" fontId="278" fillId="48" borderId="83"/>
    <xf numFmtId="0" fontId="46" fillId="0" borderId="0"/>
    <xf numFmtId="0" fontId="278" fillId="48" borderId="83"/>
    <xf numFmtId="0" fontId="70" fillId="0" borderId="0"/>
    <xf numFmtId="0" fontId="8" fillId="51" borderId="0"/>
    <xf numFmtId="0" fontId="139" fillId="44" borderId="61"/>
    <xf numFmtId="0" fontId="278" fillId="0" borderId="0"/>
    <xf numFmtId="0" fontId="19" fillId="0" borderId="0"/>
    <xf numFmtId="0" fontId="59" fillId="0" borderId="54"/>
    <xf numFmtId="0" fontId="70" fillId="0" borderId="0"/>
    <xf numFmtId="0" fontId="19" fillId="0" borderId="0"/>
    <xf numFmtId="0" fontId="70" fillId="0" borderId="0"/>
    <xf numFmtId="0" fontId="70" fillId="42" borderId="0"/>
    <xf numFmtId="0" fontId="70" fillId="0" borderId="0"/>
    <xf numFmtId="0" fontId="278" fillId="0" borderId="0"/>
    <xf numFmtId="0" fontId="70" fillId="0" borderId="0"/>
    <xf numFmtId="0" fontId="70" fillId="0" borderId="0"/>
    <xf numFmtId="0" fontId="19" fillId="0" borderId="0"/>
    <xf numFmtId="0" fontId="19" fillId="0" borderId="0"/>
    <xf numFmtId="0" fontId="99" fillId="45" borderId="61"/>
    <xf numFmtId="0" fontId="70" fillId="0" borderId="0"/>
    <xf numFmtId="0" fontId="70" fillId="0" borderId="0"/>
    <xf numFmtId="0" fontId="70" fillId="0" borderId="0"/>
    <xf numFmtId="0" fontId="70" fillId="0" borderId="0"/>
    <xf numFmtId="0" fontId="70" fillId="0" borderId="0"/>
    <xf numFmtId="0" fontId="139" fillId="44" borderId="61"/>
    <xf numFmtId="0" fontId="70" fillId="0" borderId="0"/>
    <xf numFmtId="0" fontId="278" fillId="0" borderId="0"/>
    <xf numFmtId="0" fontId="19" fillId="0" borderId="0"/>
    <xf numFmtId="0" fontId="70" fillId="0" borderId="0"/>
    <xf numFmtId="0" fontId="270" fillId="0" borderId="112"/>
    <xf numFmtId="0" fontId="70" fillId="0" borderId="0"/>
    <xf numFmtId="0" fontId="70" fillId="0" borderId="0"/>
    <xf numFmtId="0" fontId="70" fillId="0" borderId="0"/>
    <xf numFmtId="0" fontId="70" fillId="0" borderId="0"/>
    <xf numFmtId="0" fontId="278" fillId="0" borderId="0"/>
    <xf numFmtId="0" fontId="19" fillId="0" borderId="0"/>
    <xf numFmtId="0" fontId="278" fillId="0" borderId="0"/>
    <xf numFmtId="0" fontId="19" fillId="0" borderId="0"/>
    <xf numFmtId="0" fontId="78" fillId="0" borderId="0"/>
    <xf numFmtId="0" fontId="70" fillId="0" borderId="0"/>
    <xf numFmtId="0" fontId="70" fillId="0" borderId="0"/>
    <xf numFmtId="0" fontId="70" fillId="0" borderId="0"/>
    <xf numFmtId="0" fontId="70" fillId="0" borderId="0"/>
    <xf numFmtId="0" fontId="278" fillId="0" borderId="0"/>
    <xf numFmtId="0" fontId="278" fillId="0" borderId="0"/>
    <xf numFmtId="0" fontId="228" fillId="45" borderId="84"/>
    <xf numFmtId="0" fontId="70" fillId="0" borderId="0"/>
    <xf numFmtId="0" fontId="81" fillId="0" borderId="132"/>
    <xf numFmtId="0" fontId="70" fillId="0" borderId="0"/>
    <xf numFmtId="0" fontId="70" fillId="0" borderId="0"/>
    <xf numFmtId="0" fontId="70" fillId="0" borderId="0"/>
    <xf numFmtId="0" fontId="19" fillId="0" borderId="0"/>
    <xf numFmtId="0" fontId="70" fillId="0" borderId="0"/>
    <xf numFmtId="0" fontId="139" fillId="44" borderId="61"/>
    <xf numFmtId="0" fontId="70" fillId="0" borderId="0"/>
    <xf numFmtId="0" fontId="278" fillId="0" borderId="0"/>
    <xf numFmtId="0" fontId="70" fillId="0" borderId="0"/>
    <xf numFmtId="0" fontId="70" fillId="0" borderId="0"/>
    <xf numFmtId="0" fontId="19" fillId="0" borderId="0"/>
    <xf numFmtId="0" fontId="19" fillId="0" borderId="0"/>
    <xf numFmtId="0" fontId="19" fillId="0" borderId="0"/>
    <xf numFmtId="0" fontId="70" fillId="0" borderId="0"/>
    <xf numFmtId="0" fontId="278" fillId="0" borderId="0"/>
    <xf numFmtId="0" fontId="278" fillId="0" borderId="0"/>
    <xf numFmtId="0" fontId="278" fillId="0" borderId="0"/>
    <xf numFmtId="0" fontId="278" fillId="0" borderId="0"/>
    <xf numFmtId="0" fontId="278" fillId="0" borderId="0"/>
    <xf numFmtId="0" fontId="278" fillId="0" borderId="0"/>
    <xf numFmtId="0" fontId="70" fillId="0" borderId="0"/>
    <xf numFmtId="0" fontId="19" fillId="0" borderId="0"/>
    <xf numFmtId="0" fontId="70" fillId="0" borderId="0"/>
    <xf numFmtId="0" fontId="19" fillId="0" borderId="0"/>
    <xf numFmtId="0" fontId="70" fillId="0" borderId="0"/>
    <xf numFmtId="0" fontId="19" fillId="0" borderId="0"/>
    <xf numFmtId="0" fontId="278" fillId="0" borderId="0"/>
    <xf numFmtId="0" fontId="19" fillId="0" borderId="0"/>
    <xf numFmtId="0" fontId="278" fillId="0" borderId="0"/>
    <xf numFmtId="0" fontId="192" fillId="0" borderId="79"/>
    <xf numFmtId="0" fontId="278" fillId="0" borderId="0"/>
    <xf numFmtId="0" fontId="272" fillId="0" borderId="0"/>
    <xf numFmtId="0" fontId="19" fillId="0" borderId="0"/>
    <xf numFmtId="0" fontId="70" fillId="0" borderId="0"/>
    <xf numFmtId="0" fontId="278" fillId="0" borderId="0"/>
    <xf numFmtId="0" fontId="19" fillId="0" borderId="0"/>
    <xf numFmtId="0" fontId="278" fillId="0" borderId="0"/>
    <xf numFmtId="0" fontId="70" fillId="0" borderId="0"/>
    <xf numFmtId="0" fontId="270" fillId="0" borderId="112"/>
    <xf numFmtId="0" fontId="270" fillId="0" borderId="112"/>
    <xf numFmtId="0" fontId="278" fillId="48" borderId="83"/>
    <xf numFmtId="0" fontId="37" fillId="43" borderId="0"/>
    <xf numFmtId="0" fontId="19" fillId="0" borderId="0"/>
    <xf numFmtId="0" fontId="70" fillId="0" borderId="0"/>
    <xf numFmtId="0" fontId="278" fillId="0" borderId="0"/>
    <xf numFmtId="0" fontId="70" fillId="0" borderId="0"/>
    <xf numFmtId="0" fontId="70" fillId="46" borderId="0"/>
    <xf numFmtId="0" fontId="19" fillId="0" borderId="0"/>
    <xf numFmtId="0" fontId="104" fillId="0" borderId="63"/>
    <xf numFmtId="0" fontId="64" fillId="0" borderId="55"/>
    <xf numFmtId="0" fontId="19" fillId="0" borderId="0"/>
    <xf numFmtId="0" fontId="139" fillId="44" borderId="61"/>
    <xf numFmtId="0" fontId="46" fillId="0" borderId="0"/>
    <xf numFmtId="0" fontId="278" fillId="0" borderId="0"/>
    <xf numFmtId="0" fontId="70" fillId="0" borderId="0"/>
    <xf numFmtId="0" fontId="19" fillId="0" borderId="0"/>
    <xf numFmtId="0" fontId="19" fillId="0" borderId="0"/>
    <xf numFmtId="0" fontId="19" fillId="0" borderId="0"/>
    <xf numFmtId="0" fontId="70" fillId="0" borderId="0"/>
    <xf numFmtId="0" fontId="278" fillId="0" borderId="0"/>
    <xf numFmtId="0" fontId="139" fillId="44" borderId="61"/>
    <xf numFmtId="0" fontId="70" fillId="0" borderId="0"/>
    <xf numFmtId="0" fontId="70" fillId="0" borderId="0"/>
    <xf numFmtId="0" fontId="19" fillId="0" borderId="0"/>
    <xf numFmtId="0" fontId="70" fillId="0" borderId="0"/>
    <xf numFmtId="0" fontId="70" fillId="0" borderId="0"/>
    <xf numFmtId="0" fontId="278" fillId="0" borderId="0"/>
    <xf numFmtId="0" fontId="278" fillId="48" borderId="83"/>
    <xf numFmtId="0" fontId="70" fillId="0" borderId="0"/>
    <xf numFmtId="0" fontId="70" fillId="0" borderId="0"/>
    <xf numFmtId="0" fontId="19" fillId="0" borderId="0"/>
    <xf numFmtId="0" fontId="270" fillId="0" borderId="112"/>
    <xf numFmtId="0" fontId="276" fillId="0" borderId="132"/>
    <xf numFmtId="0" fontId="70" fillId="0" borderId="0"/>
    <xf numFmtId="0" fontId="70" fillId="0" borderId="0"/>
    <xf numFmtId="0" fontId="113" fillId="0" borderId="0"/>
    <xf numFmtId="0" fontId="56" fillId="0" borderId="52"/>
    <xf numFmtId="0" fontId="208" fillId="1" borderId="132"/>
    <xf numFmtId="0" fontId="70" fillId="0" borderId="0"/>
    <xf numFmtId="0" fontId="70" fillId="0" borderId="0"/>
    <xf numFmtId="0" fontId="56" fillId="0" borderId="52"/>
    <xf numFmtId="0" fontId="206" fillId="0" borderId="0"/>
    <xf numFmtId="0" fontId="3" fillId="63" borderId="137"/>
    <xf numFmtId="0" fontId="270" fillId="0" borderId="112"/>
    <xf numFmtId="0" fontId="278" fillId="48" borderId="83"/>
    <xf numFmtId="0" fontId="122" fillId="0" borderId="66"/>
    <xf numFmtId="0" fontId="278" fillId="0" borderId="0"/>
    <xf numFmtId="0" fontId="19" fillId="0" borderId="0"/>
    <xf numFmtId="0" fontId="70" fillId="0" borderId="0"/>
    <xf numFmtId="0" fontId="70" fillId="0" borderId="0"/>
    <xf numFmtId="0" fontId="19" fillId="0" borderId="0"/>
    <xf numFmtId="0" fontId="19" fillId="0" borderId="0"/>
    <xf numFmtId="0" fontId="70" fillId="0" borderId="0"/>
    <xf numFmtId="0" fontId="70" fillId="0" borderId="0"/>
    <xf numFmtId="0" fontId="278" fillId="0" borderId="0"/>
    <xf numFmtId="0" fontId="278" fillId="0" borderId="0"/>
    <xf numFmtId="0" fontId="149" fillId="75" borderId="137"/>
    <xf numFmtId="0" fontId="19" fillId="0" borderId="0"/>
    <xf numFmtId="0" fontId="278" fillId="0" borderId="0"/>
    <xf numFmtId="0" fontId="278" fillId="0" borderId="0"/>
    <xf numFmtId="0" fontId="70" fillId="0" borderId="0"/>
    <xf numFmtId="0" fontId="149" fillId="75" borderId="137"/>
    <xf numFmtId="0" fontId="70" fillId="0" borderId="0"/>
    <xf numFmtId="0" fontId="19" fillId="0" borderId="0"/>
    <xf numFmtId="0" fontId="8" fillId="47" borderId="0"/>
    <xf numFmtId="0" fontId="70" fillId="0" borderId="0"/>
    <xf numFmtId="0" fontId="19" fillId="0" borderId="0"/>
    <xf numFmtId="0" fontId="139" fillId="44" borderId="61"/>
    <xf numFmtId="0" fontId="19" fillId="0" borderId="0"/>
    <xf numFmtId="0" fontId="278" fillId="0" borderId="0"/>
    <xf numFmtId="0" fontId="70" fillId="0" borderId="0"/>
    <xf numFmtId="0" fontId="270" fillId="0" borderId="112"/>
    <xf numFmtId="0" fontId="19" fillId="0" borderId="0"/>
    <xf numFmtId="0" fontId="79" fillId="0" borderId="116"/>
    <xf numFmtId="0" fontId="278" fillId="48" borderId="83"/>
    <xf numFmtId="0" fontId="278" fillId="48" borderId="83"/>
    <xf numFmtId="0" fontId="137" fillId="0" borderId="75"/>
    <xf numFmtId="0" fontId="278" fillId="0" borderId="0"/>
    <xf numFmtId="0" fontId="278" fillId="0" borderId="0"/>
    <xf numFmtId="0" fontId="70" fillId="0" borderId="0"/>
    <xf numFmtId="0" fontId="19" fillId="0" borderId="0"/>
    <xf numFmtId="0" fontId="19" fillId="0" borderId="0"/>
    <xf numFmtId="0" fontId="19" fillId="0" borderId="0"/>
    <xf numFmtId="0" fontId="278" fillId="0" borderId="0"/>
    <xf numFmtId="0" fontId="19" fillId="0" borderId="0"/>
    <xf numFmtId="0" fontId="278" fillId="104" borderId="102"/>
    <xf numFmtId="0" fontId="70" fillId="0" borderId="0"/>
    <xf numFmtId="0" fontId="70" fillId="0" borderId="0"/>
    <xf numFmtId="0" fontId="79" fillId="0" borderId="116"/>
    <xf numFmtId="0" fontId="278" fillId="0" borderId="0"/>
    <xf numFmtId="0" fontId="278" fillId="0" borderId="0"/>
    <xf numFmtId="0" fontId="70" fillId="0" borderId="0"/>
    <xf numFmtId="0" fontId="139" fillId="44" borderId="61"/>
    <xf numFmtId="0" fontId="278" fillId="48" borderId="83"/>
    <xf numFmtId="0" fontId="278" fillId="0" borderId="0"/>
    <xf numFmtId="0" fontId="19" fillId="0" borderId="0"/>
    <xf numFmtId="0" fontId="19" fillId="0" borderId="0"/>
    <xf numFmtId="0" fontId="278" fillId="0" borderId="0"/>
    <xf numFmtId="0" fontId="278" fillId="0" borderId="0"/>
    <xf numFmtId="0" fontId="139" fillId="44" borderId="61"/>
    <xf numFmtId="0" fontId="59" fillId="0" borderId="54"/>
    <xf numFmtId="0" fontId="278" fillId="48" borderId="83"/>
    <xf numFmtId="0" fontId="70" fillId="0" borderId="0"/>
    <xf numFmtId="0" fontId="70" fillId="0" borderId="0"/>
    <xf numFmtId="0" fontId="278" fillId="0" borderId="0"/>
    <xf numFmtId="0" fontId="270" fillId="0" borderId="112"/>
    <xf numFmtId="0" fontId="19" fillId="0" borderId="0"/>
    <xf numFmtId="0" fontId="8" fillId="44" borderId="0"/>
    <xf numFmtId="0" fontId="278" fillId="97" borderId="102"/>
    <xf numFmtId="0" fontId="70" fillId="0" borderId="0"/>
    <xf numFmtId="0" fontId="74" fillId="58" borderId="0"/>
    <xf numFmtId="0" fontId="19" fillId="0" borderId="0"/>
    <xf numFmtId="0" fontId="70" fillId="0" borderId="0"/>
    <xf numFmtId="0" fontId="278" fillId="0" borderId="0"/>
    <xf numFmtId="0" fontId="278" fillId="0" borderId="0"/>
    <xf numFmtId="0" fontId="19" fillId="0" borderId="0"/>
    <xf numFmtId="0" fontId="19" fillId="0" borderId="0"/>
    <xf numFmtId="0" fontId="270" fillId="0" borderId="112"/>
    <xf numFmtId="0" fontId="19" fillId="0" borderId="0"/>
    <xf numFmtId="0" fontId="278" fillId="0" borderId="0"/>
    <xf numFmtId="0" fontId="19" fillId="0" borderId="0"/>
    <xf numFmtId="0" fontId="70" fillId="0" borderId="0"/>
    <xf numFmtId="0" fontId="19" fillId="0" borderId="0"/>
    <xf numFmtId="0" fontId="70" fillId="0" borderId="0"/>
    <xf numFmtId="0" fontId="70" fillId="0" borderId="0"/>
    <xf numFmtId="0" fontId="70" fillId="0" borderId="0"/>
    <xf numFmtId="0" fontId="278" fillId="48" borderId="83"/>
    <xf numFmtId="0" fontId="278" fillId="0" borderId="0"/>
    <xf numFmtId="0" fontId="74" fillId="55" borderId="0"/>
    <xf numFmtId="0" fontId="278" fillId="0" borderId="0"/>
    <xf numFmtId="0" fontId="157" fillId="76" borderId="128"/>
    <xf numFmtId="0" fontId="70" fillId="0" borderId="0"/>
    <xf numFmtId="0" fontId="70" fillId="0" borderId="0"/>
    <xf numFmtId="0" fontId="56" fillId="0" borderId="52"/>
    <xf numFmtId="0" fontId="70" fillId="0" borderId="0"/>
    <xf numFmtId="0" fontId="278" fillId="0" borderId="0"/>
    <xf numFmtId="0" fontId="54" fillId="0" borderId="0"/>
    <xf numFmtId="0" fontId="19" fillId="0" borderId="0"/>
    <xf numFmtId="0" fontId="278" fillId="0" borderId="0"/>
    <xf numFmtId="0" fontId="70" fillId="0" borderId="0"/>
    <xf numFmtId="0" fontId="278" fillId="0" borderId="0"/>
    <xf numFmtId="0" fontId="70" fillId="0" borderId="0"/>
    <xf numFmtId="0" fontId="70" fillId="0" borderId="0"/>
    <xf numFmtId="0" fontId="278" fillId="48" borderId="83"/>
    <xf numFmtId="0" fontId="278" fillId="0" borderId="0"/>
    <xf numFmtId="0" fontId="70" fillId="0" borderId="0"/>
    <xf numFmtId="0" fontId="278" fillId="0" borderId="0"/>
    <xf numFmtId="0" fontId="70" fillId="0" borderId="0"/>
    <xf numFmtId="0" fontId="19" fillId="0" borderId="0"/>
    <xf numFmtId="0" fontId="278" fillId="48" borderId="83"/>
    <xf numFmtId="0" fontId="19" fillId="0" borderId="0"/>
    <xf numFmtId="0" fontId="131" fillId="69" borderId="0"/>
    <xf numFmtId="0" fontId="70" fillId="0" borderId="0"/>
    <xf numFmtId="0" fontId="139" fillId="44" borderId="61"/>
    <xf numFmtId="0" fontId="19" fillId="0" borderId="0"/>
    <xf numFmtId="0" fontId="19" fillId="0" borderId="0"/>
    <xf numFmtId="0" fontId="19" fillId="0" borderId="0"/>
    <xf numFmtId="0" fontId="19" fillId="0" borderId="0"/>
    <xf numFmtId="0" fontId="278" fillId="48" borderId="83"/>
    <xf numFmtId="0" fontId="63" fillId="0" borderId="55"/>
    <xf numFmtId="0" fontId="70" fillId="0" borderId="0"/>
    <xf numFmtId="0" fontId="278" fillId="0" borderId="0"/>
    <xf numFmtId="0" fontId="50" fillId="0" borderId="94"/>
    <xf numFmtId="0" fontId="19" fillId="0" borderId="0"/>
    <xf numFmtId="0" fontId="278" fillId="0" borderId="0"/>
    <xf numFmtId="0" fontId="70" fillId="0" borderId="0"/>
    <xf numFmtId="0" fontId="278" fillId="48" borderId="83"/>
    <xf numFmtId="0" fontId="70" fillId="0" borderId="0"/>
    <xf numFmtId="0" fontId="263" fillId="0" borderId="108"/>
    <xf numFmtId="0" fontId="70" fillId="0" borderId="0"/>
    <xf numFmtId="0" fontId="278" fillId="0" borderId="0"/>
    <xf numFmtId="0" fontId="74" fillId="60" borderId="0"/>
    <xf numFmtId="0" fontId="70" fillId="0" borderId="0"/>
    <xf numFmtId="0" fontId="70" fillId="0" borderId="0"/>
    <xf numFmtId="0" fontId="276" fillId="0" borderId="132"/>
    <xf numFmtId="0" fontId="59" fillId="0" borderId="54"/>
    <xf numFmtId="0" fontId="19" fillId="0" borderId="0"/>
    <xf numFmtId="0" fontId="70" fillId="0" borderId="0"/>
    <xf numFmtId="0" fontId="70" fillId="0" borderId="0"/>
    <xf numFmtId="0" fontId="8" fillId="44" borderId="0"/>
    <xf numFmtId="0" fontId="70" fillId="0" borderId="0"/>
    <xf numFmtId="0" fontId="79" fillId="0" borderId="116"/>
    <xf numFmtId="0" fontId="278" fillId="0" borderId="0"/>
    <xf numFmtId="0" fontId="70" fillId="50" borderId="0"/>
    <xf numFmtId="0" fontId="70" fillId="0" borderId="0"/>
    <xf numFmtId="0" fontId="278" fillId="0" borderId="0"/>
    <xf numFmtId="0" fontId="19" fillId="0" borderId="0"/>
    <xf numFmtId="0" fontId="70" fillId="0" borderId="0"/>
    <xf numFmtId="0" fontId="19" fillId="0" borderId="0"/>
    <xf numFmtId="0" fontId="270" fillId="0" borderId="112"/>
    <xf numFmtId="0" fontId="70" fillId="0" borderId="0"/>
    <xf numFmtId="0" fontId="19" fillId="0" borderId="0"/>
    <xf numFmtId="0" fontId="278" fillId="0" borderId="0"/>
    <xf numFmtId="0" fontId="19" fillId="0" borderId="0"/>
    <xf numFmtId="0" fontId="19" fillId="0" borderId="0"/>
    <xf numFmtId="0" fontId="139" fillId="44" borderId="61"/>
    <xf numFmtId="0" fontId="278" fillId="0" borderId="0"/>
    <xf numFmtId="0" fontId="19" fillId="0" borderId="0"/>
    <xf numFmtId="0" fontId="70" fillId="0" borderId="0"/>
    <xf numFmtId="0" fontId="19" fillId="0" borderId="0"/>
    <xf numFmtId="0" fontId="139" fillId="44" borderId="61"/>
    <xf numFmtId="0" fontId="278" fillId="0" borderId="0"/>
    <xf numFmtId="0" fontId="278" fillId="0" borderId="0"/>
    <xf numFmtId="0" fontId="70" fillId="0" borderId="0"/>
    <xf numFmtId="0" fontId="139" fillId="44" borderId="61"/>
    <xf numFmtId="0" fontId="278" fillId="0" borderId="0"/>
    <xf numFmtId="0" fontId="70" fillId="0" borderId="0"/>
    <xf numFmtId="0" fontId="278" fillId="48" borderId="83"/>
    <xf numFmtId="0" fontId="70" fillId="0" borderId="0"/>
    <xf numFmtId="0" fontId="134" fillId="0" borderId="0"/>
    <xf numFmtId="0" fontId="70" fillId="0" borderId="0"/>
    <xf numFmtId="0" fontId="278" fillId="0" borderId="0"/>
    <xf numFmtId="0" fontId="19" fillId="0" borderId="0"/>
    <xf numFmtId="0" fontId="19" fillId="0" borderId="0"/>
    <xf numFmtId="0" fontId="70" fillId="0" borderId="0"/>
    <xf numFmtId="0" fontId="19" fillId="0" borderId="0"/>
    <xf numFmtId="0" fontId="19" fillId="0" borderId="0"/>
    <xf numFmtId="0" fontId="74" fillId="59" borderId="0"/>
    <xf numFmtId="0" fontId="70" fillId="0" borderId="0"/>
    <xf numFmtId="0" fontId="272" fillId="0" borderId="168"/>
    <xf numFmtId="0" fontId="278" fillId="0" borderId="0"/>
    <xf numFmtId="0" fontId="64" fillId="0" borderId="55"/>
    <xf numFmtId="0" fontId="139" fillId="44" borderId="61"/>
    <xf numFmtId="0" fontId="76" fillId="47" borderId="0"/>
    <xf numFmtId="0" fontId="56" fillId="0" borderId="52"/>
    <xf numFmtId="0" fontId="19" fillId="0" borderId="0"/>
    <xf numFmtId="0" fontId="278" fillId="0" borderId="0"/>
    <xf numFmtId="0" fontId="208" fillId="1" borderId="132"/>
    <xf numFmtId="0" fontId="70" fillId="0" borderId="0"/>
    <xf numFmtId="0" fontId="70" fillId="0" borderId="0"/>
    <xf numFmtId="0" fontId="278" fillId="0" borderId="0"/>
    <xf numFmtId="0" fontId="228" fillId="45" borderId="84"/>
    <xf numFmtId="0" fontId="70" fillId="0" borderId="0"/>
    <xf numFmtId="0" fontId="70" fillId="0" borderId="0"/>
    <xf numFmtId="0" fontId="278" fillId="0" borderId="0"/>
    <xf numFmtId="0" fontId="81" fillId="0" borderId="132"/>
    <xf numFmtId="0" fontId="70" fillId="0" borderId="0"/>
    <xf numFmtId="0" fontId="278" fillId="0" borderId="0"/>
    <xf numFmtId="0" fontId="70" fillId="0" borderId="0"/>
    <xf numFmtId="0" fontId="70" fillId="0" borderId="0"/>
    <xf numFmtId="0" fontId="161" fillId="0" borderId="0"/>
    <xf numFmtId="0" fontId="70" fillId="0" borderId="0"/>
    <xf numFmtId="0" fontId="278" fillId="0" borderId="0"/>
    <xf numFmtId="0" fontId="229" fillId="77" borderId="0"/>
    <xf numFmtId="0" fontId="19" fillId="0" borderId="0"/>
    <xf numFmtId="0" fontId="70" fillId="0" borderId="0"/>
    <xf numFmtId="0" fontId="81" fillId="0" borderId="132"/>
    <xf numFmtId="0" fontId="70" fillId="0" borderId="0"/>
    <xf numFmtId="0" fontId="70" fillId="0" borderId="0"/>
    <xf numFmtId="0" fontId="70" fillId="0" borderId="0"/>
    <xf numFmtId="0" fontId="70" fillId="0" borderId="0"/>
    <xf numFmtId="0" fontId="139" fillId="44" borderId="61"/>
    <xf numFmtId="0" fontId="270" fillId="0" borderId="112"/>
    <xf numFmtId="0" fontId="278" fillId="0" borderId="0"/>
    <xf numFmtId="0" fontId="278" fillId="0" borderId="0"/>
    <xf numFmtId="0" fontId="70" fillId="0" borderId="0"/>
    <xf numFmtId="0" fontId="19" fillId="0" borderId="0"/>
    <xf numFmtId="0" fontId="70" fillId="0" borderId="0"/>
    <xf numFmtId="0" fontId="19" fillId="0" borderId="0"/>
    <xf numFmtId="0" fontId="278" fillId="0" borderId="0"/>
    <xf numFmtId="0" fontId="46" fillId="0" borderId="0"/>
    <xf numFmtId="0" fontId="70" fillId="0" borderId="0"/>
    <xf numFmtId="0" fontId="278" fillId="0" borderId="0"/>
    <xf numFmtId="0" fontId="70" fillId="0" borderId="0"/>
    <xf numFmtId="0" fontId="64" fillId="0" borderId="55"/>
    <xf numFmtId="0" fontId="63" fillId="0" borderId="55"/>
    <xf numFmtId="0" fontId="278" fillId="0" borderId="0"/>
    <xf numFmtId="0" fontId="143" fillId="0" borderId="0"/>
    <xf numFmtId="0" fontId="70" fillId="0" borderId="0"/>
    <xf numFmtId="0" fontId="70" fillId="0" borderId="0"/>
    <xf numFmtId="0" fontId="70" fillId="0" borderId="0"/>
    <xf numFmtId="0" fontId="70" fillId="0" borderId="0"/>
    <xf numFmtId="0" fontId="70" fillId="0" borderId="0"/>
    <xf numFmtId="0" fontId="70" fillId="0" borderId="0"/>
    <xf numFmtId="0" fontId="278" fillId="0" borderId="0"/>
    <xf numFmtId="0" fontId="19" fillId="0" borderId="0"/>
    <xf numFmtId="0" fontId="19" fillId="0" borderId="0"/>
    <xf numFmtId="0" fontId="278" fillId="0" borderId="0"/>
    <xf numFmtId="0" fontId="70" fillId="41" borderId="0"/>
    <xf numFmtId="0" fontId="139" fillId="44" borderId="61"/>
    <xf numFmtId="0" fontId="19" fillId="0" borderId="0"/>
    <xf numFmtId="0" fontId="276" fillId="0" borderId="0"/>
    <xf numFmtId="0" fontId="19" fillId="0" borderId="0"/>
    <xf numFmtId="0" fontId="19" fillId="0" borderId="0"/>
    <xf numFmtId="0" fontId="278" fillId="0" borderId="0"/>
    <xf numFmtId="0" fontId="70" fillId="0" borderId="0"/>
    <xf numFmtId="0" fontId="70" fillId="0" borderId="0"/>
    <xf numFmtId="0" fontId="278" fillId="0" borderId="0"/>
    <xf numFmtId="0" fontId="70" fillId="0" borderId="0"/>
    <xf numFmtId="0" fontId="278" fillId="0" borderId="0"/>
    <xf numFmtId="0" fontId="278" fillId="0" borderId="0"/>
    <xf numFmtId="0" fontId="139" fillId="44" borderId="61"/>
    <xf numFmtId="0" fontId="59" fillId="0" borderId="54"/>
    <xf numFmtId="0" fontId="70" fillId="0" borderId="0"/>
    <xf numFmtId="0" fontId="99" fillId="45" borderId="61"/>
    <xf numFmtId="0" fontId="70" fillId="0" borderId="0"/>
    <xf numFmtId="0" fontId="278" fillId="0" borderId="0"/>
    <xf numFmtId="0" fontId="270" fillId="0" borderId="112"/>
    <xf numFmtId="0" fontId="70" fillId="0" borderId="0"/>
    <xf numFmtId="0" fontId="70" fillId="0" borderId="0"/>
    <xf numFmtId="0" fontId="139" fillId="44" borderId="61"/>
    <xf numFmtId="0" fontId="19" fillId="0" borderId="0"/>
    <xf numFmtId="0" fontId="70" fillId="0" borderId="0"/>
    <xf numFmtId="0" fontId="46" fillId="0" borderId="0"/>
    <xf numFmtId="0" fontId="139" fillId="44" borderId="61"/>
    <xf numFmtId="0" fontId="59" fillId="0" borderId="54"/>
    <xf numFmtId="0" fontId="278" fillId="0" borderId="0"/>
    <xf numFmtId="0" fontId="278" fillId="0" borderId="0"/>
    <xf numFmtId="0" fontId="70" fillId="0" borderId="0"/>
    <xf numFmtId="0" fontId="70" fillId="0" borderId="0"/>
    <xf numFmtId="0" fontId="139" fillId="44" borderId="61"/>
    <xf numFmtId="0" fontId="70" fillId="0" borderId="0"/>
    <xf numFmtId="0" fontId="278" fillId="0" borderId="0"/>
    <xf numFmtId="0" fontId="70" fillId="0" borderId="0"/>
    <xf numFmtId="0" fontId="70" fillId="0" borderId="0"/>
    <xf numFmtId="0" fontId="70" fillId="0" borderId="0"/>
    <xf numFmtId="0" fontId="139" fillId="44" borderId="61"/>
    <xf numFmtId="0" fontId="70" fillId="0" borderId="0"/>
    <xf numFmtId="0" fontId="70" fillId="0" borderId="0"/>
    <xf numFmtId="0" fontId="278" fillId="0" borderId="0"/>
    <xf numFmtId="0" fontId="19" fillId="0" borderId="0"/>
    <xf numFmtId="0" fontId="70" fillId="0" borderId="0"/>
    <xf numFmtId="0" fontId="19" fillId="0" borderId="0"/>
    <xf numFmtId="0" fontId="278" fillId="48" borderId="83"/>
    <xf numFmtId="0" fontId="270" fillId="0" borderId="112"/>
    <xf numFmtId="0" fontId="76" fillId="55" borderId="0"/>
    <xf numFmtId="0" fontId="99" fillId="45" borderId="61"/>
    <xf numFmtId="0" fontId="139" fillId="44" borderId="61"/>
    <xf numFmtId="0" fontId="70" fillId="0" borderId="0"/>
    <xf numFmtId="0" fontId="70" fillId="0" borderId="0"/>
    <xf numFmtId="0" fontId="70" fillId="0" borderId="0"/>
    <xf numFmtId="0" fontId="139" fillId="44" borderId="61"/>
    <xf numFmtId="0" fontId="276" fillId="0" borderId="132"/>
    <xf numFmtId="0" fontId="278" fillId="0" borderId="0"/>
    <xf numFmtId="0" fontId="70" fillId="0" borderId="0"/>
    <xf numFmtId="0" fontId="278" fillId="0" borderId="0"/>
    <xf numFmtId="0" fontId="278" fillId="0" borderId="0"/>
    <xf numFmtId="0" fontId="19" fillId="0" borderId="0"/>
    <xf numFmtId="0" fontId="278" fillId="48" borderId="83"/>
    <xf numFmtId="0" fontId="278" fillId="0" borderId="0"/>
    <xf numFmtId="0" fontId="19" fillId="37" borderId="0"/>
    <xf numFmtId="0" fontId="278" fillId="0" borderId="0"/>
    <xf numFmtId="0" fontId="70" fillId="0" borderId="0"/>
    <xf numFmtId="0" fontId="19" fillId="0" borderId="0"/>
    <xf numFmtId="0" fontId="70" fillId="50" borderId="0"/>
    <xf numFmtId="0" fontId="70" fillId="0" borderId="0"/>
    <xf numFmtId="0" fontId="19" fillId="0" borderId="0"/>
    <xf numFmtId="0" fontId="19" fillId="0" borderId="0"/>
    <xf numFmtId="0" fontId="70" fillId="0" borderId="0"/>
    <xf numFmtId="0" fontId="79" fillId="0" borderId="116"/>
    <xf numFmtId="0" fontId="278" fillId="0" borderId="0"/>
    <xf numFmtId="0" fontId="59" fillId="0" borderId="0"/>
    <xf numFmtId="0" fontId="19" fillId="0" borderId="0"/>
    <xf numFmtId="0" fontId="56" fillId="0" borderId="52"/>
    <xf numFmtId="0" fontId="8" fillId="43" borderId="0"/>
    <xf numFmtId="0" fontId="19" fillId="0" borderId="0"/>
    <xf numFmtId="0" fontId="19" fillId="0" borderId="0"/>
    <xf numFmtId="0" fontId="278" fillId="0" borderId="0"/>
    <xf numFmtId="0" fontId="8" fillId="47" borderId="0"/>
    <xf numFmtId="0" fontId="19" fillId="0" borderId="0"/>
    <xf numFmtId="0" fontId="278" fillId="0" borderId="0"/>
    <xf numFmtId="0" fontId="70" fillId="0" borderId="0"/>
    <xf numFmtId="0" fontId="278" fillId="0" borderId="0"/>
    <xf numFmtId="0" fontId="278" fillId="0" borderId="0"/>
    <xf numFmtId="0" fontId="70" fillId="0" borderId="0"/>
    <xf numFmtId="0" fontId="70" fillId="0" borderId="0"/>
    <xf numFmtId="0" fontId="19" fillId="0" borderId="0"/>
    <xf numFmtId="0" fontId="273" fillId="0" borderId="128"/>
    <xf numFmtId="0" fontId="270" fillId="0" borderId="112"/>
    <xf numFmtId="0" fontId="278" fillId="0" borderId="0"/>
    <xf numFmtId="0" fontId="70" fillId="0" borderId="0"/>
    <xf numFmtId="0" fontId="278" fillId="48" borderId="83"/>
    <xf numFmtId="0" fontId="40" fillId="52" borderId="47"/>
    <xf numFmtId="0" fontId="64" fillId="0" borderId="55"/>
    <xf numFmtId="0" fontId="45" fillId="43" borderId="0"/>
    <xf numFmtId="0" fontId="19" fillId="0" borderId="0"/>
    <xf numFmtId="0" fontId="278" fillId="0" borderId="0"/>
    <xf numFmtId="0" fontId="19" fillId="0" borderId="0"/>
    <xf numFmtId="0" fontId="19" fillId="0" borderId="0"/>
    <xf numFmtId="0" fontId="70" fillId="0" borderId="0"/>
    <xf numFmtId="0" fontId="70" fillId="0" borderId="0"/>
    <xf numFmtId="0" fontId="278" fillId="0" borderId="0"/>
    <xf numFmtId="0" fontId="70" fillId="0" borderId="0"/>
    <xf numFmtId="0" fontId="19" fillId="0" borderId="0"/>
    <xf numFmtId="0" fontId="19" fillId="0" borderId="0"/>
    <xf numFmtId="0" fontId="70" fillId="0" borderId="0"/>
    <xf numFmtId="0" fontId="278" fillId="48" borderId="83"/>
    <xf numFmtId="0" fontId="70" fillId="0" borderId="0"/>
    <xf numFmtId="0" fontId="70" fillId="0" borderId="0"/>
    <xf numFmtId="0" fontId="19" fillId="0" borderId="0"/>
    <xf numFmtId="0" fontId="70" fillId="0" borderId="0"/>
    <xf numFmtId="0" fontId="70" fillId="46" borderId="0"/>
    <xf numFmtId="0" fontId="19" fillId="0" borderId="0"/>
    <xf numFmtId="0" fontId="19" fillId="0" borderId="0"/>
    <xf numFmtId="0" fontId="278" fillId="0" borderId="0"/>
    <xf numFmtId="0" fontId="278" fillId="0" borderId="0"/>
    <xf numFmtId="0" fontId="167" fillId="0" borderId="76"/>
    <xf numFmtId="0" fontId="70" fillId="0" borderId="0"/>
    <xf numFmtId="0" fontId="19" fillId="0" borderId="0"/>
    <xf numFmtId="0" fontId="64" fillId="0" borderId="55"/>
    <xf numFmtId="0" fontId="270" fillId="0" borderId="112"/>
    <xf numFmtId="0" fontId="105" fillId="0" borderId="63"/>
    <xf numFmtId="0" fontId="278" fillId="48" borderId="83"/>
    <xf numFmtId="0" fontId="19" fillId="0" borderId="0"/>
    <xf numFmtId="0" fontId="63" fillId="0" borderId="55"/>
    <xf numFmtId="0" fontId="19" fillId="0" borderId="0"/>
    <xf numFmtId="0" fontId="70" fillId="0" borderId="0"/>
    <xf numFmtId="0" fontId="19" fillId="0" borderId="0"/>
    <xf numFmtId="0" fontId="278" fillId="0" borderId="0"/>
    <xf numFmtId="0" fontId="278" fillId="48" borderId="83"/>
    <xf numFmtId="0" fontId="19" fillId="0" borderId="0"/>
    <xf numFmtId="0" fontId="19" fillId="0" borderId="0"/>
    <xf numFmtId="0" fontId="70" fillId="0" borderId="0"/>
    <xf numFmtId="0" fontId="70" fillId="0" borderId="0"/>
    <xf numFmtId="0" fontId="278" fillId="0" borderId="0"/>
    <xf numFmtId="0" fontId="64" fillId="0" borderId="55"/>
    <xf numFmtId="0" fontId="272" fillId="0" borderId="144"/>
    <xf numFmtId="0" fontId="270" fillId="0" borderId="112"/>
    <xf numFmtId="0" fontId="70" fillId="0" borderId="0"/>
    <xf numFmtId="0" fontId="70" fillId="0" borderId="0"/>
    <xf numFmtId="0" fontId="70" fillId="0" borderId="0"/>
    <xf numFmtId="0" fontId="278" fillId="0" borderId="0"/>
    <xf numFmtId="0" fontId="122" fillId="0" borderId="66"/>
    <xf numFmtId="0" fontId="70" fillId="42" borderId="0"/>
    <xf numFmtId="0" fontId="8" fillId="52" borderId="0"/>
    <xf numFmtId="0" fontId="19" fillId="0" borderId="0"/>
    <xf numFmtId="0" fontId="70" fillId="0" borderId="0"/>
    <xf numFmtId="0" fontId="70" fillId="0" borderId="0"/>
    <xf numFmtId="0" fontId="70" fillId="0" borderId="0"/>
    <xf numFmtId="0" fontId="278" fillId="0" borderId="0"/>
    <xf numFmtId="0" fontId="139" fillId="44" borderId="61"/>
    <xf numFmtId="0" fontId="70" fillId="0" borderId="0"/>
    <xf numFmtId="0" fontId="56" fillId="0" borderId="52"/>
    <xf numFmtId="0" fontId="270" fillId="0" borderId="112"/>
    <xf numFmtId="0" fontId="278" fillId="48" borderId="83"/>
    <xf numFmtId="0" fontId="59" fillId="0" borderId="54"/>
    <xf numFmtId="0" fontId="70" fillId="0" borderId="0"/>
    <xf numFmtId="0" fontId="52" fillId="0" borderId="0"/>
    <xf numFmtId="0" fontId="70" fillId="0" borderId="0"/>
    <xf numFmtId="0" fontId="19" fillId="0" borderId="0"/>
    <xf numFmtId="0" fontId="70" fillId="0" borderId="0"/>
    <xf numFmtId="0" fontId="19" fillId="0" borderId="0"/>
    <xf numFmtId="0" fontId="278" fillId="48" borderId="83"/>
    <xf numFmtId="0" fontId="278" fillId="0" borderId="0"/>
    <xf numFmtId="0" fontId="70" fillId="0" borderId="0"/>
    <xf numFmtId="0" fontId="19" fillId="0" borderId="0"/>
    <xf numFmtId="0" fontId="70" fillId="0" borderId="0"/>
    <xf numFmtId="0" fontId="19" fillId="0" borderId="0"/>
    <xf numFmtId="0" fontId="19" fillId="47" borderId="0"/>
    <xf numFmtId="0" fontId="19" fillId="0" borderId="0"/>
    <xf numFmtId="0" fontId="278" fillId="61" borderId="0"/>
    <xf numFmtId="0" fontId="70" fillId="0" borderId="0"/>
    <xf numFmtId="0" fontId="19" fillId="0" borderId="0"/>
    <xf numFmtId="0" fontId="270" fillId="0" borderId="112"/>
    <xf numFmtId="0" fontId="70" fillId="0" borderId="0"/>
    <xf numFmtId="0" fontId="59" fillId="0" borderId="54"/>
    <xf numFmtId="0" fontId="59" fillId="0" borderId="54"/>
    <xf numFmtId="0" fontId="70" fillId="0" borderId="0"/>
    <xf numFmtId="0" fontId="8" fillId="48" borderId="0"/>
    <xf numFmtId="0" fontId="19" fillId="0" borderId="0"/>
    <xf numFmtId="0" fontId="70" fillId="0" borderId="0"/>
    <xf numFmtId="0" fontId="278" fillId="0" borderId="0"/>
    <xf numFmtId="0" fontId="70" fillId="0" borderId="0"/>
    <xf numFmtId="0" fontId="278" fillId="0" borderId="0"/>
    <xf numFmtId="0" fontId="19" fillId="0" borderId="0"/>
    <xf numFmtId="0" fontId="270" fillId="0" borderId="112"/>
    <xf numFmtId="0" fontId="70" fillId="0" borderId="0"/>
    <xf numFmtId="0" fontId="59" fillId="0" borderId="54"/>
    <xf numFmtId="0" fontId="278" fillId="0" borderId="0"/>
    <xf numFmtId="0" fontId="70" fillId="0" borderId="0"/>
    <xf numFmtId="0" fontId="70" fillId="0" borderId="0"/>
    <xf numFmtId="0" fontId="19" fillId="0" borderId="0"/>
    <xf numFmtId="0" fontId="278" fillId="48" borderId="83"/>
    <xf numFmtId="0" fontId="81" fillId="0" borderId="132"/>
    <xf numFmtId="0" fontId="278" fillId="0" borderId="0"/>
    <xf numFmtId="0" fontId="70" fillId="0" borderId="0"/>
    <xf numFmtId="0" fontId="278" fillId="0" borderId="0"/>
    <xf numFmtId="0" fontId="19" fillId="0" borderId="0"/>
    <xf numFmtId="0" fontId="59" fillId="0" borderId="54"/>
    <xf numFmtId="0" fontId="19" fillId="0" borderId="0"/>
    <xf numFmtId="0" fontId="278" fillId="0" borderId="0"/>
    <xf numFmtId="0" fontId="278" fillId="0" borderId="0"/>
    <xf numFmtId="0" fontId="70" fillId="14" borderId="50"/>
    <xf numFmtId="0" fontId="70" fillId="14" borderId="50"/>
    <xf numFmtId="0" fontId="70" fillId="0" borderId="0"/>
    <xf numFmtId="0" fontId="70" fillId="0" borderId="0"/>
    <xf numFmtId="0" fontId="19" fillId="0" borderId="0"/>
    <xf numFmtId="0" fontId="24" fillId="0" borderId="0"/>
    <xf numFmtId="0" fontId="139" fillId="44" borderId="61"/>
    <xf numFmtId="0" fontId="278" fillId="0" borderId="0"/>
    <xf numFmtId="0" fontId="70" fillId="0" borderId="0"/>
    <xf numFmtId="0" fontId="192" fillId="0" borderId="79"/>
    <xf numFmtId="0" fontId="270" fillId="0" borderId="112"/>
    <xf numFmtId="0" fontId="70" fillId="0" borderId="0"/>
    <xf numFmtId="0" fontId="139" fillId="44" borderId="61"/>
    <xf numFmtId="0" fontId="70" fillId="0" borderId="0"/>
    <xf numFmtId="0" fontId="278" fillId="0" borderId="0"/>
    <xf numFmtId="0" fontId="70" fillId="0" borderId="0"/>
    <xf numFmtId="0" fontId="19" fillId="0" borderId="0"/>
    <xf numFmtId="0" fontId="278" fillId="0" borderId="0"/>
    <xf numFmtId="0" fontId="70" fillId="0" borderId="0"/>
    <xf numFmtId="0" fontId="272" fillId="0" borderId="144"/>
    <xf numFmtId="0" fontId="278" fillId="0" borderId="0"/>
    <xf numFmtId="0" fontId="70" fillId="0" borderId="0"/>
    <xf numFmtId="0" fontId="70" fillId="46" borderId="0"/>
    <xf numFmtId="0" fontId="59" fillId="0" borderId="54"/>
    <xf numFmtId="0" fontId="70" fillId="0" borderId="0"/>
    <xf numFmtId="0" fontId="278" fillId="0" borderId="0"/>
    <xf numFmtId="0" fontId="278" fillId="0" borderId="0"/>
    <xf numFmtId="0" fontId="70" fillId="39" borderId="0"/>
    <xf numFmtId="0" fontId="70" fillId="0" borderId="0"/>
    <xf numFmtId="0" fontId="19" fillId="0" borderId="0"/>
    <xf numFmtId="0" fontId="70" fillId="0" borderId="0"/>
    <xf numFmtId="0" fontId="278" fillId="0" borderId="0"/>
    <xf numFmtId="0" fontId="19" fillId="0" borderId="0"/>
    <xf numFmtId="0" fontId="19" fillId="0" borderId="0"/>
    <xf numFmtId="0" fontId="278" fillId="0" borderId="0"/>
    <xf numFmtId="0" fontId="70" fillId="0" borderId="0"/>
    <xf numFmtId="0" fontId="278" fillId="0" borderId="0"/>
    <xf numFmtId="0" fontId="278" fillId="0" borderId="0"/>
    <xf numFmtId="0" fontId="278" fillId="0" borderId="0"/>
    <xf numFmtId="0" fontId="70" fillId="0" borderId="0"/>
    <xf numFmtId="0" fontId="19" fillId="0" borderId="0"/>
    <xf numFmtId="0" fontId="147" fillId="74" borderId="71"/>
    <xf numFmtId="0" fontId="70" fillId="0" borderId="0"/>
    <xf numFmtId="0" fontId="81" fillId="0" borderId="0"/>
    <xf numFmtId="0" fontId="70" fillId="0" borderId="0"/>
    <xf numFmtId="0" fontId="278" fillId="48" borderId="83"/>
    <xf numFmtId="0" fontId="59" fillId="0" borderId="54"/>
    <xf numFmtId="0" fontId="70" fillId="0" borderId="0"/>
    <xf numFmtId="0" fontId="70" fillId="0" borderId="0"/>
    <xf numFmtId="0" fontId="70" fillId="0" borderId="0"/>
    <xf numFmtId="0" fontId="70" fillId="0" borderId="0"/>
    <xf numFmtId="0" fontId="19" fillId="0" borderId="0"/>
    <xf numFmtId="0" fontId="70" fillId="0" borderId="0"/>
    <xf numFmtId="0" fontId="56" fillId="0" borderId="52"/>
    <xf numFmtId="0" fontId="19" fillId="0" borderId="0"/>
    <xf numFmtId="0" fontId="70" fillId="0" borderId="0"/>
    <xf numFmtId="0" fontId="70" fillId="0" borderId="0"/>
    <xf numFmtId="0" fontId="253" fillId="48" borderId="83"/>
    <xf numFmtId="0" fontId="19" fillId="0" borderId="0"/>
    <xf numFmtId="0" fontId="76" fillId="44" borderId="0"/>
    <xf numFmtId="0" fontId="19" fillId="0" borderId="0"/>
    <xf numFmtId="0" fontId="74" fillId="60" borderId="0"/>
    <xf numFmtId="0" fontId="70" fillId="0" borderId="0"/>
    <xf numFmtId="0" fontId="70" fillId="0" borderId="0"/>
    <xf numFmtId="0" fontId="81" fillId="0" borderId="114"/>
    <xf numFmtId="0" fontId="278" fillId="0" borderId="0"/>
    <xf numFmtId="0" fontId="19" fillId="43" borderId="0"/>
    <xf numFmtId="0" fontId="70" fillId="0" borderId="0"/>
    <xf numFmtId="0" fontId="70" fillId="0" borderId="0"/>
    <xf numFmtId="0" fontId="70" fillId="0" borderId="0"/>
    <xf numFmtId="0" fontId="70" fillId="0" borderId="0"/>
    <xf numFmtId="0" fontId="70" fillId="0" borderId="0"/>
    <xf numFmtId="0" fontId="19" fillId="0" borderId="0"/>
    <xf numFmtId="0" fontId="70" fillId="0" borderId="0"/>
    <xf numFmtId="0" fontId="70" fillId="0" borderId="0"/>
    <xf numFmtId="0" fontId="19" fillId="0" borderId="0"/>
    <xf numFmtId="0" fontId="70" fillId="0" borderId="0"/>
    <xf numFmtId="0" fontId="278" fillId="0" borderId="0"/>
    <xf numFmtId="0" fontId="19" fillId="0" borderId="0"/>
    <xf numFmtId="0" fontId="113" fillId="0" borderId="0"/>
    <xf numFmtId="0" fontId="70" fillId="0" borderId="0"/>
    <xf numFmtId="0" fontId="19" fillId="0" borderId="0"/>
    <xf numFmtId="0" fontId="70" fillId="0" borderId="0"/>
    <xf numFmtId="0" fontId="70" fillId="0" borderId="0"/>
    <xf numFmtId="0" fontId="19" fillId="0" borderId="0"/>
    <xf numFmtId="0" fontId="46" fillId="0" borderId="0"/>
    <xf numFmtId="0" fontId="70" fillId="0" borderId="0"/>
    <xf numFmtId="0" fontId="70" fillId="0" borderId="0"/>
    <xf numFmtId="0" fontId="19" fillId="0" borderId="0"/>
    <xf numFmtId="0" fontId="278" fillId="48" borderId="83"/>
    <xf numFmtId="0" fontId="85" fillId="0" borderId="54"/>
    <xf numFmtId="0" fontId="19" fillId="0" borderId="0"/>
    <xf numFmtId="0" fontId="270" fillId="0" borderId="112"/>
    <xf numFmtId="0" fontId="46" fillId="0" borderId="0"/>
    <xf numFmtId="0" fontId="278" fillId="0" borderId="0"/>
    <xf numFmtId="0" fontId="70" fillId="0" borderId="0"/>
    <xf numFmtId="0" fontId="46" fillId="0" borderId="0"/>
    <xf numFmtId="0" fontId="270" fillId="0" borderId="112"/>
    <xf numFmtId="0" fontId="278" fillId="0" borderId="0"/>
    <xf numFmtId="0" fontId="19" fillId="0" borderId="0"/>
    <xf numFmtId="0" fontId="278" fillId="0" borderId="0"/>
    <xf numFmtId="0" fontId="19" fillId="0" borderId="0"/>
    <xf numFmtId="0" fontId="59" fillId="0" borderId="0"/>
    <xf numFmtId="0" fontId="139" fillId="44" borderId="61"/>
    <xf numFmtId="0" fontId="278" fillId="0" borderId="0"/>
    <xf numFmtId="0" fontId="272" fillId="82" borderId="116"/>
    <xf numFmtId="0" fontId="19" fillId="0" borderId="0"/>
    <xf numFmtId="0" fontId="46" fillId="0" borderId="0"/>
    <xf numFmtId="0" fontId="46" fillId="0" borderId="0"/>
    <xf numFmtId="0" fontId="19" fillId="0" borderId="0"/>
    <xf numFmtId="0" fontId="139" fillId="44" borderId="61"/>
    <xf numFmtId="0" fontId="45" fillId="57" borderId="0"/>
    <xf numFmtId="0" fontId="70" fillId="0" borderId="0"/>
    <xf numFmtId="0" fontId="70" fillId="0" borderId="0"/>
    <xf numFmtId="0" fontId="263" fillId="0" borderId="108"/>
    <xf numFmtId="0" fontId="46" fillId="0" borderId="0"/>
    <xf numFmtId="0" fontId="70" fillId="0" borderId="0"/>
    <xf numFmtId="0" fontId="70" fillId="0" borderId="0"/>
    <xf numFmtId="0" fontId="70" fillId="0" borderId="0"/>
    <xf numFmtId="0" fontId="278" fillId="0" borderId="0"/>
    <xf numFmtId="0" fontId="70" fillId="0" borderId="0"/>
    <xf numFmtId="0" fontId="278" fillId="0" borderId="0"/>
    <xf numFmtId="0" fontId="70" fillId="0" borderId="0"/>
    <xf numFmtId="0" fontId="139" fillId="44" borderId="61"/>
    <xf numFmtId="0" fontId="59" fillId="0" borderId="0"/>
    <xf numFmtId="0" fontId="278" fillId="48" borderId="83"/>
    <xf numFmtId="0" fontId="70" fillId="0" borderId="0"/>
    <xf numFmtId="0" fontId="19" fillId="0" borderId="0"/>
    <xf numFmtId="0" fontId="86" fillId="0" borderId="0"/>
    <xf numFmtId="0" fontId="278" fillId="0" borderId="0"/>
    <xf numFmtId="0" fontId="19" fillId="0" borderId="0"/>
    <xf numFmtId="0" fontId="70" fillId="0" borderId="0"/>
    <xf numFmtId="0" fontId="19" fillId="0" borderId="0"/>
    <xf numFmtId="0" fontId="278" fillId="0" borderId="0"/>
    <xf numFmtId="0" fontId="278" fillId="0" borderId="0"/>
    <xf numFmtId="0" fontId="59" fillId="0" borderId="54"/>
    <xf numFmtId="0" fontId="278" fillId="0" borderId="0"/>
    <xf numFmtId="0" fontId="19" fillId="0" borderId="0"/>
    <xf numFmtId="0" fontId="19" fillId="0" borderId="0"/>
    <xf numFmtId="0" fontId="19" fillId="0" borderId="0"/>
    <xf numFmtId="0" fontId="70" fillId="0" borderId="0"/>
    <xf numFmtId="0" fontId="19" fillId="0" borderId="0"/>
    <xf numFmtId="0" fontId="278" fillId="48" borderId="83"/>
    <xf numFmtId="0" fontId="278" fillId="0" borderId="0"/>
    <xf numFmtId="0" fontId="278" fillId="0" borderId="0"/>
    <xf numFmtId="0" fontId="70" fillId="0" borderId="0"/>
    <xf numFmtId="0" fontId="122" fillId="0" borderId="66"/>
    <xf numFmtId="0" fontId="70" fillId="0" borderId="0"/>
    <xf numFmtId="0" fontId="278" fillId="0" borderId="0"/>
    <xf numFmtId="0" fontId="76" fillId="44" borderId="0"/>
    <xf numFmtId="0" fontId="19" fillId="0" borderId="0"/>
    <xf numFmtId="0" fontId="70" fillId="0" borderId="0"/>
    <xf numFmtId="0" fontId="70" fillId="0" borderId="0"/>
    <xf numFmtId="0" fontId="70" fillId="0" borderId="0"/>
    <xf numFmtId="0" fontId="278" fillId="0" borderId="0"/>
    <xf numFmtId="0" fontId="45" fillId="59" borderId="0"/>
    <xf numFmtId="0" fontId="139" fillId="44" borderId="61"/>
    <xf numFmtId="0" fontId="19" fillId="0" borderId="0"/>
    <xf numFmtId="0" fontId="70" fillId="0" borderId="0"/>
    <xf numFmtId="0" fontId="19" fillId="0" borderId="0"/>
    <xf numFmtId="0" fontId="57" fillId="0" borderId="53"/>
    <xf numFmtId="0" fontId="70" fillId="0" borderId="0"/>
    <xf numFmtId="0" fontId="8" fillId="44" borderId="0"/>
    <xf numFmtId="0" fontId="270" fillId="0" borderId="112"/>
    <xf numFmtId="0" fontId="19" fillId="0" borderId="0"/>
    <xf numFmtId="0" fontId="70" fillId="0" borderId="0"/>
    <xf numFmtId="0" fontId="278" fillId="48" borderId="83"/>
    <xf numFmtId="0" fontId="59" fillId="0" borderId="54"/>
    <xf numFmtId="0" fontId="56" fillId="0" borderId="52"/>
    <xf numFmtId="0" fontId="70" fillId="0" borderId="0"/>
    <xf numFmtId="0" fontId="19" fillId="0" borderId="0"/>
    <xf numFmtId="0" fontId="104" fillId="0" borderId="63"/>
    <xf numFmtId="0" fontId="70" fillId="0" borderId="0"/>
    <xf numFmtId="0" fontId="278" fillId="0" borderId="0"/>
    <xf numFmtId="0" fontId="46" fillId="0" borderId="0"/>
    <xf numFmtId="0" fontId="56" fillId="0" borderId="52"/>
    <xf numFmtId="0" fontId="70" fillId="0" borderId="0"/>
    <xf numFmtId="0" fontId="19" fillId="0" borderId="0"/>
    <xf numFmtId="0" fontId="70" fillId="0" borderId="0"/>
    <xf numFmtId="0" fontId="278" fillId="0" borderId="0"/>
    <xf numFmtId="0" fontId="70" fillId="0" borderId="0"/>
    <xf numFmtId="0" fontId="70" fillId="0" borderId="0"/>
    <xf numFmtId="0" fontId="278" fillId="0" borderId="0"/>
    <xf numFmtId="0" fontId="19" fillId="0" borderId="0"/>
    <xf numFmtId="0" fontId="263" fillId="0" borderId="108"/>
    <xf numFmtId="0" fontId="19" fillId="0" borderId="0"/>
    <xf numFmtId="0" fontId="278" fillId="0" borderId="0"/>
    <xf numFmtId="0" fontId="52" fillId="0" borderId="0"/>
    <xf numFmtId="0" fontId="8" fillId="45" borderId="0"/>
    <xf numFmtId="0" fontId="19" fillId="0" borderId="0"/>
    <xf numFmtId="0" fontId="70" fillId="0" borderId="0"/>
    <xf numFmtId="0" fontId="70" fillId="0" borderId="0"/>
    <xf numFmtId="0" fontId="278" fillId="0" borderId="0"/>
    <xf numFmtId="0" fontId="278" fillId="0" borderId="0"/>
    <xf numFmtId="0" fontId="278" fillId="0" borderId="0"/>
    <xf numFmtId="0" fontId="70" fillId="0" borderId="0"/>
    <xf numFmtId="0" fontId="56" fillId="0" borderId="52"/>
    <xf numFmtId="0" fontId="278" fillId="0" borderId="0"/>
    <xf numFmtId="0" fontId="139" fillId="44" borderId="61"/>
    <xf numFmtId="0" fontId="19" fillId="0" borderId="0"/>
    <xf numFmtId="0" fontId="70" fillId="0" borderId="0"/>
    <xf numFmtId="0" fontId="19" fillId="0" borderId="0"/>
    <xf numFmtId="0" fontId="19" fillId="0" borderId="0"/>
    <xf numFmtId="0" fontId="19" fillId="0" borderId="0"/>
    <xf numFmtId="0" fontId="8" fillId="44" borderId="0"/>
    <xf numFmtId="0" fontId="278" fillId="48" borderId="83"/>
    <xf numFmtId="0" fontId="70" fillId="0" borderId="0"/>
    <xf numFmtId="0" fontId="19" fillId="0" borderId="0"/>
    <xf numFmtId="0" fontId="19" fillId="0" borderId="0"/>
    <xf numFmtId="0" fontId="278" fillId="0" borderId="0"/>
    <xf numFmtId="0" fontId="28" fillId="0" borderId="0"/>
    <xf numFmtId="0" fontId="19" fillId="0" borderId="0"/>
    <xf numFmtId="0" fontId="19" fillId="0" borderId="0"/>
    <xf numFmtId="0" fontId="278" fillId="0" borderId="0"/>
    <xf numFmtId="0" fontId="70" fillId="0" borderId="0"/>
    <xf numFmtId="0" fontId="19" fillId="0" borderId="0"/>
    <xf numFmtId="0" fontId="19" fillId="0" borderId="0"/>
    <xf numFmtId="0" fontId="278" fillId="48" borderId="83"/>
    <xf numFmtId="0" fontId="278" fillId="0" borderId="0"/>
    <xf numFmtId="0" fontId="70" fillId="0" borderId="0"/>
    <xf numFmtId="0" fontId="278" fillId="0" borderId="0"/>
    <xf numFmtId="0" fontId="139" fillId="44" borderId="61"/>
    <xf numFmtId="0" fontId="70" fillId="0" borderId="0"/>
    <xf numFmtId="0" fontId="70" fillId="0" borderId="0"/>
    <xf numFmtId="0" fontId="19" fillId="0" borderId="0"/>
    <xf numFmtId="0" fontId="64" fillId="0" borderId="55"/>
    <xf numFmtId="0" fontId="70" fillId="0" borderId="0"/>
    <xf numFmtId="0" fontId="213" fillId="0" borderId="0"/>
    <xf numFmtId="0" fontId="19" fillId="0" borderId="0"/>
    <xf numFmtId="0" fontId="57" fillId="0" borderId="53"/>
    <xf numFmtId="0" fontId="119" fillId="0" borderId="54"/>
    <xf numFmtId="0" fontId="70" fillId="0" borderId="0"/>
    <xf numFmtId="0" fontId="278" fillId="0" borderId="0"/>
    <xf numFmtId="0" fontId="8" fillId="46" borderId="0"/>
    <xf numFmtId="0" fontId="70" fillId="0" borderId="0"/>
    <xf numFmtId="0" fontId="70" fillId="0" borderId="0"/>
    <xf numFmtId="0" fontId="278" fillId="0" borderId="0"/>
    <xf numFmtId="0" fontId="56" fillId="0" borderId="52"/>
    <xf numFmtId="0" fontId="139" fillId="44" borderId="61"/>
    <xf numFmtId="0" fontId="70" fillId="0" borderId="0"/>
    <xf numFmtId="0" fontId="70" fillId="0" borderId="0"/>
    <xf numFmtId="0" fontId="56" fillId="0" borderId="52"/>
    <xf numFmtId="0" fontId="70" fillId="0" borderId="0"/>
    <xf numFmtId="0" fontId="70" fillId="0" borderId="0"/>
    <xf numFmtId="0" fontId="19" fillId="0" borderId="0"/>
    <xf numFmtId="0" fontId="19" fillId="0" borderId="0"/>
    <xf numFmtId="0" fontId="278" fillId="0" borderId="0"/>
    <xf numFmtId="0" fontId="70" fillId="0" borderId="0"/>
    <xf numFmtId="0" fontId="140" fillId="44" borderId="61"/>
    <xf numFmtId="0" fontId="19" fillId="0" borderId="0"/>
    <xf numFmtId="0" fontId="70" fillId="0" borderId="0"/>
    <xf numFmtId="0" fontId="70" fillId="0" borderId="0"/>
    <xf numFmtId="0" fontId="278" fillId="0" borderId="0"/>
    <xf numFmtId="0" fontId="70" fillId="0" borderId="0"/>
    <xf numFmtId="0" fontId="70" fillId="0" borderId="0"/>
    <xf numFmtId="0" fontId="278" fillId="0" borderId="0"/>
    <xf numFmtId="0" fontId="272" fillId="0" borderId="0"/>
    <xf numFmtId="0" fontId="70" fillId="0" borderId="0"/>
    <xf numFmtId="0" fontId="70" fillId="0" borderId="0"/>
    <xf numFmtId="0" fontId="19" fillId="0" borderId="0"/>
    <xf numFmtId="0" fontId="70" fillId="0" borderId="0"/>
    <xf numFmtId="0" fontId="70" fillId="0" borderId="0"/>
    <xf numFmtId="0" fontId="70" fillId="0" borderId="0"/>
    <xf numFmtId="0" fontId="278" fillId="0" borderId="0"/>
    <xf numFmtId="0" fontId="70" fillId="0" borderId="0"/>
    <xf numFmtId="0" fontId="19" fillId="0" borderId="0"/>
    <xf numFmtId="0" fontId="278" fillId="48" borderId="83"/>
    <xf numFmtId="0" fontId="70" fillId="0" borderId="0"/>
    <xf numFmtId="0" fontId="278" fillId="0" borderId="0"/>
    <xf numFmtId="0" fontId="70" fillId="0" borderId="0"/>
    <xf numFmtId="0" fontId="278" fillId="0" borderId="0"/>
    <xf numFmtId="0" fontId="70" fillId="0" borderId="0"/>
    <xf numFmtId="0" fontId="70" fillId="0" borderId="0"/>
    <xf numFmtId="0" fontId="70" fillId="0" borderId="0"/>
    <xf numFmtId="0" fontId="19" fillId="0" borderId="0"/>
    <xf numFmtId="0" fontId="278" fillId="0" borderId="0"/>
    <xf numFmtId="0" fontId="70" fillId="0" borderId="0"/>
    <xf numFmtId="0" fontId="70" fillId="0" borderId="0"/>
    <xf numFmtId="0" fontId="192" fillId="0" borderId="79"/>
    <xf numFmtId="0" fontId="70" fillId="0" borderId="0"/>
    <xf numFmtId="0" fontId="19" fillId="0" borderId="0"/>
    <xf numFmtId="0" fontId="19" fillId="37" borderId="0"/>
    <xf numFmtId="0" fontId="19" fillId="0" borderId="0"/>
    <xf numFmtId="0" fontId="278" fillId="0" borderId="0"/>
    <xf numFmtId="0" fontId="139" fillId="44" borderId="61"/>
    <xf numFmtId="0" fontId="278" fillId="48" borderId="83"/>
    <xf numFmtId="0" fontId="70" fillId="0" borderId="0"/>
    <xf numFmtId="0" fontId="70" fillId="0" borderId="0"/>
    <xf numFmtId="0" fontId="70" fillId="0" borderId="0"/>
    <xf numFmtId="0" fontId="278" fillId="0" borderId="0"/>
    <xf numFmtId="0" fontId="70" fillId="0" borderId="0"/>
    <xf numFmtId="0" fontId="278" fillId="0" borderId="0"/>
    <xf numFmtId="0" fontId="278" fillId="0" borderId="0"/>
    <xf numFmtId="0" fontId="49" fillId="0" borderId="0"/>
    <xf numFmtId="0" fontId="70" fillId="0" borderId="0"/>
    <xf numFmtId="0" fontId="70" fillId="0" borderId="0"/>
    <xf numFmtId="0" fontId="19" fillId="0" borderId="0"/>
    <xf numFmtId="0" fontId="81" fillId="0" borderId="132"/>
    <xf numFmtId="0" fontId="19" fillId="0" borderId="0"/>
    <xf numFmtId="0" fontId="70" fillId="0" borderId="0"/>
    <xf numFmtId="0" fontId="82" fillId="0" borderId="0"/>
    <xf numFmtId="0" fontId="8" fillId="51" borderId="0"/>
    <xf numFmtId="0" fontId="46" fillId="0" borderId="0"/>
    <xf numFmtId="0" fontId="263" fillId="0" borderId="108"/>
    <xf numFmtId="0" fontId="70" fillId="0" borderId="0"/>
    <xf numFmtId="0" fontId="64" fillId="0" borderId="55"/>
    <xf numFmtId="0" fontId="19" fillId="0" borderId="0"/>
    <xf numFmtId="0" fontId="70" fillId="0" borderId="0"/>
    <xf numFmtId="0" fontId="134" fillId="0" borderId="110"/>
    <xf numFmtId="0" fontId="278" fillId="0" borderId="0"/>
    <xf numFmtId="0" fontId="70" fillId="0" borderId="0"/>
    <xf numFmtId="0" fontId="278" fillId="0" borderId="0"/>
    <xf numFmtId="0" fontId="19" fillId="0" borderId="0"/>
    <xf numFmtId="0" fontId="76" fillId="44" borderId="0"/>
    <xf numFmtId="0" fontId="8" fillId="44" borderId="0"/>
    <xf numFmtId="0" fontId="70" fillId="0" borderId="0"/>
    <xf numFmtId="0" fontId="278" fillId="0" borderId="0"/>
    <xf numFmtId="0" fontId="85" fillId="0" borderId="54"/>
    <xf numFmtId="0" fontId="149" fillId="75" borderId="137"/>
    <xf numFmtId="0" fontId="8" fillId="46" borderId="0"/>
    <xf numFmtId="0" fontId="70" fillId="0" borderId="0"/>
    <xf numFmtId="0" fontId="70" fillId="0" borderId="0"/>
    <xf numFmtId="0" fontId="270" fillId="0" borderId="112"/>
    <xf numFmtId="0" fontId="19" fillId="0" borderId="0"/>
    <xf numFmtId="0" fontId="19" fillId="0" borderId="0"/>
    <xf numFmtId="0" fontId="278" fillId="0" borderId="0"/>
    <xf numFmtId="0" fontId="278" fillId="0" borderId="116"/>
    <xf numFmtId="0" fontId="19" fillId="0" borderId="0"/>
    <xf numFmtId="0" fontId="278" fillId="0" borderId="0"/>
    <xf numFmtId="0" fontId="70" fillId="0" borderId="0"/>
    <xf numFmtId="0" fontId="70" fillId="0" borderId="0"/>
    <xf numFmtId="0" fontId="70" fillId="43" borderId="0"/>
    <xf numFmtId="0" fontId="113" fillId="0" borderId="0"/>
    <xf numFmtId="0" fontId="70" fillId="0" borderId="0"/>
    <xf numFmtId="0" fontId="19" fillId="0" borderId="0"/>
    <xf numFmtId="0" fontId="139" fillId="44" borderId="61"/>
    <xf numFmtId="0" fontId="70" fillId="0" borderId="0"/>
    <xf numFmtId="0" fontId="59" fillId="0" borderId="0"/>
    <xf numFmtId="0" fontId="278" fillId="48" borderId="83"/>
    <xf numFmtId="0" fontId="56" fillId="0" borderId="52"/>
    <xf numFmtId="0" fontId="270" fillId="0" borderId="112"/>
    <xf numFmtId="0" fontId="70" fillId="0" borderId="0"/>
    <xf numFmtId="0" fontId="70" fillId="0" borderId="0"/>
    <xf numFmtId="0" fontId="76" fillId="55" borderId="0"/>
    <xf numFmtId="0" fontId="70" fillId="0" borderId="0"/>
    <xf numFmtId="0" fontId="70" fillId="0" borderId="0"/>
    <xf numFmtId="0" fontId="228" fillId="45" borderId="84"/>
    <xf numFmtId="0" fontId="70" fillId="0" borderId="0"/>
    <xf numFmtId="0" fontId="70" fillId="0" borderId="0"/>
    <xf numFmtId="0" fontId="51" fillId="0" borderId="0"/>
    <xf numFmtId="0" fontId="19" fillId="0" borderId="0"/>
    <xf numFmtId="0" fontId="278" fillId="0" borderId="0"/>
    <xf numFmtId="0" fontId="70" fillId="0" borderId="0"/>
    <xf numFmtId="0" fontId="278" fillId="0" borderId="0"/>
    <xf numFmtId="0" fontId="8" fillId="51" borderId="0"/>
    <xf numFmtId="0" fontId="70" fillId="0" borderId="0"/>
    <xf numFmtId="0" fontId="278" fillId="0" borderId="0"/>
    <xf numFmtId="0" fontId="70" fillId="0" borderId="0"/>
    <xf numFmtId="0" fontId="70" fillId="0" borderId="0"/>
    <xf numFmtId="0" fontId="70" fillId="0" borderId="0"/>
    <xf numFmtId="0" fontId="70" fillId="0" borderId="0"/>
    <xf numFmtId="0" fontId="278" fillId="0" borderId="0"/>
    <xf numFmtId="0" fontId="70" fillId="0" borderId="0"/>
    <xf numFmtId="0" fontId="70" fillId="0" borderId="0"/>
    <xf numFmtId="0" fontId="70" fillId="0" borderId="0"/>
    <xf numFmtId="0" fontId="74" fillId="58" borderId="0"/>
    <xf numFmtId="0" fontId="272" fillId="0" borderId="168"/>
    <xf numFmtId="0" fontId="70" fillId="0" borderId="0"/>
    <xf numFmtId="0" fontId="278" fillId="0" borderId="0"/>
    <xf numFmtId="0" fontId="70" fillId="0" borderId="0"/>
    <xf numFmtId="0" fontId="278" fillId="0" borderId="0"/>
    <xf numFmtId="0" fontId="278" fillId="0" borderId="0"/>
    <xf numFmtId="0" fontId="76" fillId="55" borderId="0"/>
    <xf numFmtId="0" fontId="51" fillId="0" borderId="0"/>
    <xf numFmtId="0" fontId="19" fillId="0" borderId="0"/>
    <xf numFmtId="0" fontId="278" fillId="0" borderId="0"/>
    <xf numFmtId="0" fontId="59" fillId="0" borderId="54"/>
    <xf numFmtId="0" fontId="70" fillId="0" borderId="0"/>
    <xf numFmtId="0" fontId="70" fillId="0" borderId="0"/>
    <xf numFmtId="0" fontId="278" fillId="48" borderId="83"/>
    <xf numFmtId="0" fontId="70" fillId="0" borderId="0"/>
    <xf numFmtId="0" fontId="70" fillId="0" borderId="0"/>
    <xf numFmtId="0" fontId="19" fillId="0" borderId="0"/>
    <xf numFmtId="0" fontId="19" fillId="0" borderId="0"/>
    <xf numFmtId="0" fontId="70" fillId="0" borderId="0"/>
    <xf numFmtId="0" fontId="19" fillId="0" borderId="0"/>
    <xf numFmtId="0" fontId="19" fillId="0" borderId="0"/>
    <xf numFmtId="0" fontId="272" fillId="0" borderId="144"/>
    <xf numFmtId="0" fontId="19" fillId="0" borderId="0"/>
    <xf numFmtId="0" fontId="139" fillId="44" borderId="61"/>
    <xf numFmtId="0" fontId="278" fillId="0" borderId="0"/>
    <xf numFmtId="0" fontId="19" fillId="0" borderId="0"/>
    <xf numFmtId="0" fontId="278" fillId="0" borderId="0"/>
    <xf numFmtId="0" fontId="197" fillId="52" borderId="0"/>
    <xf numFmtId="0" fontId="70" fillId="0" borderId="0"/>
    <xf numFmtId="0" fontId="19" fillId="0" borderId="0"/>
    <xf numFmtId="0" fontId="70" fillId="0" borderId="0"/>
    <xf numFmtId="0" fontId="270" fillId="0" borderId="112"/>
    <xf numFmtId="0" fontId="70" fillId="0" borderId="0"/>
    <xf numFmtId="0" fontId="70" fillId="0" borderId="0"/>
    <xf numFmtId="0" fontId="70" fillId="0" borderId="0"/>
    <xf numFmtId="0" fontId="70" fillId="0" borderId="0"/>
    <xf numFmtId="0" fontId="272" fillId="0" borderId="144"/>
    <xf numFmtId="0" fontId="19"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278" fillId="0" borderId="0"/>
    <xf numFmtId="0" fontId="76" fillId="51" borderId="0"/>
    <xf numFmtId="0" fontId="139" fillId="44" borderId="61"/>
    <xf numFmtId="0" fontId="70" fillId="0" borderId="0"/>
    <xf numFmtId="0" fontId="278" fillId="0" borderId="0"/>
    <xf numFmtId="0" fontId="70" fillId="0" borderId="0"/>
    <xf numFmtId="0" fontId="70" fillId="0" borderId="0"/>
    <xf numFmtId="0" fontId="272" fillId="82" borderId="116"/>
    <xf numFmtId="0" fontId="70" fillId="0" borderId="0"/>
    <xf numFmtId="0" fontId="19" fillId="0" borderId="0"/>
    <xf numFmtId="0" fontId="70" fillId="0" borderId="0"/>
    <xf numFmtId="0" fontId="70" fillId="0" borderId="0"/>
    <xf numFmtId="0" fontId="70" fillId="0" borderId="0"/>
    <xf numFmtId="0" fontId="19" fillId="0" borderId="0"/>
    <xf numFmtId="0" fontId="278" fillId="0" borderId="0"/>
    <xf numFmtId="0" fontId="70" fillId="0" borderId="0"/>
    <xf numFmtId="0" fontId="19" fillId="0" borderId="0"/>
    <xf numFmtId="0" fontId="278" fillId="0" borderId="0"/>
    <xf numFmtId="0" fontId="278" fillId="0" borderId="0"/>
    <xf numFmtId="0" fontId="278" fillId="0" borderId="0"/>
    <xf numFmtId="0" fontId="270" fillId="0" borderId="112"/>
    <xf numFmtId="0" fontId="70" fillId="0" borderId="0"/>
    <xf numFmtId="0" fontId="278" fillId="0" borderId="0"/>
    <xf numFmtId="0" fontId="70" fillId="0" borderId="0"/>
    <xf numFmtId="0" fontId="70" fillId="0" borderId="0"/>
    <xf numFmtId="0" fontId="70" fillId="0" borderId="0"/>
    <xf numFmtId="0" fontId="70" fillId="0" borderId="0"/>
    <xf numFmtId="0" fontId="70" fillId="0" borderId="0"/>
    <xf numFmtId="0" fontId="64" fillId="0" borderId="55"/>
    <xf numFmtId="0" fontId="208" fillId="90" borderId="0"/>
    <xf numFmtId="0" fontId="278" fillId="0" borderId="0"/>
    <xf numFmtId="0" fontId="19" fillId="0" borderId="0"/>
    <xf numFmtId="0" fontId="278" fillId="0" borderId="0"/>
    <xf numFmtId="0" fontId="70" fillId="0" borderId="0"/>
    <xf numFmtId="0" fontId="70" fillId="0" borderId="0"/>
    <xf numFmtId="0" fontId="278" fillId="48" borderId="83"/>
    <xf numFmtId="0" fontId="70" fillId="50" borderId="0"/>
    <xf numFmtId="0" fontId="278" fillId="0" borderId="0"/>
    <xf numFmtId="0" fontId="19" fillId="0" borderId="0"/>
    <xf numFmtId="0" fontId="59" fillId="0" borderId="54"/>
    <xf numFmtId="0" fontId="278" fillId="0" borderId="0"/>
    <xf numFmtId="0" fontId="19" fillId="0" borderId="0"/>
    <xf numFmtId="0" fontId="19" fillId="0" borderId="0"/>
    <xf numFmtId="0" fontId="278" fillId="0" borderId="0"/>
    <xf numFmtId="0" fontId="278" fillId="0" borderId="0"/>
    <xf numFmtId="0" fontId="278" fillId="0" borderId="0"/>
    <xf numFmtId="0" fontId="70" fillId="0" borderId="0"/>
    <xf numFmtId="0" fontId="278" fillId="0" borderId="0"/>
    <xf numFmtId="0" fontId="19" fillId="0" borderId="0"/>
    <xf numFmtId="0" fontId="19" fillId="0" borderId="0"/>
    <xf numFmtId="0" fontId="70" fillId="47" borderId="0"/>
    <xf numFmtId="0" fontId="70" fillId="0" borderId="0"/>
    <xf numFmtId="0" fontId="139" fillId="44" borderId="61"/>
    <xf numFmtId="0" fontId="105" fillId="0" borderId="63"/>
    <xf numFmtId="0" fontId="19" fillId="0" borderId="0"/>
    <xf numFmtId="0" fontId="70" fillId="44" borderId="0"/>
    <xf numFmtId="0" fontId="52" fillId="0" borderId="0"/>
    <xf numFmtId="0" fontId="19" fillId="0" borderId="0"/>
    <xf numFmtId="0" fontId="278" fillId="0" borderId="0"/>
    <xf numFmtId="0" fontId="141" fillId="0" borderId="77"/>
    <xf numFmtId="0" fontId="19" fillId="0" borderId="0"/>
    <xf numFmtId="0" fontId="59" fillId="0" borderId="54"/>
    <xf numFmtId="0" fontId="278" fillId="0" borderId="0"/>
    <xf numFmtId="0" fontId="278" fillId="0" borderId="0"/>
    <xf numFmtId="0" fontId="19" fillId="0" borderId="0"/>
    <xf numFmtId="0" fontId="70" fillId="0" borderId="0"/>
    <xf numFmtId="0" fontId="70" fillId="0" borderId="0"/>
    <xf numFmtId="0" fontId="70" fillId="0" borderId="0"/>
    <xf numFmtId="0" fontId="239" fillId="0" borderId="0"/>
    <xf numFmtId="0" fontId="56" fillId="0" borderId="52"/>
    <xf numFmtId="0" fontId="228" fillId="45" borderId="84"/>
    <xf numFmtId="0" fontId="19" fillId="0" borderId="0"/>
    <xf numFmtId="0" fontId="70" fillId="0" borderId="0"/>
    <xf numFmtId="0" fontId="139" fillId="44" borderId="61"/>
    <xf numFmtId="0" fontId="70" fillId="0" borderId="0"/>
    <xf numFmtId="0" fontId="139" fillId="44" borderId="61"/>
    <xf numFmtId="0" fontId="278" fillId="48" borderId="83"/>
    <xf numFmtId="0" fontId="278" fillId="0" borderId="0"/>
    <xf numFmtId="0" fontId="19" fillId="0" borderId="0"/>
    <xf numFmtId="0" fontId="209" fillId="0" borderId="0"/>
    <xf numFmtId="0" fontId="70" fillId="0" borderId="0"/>
    <xf numFmtId="0" fontId="278" fillId="0" borderId="0"/>
    <xf numFmtId="0" fontId="70" fillId="0" borderId="0"/>
    <xf numFmtId="0" fontId="70" fillId="0" borderId="0"/>
    <xf numFmtId="0" fontId="70" fillId="0" borderId="0"/>
    <xf numFmtId="0" fontId="50" fillId="0" borderId="0"/>
    <xf numFmtId="0" fontId="270" fillId="0" borderId="112"/>
    <xf numFmtId="0" fontId="19" fillId="0" borderId="0"/>
    <xf numFmtId="0" fontId="19" fillId="0" borderId="0"/>
    <xf numFmtId="0" fontId="19" fillId="0" borderId="0"/>
    <xf numFmtId="0" fontId="139" fillId="44" borderId="61"/>
    <xf numFmtId="0" fontId="19" fillId="0" borderId="0"/>
    <xf numFmtId="0" fontId="270" fillId="0" borderId="112"/>
    <xf numFmtId="0" fontId="139" fillId="44" borderId="61"/>
    <xf numFmtId="0" fontId="59" fillId="0" borderId="54"/>
    <xf numFmtId="0" fontId="278" fillId="0" borderId="0"/>
    <xf numFmtId="0" fontId="56" fillId="0" borderId="52"/>
    <xf numFmtId="0" fontId="56" fillId="0" borderId="52"/>
    <xf numFmtId="0" fontId="278" fillId="48" borderId="83"/>
    <xf numFmtId="0" fontId="278" fillId="0" borderId="0"/>
    <xf numFmtId="0" fontId="278" fillId="0" borderId="0"/>
    <xf numFmtId="0" fontId="70" fillId="0" borderId="0"/>
    <xf numFmtId="0" fontId="70" fillId="0" borderId="0"/>
    <xf numFmtId="0" fontId="278" fillId="0" borderId="0"/>
    <xf numFmtId="0" fontId="70" fillId="0" borderId="0"/>
    <xf numFmtId="0" fontId="272" fillId="0" borderId="0"/>
    <xf numFmtId="0" fontId="56" fillId="0" borderId="52"/>
    <xf numFmtId="0" fontId="70" fillId="0" borderId="0"/>
    <xf numFmtId="0" fontId="139" fillId="44" borderId="61"/>
    <xf numFmtId="0" fontId="59" fillId="0" borderId="54"/>
    <xf numFmtId="0" fontId="19" fillId="0" borderId="0"/>
    <xf numFmtId="0" fontId="70" fillId="0" borderId="0"/>
    <xf numFmtId="0" fontId="19" fillId="0" borderId="0"/>
    <xf numFmtId="0" fontId="19" fillId="0" borderId="0"/>
    <xf numFmtId="0" fontId="19" fillId="0" borderId="0"/>
    <xf numFmtId="0" fontId="278" fillId="0" borderId="0"/>
    <xf numFmtId="0" fontId="54" fillId="0" borderId="0"/>
    <xf numFmtId="0" fontId="278" fillId="0" borderId="0"/>
    <xf numFmtId="0" fontId="270" fillId="0" borderId="112"/>
    <xf numFmtId="0" fontId="278" fillId="0" borderId="0"/>
    <xf numFmtId="0" fontId="278" fillId="0" borderId="0"/>
    <xf numFmtId="0" fontId="70" fillId="0" borderId="0"/>
    <xf numFmtId="0" fontId="19" fillId="0" borderId="0"/>
    <xf numFmtId="0" fontId="19" fillId="0" borderId="0"/>
    <xf numFmtId="0" fontId="139" fillId="44" borderId="61"/>
    <xf numFmtId="0" fontId="19" fillId="0" borderId="0"/>
    <xf numFmtId="0" fontId="278" fillId="0" borderId="0"/>
    <xf numFmtId="0" fontId="19" fillId="0" borderId="0"/>
    <xf numFmtId="0" fontId="70" fillId="0" borderId="0"/>
    <xf numFmtId="0" fontId="278" fillId="0" borderId="0"/>
    <xf numFmtId="0" fontId="19" fillId="0" borderId="0"/>
    <xf numFmtId="0" fontId="19" fillId="0" borderId="0"/>
    <xf numFmtId="0" fontId="139" fillId="44" borderId="61"/>
    <xf numFmtId="0" fontId="278" fillId="0" borderId="0"/>
    <xf numFmtId="0" fontId="19" fillId="0" borderId="0"/>
    <xf numFmtId="0" fontId="8" fillId="51" borderId="0"/>
    <xf numFmtId="0" fontId="278" fillId="0" borderId="0"/>
    <xf numFmtId="0" fontId="92" fillId="0" borderId="0"/>
    <xf numFmtId="0" fontId="272" fillId="0" borderId="144"/>
    <xf numFmtId="0" fontId="139" fillId="44" borderId="61"/>
    <xf numFmtId="0" fontId="70" fillId="0" borderId="0"/>
    <xf numFmtId="0" fontId="278" fillId="0" borderId="0"/>
    <xf numFmtId="0" fontId="278" fillId="0" borderId="0"/>
    <xf numFmtId="0" fontId="70" fillId="0" borderId="0"/>
    <xf numFmtId="0" fontId="70" fillId="0" borderId="0"/>
    <xf numFmtId="0" fontId="70" fillId="0" borderId="0"/>
    <xf numFmtId="0" fontId="70" fillId="0" borderId="0"/>
    <xf numFmtId="0" fontId="70" fillId="0" borderId="0"/>
    <xf numFmtId="0" fontId="19" fillId="0" borderId="0"/>
    <xf numFmtId="0" fontId="70" fillId="0" borderId="0"/>
    <xf numFmtId="0" fontId="270" fillId="0" borderId="112"/>
    <xf numFmtId="0" fontId="278" fillId="0" borderId="0"/>
    <xf numFmtId="0" fontId="56" fillId="0" borderId="52"/>
    <xf numFmtId="0" fontId="74" fillId="58" borderId="0"/>
    <xf numFmtId="0" fontId="278" fillId="0" borderId="0"/>
    <xf numFmtId="0" fontId="58" fillId="0" borderId="0"/>
    <xf numFmtId="0" fontId="278" fillId="0" borderId="0"/>
    <xf numFmtId="0" fontId="70" fillId="44" borderId="0"/>
    <xf numFmtId="0" fontId="278" fillId="0" borderId="0"/>
    <xf numFmtId="0" fontId="19" fillId="0" borderId="0"/>
    <xf numFmtId="0" fontId="70" fillId="0" borderId="0"/>
    <xf numFmtId="0" fontId="70" fillId="0" borderId="0"/>
    <xf numFmtId="0" fontId="172" fillId="0" borderId="0"/>
    <xf numFmtId="0" fontId="278" fillId="0" borderId="0"/>
    <xf numFmtId="0" fontId="19" fillId="0" borderId="0"/>
    <xf numFmtId="0" fontId="70" fillId="0" borderId="0"/>
    <xf numFmtId="0" fontId="70" fillId="0" borderId="0"/>
    <xf numFmtId="0" fontId="278" fillId="0" borderId="0"/>
    <xf numFmtId="0" fontId="270" fillId="0" borderId="112"/>
    <xf numFmtId="0" fontId="70" fillId="0" borderId="0"/>
    <xf numFmtId="0" fontId="70" fillId="0" borderId="0"/>
    <xf numFmtId="0" fontId="70" fillId="0" borderId="0"/>
    <xf numFmtId="0" fontId="70" fillId="0" borderId="0"/>
    <xf numFmtId="0" fontId="19" fillId="0" borderId="0"/>
    <xf numFmtId="0" fontId="278" fillId="0" borderId="0"/>
    <xf numFmtId="0" fontId="70" fillId="0" borderId="0"/>
    <xf numFmtId="0" fontId="19" fillId="0" borderId="0"/>
    <xf numFmtId="0" fontId="278" fillId="0" borderId="0"/>
    <xf numFmtId="0" fontId="254" fillId="0" borderId="0"/>
    <xf numFmtId="0" fontId="278" fillId="0" borderId="0"/>
    <xf numFmtId="0" fontId="70" fillId="0" borderId="0"/>
    <xf numFmtId="0" fontId="278" fillId="0" borderId="103"/>
    <xf numFmtId="0" fontId="276" fillId="0" borderId="67"/>
    <xf numFmtId="0" fontId="70" fillId="0" borderId="0"/>
    <xf numFmtId="0" fontId="278" fillId="0" borderId="0"/>
    <xf numFmtId="0" fontId="19" fillId="0" borderId="0"/>
    <xf numFmtId="0" fontId="8" fillId="46" borderId="0"/>
    <xf numFmtId="0" fontId="19" fillId="0" borderId="0"/>
    <xf numFmtId="0" fontId="19" fillId="0" borderId="0"/>
    <xf numFmtId="0" fontId="19" fillId="0" borderId="0"/>
    <xf numFmtId="0" fontId="70" fillId="0" borderId="0"/>
    <xf numFmtId="0" fontId="70" fillId="0" borderId="0"/>
    <xf numFmtId="0" fontId="19" fillId="0" borderId="0"/>
    <xf numFmtId="0" fontId="278" fillId="48" borderId="83"/>
    <xf numFmtId="0" fontId="70" fillId="0" borderId="0"/>
    <xf numFmtId="0" fontId="70" fillId="0" borderId="0"/>
    <xf numFmtId="0" fontId="278" fillId="0" borderId="0"/>
    <xf numFmtId="0" fontId="19" fillId="0" borderId="0"/>
    <xf numFmtId="0" fontId="70" fillId="0" borderId="0"/>
    <xf numFmtId="0" fontId="19" fillId="0" borderId="0"/>
    <xf numFmtId="0" fontId="70" fillId="0" borderId="0"/>
    <xf numFmtId="0" fontId="70" fillId="0" borderId="0"/>
    <xf numFmtId="0" fontId="19" fillId="0" borderId="0"/>
    <xf numFmtId="0" fontId="136" fillId="0" borderId="0"/>
    <xf numFmtId="0" fontId="270" fillId="0" borderId="112"/>
    <xf numFmtId="0" fontId="139" fillId="44" borderId="61"/>
    <xf numFmtId="0" fontId="19" fillId="0" borderId="0"/>
    <xf numFmtId="0" fontId="19" fillId="0" borderId="0"/>
    <xf numFmtId="0" fontId="70" fillId="0" borderId="0"/>
    <xf numFmtId="0" fontId="19" fillId="0" borderId="0"/>
    <xf numFmtId="0" fontId="70" fillId="0" borderId="0"/>
    <xf numFmtId="0" fontId="19" fillId="0" borderId="0"/>
    <xf numFmtId="0" fontId="278" fillId="0" borderId="0"/>
    <xf numFmtId="0" fontId="70" fillId="47" borderId="0"/>
    <xf numFmtId="0" fontId="19" fillId="0" borderId="0"/>
    <xf numFmtId="0" fontId="278" fillId="0" borderId="0"/>
    <xf numFmtId="0" fontId="70" fillId="0" borderId="0"/>
    <xf numFmtId="0" fontId="70" fillId="0" borderId="0"/>
    <xf numFmtId="0" fontId="70" fillId="0" borderId="0"/>
    <xf numFmtId="0" fontId="253" fillId="48" borderId="83"/>
    <xf numFmtId="0" fontId="70" fillId="0" borderId="0"/>
    <xf numFmtId="0" fontId="278" fillId="0" borderId="0"/>
    <xf numFmtId="0" fontId="70" fillId="0" borderId="0"/>
    <xf numFmtId="0" fontId="276" fillId="0" borderId="132"/>
    <xf numFmtId="0" fontId="70" fillId="0" borderId="0"/>
    <xf numFmtId="0" fontId="278" fillId="0" borderId="0"/>
    <xf numFmtId="0" fontId="8" fillId="44" borderId="0"/>
    <xf numFmtId="0" fontId="95" fillId="0" borderId="0"/>
    <xf numFmtId="0" fontId="70" fillId="0" borderId="0"/>
    <xf numFmtId="0" fontId="70" fillId="0" borderId="0"/>
    <xf numFmtId="0" fontId="139" fillId="44" borderId="61"/>
    <xf numFmtId="0" fontId="19" fillId="0" borderId="0"/>
    <xf numFmtId="0" fontId="278" fillId="0" borderId="0"/>
    <xf numFmtId="0" fontId="70" fillId="0" borderId="0"/>
    <xf numFmtId="0" fontId="70" fillId="0" borderId="0"/>
    <xf numFmtId="0" fontId="76" fillId="51" borderId="0"/>
    <xf numFmtId="0" fontId="70" fillId="0" borderId="0"/>
    <xf numFmtId="0" fontId="70" fillId="0" borderId="0"/>
    <xf numFmtId="0" fontId="70" fillId="0" borderId="0"/>
    <xf numFmtId="0" fontId="70" fillId="0" borderId="0"/>
    <xf numFmtId="0" fontId="85" fillId="0" borderId="114"/>
    <xf numFmtId="0" fontId="278" fillId="0" borderId="0"/>
    <xf numFmtId="0" fontId="278"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278" fillId="0" borderId="0"/>
    <xf numFmtId="0" fontId="157" fillId="76" borderId="128"/>
    <xf numFmtId="0" fontId="278" fillId="0" borderId="0"/>
    <xf numFmtId="0" fontId="278" fillId="48" borderId="83"/>
    <xf numFmtId="0" fontId="278" fillId="48" borderId="83"/>
    <xf numFmtId="0" fontId="267" fillId="0" borderId="109"/>
    <xf numFmtId="0" fontId="253" fillId="48" borderId="83"/>
    <xf numFmtId="0" fontId="19" fillId="0" borderId="0"/>
    <xf numFmtId="0" fontId="19" fillId="0" borderId="0"/>
    <xf numFmtId="0" fontId="70" fillId="0" borderId="0"/>
    <xf numFmtId="0" fontId="70" fillId="0" borderId="0"/>
    <xf numFmtId="0" fontId="278" fillId="48" borderId="83"/>
    <xf numFmtId="0" fontId="70" fillId="0" borderId="0"/>
    <xf numFmtId="0" fontId="19" fillId="0" borderId="0"/>
    <xf numFmtId="0" fontId="278" fillId="0" borderId="0"/>
    <xf numFmtId="0" fontId="19" fillId="0" borderId="0"/>
    <xf numFmtId="0" fontId="70" fillId="0" borderId="0"/>
    <xf numFmtId="0" fontId="59" fillId="0" borderId="54"/>
    <xf numFmtId="0" fontId="51" fillId="0" borderId="0"/>
    <xf numFmtId="0" fontId="278" fillId="0" borderId="0"/>
    <xf numFmtId="0" fontId="270" fillId="0" borderId="112"/>
    <xf numFmtId="0" fontId="19" fillId="0" borderId="0"/>
    <xf numFmtId="0" fontId="81" fillId="0" borderId="132"/>
    <xf numFmtId="0" fontId="70" fillId="0" borderId="0"/>
    <xf numFmtId="0" fontId="19" fillId="0" borderId="0"/>
    <xf numFmtId="0" fontId="273" fillId="0" borderId="128"/>
    <xf numFmtId="0" fontId="19" fillId="0" borderId="0"/>
    <xf numFmtId="0" fontId="19" fillId="0" borderId="0"/>
    <xf numFmtId="0" fontId="278" fillId="0" borderId="0"/>
    <xf numFmtId="0" fontId="46" fillId="0" borderId="0"/>
    <xf numFmtId="0" fontId="70" fillId="0" borderId="0"/>
    <xf numFmtId="0" fontId="139" fillId="44" borderId="61"/>
    <xf numFmtId="0" fontId="70" fillId="0" borderId="0"/>
    <xf numFmtId="0" fontId="19" fillId="0" borderId="0"/>
    <xf numFmtId="0" fontId="278" fillId="0" borderId="0"/>
    <xf numFmtId="0" fontId="19" fillId="0" borderId="0"/>
    <xf numFmtId="0" fontId="139" fillId="44" borderId="61"/>
    <xf numFmtId="0" fontId="270" fillId="0" borderId="112"/>
    <xf numFmtId="0" fontId="19" fillId="43" borderId="0"/>
    <xf numFmtId="0" fontId="70" fillId="0" borderId="0"/>
    <xf numFmtId="0" fontId="278" fillId="48" borderId="83"/>
    <xf numFmtId="0" fontId="270" fillId="0" borderId="112"/>
    <xf numFmtId="0" fontId="278" fillId="0" borderId="0"/>
    <xf numFmtId="0" fontId="139" fillId="44" borderId="61"/>
    <xf numFmtId="0" fontId="19" fillId="0" borderId="0"/>
    <xf numFmtId="0" fontId="278" fillId="0" borderId="0"/>
    <xf numFmtId="0" fontId="270" fillId="0" borderId="112"/>
    <xf numFmtId="0" fontId="59" fillId="0" borderId="0"/>
    <xf numFmtId="0" fontId="70" fillId="0" borderId="0"/>
    <xf numFmtId="0" fontId="278" fillId="0" borderId="0"/>
    <xf numFmtId="0" fontId="192" fillId="0" borderId="79"/>
    <xf numFmtId="0" fontId="19" fillId="0" borderId="0"/>
    <xf numFmtId="0" fontId="149" fillId="75" borderId="137"/>
    <xf numFmtId="0" fontId="19" fillId="0" borderId="0"/>
    <xf numFmtId="0" fontId="278" fillId="0" borderId="0"/>
    <xf numFmtId="0" fontId="19" fillId="0" borderId="0"/>
    <xf numFmtId="0" fontId="70" fillId="0" borderId="0"/>
    <xf numFmtId="0" fontId="278" fillId="0" borderId="0"/>
    <xf numFmtId="0" fontId="272" fillId="82" borderId="116"/>
    <xf numFmtId="0" fontId="278" fillId="0" borderId="0"/>
    <xf numFmtId="0" fontId="70" fillId="41" borderId="0"/>
    <xf numFmtId="0" fontId="278" fillId="0" borderId="0"/>
    <xf numFmtId="0" fontId="278" fillId="0" borderId="0"/>
    <xf numFmtId="0" fontId="278" fillId="0" borderId="0"/>
    <xf numFmtId="0" fontId="278" fillId="0" borderId="0"/>
    <xf numFmtId="0" fontId="19" fillId="0" borderId="0"/>
    <xf numFmtId="0" fontId="70" fillId="0" borderId="0"/>
    <xf numFmtId="0" fontId="59" fillId="0" borderId="54"/>
    <xf numFmtId="0" fontId="70" fillId="0" borderId="0"/>
    <xf numFmtId="0" fontId="70" fillId="0" borderId="0"/>
    <xf numFmtId="0" fontId="70" fillId="0" borderId="0"/>
    <xf numFmtId="0" fontId="278" fillId="0" borderId="0"/>
    <xf numFmtId="0" fontId="70" fillId="0" borderId="0"/>
    <xf numFmtId="0" fontId="278" fillId="48" borderId="83"/>
    <xf numFmtId="0" fontId="278" fillId="48" borderId="83"/>
    <xf numFmtId="0" fontId="70" fillId="0" borderId="0"/>
    <xf numFmtId="0" fontId="70" fillId="0" borderId="0"/>
    <xf numFmtId="0" fontId="59" fillId="0" borderId="54"/>
    <xf numFmtId="0" fontId="113" fillId="0" borderId="0"/>
    <xf numFmtId="0" fontId="70" fillId="14" borderId="50"/>
    <xf numFmtId="0" fontId="56" fillId="0" borderId="52"/>
    <xf numFmtId="0" fontId="70" fillId="0" borderId="0"/>
    <xf numFmtId="0" fontId="19" fillId="0" borderId="0"/>
    <xf numFmtId="0" fontId="278" fillId="0" borderId="0"/>
    <xf numFmtId="0" fontId="70" fillId="0" borderId="0"/>
    <xf numFmtId="0" fontId="19" fillId="0" borderId="0"/>
    <xf numFmtId="0" fontId="70" fillId="0" borderId="0"/>
    <xf numFmtId="0" fontId="59" fillId="0" borderId="54"/>
    <xf numFmtId="0" fontId="70" fillId="0" borderId="0"/>
    <xf numFmtId="0" fontId="19" fillId="0" borderId="0"/>
    <xf numFmtId="0" fontId="278" fillId="0" borderId="0"/>
    <xf numFmtId="0" fontId="76" fillId="55" borderId="0"/>
    <xf numFmtId="0" fontId="70" fillId="0" borderId="0"/>
    <xf numFmtId="0" fontId="70" fillId="0" borderId="0"/>
    <xf numFmtId="0" fontId="70" fillId="47" borderId="0"/>
    <xf numFmtId="0" fontId="119" fillId="0" borderId="54"/>
    <xf numFmtId="0" fontId="19" fillId="0" borderId="0"/>
    <xf numFmtId="0" fontId="278" fillId="0" borderId="0"/>
    <xf numFmtId="0" fontId="272" fillId="82" borderId="116"/>
    <xf numFmtId="0" fontId="19" fillId="0" borderId="0"/>
    <xf numFmtId="0" fontId="19" fillId="0" borderId="0"/>
    <xf numFmtId="0" fontId="19" fillId="0" borderId="0"/>
    <xf numFmtId="0" fontId="19" fillId="0" borderId="0"/>
    <xf numFmtId="0" fontId="49" fillId="0" borderId="0"/>
    <xf numFmtId="0" fontId="70" fillId="0" borderId="0"/>
    <xf numFmtId="0" fontId="70" fillId="0" borderId="0"/>
    <xf numFmtId="0" fontId="278" fillId="0" borderId="0"/>
    <xf numFmtId="0" fontId="278" fillId="0" borderId="0"/>
    <xf numFmtId="0" fontId="76" fillId="52" borderId="0"/>
    <xf numFmtId="0" fontId="19" fillId="0" borderId="0"/>
    <xf numFmtId="0" fontId="278" fillId="0" borderId="0"/>
    <xf numFmtId="0" fontId="19" fillId="0" borderId="0"/>
    <xf numFmtId="0" fontId="19" fillId="0" borderId="0"/>
    <xf numFmtId="0" fontId="70" fillId="0" borderId="0"/>
    <xf numFmtId="0" fontId="278" fillId="0" borderId="0"/>
    <xf numFmtId="0" fontId="70" fillId="0" borderId="0"/>
    <xf numFmtId="0" fontId="278" fillId="0" borderId="0"/>
    <xf numFmtId="0" fontId="278" fillId="0" borderId="0"/>
    <xf numFmtId="0" fontId="19" fillId="0" borderId="0"/>
    <xf numFmtId="0" fontId="70" fillId="0" borderId="0"/>
    <xf numFmtId="0" fontId="278" fillId="0" borderId="0"/>
    <xf numFmtId="0" fontId="70" fillId="0" borderId="0"/>
    <xf numFmtId="0" fontId="19" fillId="0" borderId="0"/>
    <xf numFmtId="0" fontId="19" fillId="0" borderId="0"/>
    <xf numFmtId="0" fontId="19" fillId="0" borderId="0"/>
    <xf numFmtId="0" fontId="74" fillId="58" borderId="0"/>
    <xf numFmtId="0" fontId="59" fillId="0" borderId="54"/>
    <xf numFmtId="0" fontId="278" fillId="0" borderId="0"/>
    <xf numFmtId="0" fontId="19" fillId="0" borderId="0"/>
    <xf numFmtId="0" fontId="76" fillId="52" borderId="0"/>
    <xf numFmtId="0" fontId="56" fillId="0" borderId="52"/>
    <xf numFmtId="0" fontId="19" fillId="0" borderId="0"/>
    <xf numFmtId="0" fontId="74" fillId="60" borderId="0"/>
    <xf numFmtId="0" fontId="19" fillId="0" borderId="0"/>
    <xf numFmtId="0" fontId="278" fillId="0" borderId="0"/>
    <xf numFmtId="0" fontId="19" fillId="0" borderId="0"/>
    <xf numFmtId="0" fontId="278" fillId="0" borderId="0"/>
    <xf numFmtId="0" fontId="278" fillId="0" borderId="0"/>
    <xf numFmtId="0" fontId="270" fillId="0" borderId="112"/>
    <xf numFmtId="0" fontId="70" fillId="0" borderId="0"/>
    <xf numFmtId="0" fontId="70" fillId="0" borderId="0"/>
    <xf numFmtId="0" fontId="70" fillId="0" borderId="0"/>
    <xf numFmtId="0" fontId="278" fillId="0" borderId="0"/>
    <xf numFmtId="0" fontId="19" fillId="0" borderId="0"/>
    <xf numFmtId="0" fontId="19" fillId="0" borderId="0"/>
    <xf numFmtId="0" fontId="70" fillId="0" borderId="0"/>
    <xf numFmtId="0" fontId="36" fillId="0" borderId="46"/>
    <xf numFmtId="0" fontId="70" fillId="0" borderId="0"/>
    <xf numFmtId="0" fontId="278" fillId="0" borderId="0"/>
    <xf numFmtId="0" fontId="278" fillId="48" borderId="83"/>
    <xf numFmtId="0" fontId="70" fillId="0" borderId="0"/>
    <xf numFmtId="0" fontId="19" fillId="0" borderId="0"/>
    <xf numFmtId="0" fontId="76" fillId="72" borderId="0"/>
    <xf numFmtId="0" fontId="70" fillId="0" borderId="0"/>
    <xf numFmtId="0" fontId="70" fillId="0" borderId="0"/>
    <xf numFmtId="0" fontId="278" fillId="0" borderId="0"/>
    <xf numFmtId="0" fontId="70" fillId="0" borderId="0"/>
    <xf numFmtId="0" fontId="70" fillId="0" borderId="0"/>
    <xf numFmtId="0" fontId="70" fillId="0" borderId="0"/>
    <xf numFmtId="0" fontId="70" fillId="47" borderId="0"/>
    <xf numFmtId="0" fontId="278" fillId="0" borderId="0"/>
    <xf numFmtId="0" fontId="70" fillId="0" borderId="0"/>
    <xf numFmtId="0" fontId="70" fillId="0" borderId="0"/>
    <xf numFmtId="0" fontId="139" fillId="44" borderId="61"/>
    <xf numFmtId="0" fontId="70" fillId="0" borderId="0"/>
    <xf numFmtId="0" fontId="70" fillId="0" borderId="0"/>
    <xf numFmtId="0" fontId="19" fillId="0" borderId="0"/>
    <xf numFmtId="0" fontId="70" fillId="0" borderId="0"/>
    <xf numFmtId="0" fontId="52" fillId="0" borderId="0"/>
    <xf numFmtId="0" fontId="70" fillId="0" borderId="0"/>
    <xf numFmtId="0" fontId="278" fillId="0" borderId="0"/>
    <xf numFmtId="0" fontId="74" fillId="47" borderId="0"/>
    <xf numFmtId="0" fontId="70" fillId="0" borderId="0"/>
    <xf numFmtId="0" fontId="70" fillId="0" borderId="0"/>
    <xf numFmtId="0" fontId="278" fillId="0" borderId="0"/>
    <xf numFmtId="0" fontId="8" fillId="52" borderId="0"/>
    <xf numFmtId="0" fontId="278" fillId="48" borderId="83"/>
    <xf numFmtId="0" fontId="70" fillId="0" borderId="0"/>
    <xf numFmtId="0" fontId="19" fillId="0" borderId="0"/>
    <xf numFmtId="0" fontId="278" fillId="0" borderId="0"/>
    <xf numFmtId="0" fontId="63" fillId="0" borderId="55"/>
    <xf numFmtId="0" fontId="70" fillId="0" borderId="0"/>
    <xf numFmtId="0" fontId="70" fillId="0" borderId="0"/>
    <xf numFmtId="0" fontId="272" fillId="0" borderId="144"/>
    <xf numFmtId="0" fontId="142" fillId="0" borderId="0"/>
    <xf numFmtId="0" fontId="278" fillId="0" borderId="0"/>
    <xf numFmtId="0" fontId="19" fillId="0" borderId="0"/>
    <xf numFmtId="0" fontId="19" fillId="0" borderId="0"/>
    <xf numFmtId="0" fontId="19" fillId="0" borderId="0"/>
    <xf numFmtId="0" fontId="278" fillId="0" borderId="0"/>
    <xf numFmtId="0" fontId="19" fillId="0" borderId="0"/>
    <xf numFmtId="0" fontId="192" fillId="0" borderId="79"/>
    <xf numFmtId="0" fontId="139" fillId="44" borderId="61"/>
    <xf numFmtId="0" fontId="19" fillId="0" borderId="0"/>
    <xf numFmtId="0" fontId="51" fillId="80" borderId="0"/>
    <xf numFmtId="0" fontId="19" fillId="0" borderId="0"/>
    <xf numFmtId="0" fontId="59" fillId="0" borderId="54"/>
    <xf numFmtId="0" fontId="278" fillId="48" borderId="83"/>
    <xf numFmtId="0" fontId="19" fillId="0" borderId="0"/>
    <xf numFmtId="0" fontId="70" fillId="0" borderId="0"/>
    <xf numFmtId="0" fontId="270" fillId="0" borderId="112"/>
    <xf numFmtId="0" fontId="19" fillId="0" borderId="0"/>
    <xf numFmtId="0" fontId="19" fillId="0" borderId="0"/>
    <xf numFmtId="0" fontId="19" fillId="0" borderId="0"/>
    <xf numFmtId="0" fontId="70" fillId="0" borderId="0"/>
    <xf numFmtId="0" fontId="139" fillId="44" borderId="61"/>
    <xf numFmtId="0" fontId="278" fillId="0" borderId="0"/>
    <xf numFmtId="0" fontId="19" fillId="21" borderId="0"/>
    <xf numFmtId="0" fontId="278" fillId="0" borderId="0"/>
    <xf numFmtId="0" fontId="70" fillId="0" borderId="0"/>
    <xf numFmtId="0" fontId="278" fillId="0" borderId="0"/>
    <xf numFmtId="0" fontId="19" fillId="0" borderId="0"/>
    <xf numFmtId="0" fontId="70" fillId="0" borderId="0"/>
    <xf numFmtId="0" fontId="70" fillId="0" borderId="0"/>
    <xf numFmtId="0" fontId="70" fillId="0" borderId="0"/>
    <xf numFmtId="0" fontId="70" fillId="0" borderId="0"/>
    <xf numFmtId="0" fontId="19" fillId="0" borderId="0"/>
    <xf numFmtId="0" fontId="70" fillId="0" borderId="0"/>
    <xf numFmtId="0" fontId="46" fillId="0" borderId="0"/>
    <xf numFmtId="0" fontId="70" fillId="0" borderId="0"/>
    <xf numFmtId="0" fontId="19" fillId="0" borderId="0"/>
    <xf numFmtId="0" fontId="278" fillId="0" borderId="0"/>
    <xf numFmtId="0" fontId="56" fillId="0" borderId="52"/>
    <xf numFmtId="0" fontId="70" fillId="0" borderId="0"/>
    <xf numFmtId="0" fontId="139" fillId="44" borderId="61"/>
    <xf numFmtId="0" fontId="278" fillId="0" borderId="0"/>
    <xf numFmtId="0" fontId="19" fillId="0" borderId="0"/>
    <xf numFmtId="0" fontId="19" fillId="0" borderId="0"/>
    <xf numFmtId="0" fontId="278" fillId="0" borderId="0"/>
    <xf numFmtId="0" fontId="70" fillId="0" borderId="0"/>
    <xf numFmtId="0" fontId="270" fillId="0" borderId="112"/>
    <xf numFmtId="0" fontId="58" fillId="0" borderId="0"/>
    <xf numFmtId="0" fontId="270" fillId="0" borderId="112"/>
    <xf numFmtId="0" fontId="70" fillId="0" borderId="0"/>
    <xf numFmtId="0" fontId="74" fillId="58" borderId="0"/>
    <xf numFmtId="0" fontId="46" fillId="0" borderId="0"/>
    <xf numFmtId="0" fontId="178" fillId="0" borderId="0"/>
    <xf numFmtId="0" fontId="19" fillId="0" borderId="0"/>
    <xf numFmtId="0" fontId="149" fillId="75" borderId="137"/>
    <xf numFmtId="0" fontId="70" fillId="0" borderId="0"/>
    <xf numFmtId="0" fontId="139" fillId="44" borderId="61"/>
    <xf numFmtId="0" fontId="70" fillId="0" borderId="0"/>
    <xf numFmtId="0" fontId="70" fillId="0" borderId="0"/>
    <xf numFmtId="0" fontId="70" fillId="0" borderId="0"/>
    <xf numFmtId="0" fontId="19" fillId="0" borderId="0"/>
    <xf numFmtId="0" fontId="70" fillId="0" borderId="0"/>
    <xf numFmtId="0" fontId="19" fillId="0" borderId="0"/>
    <xf numFmtId="0" fontId="139" fillId="44" borderId="61"/>
    <xf numFmtId="0" fontId="70" fillId="0" borderId="0"/>
    <xf numFmtId="0" fontId="74" fillId="59" borderId="0"/>
    <xf numFmtId="0" fontId="70" fillId="0" borderId="0"/>
    <xf numFmtId="0" fontId="70" fillId="0" borderId="0"/>
    <xf numFmtId="0" fontId="70" fillId="0" borderId="0"/>
    <xf numFmtId="0" fontId="70" fillId="0" borderId="0"/>
    <xf numFmtId="0" fontId="19" fillId="0" borderId="0"/>
    <xf numFmtId="0" fontId="70" fillId="0" borderId="0"/>
    <xf numFmtId="0" fontId="19" fillId="0" borderId="0"/>
    <xf numFmtId="0" fontId="56" fillId="0" borderId="52"/>
    <xf numFmtId="0" fontId="70" fillId="0" borderId="0"/>
    <xf numFmtId="0" fontId="70" fillId="0" borderId="0"/>
    <xf numFmtId="0" fontId="278" fillId="0" borderId="0"/>
    <xf numFmtId="0" fontId="228" fillId="45" borderId="84"/>
    <xf numFmtId="0" fontId="19" fillId="0" borderId="0"/>
    <xf numFmtId="0" fontId="56" fillId="0" borderId="52"/>
    <xf numFmtId="0" fontId="19" fillId="0" borderId="0"/>
    <xf numFmtId="0" fontId="19" fillId="0" borderId="0"/>
    <xf numFmtId="0" fontId="70" fillId="0" borderId="0"/>
    <xf numFmtId="0" fontId="278" fillId="0" borderId="0"/>
    <xf numFmtId="0" fontId="70" fillId="0" borderId="0"/>
    <xf numFmtId="0" fontId="19" fillId="0" borderId="0"/>
    <xf numFmtId="0" fontId="19" fillId="0" borderId="0"/>
    <xf numFmtId="0" fontId="278" fillId="0" borderId="0"/>
    <xf numFmtId="0" fontId="70" fillId="0" borderId="0"/>
    <xf numFmtId="0" fontId="70" fillId="0" borderId="0"/>
    <xf numFmtId="0" fontId="19" fillId="0" borderId="0"/>
    <xf numFmtId="0" fontId="270" fillId="0" borderId="112"/>
    <xf numFmtId="0" fontId="139" fillId="44" borderId="61"/>
    <xf numFmtId="0" fontId="70" fillId="0" borderId="0"/>
    <xf numFmtId="0" fontId="19" fillId="0" borderId="0"/>
    <xf numFmtId="0" fontId="70" fillId="0" borderId="0"/>
    <xf numFmtId="0" fontId="70" fillId="46" borderId="0"/>
    <xf numFmtId="0" fontId="270" fillId="0" borderId="112"/>
    <xf numFmtId="0" fontId="70" fillId="0" borderId="0"/>
    <xf numFmtId="0" fontId="70" fillId="0" borderId="0"/>
    <xf numFmtId="0" fontId="70" fillId="0" borderId="0"/>
    <xf numFmtId="0" fontId="70" fillId="0" borderId="0"/>
    <xf numFmtId="0" fontId="59" fillId="0" borderId="54"/>
    <xf numFmtId="0" fontId="70" fillId="0" borderId="0"/>
    <xf numFmtId="0" fontId="70" fillId="0" borderId="0"/>
    <xf numFmtId="0" fontId="70" fillId="0" borderId="0"/>
    <xf numFmtId="0" fontId="278" fillId="0" borderId="0"/>
    <xf numFmtId="0" fontId="19" fillId="0" borderId="0"/>
    <xf numFmtId="0" fontId="70" fillId="0" borderId="0"/>
    <xf numFmtId="0" fontId="139" fillId="44" borderId="61"/>
    <xf numFmtId="0" fontId="19" fillId="0" borderId="0"/>
    <xf numFmtId="0" fontId="278" fillId="0" borderId="0"/>
    <xf numFmtId="0" fontId="139" fillId="44" borderId="61"/>
    <xf numFmtId="0" fontId="272" fillId="82" borderId="116"/>
    <xf numFmtId="0" fontId="70" fillId="0" borderId="0"/>
    <xf numFmtId="0" fontId="50" fillId="0" borderId="0"/>
    <xf numFmtId="0" fontId="278" fillId="0" borderId="0"/>
    <xf numFmtId="0" fontId="19" fillId="0" borderId="0"/>
    <xf numFmtId="0" fontId="192" fillId="0" borderId="79"/>
    <xf numFmtId="0" fontId="70" fillId="0" borderId="0"/>
    <xf numFmtId="0" fontId="70" fillId="0" borderId="0"/>
    <xf numFmtId="0" fontId="59" fillId="0" borderId="54"/>
    <xf numFmtId="0" fontId="70" fillId="0" borderId="0"/>
    <xf numFmtId="0" fontId="74" fillId="59" borderId="0"/>
    <xf numFmtId="0" fontId="278" fillId="0" borderId="0"/>
    <xf numFmtId="0" fontId="70" fillId="0" borderId="0"/>
    <xf numFmtId="0" fontId="270" fillId="0" borderId="112"/>
    <xf numFmtId="0" fontId="19" fillId="0" borderId="0"/>
    <xf numFmtId="0" fontId="270" fillId="0" borderId="112"/>
    <xf numFmtId="0" fontId="70" fillId="0" borderId="0"/>
    <xf numFmtId="0" fontId="19" fillId="0" borderId="0"/>
    <xf numFmtId="0" fontId="70" fillId="0" borderId="0"/>
    <xf numFmtId="0" fontId="278" fillId="0" borderId="0"/>
    <xf numFmtId="0" fontId="278" fillId="0" borderId="0"/>
    <xf numFmtId="0" fontId="278" fillId="0" borderId="0"/>
    <xf numFmtId="0" fontId="70" fillId="0" borderId="0"/>
    <xf numFmtId="0" fontId="70" fillId="0" borderId="0"/>
    <xf numFmtId="0" fontId="75" fillId="0" borderId="0"/>
    <xf numFmtId="0" fontId="19" fillId="0" borderId="0"/>
    <xf numFmtId="0" fontId="19" fillId="0" borderId="0"/>
    <xf numFmtId="0" fontId="46" fillId="0" borderId="0"/>
    <xf numFmtId="0" fontId="70" fillId="0" borderId="0"/>
    <xf numFmtId="0" fontId="278" fillId="48" borderId="83"/>
    <xf numFmtId="0" fontId="119" fillId="0" borderId="54"/>
    <xf numFmtId="0" fontId="70" fillId="0" borderId="0"/>
    <xf numFmtId="0" fontId="56" fillId="0" borderId="52"/>
    <xf numFmtId="0" fontId="19" fillId="0" borderId="0"/>
    <xf numFmtId="0" fontId="139" fillId="44" borderId="61"/>
    <xf numFmtId="0" fontId="253" fillId="48" borderId="83"/>
    <xf numFmtId="0" fontId="70" fillId="0" borderId="0"/>
    <xf numFmtId="0" fontId="70" fillId="0" borderId="0"/>
    <xf numFmtId="0" fontId="70" fillId="0" borderId="0"/>
    <xf numFmtId="0" fontId="52" fillId="0" borderId="0"/>
    <xf numFmtId="0" fontId="278" fillId="0" borderId="0"/>
    <xf numFmtId="0" fontId="70" fillId="0" borderId="0"/>
    <xf numFmtId="0" fontId="250" fillId="107" borderId="168"/>
    <xf numFmtId="0" fontId="19" fillId="14" borderId="50"/>
    <xf numFmtId="0" fontId="70" fillId="0" borderId="0"/>
    <xf numFmtId="0" fontId="70" fillId="0" borderId="0"/>
    <xf numFmtId="0" fontId="56" fillId="0" borderId="52"/>
    <xf numFmtId="0" fontId="70" fillId="0" borderId="0"/>
    <xf numFmtId="0" fontId="70" fillId="0" borderId="0"/>
    <xf numFmtId="0" fontId="278" fillId="0" borderId="0"/>
    <xf numFmtId="0" fontId="70" fillId="0" borderId="0"/>
    <xf numFmtId="0" fontId="228" fillId="45" borderId="84"/>
    <xf numFmtId="0" fontId="70" fillId="0" borderId="0"/>
    <xf numFmtId="0" fontId="278" fillId="0" borderId="0"/>
    <xf numFmtId="0" fontId="270" fillId="0" borderId="112"/>
    <xf numFmtId="0" fontId="19" fillId="0" borderId="0"/>
    <xf numFmtId="0" fontId="19" fillId="0" borderId="0"/>
    <xf numFmtId="0" fontId="19" fillId="0" borderId="0"/>
    <xf numFmtId="0" fontId="19" fillId="0" borderId="0"/>
    <xf numFmtId="0" fontId="19" fillId="0" borderId="0"/>
    <xf numFmtId="0" fontId="56" fillId="0" borderId="52"/>
    <xf numFmtId="0" fontId="278" fillId="0" borderId="0"/>
    <xf numFmtId="0" fontId="70" fillId="0" borderId="0"/>
    <xf numFmtId="0" fontId="70" fillId="0" borderId="0"/>
    <xf numFmtId="0" fontId="139" fillId="44" borderId="61"/>
    <xf numFmtId="0" fontId="19" fillId="0" borderId="0"/>
    <xf numFmtId="0" fontId="70" fillId="14" borderId="50"/>
    <xf numFmtId="0" fontId="19" fillId="0" borderId="0"/>
    <xf numFmtId="0" fontId="19" fillId="0" borderId="0"/>
    <xf numFmtId="0" fontId="70" fillId="0" borderId="0"/>
    <xf numFmtId="0" fontId="272" fillId="0" borderId="144"/>
    <xf numFmtId="0" fontId="278" fillId="0" borderId="0"/>
    <xf numFmtId="0" fontId="278" fillId="0" borderId="0"/>
    <xf numFmtId="0" fontId="70" fillId="0" borderId="0"/>
    <xf numFmtId="0" fontId="19" fillId="0" borderId="0"/>
    <xf numFmtId="0" fontId="278" fillId="48" borderId="83"/>
    <xf numFmtId="0" fontId="56" fillId="0" borderId="52"/>
    <xf numFmtId="0" fontId="278" fillId="0" borderId="0"/>
    <xf numFmtId="0" fontId="278" fillId="0" borderId="0"/>
    <xf numFmtId="0" fontId="70" fillId="0" borderId="0"/>
    <xf numFmtId="0" fontId="70" fillId="46" borderId="0"/>
    <xf numFmtId="0" fontId="278" fillId="0" borderId="0"/>
    <xf numFmtId="0" fontId="70" fillId="0" borderId="0"/>
    <xf numFmtId="0" fontId="278" fillId="0" borderId="0"/>
    <xf numFmtId="0" fontId="139" fillId="44" borderId="61"/>
    <xf numFmtId="0" fontId="59" fillId="0" borderId="54"/>
    <xf numFmtId="0" fontId="70" fillId="0" borderId="0"/>
    <xf numFmtId="0" fontId="70" fillId="0" borderId="0"/>
    <xf numFmtId="0" fontId="59" fillId="0" borderId="54"/>
    <xf numFmtId="0" fontId="278" fillId="0" borderId="0"/>
    <xf numFmtId="0" fontId="70" fillId="0" borderId="0"/>
    <xf numFmtId="0" fontId="19" fillId="0" borderId="0"/>
    <xf numFmtId="0" fontId="70" fillId="0" borderId="0"/>
    <xf numFmtId="0" fontId="8" fillId="45" borderId="0"/>
    <xf numFmtId="0" fontId="278" fillId="0" borderId="0"/>
    <xf numFmtId="0" fontId="278" fillId="0" borderId="0"/>
    <xf numFmtId="0" fontId="19" fillId="0" borderId="0"/>
    <xf numFmtId="0" fontId="278" fillId="0" borderId="0"/>
    <xf numFmtId="0" fontId="74" fillId="60" borderId="0"/>
    <xf numFmtId="0" fontId="70" fillId="0" borderId="0"/>
    <xf numFmtId="0" fontId="278" fillId="0" borderId="0"/>
    <xf numFmtId="0" fontId="19" fillId="0" borderId="0"/>
    <xf numFmtId="0" fontId="19" fillId="0" borderId="0"/>
    <xf numFmtId="0" fontId="278" fillId="0" borderId="0"/>
    <xf numFmtId="0" fontId="278" fillId="0" borderId="0"/>
    <xf numFmtId="0" fontId="70" fillId="0" borderId="0"/>
    <xf numFmtId="0" fontId="74" fillId="55" borderId="0"/>
    <xf numFmtId="0" fontId="70" fillId="0" borderId="0"/>
    <xf numFmtId="0" fontId="70" fillId="0" borderId="0"/>
    <xf numFmtId="0" fontId="208" fillId="0" borderId="0"/>
    <xf numFmtId="0" fontId="139" fillId="44" borderId="61"/>
    <xf numFmtId="0" fontId="278" fillId="0" borderId="0"/>
    <xf numFmtId="0" fontId="70" fillId="0" borderId="0"/>
    <xf numFmtId="0" fontId="278" fillId="0" borderId="0"/>
    <xf numFmtId="0" fontId="139" fillId="44" borderId="61"/>
    <xf numFmtId="0" fontId="19" fillId="0" borderId="0"/>
    <xf numFmtId="0" fontId="56" fillId="0" borderId="52"/>
    <xf numFmtId="0" fontId="278" fillId="48" borderId="83"/>
    <xf numFmtId="0" fontId="70" fillId="0" borderId="0"/>
    <xf numFmtId="0" fontId="70" fillId="0" borderId="0"/>
    <xf numFmtId="0" fontId="19" fillId="0" borderId="0"/>
    <xf numFmtId="0" fontId="278" fillId="48" borderId="83"/>
    <xf numFmtId="0" fontId="278" fillId="0" borderId="0"/>
    <xf numFmtId="0" fontId="70" fillId="0" borderId="0"/>
    <xf numFmtId="0" fontId="70" fillId="0" borderId="0"/>
    <xf numFmtId="0" fontId="19" fillId="0" borderId="0"/>
    <xf numFmtId="0" fontId="278" fillId="0" borderId="0"/>
    <xf numFmtId="0" fontId="267" fillId="0" borderId="109"/>
    <xf numFmtId="0" fontId="70" fillId="0" borderId="0"/>
    <xf numFmtId="0" fontId="70" fillId="0" borderId="0"/>
    <xf numFmtId="0" fontId="56" fillId="0" borderId="52"/>
    <xf numFmtId="0" fontId="19" fillId="0" borderId="0"/>
    <xf numFmtId="0" fontId="19" fillId="0" borderId="0"/>
    <xf numFmtId="0" fontId="278" fillId="0" borderId="0"/>
    <xf numFmtId="0" fontId="139" fillId="44" borderId="61"/>
    <xf numFmtId="0" fontId="70" fillId="0" borderId="0"/>
    <xf numFmtId="0" fontId="278" fillId="0" borderId="91"/>
    <xf numFmtId="0" fontId="70" fillId="0" borderId="0"/>
    <xf numFmtId="0" fontId="278" fillId="0" borderId="0"/>
    <xf numFmtId="0" fontId="70" fillId="0" borderId="0"/>
    <xf numFmtId="0" fontId="270" fillId="0" borderId="112"/>
    <xf numFmtId="0" fontId="70" fillId="40" borderId="0"/>
    <xf numFmtId="0" fontId="19" fillId="0" borderId="0"/>
    <xf numFmtId="0" fontId="139" fillId="44" borderId="61"/>
    <xf numFmtId="0" fontId="270" fillId="0" borderId="112"/>
    <xf numFmtId="0" fontId="278" fillId="0" borderId="0"/>
    <xf numFmtId="0" fontId="278" fillId="0" borderId="0"/>
    <xf numFmtId="0" fontId="70" fillId="0" borderId="0"/>
    <xf numFmtId="0" fontId="70" fillId="0" borderId="0"/>
    <xf numFmtId="0" fontId="278" fillId="48" borderId="83"/>
    <xf numFmtId="0" fontId="19" fillId="40" borderId="0"/>
    <xf numFmtId="0" fontId="19" fillId="0" borderId="0"/>
    <xf numFmtId="0" fontId="70" fillId="0" borderId="0"/>
    <xf numFmtId="0" fontId="19" fillId="0" borderId="0"/>
    <xf numFmtId="0" fontId="19" fillId="0" borderId="0"/>
    <xf numFmtId="0" fontId="272" fillId="0" borderId="144"/>
    <xf numFmtId="0" fontId="139" fillId="44" borderId="61"/>
    <xf numFmtId="0" fontId="278" fillId="0" borderId="0"/>
    <xf numFmtId="0" fontId="70" fillId="0" borderId="0"/>
    <xf numFmtId="0" fontId="278" fillId="0" borderId="0"/>
    <xf numFmtId="0" fontId="70" fillId="0" borderId="0"/>
    <xf numFmtId="0" fontId="70" fillId="0" borderId="0"/>
    <xf numFmtId="0" fontId="70" fillId="0" borderId="0"/>
    <xf numFmtId="0" fontId="278" fillId="48" borderId="83"/>
    <xf numFmtId="0" fontId="70" fillId="0" borderId="0"/>
    <xf numFmtId="0" fontId="278" fillId="0" borderId="0"/>
    <xf numFmtId="0" fontId="70" fillId="0" borderId="0"/>
    <xf numFmtId="0" fontId="70" fillId="0" borderId="0"/>
    <xf numFmtId="0" fontId="19" fillId="0" borderId="0"/>
    <xf numFmtId="0" fontId="19" fillId="0" borderId="0"/>
    <xf numFmtId="0" fontId="70" fillId="0" borderId="0"/>
    <xf numFmtId="0" fontId="176" fillId="40" borderId="0"/>
    <xf numFmtId="0" fontId="70" fillId="0" borderId="0"/>
    <xf numFmtId="0" fontId="278" fillId="0" borderId="0"/>
    <xf numFmtId="0" fontId="278" fillId="0" borderId="0"/>
    <xf numFmtId="0" fontId="70" fillId="0" borderId="0"/>
    <xf numFmtId="0" fontId="70" fillId="0" borderId="0"/>
    <xf numFmtId="0" fontId="19" fillId="0" borderId="0"/>
    <xf numFmtId="0" fontId="19" fillId="0" borderId="0"/>
    <xf numFmtId="0" fontId="59" fillId="0" borderId="54"/>
    <xf numFmtId="0" fontId="70" fillId="0" borderId="0"/>
    <xf numFmtId="0" fontId="70" fillId="0" borderId="0"/>
    <xf numFmtId="0" fontId="70" fillId="0" borderId="0"/>
    <xf numFmtId="0" fontId="139" fillId="44" borderId="61"/>
    <xf numFmtId="0" fontId="278" fillId="48" borderId="83"/>
    <xf numFmtId="0" fontId="64" fillId="0" borderId="55"/>
    <xf numFmtId="0" fontId="278" fillId="0" borderId="0"/>
    <xf numFmtId="0" fontId="278" fillId="0" borderId="0"/>
    <xf numFmtId="0" fontId="278" fillId="0" borderId="0"/>
    <xf numFmtId="0" fontId="70" fillId="0" borderId="0"/>
    <xf numFmtId="0" fontId="270" fillId="0" borderId="112"/>
    <xf numFmtId="0" fontId="139" fillId="44" borderId="61"/>
    <xf numFmtId="0" fontId="70" fillId="0" borderId="0"/>
    <xf numFmtId="0" fontId="17" fillId="0" borderId="0"/>
    <xf numFmtId="0" fontId="70" fillId="42" borderId="0"/>
    <xf numFmtId="0" fontId="70" fillId="0" borderId="0"/>
    <xf numFmtId="0" fontId="17" fillId="0" borderId="0"/>
    <xf numFmtId="0" fontId="70" fillId="41" borderId="0"/>
    <xf numFmtId="0" fontId="59" fillId="0" borderId="54"/>
    <xf numFmtId="0" fontId="278" fillId="0" borderId="0"/>
    <xf numFmtId="0" fontId="270" fillId="0" borderId="112"/>
    <xf numFmtId="0" fontId="70" fillId="0" borderId="0"/>
    <xf numFmtId="0" fontId="70" fillId="0" borderId="0"/>
    <xf numFmtId="0" fontId="70" fillId="0" borderId="0"/>
    <xf numFmtId="0" fontId="70" fillId="0" borderId="0"/>
    <xf numFmtId="0" fontId="19" fillId="0" borderId="0"/>
    <xf numFmtId="0" fontId="19" fillId="0" borderId="0"/>
    <xf numFmtId="0" fontId="270" fillId="0" borderId="112"/>
    <xf numFmtId="0" fontId="70" fillId="0" borderId="0"/>
    <xf numFmtId="0" fontId="55" fillId="0" borderId="0"/>
    <xf numFmtId="0" fontId="70" fillId="0" borderId="0"/>
    <xf numFmtId="0" fontId="59" fillId="0" borderId="0"/>
    <xf numFmtId="0" fontId="270" fillId="0" borderId="112"/>
    <xf numFmtId="0" fontId="139" fillId="44" borderId="61"/>
    <xf numFmtId="0" fontId="19" fillId="0" borderId="0"/>
    <xf numFmtId="0" fontId="70" fillId="0" borderId="0"/>
    <xf numFmtId="0" fontId="19" fillId="0" borderId="0"/>
    <xf numFmtId="0" fontId="19" fillId="0" borderId="0"/>
    <xf numFmtId="0" fontId="70" fillId="0" borderId="0"/>
    <xf numFmtId="0" fontId="134" fillId="0" borderId="0"/>
    <xf numFmtId="0" fontId="70" fillId="0" borderId="0"/>
    <xf numFmtId="0" fontId="70" fillId="0" borderId="0"/>
    <xf numFmtId="0" fontId="19" fillId="0" borderId="0"/>
    <xf numFmtId="0" fontId="70" fillId="0" borderId="0"/>
    <xf numFmtId="0" fontId="278" fillId="0" borderId="0"/>
    <xf numFmtId="0" fontId="70" fillId="0" borderId="0"/>
    <xf numFmtId="0" fontId="165" fillId="0" borderId="0"/>
    <xf numFmtId="0" fontId="278" fillId="0" borderId="0"/>
    <xf numFmtId="0" fontId="132" fillId="0" borderId="0"/>
    <xf numFmtId="0" fontId="263" fillId="0" borderId="108"/>
    <xf numFmtId="0" fontId="278" fillId="0" borderId="0"/>
    <xf numFmtId="0" fontId="52" fillId="0" borderId="0"/>
    <xf numFmtId="0" fontId="116" fillId="0" borderId="0"/>
    <xf numFmtId="0" fontId="74" fillId="47" borderId="0"/>
    <xf numFmtId="0" fontId="64" fillId="0" borderId="55"/>
    <xf numFmtId="0" fontId="70" fillId="0" borderId="0"/>
    <xf numFmtId="0" fontId="228" fillId="45" borderId="84"/>
    <xf numFmtId="0" fontId="70" fillId="0" borderId="0"/>
    <xf numFmtId="0" fontId="278" fillId="0" borderId="0"/>
    <xf numFmtId="0" fontId="70" fillId="0" borderId="0"/>
    <xf numFmtId="0" fontId="70" fillId="0" borderId="0"/>
    <xf numFmtId="0" fontId="278" fillId="48" borderId="83"/>
    <xf numFmtId="0" fontId="270" fillId="0" borderId="112"/>
    <xf numFmtId="0" fontId="278" fillId="0" borderId="0"/>
    <xf numFmtId="0" fontId="70" fillId="0" borderId="0"/>
    <xf numFmtId="0" fontId="74" fillId="54" borderId="0"/>
    <xf numFmtId="0" fontId="19" fillId="0" borderId="0"/>
    <xf numFmtId="0" fontId="19" fillId="0" borderId="0"/>
    <xf numFmtId="0" fontId="19" fillId="0" borderId="0"/>
    <xf numFmtId="0" fontId="278" fillId="0" borderId="0"/>
    <xf numFmtId="0" fontId="19" fillId="0" borderId="0"/>
    <xf numFmtId="0" fontId="70" fillId="0" borderId="0"/>
    <xf numFmtId="0" fontId="19" fillId="0" borderId="0"/>
    <xf numFmtId="0" fontId="70" fillId="0" borderId="0"/>
    <xf numFmtId="0" fontId="19" fillId="0" borderId="0"/>
    <xf numFmtId="0" fontId="70" fillId="0" borderId="0"/>
    <xf numFmtId="0" fontId="19" fillId="0" borderId="0"/>
    <xf numFmtId="0" fontId="70" fillId="0" borderId="0"/>
    <xf numFmtId="0" fontId="70" fillId="0" borderId="0"/>
    <xf numFmtId="0" fontId="19" fillId="0" borderId="0"/>
    <xf numFmtId="0" fontId="74" fillId="59" borderId="0"/>
    <xf numFmtId="0" fontId="139" fillId="44" borderId="61"/>
    <xf numFmtId="0" fontId="278" fillId="0" borderId="0"/>
    <xf numFmtId="0" fontId="19" fillId="0" borderId="0"/>
    <xf numFmtId="0" fontId="19" fillId="0" borderId="0"/>
    <xf numFmtId="0" fontId="270" fillId="0" borderId="112"/>
    <xf numFmtId="0" fontId="19" fillId="0" borderId="0"/>
    <xf numFmtId="0" fontId="70" fillId="0" borderId="0"/>
    <xf numFmtId="0" fontId="278" fillId="0" borderId="0"/>
    <xf numFmtId="0" fontId="70" fillId="0" borderId="0"/>
    <xf numFmtId="0" fontId="70" fillId="0" borderId="0"/>
    <xf numFmtId="0" fontId="70" fillId="0" borderId="0"/>
    <xf numFmtId="0" fontId="70" fillId="0" borderId="0"/>
    <xf numFmtId="0" fontId="278" fillId="0" borderId="0"/>
    <xf numFmtId="0" fontId="56" fillId="0" borderId="52"/>
    <xf numFmtId="0" fontId="270" fillId="0" borderId="112"/>
    <xf numFmtId="0" fontId="278" fillId="0" borderId="0"/>
    <xf numFmtId="0" fontId="278" fillId="0" borderId="0"/>
    <xf numFmtId="0" fontId="59" fillId="0" borderId="54"/>
    <xf numFmtId="0" fontId="70" fillId="0" borderId="0"/>
    <xf numFmtId="0" fontId="70" fillId="0" borderId="0"/>
    <xf numFmtId="0" fontId="270" fillId="0" borderId="112"/>
    <xf numFmtId="0" fontId="19" fillId="0" borderId="0"/>
    <xf numFmtId="0" fontId="278" fillId="0" borderId="0"/>
    <xf numFmtId="0" fontId="70" fillId="0" borderId="0"/>
    <xf numFmtId="0" fontId="70" fillId="0" borderId="0"/>
    <xf numFmtId="0" fontId="270" fillId="0" borderId="112"/>
    <xf numFmtId="0" fontId="278" fillId="0" borderId="0"/>
    <xf numFmtId="0" fontId="70" fillId="0" borderId="0"/>
    <xf numFmtId="0" fontId="70" fillId="0" borderId="0"/>
    <xf numFmtId="0" fontId="266" fillId="0" borderId="109"/>
    <xf numFmtId="0" fontId="70" fillId="42" borderId="0"/>
    <xf numFmtId="0" fontId="70" fillId="0" borderId="0"/>
    <xf numFmtId="0" fontId="70" fillId="0" borderId="0"/>
    <xf numFmtId="0" fontId="278" fillId="0" borderId="0"/>
    <xf numFmtId="0" fontId="270" fillId="0" borderId="112"/>
    <xf numFmtId="0" fontId="278" fillId="0" borderId="0"/>
    <xf numFmtId="0" fontId="70" fillId="0" borderId="0"/>
    <xf numFmtId="0" fontId="19" fillId="0" borderId="0"/>
    <xf numFmtId="0" fontId="74" fillId="53" borderId="0"/>
    <xf numFmtId="0" fontId="278" fillId="48" borderId="83"/>
    <xf numFmtId="0" fontId="70" fillId="0" borderId="0"/>
    <xf numFmtId="0" fontId="70" fillId="0" borderId="0"/>
    <xf numFmtId="0" fontId="278" fillId="0" borderId="0"/>
    <xf numFmtId="0" fontId="56" fillId="0" borderId="52"/>
    <xf numFmtId="0" fontId="70" fillId="0" borderId="0"/>
    <xf numFmtId="0" fontId="139" fillId="44" borderId="61"/>
    <xf numFmtId="0" fontId="99" fillId="45" borderId="61"/>
    <xf numFmtId="0" fontId="278" fillId="0" borderId="0"/>
    <xf numFmtId="0" fontId="70" fillId="0" borderId="0"/>
    <xf numFmtId="0" fontId="19" fillId="0" borderId="0"/>
    <xf numFmtId="0" fontId="70" fillId="0" borderId="0"/>
    <xf numFmtId="0" fontId="70" fillId="0" borderId="0"/>
    <xf numFmtId="0" fontId="70" fillId="0" borderId="0"/>
    <xf numFmtId="0" fontId="8" fillId="45" borderId="0"/>
    <xf numFmtId="0" fontId="19" fillId="0" borderId="0"/>
    <xf numFmtId="0" fontId="228" fillId="45" borderId="84"/>
    <xf numFmtId="0" fontId="19" fillId="0" borderId="0"/>
    <xf numFmtId="0" fontId="70" fillId="0" borderId="0"/>
    <xf numFmtId="0" fontId="79" fillId="0" borderId="116"/>
    <xf numFmtId="0" fontId="19" fillId="0" borderId="0"/>
    <xf numFmtId="0" fontId="70" fillId="0" borderId="0"/>
    <xf numFmtId="0" fontId="70" fillId="0" borderId="0"/>
    <xf numFmtId="0" fontId="278" fillId="0" borderId="0"/>
    <xf numFmtId="0" fontId="278" fillId="0" borderId="0"/>
    <xf numFmtId="0" fontId="278" fillId="0" borderId="0"/>
    <xf numFmtId="0" fontId="270" fillId="0" borderId="112"/>
    <xf numFmtId="0" fontId="278" fillId="0" borderId="0"/>
    <xf numFmtId="0" fontId="278" fillId="0" borderId="0"/>
    <xf numFmtId="0" fontId="8" fillId="48" borderId="0"/>
    <xf numFmtId="0" fontId="50" fillId="0" borderId="0"/>
    <xf numFmtId="0" fontId="19" fillId="0" borderId="0"/>
    <xf numFmtId="0" fontId="19" fillId="0" borderId="0"/>
    <xf numFmtId="0" fontId="88" fillId="41" borderId="0"/>
    <xf numFmtId="0" fontId="278" fillId="0" borderId="0"/>
    <xf numFmtId="0" fontId="278" fillId="0" borderId="0"/>
    <xf numFmtId="0" fontId="70" fillId="0" borderId="0"/>
    <xf numFmtId="0" fontId="278" fillId="0" borderId="0"/>
    <xf numFmtId="0" fontId="59" fillId="0" borderId="54"/>
    <xf numFmtId="0" fontId="19" fillId="0" borderId="0"/>
    <xf numFmtId="0" fontId="104" fillId="0" borderId="63"/>
    <xf numFmtId="0" fontId="19" fillId="0" borderId="0"/>
    <xf numFmtId="0" fontId="278" fillId="0" borderId="0"/>
    <xf numFmtId="0" fontId="278" fillId="0" borderId="0"/>
    <xf numFmtId="0" fontId="270" fillId="0" borderId="112"/>
    <xf numFmtId="0" fontId="278" fillId="0" borderId="0"/>
    <xf numFmtId="0" fontId="19" fillId="44" borderId="0"/>
    <xf numFmtId="0" fontId="70" fillId="0" borderId="0"/>
    <xf numFmtId="0" fontId="70" fillId="0" borderId="0"/>
    <xf numFmtId="0" fontId="278" fillId="0" borderId="0"/>
    <xf numFmtId="0" fontId="59" fillId="0" borderId="54"/>
    <xf numFmtId="0" fontId="70" fillId="0" borderId="0"/>
    <xf numFmtId="0" fontId="270" fillId="0" borderId="112"/>
    <xf numFmtId="0" fontId="270" fillId="0" borderId="112"/>
    <xf numFmtId="0" fontId="70" fillId="0" borderId="0"/>
    <xf numFmtId="0" fontId="278" fillId="0" borderId="0"/>
    <xf numFmtId="0" fontId="19" fillId="0" borderId="0"/>
    <xf numFmtId="0" fontId="278" fillId="0" borderId="0"/>
    <xf numFmtId="0" fontId="122" fillId="0" borderId="66"/>
    <xf numFmtId="0" fontId="19" fillId="0" borderId="0"/>
    <xf numFmtId="0" fontId="70" fillId="0" borderId="0"/>
    <xf numFmtId="0" fontId="278" fillId="48" borderId="83"/>
    <xf numFmtId="0" fontId="19" fillId="0" borderId="0"/>
    <xf numFmtId="0" fontId="278" fillId="48" borderId="83"/>
    <xf numFmtId="0" fontId="70" fillId="0" borderId="0"/>
    <xf numFmtId="0" fontId="70" fillId="0" borderId="0"/>
    <xf numFmtId="0" fontId="70" fillId="0" borderId="0"/>
    <xf numFmtId="0" fontId="70"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70" fillId="0" borderId="0"/>
    <xf numFmtId="0" fontId="70" fillId="42" borderId="0"/>
    <xf numFmtId="0" fontId="278" fillId="0" borderId="0"/>
    <xf numFmtId="0" fontId="19" fillId="0" borderId="0"/>
    <xf numFmtId="0" fontId="70" fillId="0" borderId="0"/>
    <xf numFmtId="0" fontId="278" fillId="0" borderId="0"/>
    <xf numFmtId="0" fontId="278" fillId="0" borderId="0"/>
    <xf numFmtId="0" fontId="278" fillId="0" borderId="0"/>
    <xf numFmtId="0" fontId="70" fillId="0" borderId="0"/>
    <xf numFmtId="0" fontId="139" fillId="44" borderId="61"/>
    <xf numFmtId="0" fontId="75" fillId="0" borderId="0"/>
    <xf numFmtId="0" fontId="70" fillId="0" borderId="0"/>
    <xf numFmtId="0" fontId="70" fillId="0" borderId="0"/>
    <xf numFmtId="0" fontId="157" fillId="76" borderId="128"/>
    <xf numFmtId="0" fontId="278" fillId="0" borderId="0"/>
    <xf numFmtId="0" fontId="139" fillId="44" borderId="61"/>
    <xf numFmtId="0" fontId="19" fillId="0" borderId="0"/>
    <xf numFmtId="0" fontId="19" fillId="0" borderId="0"/>
    <xf numFmtId="0" fontId="278" fillId="48" borderId="83"/>
    <xf numFmtId="0" fontId="70" fillId="47" borderId="0"/>
    <xf numFmtId="0" fontId="59" fillId="0" borderId="54"/>
    <xf numFmtId="0" fontId="70" fillId="0" borderId="0"/>
    <xf numFmtId="0" fontId="57" fillId="0" borderId="53"/>
    <xf numFmtId="0" fontId="19" fillId="0" borderId="0"/>
    <xf numFmtId="0" fontId="70" fillId="0" borderId="0"/>
    <xf numFmtId="0" fontId="70" fillId="43" borderId="0"/>
    <xf numFmtId="0" fontId="70" fillId="0" borderId="0"/>
    <xf numFmtId="0" fontId="19" fillId="0" borderId="0"/>
    <xf numFmtId="0" fontId="70" fillId="0" borderId="0"/>
    <xf numFmtId="0" fontId="278" fillId="48" borderId="83"/>
    <xf numFmtId="0" fontId="278" fillId="0" borderId="0"/>
    <xf numFmtId="0" fontId="19" fillId="0" borderId="0"/>
    <xf numFmtId="0" fontId="74" fillId="54" borderId="0"/>
    <xf numFmtId="0" fontId="19" fillId="0" borderId="0"/>
    <xf numFmtId="0" fontId="19" fillId="0" borderId="0"/>
    <xf numFmtId="0" fontId="270" fillId="0" borderId="112"/>
    <xf numFmtId="0" fontId="19" fillId="48" borderId="0"/>
    <xf numFmtId="0" fontId="19" fillId="0" borderId="0"/>
    <xf numFmtId="0" fontId="59" fillId="0" borderId="54"/>
    <xf numFmtId="0" fontId="19" fillId="0" borderId="0"/>
    <xf numFmtId="0" fontId="19" fillId="0" borderId="0"/>
    <xf numFmtId="0" fontId="70" fillId="0" borderId="0"/>
    <xf numFmtId="0" fontId="70" fillId="0" borderId="0"/>
    <xf numFmtId="0" fontId="270" fillId="0" borderId="112"/>
    <xf numFmtId="0" fontId="46" fillId="0" borderId="0"/>
    <xf numFmtId="0" fontId="19" fillId="0" borderId="0"/>
    <xf numFmtId="0" fontId="19" fillId="0" borderId="0"/>
    <xf numFmtId="0" fontId="70" fillId="39" borderId="0"/>
    <xf numFmtId="0" fontId="19" fillId="0" borderId="0"/>
    <xf numFmtId="0" fontId="70" fillId="0" borderId="0"/>
    <xf numFmtId="0" fontId="278" fillId="0" borderId="0"/>
    <xf numFmtId="0" fontId="278" fillId="0" borderId="0"/>
    <xf numFmtId="0" fontId="70" fillId="0" borderId="0"/>
    <xf numFmtId="0" fontId="149" fillId="75" borderId="137"/>
    <xf numFmtId="0" fontId="19" fillId="0" borderId="0"/>
    <xf numFmtId="0" fontId="113" fillId="0" borderId="0"/>
    <xf numFmtId="0" fontId="64" fillId="0" borderId="55"/>
    <xf numFmtId="0" fontId="19" fillId="0" borderId="0"/>
    <xf numFmtId="0" fontId="19" fillId="0" borderId="0"/>
    <xf numFmtId="0" fontId="59" fillId="0" borderId="54"/>
    <xf numFmtId="0" fontId="19" fillId="0" borderId="0"/>
    <xf numFmtId="0" fontId="278" fillId="0" borderId="0"/>
    <xf numFmtId="0" fontId="19" fillId="0" borderId="0"/>
    <xf numFmtId="0" fontId="70" fillId="0" borderId="0"/>
    <xf numFmtId="0" fontId="278" fillId="0" borderId="0"/>
    <xf numFmtId="0" fontId="19" fillId="0" borderId="0"/>
    <xf numFmtId="0" fontId="70" fillId="0" borderId="0"/>
    <xf numFmtId="0" fontId="19" fillId="0" borderId="0"/>
    <xf numFmtId="0" fontId="278" fillId="0" borderId="0"/>
    <xf numFmtId="0" fontId="19" fillId="0" borderId="0"/>
    <xf numFmtId="0" fontId="278" fillId="0" borderId="0"/>
    <xf numFmtId="0" fontId="70" fillId="0" borderId="0"/>
    <xf numFmtId="0" fontId="70" fillId="0" borderId="0"/>
    <xf numFmtId="0" fontId="62" fillId="0" borderId="0"/>
    <xf numFmtId="0" fontId="70" fillId="0" borderId="0"/>
    <xf numFmtId="0" fontId="278" fillId="0" borderId="0"/>
    <xf numFmtId="0" fontId="19" fillId="0" borderId="0"/>
    <xf numFmtId="0" fontId="278" fillId="0" borderId="0"/>
    <xf numFmtId="0" fontId="278" fillId="0" borderId="0"/>
    <xf numFmtId="0" fontId="19" fillId="0" borderId="0"/>
    <xf numFmtId="0" fontId="70" fillId="0" borderId="0"/>
    <xf numFmtId="0" fontId="278" fillId="0" borderId="0"/>
    <xf numFmtId="0" fontId="19" fillId="0" borderId="0"/>
    <xf numFmtId="0" fontId="19" fillId="0" borderId="0"/>
    <xf numFmtId="0" fontId="59" fillId="0" borderId="54"/>
    <xf numFmtId="0" fontId="278" fillId="0" borderId="0"/>
    <xf numFmtId="0" fontId="278" fillId="48" borderId="83"/>
    <xf numFmtId="0" fontId="19" fillId="0" borderId="0"/>
    <xf numFmtId="0" fontId="270" fillId="0" borderId="112"/>
    <xf numFmtId="0" fontId="272" fillId="0" borderId="0"/>
    <xf numFmtId="0" fontId="70" fillId="0" borderId="0"/>
    <xf numFmtId="0" fontId="278" fillId="0" borderId="0"/>
    <xf numFmtId="0" fontId="70" fillId="0" borderId="0"/>
    <xf numFmtId="0" fontId="70" fillId="0" borderId="0"/>
    <xf numFmtId="0" fontId="278" fillId="0" borderId="0"/>
    <xf numFmtId="0" fontId="139" fillId="44" borderId="61"/>
    <xf numFmtId="0" fontId="272" fillId="0" borderId="0"/>
    <xf numFmtId="0" fontId="128" fillId="0" borderId="0"/>
    <xf numFmtId="0" fontId="278" fillId="48" borderId="83"/>
    <xf numFmtId="0" fontId="70" fillId="0" borderId="0"/>
    <xf numFmtId="0" fontId="85" fillId="0" borderId="54"/>
    <xf numFmtId="0" fontId="70" fillId="0" borderId="0"/>
    <xf numFmtId="0" fontId="19" fillId="0" borderId="0"/>
    <xf numFmtId="0" fontId="278" fillId="0" borderId="0"/>
    <xf numFmtId="0" fontId="139" fillId="44" borderId="61"/>
    <xf numFmtId="0" fontId="70" fillId="0" borderId="0"/>
    <xf numFmtId="0" fontId="270" fillId="0" borderId="112"/>
    <xf numFmtId="0" fontId="157" fillId="76" borderId="128"/>
    <xf numFmtId="0" fontId="122" fillId="0" borderId="66"/>
    <xf numFmtId="0" fontId="278" fillId="0" borderId="0"/>
    <xf numFmtId="0" fontId="70" fillId="0" borderId="0"/>
    <xf numFmtId="0" fontId="273" fillId="0" borderId="128"/>
    <xf numFmtId="0" fontId="70" fillId="0" borderId="0"/>
    <xf numFmtId="0" fontId="278" fillId="0" borderId="0"/>
    <xf numFmtId="0" fontId="70" fillId="0" borderId="0"/>
    <xf numFmtId="0" fontId="19" fillId="0" borderId="0"/>
    <xf numFmtId="0" fontId="70" fillId="0" borderId="0"/>
    <xf numFmtId="0" fontId="70" fillId="0" borderId="0"/>
    <xf numFmtId="0" fontId="278" fillId="0" borderId="0"/>
    <xf numFmtId="0" fontId="56" fillId="0" borderId="52"/>
    <xf numFmtId="0" fontId="70" fillId="0" borderId="0"/>
    <xf numFmtId="0" fontId="70" fillId="0" borderId="0"/>
    <xf numFmtId="0" fontId="278" fillId="0" borderId="0"/>
    <xf numFmtId="0" fontId="70" fillId="0" borderId="0"/>
    <xf numFmtId="0" fontId="139" fillId="44" borderId="61"/>
    <xf numFmtId="0" fontId="278" fillId="0" borderId="0"/>
    <xf numFmtId="0" fontId="19" fillId="0" borderId="0"/>
    <xf numFmtId="0" fontId="278" fillId="103" borderId="102"/>
    <xf numFmtId="0" fontId="19" fillId="0" borderId="0"/>
    <xf numFmtId="0" fontId="46" fillId="0" borderId="0"/>
    <xf numFmtId="0" fontId="278" fillId="0" borderId="0"/>
    <xf numFmtId="0" fontId="70" fillId="0" borderId="0"/>
    <xf numFmtId="0" fontId="278" fillId="0" borderId="0"/>
    <xf numFmtId="0" fontId="70" fillId="0" borderId="0"/>
    <xf numFmtId="0" fontId="70" fillId="0" borderId="0"/>
    <xf numFmtId="0" fontId="19" fillId="0" borderId="0"/>
    <xf numFmtId="0" fontId="70" fillId="0" borderId="0"/>
    <xf numFmtId="0" fontId="46" fillId="0" borderId="0"/>
    <xf numFmtId="0" fontId="278" fillId="0" borderId="0"/>
    <xf numFmtId="0" fontId="278" fillId="0" borderId="0"/>
    <xf numFmtId="0" fontId="70" fillId="0" borderId="0"/>
    <xf numFmtId="0" fontId="70" fillId="0" borderId="0"/>
    <xf numFmtId="0" fontId="278" fillId="0" borderId="0"/>
    <xf numFmtId="0" fontId="70" fillId="0" borderId="0"/>
    <xf numFmtId="0" fontId="270" fillId="0" borderId="112"/>
    <xf numFmtId="0" fontId="70" fillId="0" borderId="0"/>
    <xf numFmtId="0" fontId="70" fillId="0" borderId="0"/>
    <xf numFmtId="0" fontId="19" fillId="0" borderId="0"/>
    <xf numFmtId="0" fontId="70" fillId="47" borderId="0"/>
    <xf numFmtId="0" fontId="45" fillId="57" borderId="0"/>
    <xf numFmtId="0" fontId="278" fillId="0" borderId="78"/>
    <xf numFmtId="0" fontId="19" fillId="0" borderId="0"/>
    <xf numFmtId="0" fontId="278" fillId="0" borderId="0"/>
    <xf numFmtId="0" fontId="19" fillId="0" borderId="0"/>
    <xf numFmtId="0" fontId="270" fillId="0" borderId="112"/>
    <xf numFmtId="0" fontId="278" fillId="0" borderId="0"/>
    <xf numFmtId="0" fontId="139" fillId="44" borderId="61"/>
    <xf numFmtId="0" fontId="278" fillId="0" borderId="0"/>
    <xf numFmtId="0" fontId="134" fillId="0" borderId="0"/>
    <xf numFmtId="0" fontId="64" fillId="0" borderId="55"/>
    <xf numFmtId="0" fontId="270" fillId="0" borderId="112"/>
    <xf numFmtId="0" fontId="19" fillId="0" borderId="0"/>
    <xf numFmtId="0" fontId="19" fillId="0" borderId="0"/>
    <xf numFmtId="0" fontId="278" fillId="0" borderId="0"/>
    <xf numFmtId="0" fontId="278" fillId="0" borderId="0"/>
    <xf numFmtId="0" fontId="76" fillId="52" borderId="0"/>
    <xf numFmtId="0" fontId="19" fillId="0" borderId="0"/>
    <xf numFmtId="0" fontId="19" fillId="0" borderId="0"/>
    <xf numFmtId="0" fontId="278" fillId="48" borderId="83"/>
    <xf numFmtId="0" fontId="19" fillId="0" borderId="0"/>
    <xf numFmtId="0" fontId="70" fillId="0" borderId="0"/>
    <xf numFmtId="0" fontId="278" fillId="0" borderId="0"/>
    <xf numFmtId="0" fontId="278" fillId="0" borderId="0"/>
    <xf numFmtId="0" fontId="76" fillId="55" borderId="0"/>
    <xf numFmtId="0" fontId="278" fillId="0" borderId="0"/>
    <xf numFmtId="0" fontId="278" fillId="0" borderId="0"/>
    <xf numFmtId="0" fontId="70" fillId="0" borderId="0"/>
    <xf numFmtId="0" fontId="70" fillId="0" borderId="0"/>
    <xf numFmtId="0" fontId="19" fillId="0" borderId="0"/>
    <xf numFmtId="0" fontId="70" fillId="0" borderId="0"/>
    <xf numFmtId="0" fontId="19" fillId="0" borderId="0"/>
    <xf numFmtId="0" fontId="64" fillId="0" borderId="55"/>
    <xf numFmtId="0" fontId="139" fillId="44" borderId="61"/>
    <xf numFmtId="0" fontId="139" fillId="44" borderId="61"/>
    <xf numFmtId="0" fontId="70" fillId="0" borderId="0"/>
    <xf numFmtId="0" fontId="56" fillId="0" borderId="52"/>
    <xf numFmtId="0" fontId="278" fillId="0" borderId="0"/>
    <xf numFmtId="0" fontId="50" fillId="0" borderId="0"/>
    <xf numFmtId="0" fontId="70" fillId="0" borderId="0"/>
    <xf numFmtId="0" fontId="70" fillId="0" borderId="0"/>
    <xf numFmtId="0" fontId="19" fillId="0" borderId="0"/>
    <xf numFmtId="0" fontId="70" fillId="0" borderId="0"/>
    <xf numFmtId="0" fontId="276" fillId="0" borderId="132"/>
    <xf numFmtId="0" fontId="70" fillId="0" borderId="0"/>
    <xf numFmtId="0" fontId="278" fillId="0" borderId="0"/>
    <xf numFmtId="0" fontId="278" fillId="0" borderId="0"/>
    <xf numFmtId="0" fontId="278" fillId="0" borderId="0"/>
    <xf numFmtId="0" fontId="56" fillId="0" borderId="52"/>
    <xf numFmtId="0" fontId="19" fillId="0" borderId="0"/>
    <xf numFmtId="0" fontId="19" fillId="0" borderId="0"/>
    <xf numFmtId="0" fontId="278" fillId="0" borderId="0"/>
    <xf numFmtId="0" fontId="278" fillId="0" borderId="0"/>
    <xf numFmtId="0" fontId="70" fillId="0" borderId="0"/>
    <xf numFmtId="0" fontId="70" fillId="0" borderId="0"/>
    <xf numFmtId="0" fontId="70" fillId="0" borderId="0"/>
    <xf numFmtId="0" fontId="113" fillId="0" borderId="0"/>
    <xf numFmtId="0" fontId="19" fillId="0" borderId="0"/>
    <xf numFmtId="0" fontId="278" fillId="0" borderId="0"/>
    <xf numFmtId="0" fontId="70" fillId="0" borderId="0"/>
    <xf numFmtId="0" fontId="278" fillId="0" borderId="0"/>
    <xf numFmtId="0" fontId="278" fillId="0" borderId="0"/>
    <xf numFmtId="0" fontId="85" fillId="0" borderId="144"/>
    <xf numFmtId="0" fontId="70" fillId="0" borderId="0"/>
    <xf numFmtId="0" fontId="8" fillId="52" borderId="0"/>
    <xf numFmtId="0" fontId="70" fillId="0" borderId="0"/>
    <xf numFmtId="0" fontId="70" fillId="0" borderId="0"/>
    <xf numFmtId="0" fontId="278" fillId="48" borderId="83"/>
    <xf numFmtId="0" fontId="70" fillId="0" borderId="0"/>
    <xf numFmtId="0" fontId="70" fillId="0" borderId="0"/>
    <xf numFmtId="0" fontId="46" fillId="0" borderId="0"/>
    <xf numFmtId="0" fontId="139" fillId="44" borderId="61"/>
    <xf numFmtId="0" fontId="70" fillId="0" borderId="0"/>
    <xf numFmtId="0" fontId="139" fillId="44" borderId="61"/>
    <xf numFmtId="0" fontId="70" fillId="0" borderId="0"/>
    <xf numFmtId="0" fontId="278" fillId="0" borderId="0"/>
    <xf numFmtId="0" fontId="26" fillId="0" borderId="0"/>
    <xf numFmtId="0" fontId="278" fillId="0" borderId="0"/>
    <xf numFmtId="0" fontId="70" fillId="0" borderId="0"/>
    <xf numFmtId="0" fontId="19" fillId="0" borderId="0"/>
    <xf numFmtId="0" fontId="70" fillId="0" borderId="0"/>
    <xf numFmtId="0" fontId="70" fillId="0" borderId="0"/>
    <xf numFmtId="0" fontId="70" fillId="0" borderId="0"/>
    <xf numFmtId="0" fontId="19" fillId="0" borderId="0"/>
    <xf numFmtId="0" fontId="70" fillId="0" borderId="0"/>
    <xf numFmtId="0" fontId="50" fillId="0" borderId="0"/>
    <xf numFmtId="0" fontId="139" fillId="44" borderId="61"/>
    <xf numFmtId="0" fontId="139" fillId="44" borderId="61"/>
    <xf numFmtId="0" fontId="70" fillId="0" borderId="0"/>
    <xf numFmtId="0" fontId="70" fillId="0" borderId="0"/>
    <xf numFmtId="0" fontId="70" fillId="0" borderId="0"/>
    <xf numFmtId="0" fontId="70" fillId="0" borderId="0"/>
    <xf numFmtId="0" fontId="278" fillId="0" borderId="0"/>
    <xf numFmtId="0" fontId="270" fillId="0" borderId="112"/>
    <xf numFmtId="0" fontId="140" fillId="44" borderId="61"/>
    <xf numFmtId="0" fontId="278" fillId="48" borderId="83"/>
    <xf numFmtId="0" fontId="278" fillId="0" borderId="0"/>
    <xf numFmtId="0" fontId="70" fillId="0" borderId="0"/>
    <xf numFmtId="0" fontId="70" fillId="0" borderId="0"/>
    <xf numFmtId="0" fontId="70" fillId="0" borderId="0"/>
    <xf numFmtId="0" fontId="228" fillId="45" borderId="84"/>
    <xf numFmtId="0" fontId="70" fillId="0" borderId="0"/>
    <xf numFmtId="0" fontId="19" fillId="0" borderId="0"/>
    <xf numFmtId="0" fontId="70" fillId="0" borderId="0"/>
    <xf numFmtId="0" fontId="56" fillId="0" borderId="52"/>
    <xf numFmtId="0" fontId="70" fillId="0" borderId="0"/>
    <xf numFmtId="0" fontId="270" fillId="0" borderId="112"/>
    <xf numFmtId="0" fontId="270" fillId="0" borderId="112"/>
    <xf numFmtId="0" fontId="278" fillId="0" borderId="0"/>
    <xf numFmtId="0" fontId="278" fillId="0" borderId="0"/>
    <xf numFmtId="0" fontId="272" fillId="0" borderId="0"/>
    <xf numFmtId="0" fontId="122" fillId="0" borderId="66"/>
    <xf numFmtId="0" fontId="19" fillId="0" borderId="0"/>
    <xf numFmtId="0" fontId="19" fillId="0" borderId="0"/>
    <xf numFmtId="0" fontId="278" fillId="0" borderId="0"/>
    <xf numFmtId="0" fontId="19" fillId="0" borderId="0"/>
    <xf numFmtId="0" fontId="70" fillId="44" borderId="0"/>
    <xf numFmtId="0" fontId="70" fillId="0" borderId="0"/>
    <xf numFmtId="0" fontId="70" fillId="0" borderId="0"/>
    <xf numFmtId="0" fontId="270" fillId="0" borderId="112"/>
    <xf numFmtId="0" fontId="278" fillId="0" borderId="0"/>
    <xf numFmtId="0" fontId="278" fillId="48" borderId="83"/>
    <xf numFmtId="0" fontId="70" fillId="0" borderId="0"/>
    <xf numFmtId="0" fontId="278" fillId="0" borderId="0"/>
    <xf numFmtId="0" fontId="70" fillId="0" borderId="0"/>
    <xf numFmtId="0" fontId="19" fillId="48" borderId="0"/>
    <xf numFmtId="0" fontId="59" fillId="0" borderId="0"/>
    <xf numFmtId="0" fontId="278" fillId="0" borderId="0"/>
    <xf numFmtId="0" fontId="278" fillId="0" borderId="0"/>
    <xf numFmtId="0" fontId="278" fillId="0" borderId="0"/>
    <xf numFmtId="0" fontId="278" fillId="0" borderId="0"/>
    <xf numFmtId="0" fontId="278" fillId="0" borderId="0"/>
    <xf numFmtId="0" fontId="70" fillId="0" borderId="0"/>
    <xf numFmtId="0" fontId="278" fillId="48" borderId="83"/>
    <xf numFmtId="0" fontId="135" fillId="0" borderId="0"/>
    <xf numFmtId="0" fontId="45" fillId="43" borderId="0"/>
    <xf numFmtId="0" fontId="272" fillId="0" borderId="0"/>
    <xf numFmtId="0" fontId="70" fillId="0" borderId="0"/>
    <xf numFmtId="0" fontId="70" fillId="0" borderId="0"/>
    <xf numFmtId="0" fontId="70" fillId="0" borderId="0"/>
    <xf numFmtId="0" fontId="19" fillId="0" borderId="0"/>
    <xf numFmtId="0" fontId="278" fillId="0" borderId="0"/>
    <xf numFmtId="0" fontId="278" fillId="0" borderId="67"/>
    <xf numFmtId="0" fontId="19" fillId="0" borderId="0"/>
    <xf numFmtId="0" fontId="253" fillId="48" borderId="83"/>
    <xf numFmtId="0" fontId="70" fillId="0" borderId="0"/>
    <xf numFmtId="0" fontId="70" fillId="0" borderId="0"/>
    <xf numFmtId="0" fontId="270" fillId="0" borderId="112"/>
    <xf numFmtId="0" fontId="70" fillId="0" borderId="0"/>
    <xf numFmtId="0" fontId="8" fillId="45" borderId="0"/>
    <xf numFmtId="0" fontId="46" fillId="0" borderId="0"/>
    <xf numFmtId="0" fontId="70" fillId="0" borderId="0"/>
    <xf numFmtId="0" fontId="46" fillId="0" borderId="0"/>
    <xf numFmtId="0" fontId="278" fillId="0" borderId="0"/>
    <xf numFmtId="0" fontId="139" fillId="44" borderId="61"/>
    <xf numFmtId="0" fontId="278" fillId="0" borderId="0"/>
    <xf numFmtId="0" fontId="59" fillId="0" borderId="54"/>
    <xf numFmtId="0" fontId="70" fillId="0" borderId="0"/>
    <xf numFmtId="0" fontId="70" fillId="0" borderId="0"/>
    <xf numFmtId="0" fontId="19" fillId="0" borderId="0"/>
    <xf numFmtId="0" fontId="139" fillId="44" borderId="61"/>
    <xf numFmtId="0" fontId="159" fillId="0" borderId="74"/>
    <xf numFmtId="0" fontId="70" fillId="0" borderId="0"/>
    <xf numFmtId="0" fontId="278" fillId="0" borderId="0"/>
    <xf numFmtId="0" fontId="278" fillId="0" borderId="0"/>
    <xf numFmtId="0" fontId="278" fillId="0" borderId="0"/>
    <xf numFmtId="0" fontId="19" fillId="0" borderId="0"/>
    <xf numFmtId="0" fontId="70" fillId="0" borderId="0"/>
    <xf numFmtId="0" fontId="70" fillId="0" borderId="0"/>
    <xf numFmtId="0" fontId="70" fillId="0" borderId="0"/>
    <xf numFmtId="0" fontId="143" fillId="0" borderId="0"/>
    <xf numFmtId="0" fontId="46" fillId="0" borderId="0"/>
    <xf numFmtId="0" fontId="113" fillId="0" borderId="0"/>
    <xf numFmtId="0" fontId="70" fillId="0" borderId="0"/>
    <xf numFmtId="0" fontId="278" fillId="0" borderId="0"/>
    <xf numFmtId="0" fontId="59" fillId="0" borderId="54"/>
    <xf numFmtId="0" fontId="19" fillId="0" borderId="0"/>
    <xf numFmtId="0" fontId="70" fillId="0" borderId="0"/>
    <xf numFmtId="0" fontId="278" fillId="0" borderId="0"/>
    <xf numFmtId="0" fontId="207" fillId="0" borderId="82"/>
    <xf numFmtId="0" fontId="278" fillId="48" borderId="83"/>
    <xf numFmtId="0" fontId="70" fillId="0" borderId="0"/>
    <xf numFmtId="0" fontId="278" fillId="0" borderId="0"/>
    <xf numFmtId="0" fontId="70" fillId="0" borderId="0"/>
    <xf numFmtId="0" fontId="272" fillId="0" borderId="144"/>
    <xf numFmtId="0" fontId="70" fillId="0" borderId="0"/>
    <xf numFmtId="0" fontId="278" fillId="0" borderId="0"/>
    <xf numFmtId="0" fontId="278" fillId="0" borderId="0"/>
    <xf numFmtId="0" fontId="278" fillId="0" borderId="0"/>
    <xf numFmtId="0" fontId="70" fillId="0" borderId="0"/>
    <xf numFmtId="0" fontId="19" fillId="0" borderId="0"/>
    <xf numFmtId="0" fontId="19" fillId="0" borderId="0"/>
    <xf numFmtId="0" fontId="19" fillId="0" borderId="0"/>
    <xf numFmtId="0" fontId="19" fillId="0" borderId="0"/>
    <xf numFmtId="0" fontId="19" fillId="0" borderId="0"/>
    <xf numFmtId="0" fontId="139" fillId="44" borderId="61"/>
    <xf numFmtId="0" fontId="70" fillId="0" borderId="0"/>
    <xf numFmtId="0" fontId="270" fillId="0" borderId="112"/>
    <xf numFmtId="0" fontId="19" fillId="0" borderId="0"/>
    <xf numFmtId="0" fontId="278" fillId="0" borderId="0"/>
    <xf numFmtId="0" fontId="19" fillId="0" borderId="0"/>
    <xf numFmtId="0" fontId="19" fillId="21" borderId="0"/>
    <xf numFmtId="0" fontId="278" fillId="48" borderId="83"/>
    <xf numFmtId="0" fontId="278" fillId="0" borderId="101"/>
    <xf numFmtId="0" fontId="46" fillId="0" borderId="0"/>
    <xf numFmtId="0" fontId="8" fillId="45" borderId="0"/>
    <xf numFmtId="0" fontId="270" fillId="0" borderId="112"/>
    <xf numFmtId="0" fontId="278" fillId="0" borderId="0"/>
    <xf numFmtId="0" fontId="70" fillId="0" borderId="0"/>
    <xf numFmtId="0" fontId="19" fillId="0" borderId="0"/>
    <xf numFmtId="0" fontId="19" fillId="0" borderId="0"/>
    <xf numFmtId="0" fontId="270" fillId="0" borderId="112"/>
    <xf numFmtId="0" fontId="70" fillId="0" borderId="0"/>
    <xf numFmtId="0" fontId="70" fillId="0" borderId="0"/>
    <xf numFmtId="0" fontId="19" fillId="0" borderId="0"/>
    <xf numFmtId="0" fontId="270" fillId="0" borderId="112"/>
    <xf numFmtId="0" fontId="278" fillId="0" borderId="0"/>
    <xf numFmtId="0" fontId="70" fillId="0" borderId="0"/>
    <xf numFmtId="0" fontId="278" fillId="0" borderId="0"/>
    <xf numFmtId="0" fontId="19" fillId="0" borderId="0"/>
    <xf numFmtId="0" fontId="74" fillId="49" borderId="0"/>
    <xf numFmtId="0" fontId="56" fillId="0" borderId="52"/>
    <xf numFmtId="0" fontId="278" fillId="48" borderId="83"/>
    <xf numFmtId="0" fontId="19" fillId="0" borderId="0"/>
    <xf numFmtId="0" fontId="19" fillId="0" borderId="0"/>
    <xf numFmtId="0" fontId="70" fillId="0" borderId="0"/>
    <xf numFmtId="0" fontId="70" fillId="0" borderId="0"/>
    <xf numFmtId="0" fontId="278" fillId="0" borderId="0"/>
    <xf numFmtId="0" fontId="19" fillId="0" borderId="0"/>
    <xf numFmtId="0" fontId="70" fillId="0" borderId="0"/>
    <xf numFmtId="0" fontId="70" fillId="0" borderId="0"/>
    <xf numFmtId="0" fontId="19" fillId="0" borderId="0"/>
    <xf numFmtId="0" fontId="70" fillId="0" borderId="0"/>
    <xf numFmtId="0" fontId="19" fillId="0" borderId="0"/>
    <xf numFmtId="0" fontId="19" fillId="0" borderId="0"/>
    <xf numFmtId="0" fontId="278" fillId="0" borderId="0"/>
    <xf numFmtId="0" fontId="139" fillId="44" borderId="61"/>
    <xf numFmtId="0" fontId="19" fillId="0" borderId="0"/>
    <xf numFmtId="0" fontId="19" fillId="0" borderId="0"/>
    <xf numFmtId="0" fontId="278" fillId="0" borderId="0"/>
    <xf numFmtId="0" fontId="70" fillId="0" borderId="0"/>
    <xf numFmtId="0" fontId="70" fillId="0" borderId="0"/>
    <xf numFmtId="0" fontId="278" fillId="0" borderId="0"/>
    <xf numFmtId="0" fontId="70" fillId="0" borderId="0"/>
    <xf numFmtId="0" fontId="278" fillId="0" borderId="0"/>
    <xf numFmtId="0" fontId="19" fillId="0" borderId="0"/>
    <xf numFmtId="0" fontId="139" fillId="44" borderId="61"/>
    <xf numFmtId="0" fontId="278" fillId="0" borderId="0"/>
    <xf numFmtId="0" fontId="70" fillId="0" borderId="0"/>
    <xf numFmtId="0" fontId="272" fillId="0" borderId="144"/>
    <xf numFmtId="0" fontId="19" fillId="0" borderId="0"/>
    <xf numFmtId="0" fontId="19" fillId="0" borderId="0"/>
    <xf numFmtId="0" fontId="70" fillId="0" borderId="0"/>
    <xf numFmtId="0" fontId="19" fillId="0" borderId="0"/>
    <xf numFmtId="0" fontId="278" fillId="0" borderId="0"/>
    <xf numFmtId="0" fontId="70" fillId="0" borderId="0"/>
    <xf numFmtId="0" fontId="70" fillId="0" borderId="0"/>
    <xf numFmtId="0" fontId="167" fillId="0" borderId="76"/>
    <xf numFmtId="0" fontId="70" fillId="0" borderId="0"/>
    <xf numFmtId="0" fontId="59" fillId="0" borderId="54"/>
    <xf numFmtId="0" fontId="278" fillId="0" borderId="0"/>
    <xf numFmtId="0" fontId="278" fillId="48" borderId="83"/>
    <xf numFmtId="0" fontId="139" fillId="44" borderId="61"/>
    <xf numFmtId="0" fontId="70" fillId="0" borderId="0"/>
    <xf numFmtId="0" fontId="70" fillId="0" borderId="0"/>
    <xf numFmtId="0" fontId="70" fillId="0" borderId="0"/>
    <xf numFmtId="0" fontId="19" fillId="0" borderId="0"/>
    <xf numFmtId="0" fontId="70" fillId="0" borderId="0"/>
    <xf numFmtId="0" fontId="278" fillId="0" borderId="0"/>
    <xf numFmtId="0" fontId="70" fillId="0" borderId="0"/>
    <xf numFmtId="0" fontId="19" fillId="0" borderId="0"/>
    <xf numFmtId="0" fontId="19" fillId="0" borderId="0"/>
    <xf numFmtId="0" fontId="278" fillId="0" borderId="0"/>
    <xf numFmtId="0" fontId="273" fillId="0" borderId="128"/>
    <xf numFmtId="0" fontId="19" fillId="0" borderId="0"/>
    <xf numFmtId="0" fontId="19" fillId="0" borderId="0"/>
    <xf numFmtId="0" fontId="70" fillId="0" borderId="0"/>
    <xf numFmtId="0" fontId="19" fillId="0" borderId="0"/>
    <xf numFmtId="0" fontId="56" fillId="0" borderId="52"/>
    <xf numFmtId="0" fontId="70" fillId="0" borderId="0"/>
    <xf numFmtId="0" fontId="45" fillId="59" borderId="0"/>
    <xf numFmtId="0" fontId="99" fillId="45" borderId="61"/>
    <xf numFmtId="0" fontId="70" fillId="0" borderId="0"/>
    <xf numFmtId="0" fontId="19" fillId="36" borderId="0"/>
    <xf numFmtId="0" fontId="139" fillId="44" borderId="61"/>
    <xf numFmtId="0" fontId="64" fillId="0" borderId="55"/>
    <xf numFmtId="0" fontId="19" fillId="0" borderId="0"/>
    <xf numFmtId="0" fontId="19" fillId="0" borderId="0"/>
    <xf numFmtId="0" fontId="70" fillId="0" borderId="0"/>
    <xf numFmtId="0" fontId="70" fillId="0" borderId="0"/>
    <xf numFmtId="0" fontId="278" fillId="0" borderId="0"/>
    <xf numFmtId="0" fontId="70" fillId="0" borderId="0"/>
    <xf numFmtId="0" fontId="70" fillId="43" borderId="0"/>
    <xf numFmtId="0" fontId="278" fillId="0" borderId="0"/>
    <xf numFmtId="0" fontId="19" fillId="0" borderId="0"/>
    <xf numFmtId="0" fontId="46" fillId="0" borderId="0"/>
    <xf numFmtId="0" fontId="70" fillId="42" borderId="0"/>
    <xf numFmtId="0" fontId="270" fillId="0" borderId="112"/>
    <xf numFmtId="0" fontId="64" fillId="0" borderId="55"/>
    <xf numFmtId="0" fontId="19" fillId="0" borderId="0"/>
    <xf numFmtId="0" fontId="278" fillId="0" borderId="0"/>
    <xf numFmtId="0" fontId="19" fillId="0" borderId="0"/>
    <xf numFmtId="0" fontId="8" fillId="47" borderId="0"/>
    <xf numFmtId="0" fontId="70" fillId="0" borderId="0"/>
    <xf numFmtId="0" fontId="254" fillId="0" borderId="81"/>
    <xf numFmtId="0" fontId="63" fillId="0" borderId="55"/>
    <xf numFmtId="0" fontId="85" fillId="0" borderId="144"/>
    <xf numFmtId="0" fontId="59" fillId="0" borderId="54"/>
    <xf numFmtId="0" fontId="70" fillId="0" borderId="0"/>
    <xf numFmtId="0" fontId="70" fillId="0" borderId="0"/>
    <xf numFmtId="0" fontId="19" fillId="0" borderId="0"/>
    <xf numFmtId="0" fontId="278" fillId="0" borderId="0"/>
    <xf numFmtId="0" fontId="70" fillId="0" borderId="0"/>
    <xf numFmtId="0" fontId="45" fillId="59" borderId="0"/>
    <xf numFmtId="0" fontId="70" fillId="0" borderId="0"/>
    <xf numFmtId="0" fontId="70" fillId="0" borderId="0"/>
    <xf numFmtId="0" fontId="70" fillId="0" borderId="0"/>
    <xf numFmtId="0" fontId="278" fillId="0" borderId="0"/>
    <xf numFmtId="0" fontId="19" fillId="0" borderId="0"/>
    <xf numFmtId="0" fontId="278" fillId="48" borderId="83"/>
    <xf numFmtId="0" fontId="19" fillId="0" borderId="0"/>
    <xf numFmtId="0" fontId="59" fillId="0" borderId="54"/>
    <xf numFmtId="0" fontId="113" fillId="0" borderId="0"/>
    <xf numFmtId="0" fontId="46" fillId="0" borderId="0"/>
    <xf numFmtId="0" fontId="139" fillId="44" borderId="61"/>
    <xf numFmtId="0" fontId="19" fillId="0" borderId="0"/>
    <xf numFmtId="0" fontId="278" fillId="0" borderId="0"/>
    <xf numFmtId="0" fontId="140" fillId="44" borderId="61"/>
    <xf numFmtId="0" fontId="278" fillId="0" borderId="0"/>
    <xf numFmtId="0" fontId="19" fillId="0" borderId="0"/>
    <xf numFmtId="0" fontId="278" fillId="0" borderId="0"/>
    <xf numFmtId="0" fontId="139" fillId="44" borderId="61"/>
    <xf numFmtId="0" fontId="70" fillId="0" borderId="0"/>
    <xf numFmtId="0" fontId="70" fillId="0" borderId="0"/>
    <xf numFmtId="0" fontId="19" fillId="0" borderId="0"/>
    <xf numFmtId="0" fontId="117" fillId="0" borderId="0"/>
    <xf numFmtId="0" fontId="278" fillId="0" borderId="0"/>
    <xf numFmtId="0" fontId="70" fillId="0" borderId="0"/>
    <xf numFmtId="0" fontId="272" fillId="0" borderId="0"/>
    <xf numFmtId="0" fontId="70" fillId="0" borderId="0"/>
    <xf numFmtId="0" fontId="70" fillId="0" borderId="0"/>
    <xf numFmtId="0" fontId="19" fillId="0" borderId="0"/>
    <xf numFmtId="0" fontId="70" fillId="0" borderId="0"/>
    <xf numFmtId="0" fontId="278" fillId="0" borderId="0"/>
    <xf numFmtId="0" fontId="19" fillId="0" borderId="0"/>
    <xf numFmtId="0" fontId="64" fillId="0" borderId="55"/>
    <xf numFmtId="0" fontId="70" fillId="0" borderId="0"/>
    <xf numFmtId="0" fontId="70" fillId="0" borderId="0"/>
    <xf numFmtId="0" fontId="61" fillId="0" borderId="0"/>
    <xf numFmtId="0" fontId="139" fillId="44" borderId="61"/>
    <xf numFmtId="0" fontId="19" fillId="0" borderId="0"/>
    <xf numFmtId="0" fontId="70" fillId="0" borderId="0"/>
    <xf numFmtId="0" fontId="59" fillId="0" borderId="54"/>
    <xf numFmtId="0" fontId="70" fillId="0" borderId="0"/>
    <xf numFmtId="0" fontId="70" fillId="0" borderId="0"/>
    <xf numFmtId="0" fontId="138" fillId="0" borderId="0"/>
    <xf numFmtId="0" fontId="64" fillId="0" borderId="55"/>
    <xf numFmtId="0" fontId="70" fillId="0" borderId="0"/>
    <xf numFmtId="0" fontId="140" fillId="44" borderId="61"/>
    <xf numFmtId="0" fontId="278" fillId="48" borderId="83"/>
    <xf numFmtId="0" fontId="70" fillId="0" borderId="0"/>
    <xf numFmtId="0" fontId="70" fillId="0" borderId="0"/>
    <xf numFmtId="0" fontId="99" fillId="45" borderId="61"/>
    <xf numFmtId="0" fontId="70" fillId="0" borderId="0"/>
    <xf numFmtId="0" fontId="278" fillId="0" borderId="0"/>
    <xf numFmtId="0" fontId="278" fillId="48" borderId="83"/>
    <xf numFmtId="0" fontId="70" fillId="0" borderId="0"/>
    <xf numFmtId="0" fontId="139" fillId="44" borderId="61"/>
    <xf numFmtId="0" fontId="270" fillId="0" borderId="112"/>
    <xf numFmtId="0" fontId="19" fillId="0" borderId="0"/>
    <xf numFmtId="0" fontId="70" fillId="0" borderId="0"/>
    <xf numFmtId="0" fontId="19" fillId="0" borderId="0"/>
    <xf numFmtId="0" fontId="278" fillId="48" borderId="83"/>
    <xf numFmtId="0" fontId="70" fillId="0" borderId="0"/>
    <xf numFmtId="0" fontId="70" fillId="0" borderId="0"/>
    <xf numFmtId="0" fontId="278" fillId="0" borderId="0"/>
    <xf numFmtId="0" fontId="278" fillId="48" borderId="83"/>
    <xf numFmtId="0" fontId="19" fillId="0" borderId="0"/>
    <xf numFmtId="0" fontId="19" fillId="0" borderId="0"/>
    <xf numFmtId="0" fontId="19" fillId="0" borderId="0"/>
    <xf numFmtId="0" fontId="70" fillId="0" borderId="0"/>
    <xf numFmtId="0" fontId="70" fillId="0" borderId="0"/>
    <xf numFmtId="0" fontId="19" fillId="0" borderId="0"/>
    <xf numFmtId="0" fontId="139" fillId="44" borderId="61"/>
    <xf numFmtId="0" fontId="139" fillId="44" borderId="61"/>
    <xf numFmtId="0" fontId="272" fillId="74" borderId="0"/>
    <xf numFmtId="0" fontId="70" fillId="0" borderId="0"/>
    <xf numFmtId="0" fontId="19" fillId="0" borderId="0"/>
    <xf numFmtId="0" fontId="19" fillId="0" borderId="0"/>
    <xf numFmtId="0" fontId="270" fillId="0" borderId="112"/>
    <xf numFmtId="0" fontId="19" fillId="0" borderId="0"/>
    <xf numFmtId="0" fontId="278" fillId="0" borderId="0"/>
    <xf numFmtId="0" fontId="278" fillId="48" borderId="83"/>
    <xf numFmtId="0" fontId="278" fillId="0" borderId="0"/>
    <xf numFmtId="0" fontId="278" fillId="0" borderId="0"/>
    <xf numFmtId="0" fontId="278" fillId="0" borderId="0"/>
    <xf numFmtId="0" fontId="19" fillId="0" borderId="0"/>
    <xf numFmtId="0" fontId="70" fillId="0" borderId="0"/>
    <xf numFmtId="0" fontId="19" fillId="0" borderId="0"/>
    <xf numFmtId="0" fontId="70" fillId="0" borderId="0"/>
    <xf numFmtId="0" fontId="278" fillId="0" borderId="0"/>
    <xf numFmtId="0" fontId="70" fillId="0" borderId="0"/>
    <xf numFmtId="0" fontId="278" fillId="0" borderId="0"/>
    <xf numFmtId="0" fontId="70" fillId="0" borderId="0"/>
    <xf numFmtId="0" fontId="19" fillId="0" borderId="0"/>
    <xf numFmtId="0" fontId="56" fillId="0" borderId="52"/>
    <xf numFmtId="0" fontId="70" fillId="0" borderId="0"/>
    <xf numFmtId="0" fontId="139" fillId="44" borderId="61"/>
    <xf numFmtId="0" fontId="19" fillId="0" borderId="0"/>
    <xf numFmtId="0" fontId="139" fillId="44" borderId="61"/>
    <xf numFmtId="0" fontId="19" fillId="0" borderId="0"/>
    <xf numFmtId="0" fontId="139" fillId="44" borderId="61"/>
    <xf numFmtId="0" fontId="278" fillId="0" borderId="0"/>
    <xf numFmtId="0" fontId="19" fillId="0" borderId="0"/>
    <xf numFmtId="0" fontId="70" fillId="0" borderId="0"/>
    <xf numFmtId="0" fontId="19" fillId="0" borderId="0"/>
    <xf numFmtId="0" fontId="122" fillId="0" borderId="66"/>
    <xf numFmtId="0" fontId="19" fillId="0" borderId="0"/>
    <xf numFmtId="0" fontId="19" fillId="0" borderId="0"/>
    <xf numFmtId="0" fontId="70" fillId="0" borderId="0"/>
    <xf numFmtId="0" fontId="70" fillId="0" borderId="0"/>
    <xf numFmtId="0" fontId="70" fillId="0" borderId="0"/>
    <xf numFmtId="0" fontId="70" fillId="0" borderId="0"/>
    <xf numFmtId="0" fontId="70" fillId="0" borderId="0"/>
    <xf numFmtId="0" fontId="276" fillId="0" borderId="0"/>
    <xf numFmtId="0" fontId="59" fillId="0" borderId="54"/>
    <xf numFmtId="0" fontId="81" fillId="0" borderId="132"/>
    <xf numFmtId="0" fontId="270" fillId="0" borderId="112"/>
    <xf numFmtId="0" fontId="139" fillId="44" borderId="61"/>
    <xf numFmtId="0" fontId="139" fillId="44" borderId="61"/>
    <xf numFmtId="0" fontId="70" fillId="0" borderId="0"/>
    <xf numFmtId="0" fontId="278" fillId="0" borderId="0"/>
    <xf numFmtId="0" fontId="70" fillId="0" borderId="0"/>
    <xf numFmtId="0" fontId="278" fillId="0" borderId="0"/>
    <xf numFmtId="0" fontId="272" fillId="0" borderId="168"/>
    <xf numFmtId="0" fontId="19" fillId="43" borderId="0"/>
    <xf numFmtId="0" fontId="19" fillId="0" borderId="0"/>
    <xf numFmtId="0" fontId="270" fillId="0" borderId="112"/>
    <xf numFmtId="0" fontId="19" fillId="0" borderId="0"/>
    <xf numFmtId="0" fontId="74" fillId="54" borderId="0"/>
    <xf numFmtId="0" fontId="272" fillId="0" borderId="0"/>
    <xf numFmtId="0" fontId="19" fillId="0" borderId="0"/>
    <xf numFmtId="0" fontId="19" fillId="0" borderId="0"/>
    <xf numFmtId="0" fontId="278" fillId="0" borderId="0"/>
    <xf numFmtId="0" fontId="139" fillId="44" borderId="61"/>
    <xf numFmtId="0" fontId="208" fillId="1" borderId="132"/>
    <xf numFmtId="0" fontId="139" fillId="44" borderId="61"/>
    <xf numFmtId="0" fontId="70" fillId="0" borderId="0"/>
    <xf numFmtId="0" fontId="278" fillId="0" borderId="0"/>
    <xf numFmtId="0" fontId="19" fillId="0" borderId="0"/>
    <xf numFmtId="0" fontId="278" fillId="0" borderId="0"/>
    <xf numFmtId="0" fontId="19" fillId="46" borderId="0"/>
    <xf numFmtId="0" fontId="278" fillId="0" borderId="0"/>
    <xf numFmtId="0" fontId="278" fillId="0" borderId="0"/>
    <xf numFmtId="0" fontId="172" fillId="0" borderId="0"/>
    <xf numFmtId="0" fontId="278" fillId="0" borderId="0"/>
    <xf numFmtId="0" fontId="197" fillId="52" borderId="0"/>
    <xf numFmtId="0" fontId="70" fillId="0" borderId="0"/>
    <xf numFmtId="0" fontId="70" fillId="0" borderId="0"/>
    <xf numFmtId="0" fontId="8" fillId="0" borderId="0"/>
    <xf numFmtId="0" fontId="59" fillId="0" borderId="54"/>
    <xf numFmtId="0" fontId="70" fillId="0" borderId="0"/>
    <xf numFmtId="0" fontId="278" fillId="0" borderId="0"/>
    <xf numFmtId="0" fontId="179" fillId="83" borderId="0"/>
    <xf numFmtId="0" fontId="278" fillId="0" borderId="0"/>
    <xf numFmtId="0" fontId="278" fillId="0" borderId="0"/>
    <xf numFmtId="0" fontId="278" fillId="0" borderId="0"/>
    <xf numFmtId="0" fontId="19" fillId="0" borderId="0"/>
    <xf numFmtId="0" fontId="19" fillId="0" borderId="0"/>
    <xf numFmtId="0" fontId="19" fillId="0" borderId="0"/>
    <xf numFmtId="0" fontId="278" fillId="0" borderId="0"/>
    <xf numFmtId="0" fontId="273" fillId="0" borderId="128"/>
    <xf numFmtId="0" fontId="278" fillId="0" borderId="0"/>
    <xf numFmtId="0" fontId="70" fillId="0" borderId="0"/>
    <xf numFmtId="0" fontId="19" fillId="0" borderId="0"/>
    <xf numFmtId="0" fontId="278" fillId="0" borderId="0"/>
    <xf numFmtId="0" fontId="19" fillId="0" borderId="0"/>
    <xf numFmtId="0" fontId="70" fillId="0" borderId="0"/>
    <xf numFmtId="0" fontId="19" fillId="0" borderId="0"/>
    <xf numFmtId="0" fontId="104" fillId="0" borderId="63"/>
    <xf numFmtId="0" fontId="70" fillId="0" borderId="0"/>
    <xf numFmtId="0" fontId="70" fillId="0" borderId="0"/>
    <xf numFmtId="0" fontId="19" fillId="0" borderId="0"/>
    <xf numFmtId="0" fontId="19" fillId="0" borderId="0"/>
    <xf numFmtId="0" fontId="74" fillId="55" borderId="0"/>
    <xf numFmtId="0" fontId="70" fillId="0" borderId="0"/>
    <xf numFmtId="0" fontId="278" fillId="0" borderId="0"/>
    <xf numFmtId="0" fontId="278" fillId="0" borderId="0"/>
    <xf numFmtId="0" fontId="70" fillId="0" borderId="0"/>
    <xf numFmtId="0" fontId="70" fillId="0" borderId="0"/>
    <xf numFmtId="0" fontId="56" fillId="0" borderId="52"/>
    <xf numFmtId="0" fontId="278" fillId="0" borderId="0"/>
    <xf numFmtId="0" fontId="70" fillId="0" borderId="0"/>
    <xf numFmtId="0" fontId="70" fillId="0" borderId="0"/>
    <xf numFmtId="0" fontId="270" fillId="0" borderId="112"/>
    <xf numFmtId="0" fontId="19" fillId="0" borderId="0"/>
    <xf numFmtId="0" fontId="70" fillId="0" borderId="0"/>
    <xf numFmtId="0" fontId="270" fillId="0" borderId="112"/>
    <xf numFmtId="0" fontId="278" fillId="0" borderId="0"/>
    <xf numFmtId="0" fontId="19" fillId="0" borderId="0"/>
    <xf numFmtId="0" fontId="76" fillId="47" borderId="0"/>
    <xf numFmtId="0" fontId="19" fillId="0" borderId="0"/>
    <xf numFmtId="0" fontId="70" fillId="0" borderId="0"/>
    <xf numFmtId="0" fontId="59" fillId="0" borderId="54"/>
    <xf numFmtId="0" fontId="19" fillId="0" borderId="0"/>
    <xf numFmtId="0" fontId="278" fillId="0" borderId="0"/>
    <xf numFmtId="0" fontId="19" fillId="0" borderId="0"/>
    <xf numFmtId="0" fontId="70" fillId="0" borderId="0"/>
    <xf numFmtId="0" fontId="19" fillId="0" borderId="0"/>
    <xf numFmtId="0" fontId="70" fillId="0" borderId="0"/>
    <xf numFmtId="0" fontId="139" fillId="44" borderId="61"/>
    <xf numFmtId="0" fontId="278" fillId="0" borderId="0"/>
    <xf numFmtId="0" fontId="70" fillId="0" borderId="0"/>
    <xf numFmtId="0" fontId="118" fillId="0" borderId="0"/>
    <xf numFmtId="0" fontId="70" fillId="0" borderId="0"/>
    <xf numFmtId="0" fontId="278" fillId="0" borderId="0"/>
    <xf numFmtId="0" fontId="70" fillId="0" borderId="0"/>
    <xf numFmtId="0" fontId="70" fillId="0" borderId="0"/>
    <xf numFmtId="0" fontId="70" fillId="0" borderId="0"/>
    <xf numFmtId="0" fontId="19" fillId="0" borderId="0"/>
    <xf numFmtId="0" fontId="278" fillId="0" borderId="0"/>
    <xf numFmtId="0" fontId="70" fillId="0" borderId="0"/>
    <xf numFmtId="0" fontId="59" fillId="0" borderId="54"/>
    <xf numFmtId="0" fontId="278" fillId="48" borderId="83"/>
    <xf numFmtId="0" fontId="70" fillId="0" borderId="0"/>
    <xf numFmtId="0" fontId="56" fillId="0" borderId="52"/>
    <xf numFmtId="0" fontId="19" fillId="0" borderId="0"/>
    <xf numFmtId="0" fontId="19" fillId="0" borderId="0"/>
    <xf numFmtId="0" fontId="59" fillId="0" borderId="54"/>
    <xf numFmtId="0" fontId="19" fillId="0" borderId="0"/>
    <xf numFmtId="0" fontId="70" fillId="14" borderId="50"/>
    <xf numFmtId="0" fontId="56" fillId="0" borderId="52"/>
    <xf numFmtId="0" fontId="74" fillId="56" borderId="0"/>
    <xf numFmtId="0" fontId="70" fillId="0" borderId="0"/>
    <xf numFmtId="0" fontId="278" fillId="0" borderId="0"/>
    <xf numFmtId="0" fontId="19" fillId="0" borderId="0"/>
    <xf numFmtId="0" fontId="278" fillId="0" borderId="0"/>
    <xf numFmtId="0" fontId="59" fillId="0" borderId="54"/>
    <xf numFmtId="0" fontId="70" fillId="49" borderId="0"/>
    <xf numFmtId="0" fontId="70" fillId="0" borderId="0"/>
    <xf numFmtId="0" fontId="36" fillId="0" borderId="46"/>
    <xf numFmtId="0" fontId="139" fillId="44" borderId="61"/>
    <xf numFmtId="0" fontId="270" fillId="0" borderId="112"/>
    <xf numFmtId="0" fontId="278" fillId="0" borderId="0"/>
    <xf numFmtId="0" fontId="278" fillId="0" borderId="0"/>
    <xf numFmtId="0" fontId="278" fillId="0" borderId="0"/>
    <xf numFmtId="0" fontId="70" fillId="0" borderId="0"/>
    <xf numFmtId="0" fontId="19" fillId="0" borderId="0"/>
    <xf numFmtId="0" fontId="19" fillId="0" borderId="0"/>
    <xf numFmtId="0" fontId="222" fillId="0" borderId="76"/>
    <xf numFmtId="0" fontId="70" fillId="0" borderId="0"/>
    <xf numFmtId="0" fontId="65" fillId="0" borderId="0"/>
    <xf numFmtId="0" fontId="19" fillId="0" borderId="0"/>
    <xf numFmtId="0" fontId="278" fillId="0" borderId="0"/>
    <xf numFmtId="0" fontId="19" fillId="0" borderId="0"/>
    <xf numFmtId="0" fontId="70" fillId="0" borderId="0"/>
    <xf numFmtId="0" fontId="278" fillId="0" borderId="0"/>
    <xf numFmtId="0" fontId="70" fillId="0" borderId="0"/>
    <xf numFmtId="0" fontId="19" fillId="0" borderId="0"/>
    <xf numFmtId="0" fontId="70" fillId="0" borderId="0"/>
    <xf numFmtId="0" fontId="70" fillId="0" borderId="0"/>
    <xf numFmtId="0" fontId="19" fillId="0" borderId="0"/>
    <xf numFmtId="0" fontId="70" fillId="0" borderId="0"/>
    <xf numFmtId="0" fontId="19" fillId="0" borderId="0"/>
    <xf numFmtId="0" fontId="270" fillId="0" borderId="112"/>
    <xf numFmtId="0" fontId="63" fillId="0" borderId="55"/>
    <xf numFmtId="0" fontId="19" fillId="0" borderId="0"/>
    <xf numFmtId="0" fontId="70" fillId="0" borderId="0"/>
    <xf numFmtId="0" fontId="139" fillId="44" borderId="61"/>
    <xf numFmtId="0" fontId="278" fillId="0" borderId="0"/>
    <xf numFmtId="0" fontId="56" fillId="0" borderId="52"/>
    <xf numFmtId="0" fontId="76" fillId="47" borderId="0"/>
    <xf numFmtId="0" fontId="278" fillId="0" borderId="0"/>
    <xf numFmtId="0" fontId="70" fillId="0" borderId="0"/>
    <xf numFmtId="0" fontId="59" fillId="0" borderId="54"/>
    <xf numFmtId="0" fontId="70" fillId="0" borderId="0"/>
    <xf numFmtId="0" fontId="19" fillId="0" borderId="0"/>
    <xf numFmtId="0" fontId="8" fillId="43" borderId="0"/>
    <xf numFmtId="0" fontId="70" fillId="49" borderId="0"/>
    <xf numFmtId="0" fontId="28" fillId="0" borderId="0"/>
    <xf numFmtId="0" fontId="70" fillId="0" borderId="0"/>
    <xf numFmtId="0" fontId="70" fillId="0" borderId="0"/>
    <xf numFmtId="0" fontId="52" fillId="0" borderId="0"/>
    <xf numFmtId="0" fontId="278" fillId="0" borderId="0"/>
    <xf numFmtId="0" fontId="19" fillId="0" borderId="0"/>
    <xf numFmtId="0" fontId="70" fillId="0" borderId="0"/>
    <xf numFmtId="0" fontId="19" fillId="0" borderId="0"/>
    <xf numFmtId="0" fontId="19" fillId="0" borderId="0"/>
    <xf numFmtId="0" fontId="8" fillId="43" borderId="0"/>
    <xf numFmtId="0" fontId="70" fillId="0" borderId="0"/>
    <xf numFmtId="0" fontId="56" fillId="0" borderId="52"/>
    <xf numFmtId="0" fontId="70" fillId="0" borderId="0"/>
    <xf numFmtId="0" fontId="278" fillId="48" borderId="83"/>
    <xf numFmtId="0" fontId="70" fillId="0" borderId="0"/>
    <xf numFmtId="0" fontId="76" fillId="47" borderId="0"/>
    <xf numFmtId="0" fontId="278" fillId="0" borderId="0"/>
    <xf numFmtId="0" fontId="278" fillId="0" borderId="0"/>
    <xf numFmtId="0" fontId="19" fillId="0" borderId="0"/>
    <xf numFmtId="0" fontId="19" fillId="0" borderId="0"/>
    <xf numFmtId="0" fontId="45" fillId="43" borderId="0"/>
    <xf numFmtId="0" fontId="70" fillId="0" borderId="0"/>
    <xf numFmtId="0" fontId="70" fillId="0" borderId="0"/>
    <xf numFmtId="0" fontId="70" fillId="0" borderId="0"/>
    <xf numFmtId="0" fontId="278" fillId="0" borderId="0"/>
    <xf numFmtId="0" fontId="278" fillId="0" borderId="0"/>
    <xf numFmtId="0" fontId="70" fillId="0" borderId="0"/>
    <xf numFmtId="0" fontId="147" fillId="74" borderId="71"/>
    <xf numFmtId="0" fontId="19" fillId="0" borderId="0"/>
    <xf numFmtId="0" fontId="8" fillId="44" borderId="0"/>
    <xf numFmtId="0" fontId="278" fillId="48" borderId="83"/>
    <xf numFmtId="0" fontId="19" fillId="0" borderId="0"/>
    <xf numFmtId="0" fontId="278" fillId="48" borderId="83"/>
    <xf numFmtId="0" fontId="278" fillId="0" borderId="0"/>
    <xf numFmtId="0" fontId="70" fillId="0" borderId="0"/>
    <xf numFmtId="0" fontId="70" fillId="0" borderId="0"/>
    <xf numFmtId="0" fontId="70" fillId="0" borderId="0"/>
    <xf numFmtId="0" fontId="19" fillId="0" borderId="0"/>
    <xf numFmtId="0" fontId="270" fillId="0" borderId="112"/>
    <xf numFmtId="0" fontId="70" fillId="0" borderId="0"/>
    <xf numFmtId="0" fontId="278" fillId="0" borderId="0"/>
    <xf numFmtId="0" fontId="70" fillId="0" borderId="0"/>
    <xf numFmtId="0" fontId="278" fillId="0" borderId="0"/>
    <xf numFmtId="0" fontId="70" fillId="0" borderId="0"/>
    <xf numFmtId="0" fontId="70" fillId="0" borderId="0"/>
    <xf numFmtId="0" fontId="70" fillId="0" borderId="0"/>
    <xf numFmtId="0" fontId="273" fillId="0" borderId="128"/>
    <xf numFmtId="0" fontId="278" fillId="48" borderId="83"/>
    <xf numFmtId="0" fontId="139" fillId="44" borderId="61"/>
    <xf numFmtId="0" fontId="278" fillId="0" borderId="0"/>
    <xf numFmtId="0" fontId="49" fillId="0" borderId="0"/>
    <xf numFmtId="0" fontId="19" fillId="0" borderId="0"/>
    <xf numFmtId="0" fontId="70" fillId="0" borderId="0"/>
    <xf numFmtId="0" fontId="70" fillId="0" borderId="0"/>
    <xf numFmtId="0" fontId="19" fillId="0" borderId="0"/>
    <xf numFmtId="0" fontId="70" fillId="0" borderId="0"/>
    <xf numFmtId="0" fontId="70" fillId="0" borderId="0"/>
    <xf numFmtId="0" fontId="278" fillId="0" borderId="0"/>
    <xf numFmtId="0" fontId="19" fillId="0" borderId="0"/>
    <xf numFmtId="0" fontId="278" fillId="0" borderId="0"/>
    <xf numFmtId="0" fontId="278" fillId="0" borderId="0"/>
    <xf numFmtId="0" fontId="19" fillId="0" borderId="0"/>
    <xf numFmtId="0" fontId="70" fillId="0" borderId="0"/>
    <xf numFmtId="0" fontId="70" fillId="0" borderId="0"/>
    <xf numFmtId="0" fontId="278" fillId="0" borderId="0"/>
    <xf numFmtId="0" fontId="19" fillId="0" borderId="0"/>
    <xf numFmtId="0" fontId="278" fillId="0" borderId="0"/>
    <xf numFmtId="0" fontId="56" fillId="0" borderId="52"/>
    <xf numFmtId="0" fontId="139" fillId="44" borderId="61"/>
    <xf numFmtId="0" fontId="70" fillId="0" borderId="0"/>
    <xf numFmtId="0" fontId="70" fillId="0" borderId="0"/>
    <xf numFmtId="0" fontId="19" fillId="0" borderId="0"/>
    <xf numFmtId="0" fontId="278" fillId="0" borderId="0"/>
    <xf numFmtId="0" fontId="278" fillId="103" borderId="102"/>
    <xf numFmtId="0" fontId="70" fillId="0" borderId="0"/>
    <xf numFmtId="0" fontId="278" fillId="0" borderId="0"/>
    <xf numFmtId="0" fontId="70" fillId="0" borderId="0"/>
    <xf numFmtId="0" fontId="19" fillId="0" borderId="0"/>
    <xf numFmtId="0" fontId="70" fillId="0" borderId="0"/>
    <xf numFmtId="0" fontId="19" fillId="47" borderId="0"/>
    <xf numFmtId="0" fontId="19" fillId="0" borderId="0"/>
    <xf numFmtId="0" fontId="70" fillId="0" borderId="0"/>
    <xf numFmtId="0" fontId="70" fillId="0" borderId="0"/>
    <xf numFmtId="0" fontId="278" fillId="0" borderId="0"/>
    <xf numFmtId="0" fontId="278" fillId="0" borderId="0"/>
    <xf numFmtId="0" fontId="19" fillId="0" borderId="0"/>
    <xf numFmtId="0" fontId="19" fillId="0" borderId="0"/>
    <xf numFmtId="0" fontId="70" fillId="0" borderId="0"/>
    <xf numFmtId="0" fontId="19" fillId="0" borderId="0"/>
    <xf numFmtId="0" fontId="19" fillId="0" borderId="0"/>
    <xf numFmtId="0" fontId="8" fillId="44" borderId="0"/>
    <xf numFmtId="0" fontId="56" fillId="0" borderId="52"/>
    <xf numFmtId="0" fontId="19" fillId="0" borderId="0"/>
    <xf numFmtId="0" fontId="70" fillId="0" borderId="0"/>
    <xf numFmtId="0" fontId="45" fillId="59" borderId="0"/>
    <xf numFmtId="0" fontId="278" fillId="0" borderId="0"/>
    <xf numFmtId="0" fontId="19" fillId="0" borderId="0"/>
    <xf numFmtId="0" fontId="70" fillId="0" borderId="0"/>
    <xf numFmtId="0" fontId="278" fillId="48" borderId="83"/>
    <xf numFmtId="0" fontId="70" fillId="0" borderId="0"/>
    <xf numFmtId="0" fontId="139" fillId="44" borderId="61"/>
    <xf numFmtId="0" fontId="149" fillId="75" borderId="137"/>
    <xf numFmtId="0" fontId="70" fillId="0" borderId="0"/>
    <xf numFmtId="0" fontId="19" fillId="0" borderId="0"/>
    <xf numFmtId="0" fontId="70" fillId="0" borderId="0"/>
    <xf numFmtId="0" fontId="270" fillId="0" borderId="112"/>
    <xf numFmtId="0" fontId="19" fillId="0" borderId="0"/>
    <xf numFmtId="0" fontId="278" fillId="0" borderId="0"/>
    <xf numFmtId="0" fontId="19" fillId="0" borderId="0"/>
    <xf numFmtId="0" fontId="278" fillId="0" borderId="0"/>
    <xf numFmtId="0" fontId="19" fillId="0" borderId="0"/>
    <xf numFmtId="0" fontId="278" fillId="48" borderId="83"/>
    <xf numFmtId="0" fontId="17" fillId="0" borderId="114"/>
    <xf numFmtId="0" fontId="70" fillId="0" borderId="0"/>
    <xf numFmtId="0" fontId="278" fillId="48" borderId="83"/>
    <xf numFmtId="0" fontId="272" fillId="0" borderId="0"/>
    <xf numFmtId="0" fontId="70" fillId="0" borderId="0"/>
    <xf numFmtId="0" fontId="70" fillId="0" borderId="0"/>
    <xf numFmtId="0" fontId="70" fillId="0" borderId="0"/>
    <xf numFmtId="0" fontId="278" fillId="48" borderId="83"/>
    <xf numFmtId="0" fontId="70" fillId="0" borderId="0"/>
    <xf numFmtId="0" fontId="70" fillId="42" borderId="0"/>
    <xf numFmtId="0" fontId="270" fillId="0" borderId="112"/>
    <xf numFmtId="0" fontId="278" fillId="0" borderId="0"/>
    <xf numFmtId="0" fontId="19" fillId="0" borderId="0"/>
    <xf numFmtId="0" fontId="19" fillId="0" borderId="0"/>
    <xf numFmtId="0" fontId="278" fillId="0" borderId="0"/>
    <xf numFmtId="0" fontId="19" fillId="0" borderId="0"/>
    <xf numFmtId="0" fontId="62" fillId="0" borderId="0"/>
    <xf numFmtId="0" fontId="19" fillId="0" borderId="0"/>
    <xf numFmtId="0" fontId="70" fillId="0" borderId="0"/>
    <xf numFmtId="0" fontId="278" fillId="0" borderId="0"/>
    <xf numFmtId="0" fontId="278" fillId="0" borderId="0"/>
    <xf numFmtId="0" fontId="19" fillId="0" borderId="0"/>
    <xf numFmtId="0" fontId="278" fillId="48" borderId="83"/>
    <xf numFmtId="0" fontId="19" fillId="0" borderId="0"/>
    <xf numFmtId="0" fontId="19" fillId="0" borderId="0"/>
    <xf numFmtId="0" fontId="70" fillId="0" borderId="0"/>
    <xf numFmtId="0" fontId="70" fillId="0" borderId="0"/>
    <xf numFmtId="0" fontId="278" fillId="0" borderId="0"/>
    <xf numFmtId="0" fontId="139" fillId="44" borderId="61"/>
    <xf numFmtId="0" fontId="278" fillId="0" borderId="0"/>
    <xf numFmtId="0" fontId="56" fillId="0" borderId="52"/>
    <xf numFmtId="0" fontId="270" fillId="0" borderId="112"/>
    <xf numFmtId="0" fontId="19" fillId="0" borderId="0"/>
    <xf numFmtId="0" fontId="278" fillId="0" borderId="0"/>
    <xf numFmtId="0" fontId="70" fillId="0" borderId="0"/>
    <xf numFmtId="0" fontId="85" fillId="0" borderId="144"/>
    <xf numFmtId="0" fontId="70" fillId="0" borderId="0"/>
    <xf numFmtId="0" fontId="19" fillId="0" borderId="0"/>
    <xf numFmtId="0" fontId="278" fillId="0" borderId="0"/>
    <xf numFmtId="0" fontId="19" fillId="0" borderId="0"/>
    <xf numFmtId="0" fontId="270" fillId="0" borderId="112"/>
    <xf numFmtId="0" fontId="278" fillId="48" borderId="83"/>
    <xf numFmtId="0" fontId="70" fillId="0" borderId="0"/>
    <xf numFmtId="0" fontId="64" fillId="0" borderId="55"/>
    <xf numFmtId="0" fontId="70" fillId="0" borderId="0"/>
    <xf numFmtId="0" fontId="278" fillId="48" borderId="83"/>
    <xf numFmtId="0" fontId="70" fillId="0" borderId="0"/>
    <xf numFmtId="0" fontId="19" fillId="0" borderId="0"/>
    <xf numFmtId="0" fontId="278" fillId="0" borderId="0"/>
    <xf numFmtId="0" fontId="19" fillId="46" borderId="0"/>
    <xf numFmtId="0" fontId="59" fillId="0" borderId="0"/>
    <xf numFmtId="0" fontId="139" fillId="44" borderId="61"/>
    <xf numFmtId="0" fontId="70" fillId="0" borderId="0"/>
    <xf numFmtId="0" fontId="278" fillId="0" borderId="0"/>
    <xf numFmtId="0" fontId="70" fillId="0" borderId="0"/>
    <xf numFmtId="0" fontId="19" fillId="0" borderId="0"/>
    <xf numFmtId="0" fontId="70" fillId="0" borderId="0"/>
    <xf numFmtId="0" fontId="278" fillId="0" borderId="0"/>
    <xf numFmtId="0" fontId="70" fillId="0" borderId="0"/>
    <xf numFmtId="0" fontId="278" fillId="0" borderId="0"/>
    <xf numFmtId="0" fontId="70" fillId="0" borderId="0"/>
    <xf numFmtId="0" fontId="70" fillId="0" borderId="0"/>
    <xf numFmtId="0" fontId="278" fillId="0" borderId="0"/>
    <xf numFmtId="0" fontId="19" fillId="0" borderId="0"/>
    <xf numFmtId="0" fontId="19" fillId="0" borderId="0"/>
    <xf numFmtId="0" fontId="266" fillId="0" borderId="109"/>
    <xf numFmtId="0" fontId="19" fillId="0" borderId="0"/>
    <xf numFmtId="0" fontId="19" fillId="16" borderId="0"/>
    <xf numFmtId="0" fontId="70" fillId="46" borderId="0"/>
    <xf numFmtId="0" fontId="143" fillId="0" borderId="0"/>
    <xf numFmtId="0" fontId="139" fillId="44" borderId="61"/>
    <xf numFmtId="0" fontId="70" fillId="0" borderId="0"/>
    <xf numFmtId="0" fontId="19" fillId="0" borderId="0"/>
    <xf numFmtId="0" fontId="278" fillId="0" borderId="0"/>
    <xf numFmtId="0" fontId="70" fillId="0" borderId="0"/>
    <xf numFmtId="0" fontId="278" fillId="0" borderId="0"/>
    <xf numFmtId="0" fontId="70" fillId="0" borderId="0"/>
    <xf numFmtId="0" fontId="70" fillId="0" borderId="0"/>
    <xf numFmtId="0" fontId="278" fillId="0" borderId="0"/>
    <xf numFmtId="0" fontId="278" fillId="0" borderId="0"/>
    <xf numFmtId="0" fontId="70" fillId="0" borderId="0"/>
    <xf numFmtId="0" fontId="70" fillId="0" borderId="0"/>
    <xf numFmtId="0" fontId="52" fillId="0" borderId="0"/>
    <xf numFmtId="0" fontId="70" fillId="0" borderId="0"/>
    <xf numFmtId="0" fontId="278" fillId="0" borderId="0"/>
    <xf numFmtId="0" fontId="19" fillId="0" borderId="0"/>
    <xf numFmtId="0" fontId="74" fillId="49" borderId="0"/>
    <xf numFmtId="0" fontId="62" fillId="0" borderId="0"/>
    <xf numFmtId="0" fontId="278" fillId="0" borderId="0"/>
    <xf numFmtId="0" fontId="82" fillId="0" borderId="0"/>
    <xf numFmtId="0" fontId="130" fillId="2" borderId="0"/>
    <xf numFmtId="0" fontId="278" fillId="0" borderId="0"/>
    <xf numFmtId="0" fontId="8" fillId="46" borderId="0"/>
    <xf numFmtId="0" fontId="19" fillId="0" borderId="0"/>
    <xf numFmtId="0" fontId="70" fillId="0" borderId="0"/>
    <xf numFmtId="0" fontId="278" fillId="0" borderId="0"/>
    <xf numFmtId="0" fontId="19" fillId="0" borderId="0"/>
    <xf numFmtId="0" fontId="278" fillId="48" borderId="83"/>
    <xf numFmtId="0" fontId="139" fillId="44" borderId="61"/>
    <xf numFmtId="0" fontId="70" fillId="0" borderId="0"/>
    <xf numFmtId="0" fontId="70" fillId="0" borderId="0"/>
    <xf numFmtId="0" fontId="278" fillId="0" borderId="0"/>
    <xf numFmtId="0" fontId="19" fillId="0" borderId="0"/>
    <xf numFmtId="0" fontId="70" fillId="0" borderId="0"/>
    <xf numFmtId="0" fontId="217" fillId="0" borderId="0"/>
    <xf numFmtId="0" fontId="68" fillId="0" borderId="0"/>
    <xf numFmtId="0" fontId="19" fillId="48" borderId="0"/>
    <xf numFmtId="0" fontId="19" fillId="0" borderId="0"/>
    <xf numFmtId="0" fontId="70" fillId="0" borderId="0"/>
    <xf numFmtId="0" fontId="45" fillId="50" borderId="0"/>
    <xf numFmtId="0" fontId="19" fillId="0" borderId="0"/>
    <xf numFmtId="0" fontId="19" fillId="0" borderId="0"/>
    <xf numFmtId="0" fontId="278" fillId="0" borderId="0"/>
    <xf numFmtId="0" fontId="272" fillId="82" borderId="116"/>
    <xf numFmtId="0" fontId="70" fillId="0" borderId="0"/>
    <xf numFmtId="0" fontId="70" fillId="0" borderId="0"/>
    <xf numFmtId="0" fontId="19" fillId="0" borderId="0"/>
    <xf numFmtId="0" fontId="70" fillId="0" borderId="0"/>
    <xf numFmtId="0" fontId="50" fillId="0" borderId="0"/>
    <xf numFmtId="0" fontId="59" fillId="0" borderId="0"/>
    <xf numFmtId="0" fontId="278" fillId="0" borderId="0"/>
    <xf numFmtId="0" fontId="70" fillId="0" borderId="0"/>
    <xf numFmtId="0" fontId="19" fillId="0" borderId="0"/>
    <xf numFmtId="0" fontId="278" fillId="0" borderId="0"/>
    <xf numFmtId="0" fontId="270" fillId="0" borderId="112"/>
    <xf numFmtId="0" fontId="70" fillId="0" borderId="0"/>
    <xf numFmtId="0" fontId="278" fillId="0" borderId="0"/>
    <xf numFmtId="0" fontId="19" fillId="0" borderId="0"/>
    <xf numFmtId="0" fontId="70" fillId="0" borderId="0"/>
    <xf numFmtId="0" fontId="70" fillId="0" borderId="0"/>
    <xf numFmtId="0" fontId="278" fillId="48" borderId="83"/>
    <xf numFmtId="0" fontId="56" fillId="0" borderId="52"/>
    <xf numFmtId="0" fontId="270" fillId="0" borderId="112"/>
    <xf numFmtId="0" fontId="278" fillId="0" borderId="0"/>
    <xf numFmtId="0" fontId="19" fillId="0" borderId="0"/>
    <xf numFmtId="0" fontId="70" fillId="0" borderId="0"/>
    <xf numFmtId="0" fontId="70" fillId="0" borderId="0"/>
    <xf numFmtId="0" fontId="70" fillId="0" borderId="0"/>
    <xf numFmtId="0" fontId="70" fillId="0" borderId="0"/>
    <xf numFmtId="0" fontId="19" fillId="0" borderId="0"/>
    <xf numFmtId="0" fontId="74" fillId="59" borderId="0"/>
    <xf numFmtId="0" fontId="70" fillId="0" borderId="0"/>
    <xf numFmtId="0" fontId="278" fillId="0" borderId="0"/>
    <xf numFmtId="0" fontId="278" fillId="0" borderId="0"/>
    <xf numFmtId="0" fontId="70" fillId="0" borderId="0"/>
    <xf numFmtId="0" fontId="278" fillId="0" borderId="0"/>
    <xf numFmtId="0" fontId="70" fillId="0" borderId="0"/>
    <xf numFmtId="0" fontId="278" fillId="0" borderId="99"/>
    <xf numFmtId="0" fontId="278" fillId="0" borderId="0"/>
    <xf numFmtId="0" fontId="70" fillId="0" borderId="0"/>
    <xf numFmtId="0" fontId="278" fillId="0" borderId="0"/>
    <xf numFmtId="0" fontId="278" fillId="48" borderId="83"/>
    <xf numFmtId="0" fontId="70" fillId="0" borderId="0"/>
    <xf numFmtId="0" fontId="139" fillId="44" borderId="61"/>
    <xf numFmtId="0" fontId="19" fillId="0" borderId="0"/>
    <xf numFmtId="0" fontId="270" fillId="0" borderId="112"/>
    <xf numFmtId="0" fontId="272" fillId="0" borderId="144"/>
    <xf numFmtId="0" fontId="270" fillId="0" borderId="112"/>
    <xf numFmtId="0" fontId="230" fillId="0" borderId="0"/>
    <xf numFmtId="0" fontId="76" fillId="55" borderId="0"/>
    <xf numFmtId="0" fontId="208" fillId="1" borderId="132"/>
    <xf numFmtId="0" fontId="70" fillId="0" borderId="0"/>
    <xf numFmtId="0" fontId="270" fillId="0" borderId="112"/>
    <xf numFmtId="0" fontId="70" fillId="0" borderId="0"/>
    <xf numFmtId="0" fontId="45" fillId="43" borderId="0"/>
    <xf numFmtId="0" fontId="70" fillId="0" borderId="0"/>
    <xf numFmtId="0" fontId="70" fillId="0" borderId="0"/>
    <xf numFmtId="0" fontId="59" fillId="0" borderId="54"/>
    <xf numFmtId="0" fontId="56" fillId="0" borderId="52"/>
    <xf numFmtId="0" fontId="8" fillId="45" borderId="0"/>
    <xf numFmtId="0" fontId="278" fillId="0" borderId="0"/>
    <xf numFmtId="0" fontId="139" fillId="44" borderId="61"/>
    <xf numFmtId="0" fontId="70" fillId="0" borderId="0"/>
    <xf numFmtId="0" fontId="55" fillId="0" borderId="0"/>
    <xf numFmtId="0" fontId="70" fillId="0" borderId="0"/>
    <xf numFmtId="0" fontId="19" fillId="0" borderId="0"/>
    <xf numFmtId="0" fontId="139" fillId="44" borderId="61"/>
    <xf numFmtId="0" fontId="56" fillId="0" borderId="52"/>
    <xf numFmtId="0" fontId="278" fillId="0" borderId="0"/>
    <xf numFmtId="0" fontId="70" fillId="0" borderId="0"/>
    <xf numFmtId="0" fontId="70" fillId="0" borderId="0"/>
    <xf numFmtId="0" fontId="63" fillId="0" borderId="55"/>
    <xf numFmtId="0" fontId="278" fillId="0" borderId="0"/>
    <xf numFmtId="0" fontId="270" fillId="0" borderId="112"/>
    <xf numFmtId="0" fontId="19" fillId="0" borderId="0"/>
    <xf numFmtId="0" fontId="19" fillId="0" borderId="0"/>
    <xf numFmtId="0" fontId="278" fillId="0" borderId="0"/>
    <xf numFmtId="0" fontId="139" fillId="44" borderId="61"/>
    <xf numFmtId="0" fontId="19" fillId="0" borderId="0"/>
    <xf numFmtId="0" fontId="278" fillId="48" borderId="83"/>
    <xf numFmtId="0" fontId="19" fillId="0" borderId="0"/>
    <xf numFmtId="0" fontId="278" fillId="0" borderId="0"/>
    <xf numFmtId="0" fontId="70" fillId="0" borderId="0"/>
    <xf numFmtId="0" fontId="63" fillId="0" borderId="55"/>
    <xf numFmtId="0" fontId="70" fillId="0" borderId="0"/>
    <xf numFmtId="0" fontId="278" fillId="0" borderId="0"/>
    <xf numFmtId="0" fontId="208" fillId="1" borderId="132"/>
    <xf numFmtId="0" fontId="19" fillId="0" borderId="0"/>
    <xf numFmtId="0" fontId="70" fillId="0" borderId="0"/>
    <xf numFmtId="0" fontId="70" fillId="0" borderId="0"/>
    <xf numFmtId="0" fontId="19" fillId="0" borderId="0"/>
    <xf numFmtId="0" fontId="99" fillId="45" borderId="61"/>
    <xf numFmtId="0" fontId="8" fillId="45" borderId="0"/>
    <xf numFmtId="0" fontId="70" fillId="0" borderId="0"/>
    <xf numFmtId="0" fontId="19" fillId="0" borderId="0"/>
    <xf numFmtId="0" fontId="139" fillId="44" borderId="61"/>
    <xf numFmtId="0" fontId="278" fillId="0" borderId="168"/>
    <xf numFmtId="0" fontId="70" fillId="0" borderId="0"/>
    <xf numFmtId="0" fontId="70" fillId="0" borderId="0"/>
    <xf numFmtId="0" fontId="139" fillId="44" borderId="61"/>
    <xf numFmtId="0" fontId="70" fillId="0" borderId="0"/>
    <xf numFmtId="0" fontId="19" fillId="0" borderId="0"/>
    <xf numFmtId="0" fontId="70" fillId="0" borderId="0"/>
    <xf numFmtId="0" fontId="70" fillId="0" borderId="0"/>
    <xf numFmtId="0" fontId="76" fillId="52" borderId="0"/>
    <xf numFmtId="0" fontId="278" fillId="0" borderId="0"/>
    <xf numFmtId="0" fontId="278" fillId="0" borderId="0"/>
    <xf numFmtId="0" fontId="70" fillId="0" borderId="0"/>
    <xf numFmtId="0" fontId="70" fillId="0" borderId="0"/>
    <xf numFmtId="0" fontId="278" fillId="0" borderId="0"/>
    <xf numFmtId="0" fontId="272" fillId="0" borderId="144"/>
    <xf numFmtId="0" fontId="272" fillId="82" borderId="116"/>
    <xf numFmtId="0" fontId="70" fillId="0" borderId="0"/>
    <xf numFmtId="0" fontId="70" fillId="46" borderId="0"/>
    <xf numFmtId="0" fontId="278" fillId="0" borderId="0"/>
    <xf numFmtId="0" fontId="19" fillId="0" borderId="0"/>
    <xf numFmtId="0" fontId="278" fillId="0" borderId="0"/>
    <xf numFmtId="0" fontId="19" fillId="0" borderId="0"/>
    <xf numFmtId="0" fontId="139" fillId="44" borderId="61"/>
    <xf numFmtId="0" fontId="278" fillId="0" borderId="0"/>
    <xf numFmtId="0" fontId="139" fillId="44" borderId="61"/>
    <xf numFmtId="0" fontId="79" fillId="0" borderId="116"/>
    <xf numFmtId="0" fontId="278" fillId="0" borderId="95"/>
    <xf numFmtId="0" fontId="19" fillId="0" borderId="0"/>
    <xf numFmtId="0" fontId="19" fillId="0" borderId="0"/>
    <xf numFmtId="0" fontId="19" fillId="0" borderId="0"/>
    <xf numFmtId="0" fontId="278" fillId="48" borderId="83"/>
    <xf numFmtId="0" fontId="19" fillId="0" borderId="0"/>
    <xf numFmtId="0" fontId="202" fillId="0" borderId="0"/>
    <xf numFmtId="0" fontId="70" fillId="0" borderId="0"/>
    <xf numFmtId="0" fontId="139" fillId="44" borderId="61"/>
    <xf numFmtId="0" fontId="278" fillId="0" borderId="0"/>
    <xf numFmtId="0" fontId="46" fillId="0" borderId="0"/>
    <xf numFmtId="0" fontId="270" fillId="0" borderId="112"/>
    <xf numFmtId="0" fontId="228" fillId="45" borderId="84"/>
    <xf numFmtId="0" fontId="70" fillId="0" borderId="0"/>
    <xf numFmtId="0" fontId="19" fillId="0" borderId="0"/>
    <xf numFmtId="0" fontId="59" fillId="0" borderId="54"/>
    <xf numFmtId="0" fontId="70" fillId="0" borderId="0"/>
    <xf numFmtId="0" fontId="70" fillId="0" borderId="0"/>
    <xf numFmtId="0" fontId="19" fillId="0" borderId="0"/>
    <xf numFmtId="0" fontId="74" fillId="54" borderId="0"/>
    <xf numFmtId="0" fontId="70" fillId="0" borderId="0"/>
    <xf numFmtId="0" fontId="56" fillId="0" borderId="52"/>
    <xf numFmtId="0" fontId="70" fillId="0" borderId="0"/>
    <xf numFmtId="0" fontId="278" fillId="0" borderId="0"/>
    <xf numFmtId="0" fontId="278" fillId="0" borderId="0"/>
    <xf numFmtId="0" fontId="70" fillId="0" borderId="0"/>
    <xf numFmtId="0" fontId="76" fillId="55" borderId="0"/>
    <xf numFmtId="0" fontId="278" fillId="48" borderId="83"/>
    <xf numFmtId="0" fontId="70" fillId="0" borderId="0"/>
    <xf numFmtId="0" fontId="70" fillId="0" borderId="0"/>
    <xf numFmtId="0" fontId="75" fillId="0" borderId="0"/>
    <xf numFmtId="0" fontId="70" fillId="0" borderId="0"/>
    <xf numFmtId="0" fontId="70" fillId="0" borderId="0"/>
    <xf numFmtId="0" fontId="59" fillId="0" borderId="54"/>
    <xf numFmtId="0" fontId="70" fillId="43" borderId="0"/>
    <xf numFmtId="0" fontId="278" fillId="0" borderId="0"/>
    <xf numFmtId="0" fontId="70" fillId="0" borderId="0"/>
    <xf numFmtId="0" fontId="70" fillId="0" borderId="0"/>
    <xf numFmtId="0" fontId="19" fillId="0" borderId="0"/>
    <xf numFmtId="0" fontId="70" fillId="0" borderId="0"/>
    <xf numFmtId="0" fontId="19" fillId="0" borderId="0"/>
    <xf numFmtId="0" fontId="278" fillId="0" borderId="0"/>
    <xf numFmtId="0" fontId="70" fillId="0" borderId="0"/>
    <xf numFmtId="0" fontId="70" fillId="14" borderId="50"/>
    <xf numFmtId="0" fontId="208" fillId="1" borderId="132"/>
    <xf numFmtId="0" fontId="70" fillId="0" borderId="0"/>
    <xf numFmtId="0" fontId="19" fillId="0" borderId="0"/>
    <xf numFmtId="0" fontId="70" fillId="0" borderId="0"/>
    <xf numFmtId="0" fontId="46" fillId="0" borderId="0"/>
    <xf numFmtId="0" fontId="45" fillId="72" borderId="0"/>
    <xf numFmtId="0" fontId="278" fillId="0" borderId="0"/>
    <xf numFmtId="0" fontId="70" fillId="0" borderId="0"/>
    <xf numFmtId="0" fontId="19" fillId="0" borderId="0"/>
    <xf numFmtId="0" fontId="8" fillId="47" borderId="0"/>
    <xf numFmtId="0" fontId="19" fillId="24" borderId="0"/>
    <xf numFmtId="0" fontId="70" fillId="0" borderId="0"/>
    <xf numFmtId="0" fontId="70" fillId="0" borderId="0"/>
    <xf numFmtId="0" fontId="278" fillId="48" borderId="83"/>
    <xf numFmtId="0" fontId="278" fillId="0" borderId="0"/>
    <xf numFmtId="0" fontId="278" fillId="0" borderId="0"/>
    <xf numFmtId="0" fontId="45" fillId="71" borderId="0"/>
    <xf numFmtId="0" fontId="70" fillId="0" borderId="0"/>
    <xf numFmtId="0" fontId="278" fillId="0" borderId="0"/>
    <xf numFmtId="0" fontId="278" fillId="0" borderId="0"/>
    <xf numFmtId="0" fontId="19" fillId="0" borderId="0"/>
    <xf numFmtId="0" fontId="70" fillId="0" borderId="0"/>
    <xf numFmtId="0" fontId="278" fillId="0" borderId="0"/>
    <xf numFmtId="0" fontId="278" fillId="0" borderId="0"/>
    <xf numFmtId="0" fontId="56" fillId="0" borderId="52"/>
    <xf numFmtId="0" fontId="70" fillId="0" borderId="0"/>
    <xf numFmtId="0" fontId="19" fillId="0" borderId="0"/>
    <xf numFmtId="0" fontId="278" fillId="48" borderId="83"/>
    <xf numFmtId="0" fontId="70" fillId="0" borderId="0"/>
    <xf numFmtId="0" fontId="70" fillId="46" borderId="0"/>
    <xf numFmtId="0" fontId="46" fillId="0" borderId="0"/>
    <xf numFmtId="0" fontId="278" fillId="0" borderId="0"/>
    <xf numFmtId="0" fontId="70" fillId="0" borderId="0"/>
    <xf numFmtId="0" fontId="19" fillId="0" borderId="0"/>
    <xf numFmtId="0" fontId="19" fillId="0" borderId="0"/>
    <xf numFmtId="0" fontId="278" fillId="0" borderId="0"/>
    <xf numFmtId="0" fontId="70" fillId="0" borderId="0"/>
    <xf numFmtId="0" fontId="70" fillId="0" borderId="0"/>
    <xf numFmtId="0" fontId="70" fillId="0" borderId="0"/>
    <xf numFmtId="0" fontId="19" fillId="0" borderId="0"/>
    <xf numFmtId="0" fontId="70" fillId="41" borderId="0"/>
    <xf numFmtId="0" fontId="19" fillId="0" borderId="0"/>
    <xf numFmtId="0" fontId="19" fillId="0" borderId="0"/>
    <xf numFmtId="0" fontId="19" fillId="43" borderId="0"/>
    <xf numFmtId="0" fontId="70" fillId="0" borderId="0"/>
    <xf numFmtId="0" fontId="278" fillId="0" borderId="0"/>
    <xf numFmtId="0" fontId="70" fillId="0" borderId="0"/>
    <xf numFmtId="0" fontId="278" fillId="0" borderId="0"/>
    <xf numFmtId="0" fontId="59" fillId="0" borderId="54"/>
    <xf numFmtId="0" fontId="270" fillId="0" borderId="112"/>
    <xf numFmtId="0" fontId="270" fillId="0" borderId="112"/>
    <xf numFmtId="0" fontId="70" fillId="0" borderId="0"/>
    <xf numFmtId="0" fontId="278" fillId="48" borderId="83"/>
    <xf numFmtId="0" fontId="70" fillId="0" borderId="0"/>
    <xf numFmtId="0" fontId="19" fillId="0" borderId="0"/>
    <xf numFmtId="0" fontId="278" fillId="0" borderId="0"/>
    <xf numFmtId="0" fontId="70" fillId="0" borderId="0"/>
    <xf numFmtId="0" fontId="59" fillId="0" borderId="0"/>
    <xf numFmtId="0" fontId="208" fillId="1" borderId="132"/>
    <xf numFmtId="0" fontId="70" fillId="0" borderId="0"/>
    <xf numFmtId="0" fontId="272" fillId="0" borderId="144"/>
    <xf numFmtId="0" fontId="70" fillId="0" borderId="0"/>
    <xf numFmtId="0" fontId="19" fillId="0" borderId="0"/>
    <xf numFmtId="0" fontId="278" fillId="0" borderId="0"/>
    <xf numFmtId="0" fontId="19" fillId="0" borderId="0"/>
    <xf numFmtId="0" fontId="70" fillId="0" borderId="0"/>
    <xf numFmtId="0" fontId="70" fillId="0" borderId="0"/>
    <xf numFmtId="0" fontId="19" fillId="0" borderId="0"/>
    <xf numFmtId="0" fontId="70" fillId="0" borderId="0"/>
    <xf numFmtId="0" fontId="278" fillId="0" borderId="0"/>
    <xf numFmtId="0" fontId="19" fillId="0" borderId="0"/>
    <xf numFmtId="0" fontId="270" fillId="0" borderId="112"/>
    <xf numFmtId="0" fontId="70" fillId="0" borderId="0"/>
    <xf numFmtId="0" fontId="70" fillId="0" borderId="0"/>
    <xf numFmtId="0" fontId="76" fillId="52" borderId="0"/>
    <xf numFmtId="0" fontId="59" fillId="0" borderId="0"/>
    <xf numFmtId="0" fontId="70" fillId="0" borderId="0"/>
    <xf numFmtId="0" fontId="70" fillId="0" borderId="0"/>
    <xf numFmtId="0" fontId="46" fillId="0" borderId="0"/>
    <xf numFmtId="0" fontId="278" fillId="48" borderId="83"/>
    <xf numFmtId="0" fontId="19" fillId="0" borderId="0"/>
    <xf numFmtId="0" fontId="19" fillId="0" borderId="0"/>
    <xf numFmtId="0" fontId="19" fillId="0" borderId="0"/>
    <xf numFmtId="0" fontId="278" fillId="0" borderId="0"/>
    <xf numFmtId="0" fontId="270" fillId="0" borderId="112"/>
    <xf numFmtId="0" fontId="70" fillId="0" borderId="0"/>
    <xf numFmtId="0" fontId="46" fillId="0" borderId="0"/>
    <xf numFmtId="0" fontId="70" fillId="0" borderId="0"/>
    <xf numFmtId="0" fontId="70" fillId="0" borderId="0"/>
    <xf numFmtId="0" fontId="70" fillId="0" borderId="0"/>
    <xf numFmtId="0" fontId="70" fillId="0" borderId="0"/>
    <xf numFmtId="0" fontId="70" fillId="0" borderId="0"/>
    <xf numFmtId="0" fontId="278" fillId="0" borderId="0"/>
    <xf numFmtId="0" fontId="278" fillId="0" borderId="0"/>
    <xf numFmtId="0" fontId="70" fillId="0" borderId="0"/>
    <xf numFmtId="0" fontId="19" fillId="0" borderId="0"/>
    <xf numFmtId="0" fontId="70" fillId="0" borderId="0"/>
    <xf numFmtId="0" fontId="19" fillId="0" borderId="0"/>
    <xf numFmtId="0" fontId="70" fillId="0" borderId="0"/>
    <xf numFmtId="0" fontId="19" fillId="0" borderId="0"/>
    <xf numFmtId="0" fontId="278" fillId="0" borderId="0"/>
    <xf numFmtId="0" fontId="70" fillId="0" borderId="0"/>
    <xf numFmtId="0" fontId="70" fillId="0" borderId="0"/>
    <xf numFmtId="0" fontId="70" fillId="0" borderId="0"/>
    <xf numFmtId="0" fontId="19" fillId="0" borderId="0"/>
    <xf numFmtId="0" fontId="278" fillId="0" borderId="0"/>
    <xf numFmtId="0" fontId="270" fillId="0" borderId="112"/>
    <xf numFmtId="0" fontId="59" fillId="0" borderId="54"/>
    <xf numFmtId="0" fontId="19" fillId="0" borderId="0"/>
    <xf numFmtId="0" fontId="278" fillId="0" borderId="0"/>
    <xf numFmtId="0" fontId="70" fillId="0" borderId="0"/>
    <xf numFmtId="0" fontId="19" fillId="0" borderId="0"/>
    <xf numFmtId="0" fontId="47" fillId="0" borderId="0"/>
    <xf numFmtId="0" fontId="56" fillId="0" borderId="52"/>
    <xf numFmtId="0" fontId="56" fillId="0" borderId="52"/>
    <xf numFmtId="0" fontId="70" fillId="0" borderId="0"/>
    <xf numFmtId="0" fontId="278" fillId="0" borderId="0"/>
    <xf numFmtId="0" fontId="19" fillId="43" borderId="0"/>
    <xf numFmtId="0" fontId="70" fillId="0" borderId="0"/>
    <xf numFmtId="0" fontId="70" fillId="0" borderId="0"/>
    <xf numFmtId="0" fontId="70" fillId="0" borderId="0"/>
    <xf numFmtId="0" fontId="278" fillId="0" borderId="0"/>
    <xf numFmtId="0" fontId="70" fillId="0" borderId="0"/>
    <xf numFmtId="0" fontId="19" fillId="0" borderId="0"/>
    <xf numFmtId="0" fontId="19" fillId="0" borderId="0"/>
    <xf numFmtId="0" fontId="70" fillId="0" borderId="0"/>
    <xf numFmtId="0" fontId="19" fillId="0" borderId="0"/>
    <xf numFmtId="0" fontId="74" fillId="55" borderId="0"/>
    <xf numFmtId="0" fontId="19" fillId="0" borderId="0"/>
    <xf numFmtId="0" fontId="278" fillId="48" borderId="83"/>
    <xf numFmtId="0" fontId="19" fillId="0" borderId="0"/>
    <xf numFmtId="0" fontId="70" fillId="0" borderId="0"/>
    <xf numFmtId="0" fontId="70" fillId="0" borderId="0"/>
    <xf numFmtId="0" fontId="74" fillId="54" borderId="0"/>
    <xf numFmtId="0" fontId="270" fillId="0" borderId="112"/>
    <xf numFmtId="0" fontId="70" fillId="0" borderId="0"/>
    <xf numFmtId="0" fontId="278" fillId="0" borderId="0"/>
    <xf numFmtId="0" fontId="19" fillId="0" borderId="0"/>
    <xf numFmtId="0" fontId="276" fillId="0" borderId="0"/>
    <xf numFmtId="0" fontId="45" fillId="59" borderId="0"/>
    <xf numFmtId="0" fontId="70" fillId="0" borderId="0"/>
    <xf numFmtId="0" fontId="139" fillId="44" borderId="61"/>
    <xf numFmtId="0" fontId="70" fillId="0" borderId="0"/>
    <xf numFmtId="0" fontId="70" fillId="0" borderId="0"/>
    <xf numFmtId="0" fontId="19" fillId="0" borderId="0"/>
    <xf numFmtId="0" fontId="111" fillId="0" borderId="0"/>
    <xf numFmtId="0" fontId="278" fillId="0" borderId="0"/>
    <xf numFmtId="0" fontId="19" fillId="0" borderId="0"/>
    <xf numFmtId="0" fontId="19" fillId="0" borderId="0"/>
    <xf numFmtId="0" fontId="139" fillId="44" borderId="61"/>
    <xf numFmtId="0" fontId="19" fillId="0" borderId="0"/>
    <xf numFmtId="0" fontId="278" fillId="48" borderId="83"/>
    <xf numFmtId="0" fontId="70" fillId="0" borderId="0"/>
    <xf numFmtId="0" fontId="70" fillId="0" borderId="0"/>
    <xf numFmtId="0" fontId="278" fillId="48" borderId="83"/>
    <xf numFmtId="0" fontId="70" fillId="0" borderId="0"/>
    <xf numFmtId="0" fontId="19" fillId="0" borderId="0"/>
    <xf numFmtId="0" fontId="70" fillId="0" borderId="0"/>
    <xf numFmtId="0" fontId="56" fillId="0" borderId="52"/>
    <xf numFmtId="0" fontId="59" fillId="0" borderId="0"/>
    <xf numFmtId="0" fontId="59" fillId="0" borderId="54"/>
    <xf numFmtId="0" fontId="8" fillId="43" borderId="0"/>
    <xf numFmtId="0" fontId="270" fillId="0" borderId="112"/>
    <xf numFmtId="0" fontId="278" fillId="0" borderId="0"/>
    <xf numFmtId="0" fontId="19" fillId="0" borderId="0"/>
    <xf numFmtId="0" fontId="278" fillId="0" borderId="0"/>
    <xf numFmtId="0" fontId="74" fillId="58" borderId="0"/>
    <xf numFmtId="0" fontId="278" fillId="0" borderId="0"/>
    <xf numFmtId="0" fontId="70" fillId="0" borderId="0"/>
    <xf numFmtId="0" fontId="8" fillId="44" borderId="0"/>
    <xf numFmtId="0" fontId="8" fillId="51" borderId="0"/>
    <xf numFmtId="0" fontId="70" fillId="0" borderId="0"/>
    <xf numFmtId="0" fontId="19" fillId="0" borderId="0"/>
    <xf numFmtId="0" fontId="81" fillId="0" borderId="132"/>
    <xf numFmtId="0" fontId="278" fillId="0" borderId="0"/>
    <xf numFmtId="0" fontId="74" fillId="55" borderId="0"/>
    <xf numFmtId="0" fontId="91" fillId="13" borderId="0"/>
    <xf numFmtId="0" fontId="192" fillId="0" borderId="79"/>
    <xf numFmtId="0" fontId="70" fillId="0" borderId="0"/>
    <xf numFmtId="0" fontId="19" fillId="0" borderId="0"/>
    <xf numFmtId="0" fontId="70" fillId="0" borderId="0"/>
    <xf numFmtId="0" fontId="59" fillId="0" borderId="0"/>
    <xf numFmtId="0" fontId="278" fillId="48" borderId="83"/>
    <xf numFmtId="0" fontId="19" fillId="0" borderId="0"/>
    <xf numFmtId="0" fontId="70" fillId="0" borderId="0"/>
    <xf numFmtId="0" fontId="149" fillId="75" borderId="137"/>
    <xf numFmtId="0" fontId="70" fillId="0" borderId="0"/>
    <xf numFmtId="0" fontId="70" fillId="0" borderId="0"/>
    <xf numFmtId="0" fontId="278" fillId="48" borderId="83"/>
    <xf numFmtId="0" fontId="19" fillId="0" borderId="0"/>
    <xf numFmtId="0" fontId="70" fillId="0" borderId="0"/>
    <xf numFmtId="0" fontId="70" fillId="0" borderId="0"/>
    <xf numFmtId="0" fontId="278" fillId="0" borderId="0"/>
    <xf numFmtId="0" fontId="208" fillId="1" borderId="132"/>
    <xf numFmtId="0" fontId="70" fillId="0" borderId="0"/>
    <xf numFmtId="0" fontId="70" fillId="0" borderId="0"/>
    <xf numFmtId="0" fontId="278" fillId="48" borderId="83"/>
    <xf numFmtId="0" fontId="70" fillId="0" borderId="0"/>
    <xf numFmtId="0" fontId="8" fillId="51" borderId="0"/>
    <xf numFmtId="0" fontId="19" fillId="0" borderId="0"/>
    <xf numFmtId="0" fontId="70" fillId="0" borderId="0"/>
    <xf numFmtId="0" fontId="19" fillId="0" borderId="0"/>
    <xf numFmtId="0" fontId="19" fillId="0" borderId="0"/>
    <xf numFmtId="0" fontId="19" fillId="0" borderId="0"/>
    <xf numFmtId="0" fontId="59" fillId="0" borderId="54"/>
    <xf numFmtId="0" fontId="278" fillId="0" borderId="0"/>
    <xf numFmtId="0" fontId="70" fillId="0" borderId="0"/>
    <xf numFmtId="0" fontId="139" fillId="44" borderId="61"/>
    <xf numFmtId="0" fontId="270" fillId="0" borderId="112"/>
    <xf numFmtId="0" fontId="19" fillId="0" borderId="0"/>
    <xf numFmtId="0" fontId="70" fillId="14" borderId="50"/>
    <xf numFmtId="0" fontId="278" fillId="0" borderId="0"/>
    <xf numFmtId="0" fontId="81" fillId="0" borderId="132"/>
    <xf numFmtId="0" fontId="278" fillId="0" borderId="0"/>
    <xf numFmtId="0" fontId="278" fillId="48" borderId="83"/>
    <xf numFmtId="0" fontId="70" fillId="0" borderId="0"/>
    <xf numFmtId="0" fontId="155" fillId="0" borderId="72"/>
    <xf numFmtId="0" fontId="278" fillId="48" borderId="83"/>
    <xf numFmtId="0" fontId="70" fillId="0" borderId="0"/>
    <xf numFmtId="0" fontId="70" fillId="0" borderId="0"/>
    <xf numFmtId="0" fontId="19" fillId="0" borderId="0"/>
    <xf numFmtId="0" fontId="3" fillId="63" borderId="137"/>
    <xf numFmtId="0" fontId="19" fillId="0" borderId="0"/>
    <xf numFmtId="0" fontId="85" fillId="0" borderId="144"/>
    <xf numFmtId="0" fontId="70" fillId="0" borderId="0"/>
    <xf numFmtId="0" fontId="70" fillId="0" borderId="0"/>
    <xf numFmtId="0" fontId="278" fillId="0" borderId="0"/>
    <xf numFmtId="0" fontId="70" fillId="0" borderId="0"/>
    <xf numFmtId="0" fontId="19" fillId="0" borderId="0"/>
    <xf numFmtId="0" fontId="270" fillId="0" borderId="112"/>
    <xf numFmtId="0" fontId="19" fillId="0" borderId="0"/>
    <xf numFmtId="0" fontId="19" fillId="0" borderId="0"/>
    <xf numFmtId="0" fontId="278" fillId="0" borderId="0"/>
    <xf numFmtId="0" fontId="70" fillId="0" borderId="0"/>
    <xf numFmtId="0" fontId="70" fillId="0" borderId="0"/>
    <xf numFmtId="0" fontId="278" fillId="0" borderId="0"/>
    <xf numFmtId="0" fontId="52" fillId="0" borderId="0"/>
    <xf numFmtId="0" fontId="278" fillId="0" borderId="0"/>
    <xf numFmtId="0" fontId="139" fillId="44" borderId="61"/>
    <xf numFmtId="0" fontId="70" fillId="0" borderId="0"/>
    <xf numFmtId="0" fontId="139" fillId="44" borderId="61"/>
    <xf numFmtId="0" fontId="19" fillId="48" borderId="0"/>
    <xf numFmtId="0" fontId="278" fillId="0" borderId="0"/>
    <xf numFmtId="0" fontId="19" fillId="0" borderId="0"/>
    <xf numFmtId="0" fontId="70" fillId="0" borderId="0"/>
    <xf numFmtId="0" fontId="19" fillId="0" borderId="0"/>
    <xf numFmtId="0" fontId="70" fillId="0" borderId="0"/>
    <xf numFmtId="0" fontId="70" fillId="49" borderId="0"/>
    <xf numFmtId="0" fontId="19" fillId="0" borderId="0"/>
    <xf numFmtId="0" fontId="278" fillId="0" borderId="0"/>
    <xf numFmtId="0" fontId="278" fillId="0" borderId="0"/>
    <xf numFmtId="0" fontId="70" fillId="0" borderId="0"/>
    <xf numFmtId="0" fontId="70" fillId="0" borderId="0"/>
    <xf numFmtId="0" fontId="19" fillId="0" borderId="0"/>
    <xf numFmtId="0" fontId="278" fillId="48" borderId="83"/>
    <xf numFmtId="0" fontId="70" fillId="0" borderId="0"/>
    <xf numFmtId="0" fontId="270" fillId="0" borderId="112"/>
    <xf numFmtId="0" fontId="75" fillId="0" borderId="0"/>
    <xf numFmtId="0" fontId="278" fillId="0" borderId="0"/>
    <xf numFmtId="0" fontId="70" fillId="0" borderId="0"/>
    <xf numFmtId="0" fontId="70" fillId="0" borderId="0"/>
    <xf numFmtId="0" fontId="19" fillId="0" borderId="0"/>
    <xf numFmtId="0" fontId="278" fillId="0" borderId="0"/>
    <xf numFmtId="0" fontId="19" fillId="0" borderId="0"/>
    <xf numFmtId="0" fontId="70" fillId="0" borderId="0"/>
    <xf numFmtId="0" fontId="19" fillId="17" borderId="0"/>
    <xf numFmtId="0" fontId="46" fillId="0" borderId="0"/>
    <xf numFmtId="0" fontId="45" fillId="59" borderId="0"/>
    <xf numFmtId="0" fontId="278" fillId="0" borderId="0"/>
    <xf numFmtId="0" fontId="278" fillId="0" borderId="0"/>
    <xf numFmtId="0" fontId="278" fillId="0" borderId="0"/>
    <xf numFmtId="0" fontId="19" fillId="44" borderId="0"/>
    <xf numFmtId="0" fontId="278" fillId="0" borderId="0"/>
    <xf numFmtId="0" fontId="70" fillId="0" borderId="0"/>
    <xf numFmtId="0" fontId="70" fillId="0" borderId="0"/>
    <xf numFmtId="0" fontId="70" fillId="0" borderId="0"/>
    <xf numFmtId="0" fontId="19" fillId="0" borderId="0"/>
    <xf numFmtId="0" fontId="19" fillId="0" borderId="0"/>
    <xf numFmtId="0" fontId="278" fillId="0" borderId="0"/>
    <xf numFmtId="0" fontId="56" fillId="0" borderId="52"/>
    <xf numFmtId="0" fontId="19" fillId="40" borderId="0"/>
    <xf numFmtId="0" fontId="28" fillId="0" borderId="0"/>
    <xf numFmtId="0" fontId="19" fillId="0" borderId="0"/>
    <xf numFmtId="0" fontId="19" fillId="0" borderId="0"/>
    <xf numFmtId="0" fontId="278" fillId="48" borderId="83"/>
    <xf numFmtId="0" fontId="70" fillId="0" borderId="0"/>
    <xf numFmtId="0" fontId="70" fillId="0" borderId="0"/>
    <xf numFmtId="0" fontId="19" fillId="0" borderId="0"/>
    <xf numFmtId="0" fontId="19" fillId="0" borderId="0"/>
    <xf numFmtId="0" fontId="50" fillId="0" borderId="0"/>
    <xf numFmtId="0" fontId="17" fillId="87" borderId="0"/>
    <xf numFmtId="0" fontId="70" fillId="0" borderId="0"/>
    <xf numFmtId="0" fontId="278" fillId="0" borderId="0"/>
    <xf numFmtId="0" fontId="19" fillId="0" borderId="0"/>
    <xf numFmtId="0" fontId="46" fillId="0" borderId="0"/>
    <xf numFmtId="0" fontId="278" fillId="0" borderId="0"/>
    <xf numFmtId="0" fontId="19" fillId="0" borderId="0"/>
    <xf numFmtId="0" fontId="278" fillId="0" borderId="0"/>
    <xf numFmtId="0" fontId="278" fillId="0" borderId="0"/>
    <xf numFmtId="0" fontId="59" fillId="0" borderId="0"/>
    <xf numFmtId="0" fontId="70" fillId="0" borderId="0"/>
    <xf numFmtId="0" fontId="19" fillId="0" borderId="0"/>
    <xf numFmtId="0" fontId="278" fillId="0" borderId="0"/>
    <xf numFmtId="0" fontId="278" fillId="0" borderId="0"/>
    <xf numFmtId="0" fontId="70" fillId="0" borderId="0"/>
    <xf numFmtId="0" fontId="59" fillId="0" borderId="54"/>
    <xf numFmtId="0" fontId="19" fillId="0" borderId="0"/>
    <xf numFmtId="0" fontId="19" fillId="0" borderId="0"/>
    <xf numFmtId="0" fontId="170" fillId="0" borderId="0"/>
    <xf numFmtId="0" fontId="70" fillId="0" borderId="0"/>
    <xf numFmtId="0" fontId="70" fillId="0" borderId="0"/>
    <xf numFmtId="0" fontId="276" fillId="105" borderId="67"/>
    <xf numFmtId="0" fontId="85" fillId="0" borderId="54"/>
    <xf numFmtId="0" fontId="70" fillId="0" borderId="0"/>
    <xf numFmtId="0" fontId="278" fillId="0" borderId="0"/>
    <xf numFmtId="0" fontId="70" fillId="0" borderId="0"/>
    <xf numFmtId="0" fontId="19" fillId="0" borderId="0"/>
    <xf numFmtId="0" fontId="70" fillId="0" borderId="0"/>
    <xf numFmtId="0" fontId="85" fillId="0" borderId="144"/>
    <xf numFmtId="0" fontId="139" fillId="44" borderId="61"/>
    <xf numFmtId="0" fontId="70" fillId="0" borderId="0"/>
    <xf numFmtId="0" fontId="70" fillId="0" borderId="0"/>
    <xf numFmtId="0" fontId="8" fillId="43" borderId="0"/>
    <xf numFmtId="0" fontId="59" fillId="0" borderId="54"/>
    <xf numFmtId="0" fontId="19" fillId="0" borderId="0"/>
    <xf numFmtId="0" fontId="70" fillId="0" borderId="0"/>
    <xf numFmtId="0" fontId="19" fillId="0" borderId="0"/>
    <xf numFmtId="0" fontId="149" fillId="75" borderId="137"/>
    <xf numFmtId="0" fontId="139" fillId="44" borderId="61"/>
    <xf numFmtId="0" fontId="70" fillId="0" borderId="0"/>
    <xf numFmtId="0" fontId="278" fillId="48" borderId="83"/>
    <xf numFmtId="0" fontId="70" fillId="0" borderId="0"/>
    <xf numFmtId="0" fontId="70" fillId="0" borderId="0"/>
    <xf numFmtId="0" fontId="70" fillId="0" borderId="0"/>
    <xf numFmtId="0" fontId="45" fillId="47" borderId="0"/>
    <xf numFmtId="0" fontId="70" fillId="0" borderId="0"/>
    <xf numFmtId="0" fontId="278" fillId="0" borderId="0"/>
    <xf numFmtId="0" fontId="19" fillId="0" borderId="0"/>
    <xf numFmtId="0" fontId="278" fillId="0" borderId="83"/>
    <xf numFmtId="0" fontId="278" fillId="0" borderId="0"/>
    <xf numFmtId="0" fontId="70" fillId="0" borderId="0"/>
    <xf numFmtId="0" fontId="278" fillId="0" borderId="0"/>
    <xf numFmtId="0" fontId="19" fillId="0" borderId="0"/>
    <xf numFmtId="0" fontId="70" fillId="0" borderId="0"/>
    <xf numFmtId="0" fontId="140" fillId="44" borderId="61"/>
    <xf numFmtId="0" fontId="70" fillId="0" borderId="0"/>
    <xf numFmtId="0" fontId="74" fillId="47" borderId="0"/>
    <xf numFmtId="0" fontId="70" fillId="0" borderId="0"/>
    <xf numFmtId="0" fontId="278" fillId="0" borderId="0"/>
    <xf numFmtId="0" fontId="139" fillId="44" borderId="61"/>
    <xf numFmtId="0" fontId="270" fillId="0" borderId="112"/>
    <xf numFmtId="0" fontId="70" fillId="0" borderId="0"/>
    <xf numFmtId="0" fontId="70" fillId="0" borderId="0"/>
    <xf numFmtId="0" fontId="19" fillId="0" borderId="0"/>
    <xf numFmtId="0" fontId="70" fillId="41" borderId="0"/>
    <xf numFmtId="0" fontId="270" fillId="0" borderId="112"/>
    <xf numFmtId="0" fontId="19" fillId="0" borderId="0"/>
    <xf numFmtId="0" fontId="19" fillId="0" borderId="0"/>
    <xf numFmtId="0" fontId="8" fillId="51" borderId="0"/>
    <xf numFmtId="0" fontId="70" fillId="0" borderId="0"/>
    <xf numFmtId="0" fontId="139" fillId="44" borderId="61"/>
    <xf numFmtId="0" fontId="81" fillId="0" borderId="132"/>
    <xf numFmtId="0" fontId="19" fillId="0" borderId="0"/>
    <xf numFmtId="0" fontId="270" fillId="0" borderId="112"/>
    <xf numFmtId="0" fontId="278" fillId="0" borderId="0"/>
    <xf numFmtId="0" fontId="70" fillId="0" borderId="0"/>
    <xf numFmtId="0" fontId="19" fillId="0" borderId="0"/>
    <xf numFmtId="0" fontId="70" fillId="0" borderId="0"/>
    <xf numFmtId="0" fontId="70" fillId="0" borderId="0"/>
    <xf numFmtId="0" fontId="52" fillId="0" borderId="0"/>
    <xf numFmtId="0" fontId="278" fillId="0" borderId="0"/>
    <xf numFmtId="0" fontId="70" fillId="0" borderId="0"/>
    <xf numFmtId="0" fontId="19" fillId="0" borderId="0"/>
    <xf numFmtId="0" fontId="70" fillId="0" borderId="0"/>
    <xf numFmtId="0" fontId="139" fillId="44" borderId="61"/>
    <xf numFmtId="0" fontId="139" fillId="44" borderId="61"/>
    <xf numFmtId="0" fontId="70" fillId="0" borderId="0"/>
    <xf numFmtId="0" fontId="278" fillId="0" borderId="0"/>
    <xf numFmtId="0" fontId="19" fillId="0" borderId="0"/>
    <xf numFmtId="0" fontId="19" fillId="0" borderId="0"/>
    <xf numFmtId="0" fontId="59" fillId="0" borderId="0"/>
    <xf numFmtId="0" fontId="70" fillId="0" borderId="0"/>
    <xf numFmtId="0" fontId="278" fillId="48" borderId="83"/>
    <xf numFmtId="0" fontId="19" fillId="0" borderId="0"/>
    <xf numFmtId="0" fontId="70" fillId="0" borderId="0"/>
    <xf numFmtId="0" fontId="278" fillId="0" borderId="0"/>
    <xf numFmtId="0" fontId="19" fillId="0" borderId="0"/>
    <xf numFmtId="0" fontId="19" fillId="0" borderId="0"/>
    <xf numFmtId="0" fontId="19" fillId="48" borderId="0"/>
    <xf numFmtId="0" fontId="70" fillId="0" borderId="0"/>
    <xf numFmtId="0" fontId="19" fillId="0" borderId="0"/>
    <xf numFmtId="0" fontId="202" fillId="0" borderId="0"/>
    <xf numFmtId="0" fontId="70" fillId="0" borderId="0"/>
    <xf numFmtId="0" fontId="278" fillId="0" borderId="0"/>
    <xf numFmtId="0" fontId="19" fillId="0" borderId="0"/>
    <xf numFmtId="0" fontId="61" fillId="79" borderId="0"/>
    <xf numFmtId="0" fontId="70" fillId="0" borderId="0"/>
    <xf numFmtId="0" fontId="76" fillId="57" borderId="0"/>
    <xf numFmtId="0" fontId="278" fillId="0" borderId="0"/>
    <xf numFmtId="0" fontId="19" fillId="0" borderId="0"/>
    <xf numFmtId="0" fontId="89" fillId="41" borderId="0"/>
    <xf numFmtId="0" fontId="278" fillId="0" borderId="0"/>
    <xf numFmtId="0" fontId="208" fillId="1" borderId="132"/>
    <xf numFmtId="0" fontId="278" fillId="48" borderId="83"/>
    <xf numFmtId="0" fontId="278" fillId="0" borderId="0"/>
    <xf numFmtId="0" fontId="70" fillId="0" borderId="0"/>
    <xf numFmtId="0" fontId="19" fillId="0" borderId="0"/>
    <xf numFmtId="0" fontId="139" fillId="44" borderId="61"/>
    <xf numFmtId="0" fontId="278" fillId="0" borderId="0"/>
    <xf numFmtId="0" fontId="192" fillId="0" borderId="79"/>
    <xf numFmtId="0" fontId="19" fillId="0" borderId="0"/>
    <xf numFmtId="0" fontId="59" fillId="0" borderId="0"/>
    <xf numFmtId="0" fontId="70" fillId="0" borderId="0"/>
    <xf numFmtId="0" fontId="70" fillId="0" borderId="0"/>
    <xf numFmtId="0" fontId="70" fillId="0" borderId="0"/>
    <xf numFmtId="0" fontId="70" fillId="0" borderId="0"/>
    <xf numFmtId="0" fontId="270" fillId="0" borderId="112"/>
    <xf numFmtId="0" fontId="70" fillId="0" borderId="0"/>
    <xf numFmtId="0" fontId="11" fillId="0" borderId="0"/>
    <xf numFmtId="0" fontId="278" fillId="0" borderId="66"/>
    <xf numFmtId="0" fontId="19" fillId="0" borderId="0"/>
    <xf numFmtId="0" fontId="19" fillId="0" borderId="0"/>
    <xf numFmtId="0" fontId="278" fillId="0" borderId="0"/>
    <xf numFmtId="0" fontId="278" fillId="48" borderId="83"/>
    <xf numFmtId="0" fontId="70" fillId="0" borderId="0"/>
    <xf numFmtId="0" fontId="139" fillId="44" borderId="61"/>
    <xf numFmtId="0" fontId="70" fillId="0" borderId="0"/>
    <xf numFmtId="0" fontId="70" fillId="0" borderId="0"/>
    <xf numFmtId="0" fontId="56" fillId="0" borderId="52"/>
    <xf numFmtId="0" fontId="70" fillId="0" borderId="0"/>
    <xf numFmtId="0" fontId="19" fillId="0" borderId="0"/>
    <xf numFmtId="0" fontId="278" fillId="48" borderId="83"/>
    <xf numFmtId="0" fontId="228" fillId="45" borderId="84"/>
    <xf numFmtId="0" fontId="70" fillId="0" borderId="0"/>
    <xf numFmtId="0" fontId="70" fillId="0" borderId="0"/>
    <xf numFmtId="0" fontId="70" fillId="0" borderId="0"/>
    <xf numFmtId="0" fontId="19" fillId="0" borderId="0"/>
    <xf numFmtId="0" fontId="270" fillId="0" borderId="112"/>
    <xf numFmtId="0" fontId="278" fillId="0" borderId="0"/>
    <xf numFmtId="0" fontId="19" fillId="43" borderId="0"/>
    <xf numFmtId="0" fontId="46" fillId="0" borderId="0"/>
    <xf numFmtId="0" fontId="70" fillId="0" borderId="0"/>
    <xf numFmtId="0" fontId="278" fillId="0" borderId="0"/>
    <xf numFmtId="0" fontId="70" fillId="0" borderId="0"/>
    <xf numFmtId="0" fontId="59" fillId="0" borderId="0"/>
    <xf numFmtId="0" fontId="70" fillId="0" borderId="0"/>
    <xf numFmtId="0" fontId="139" fillId="44" borderId="61"/>
    <xf numFmtId="0" fontId="278" fillId="48" borderId="83"/>
    <xf numFmtId="0" fontId="70" fillId="0" borderId="0"/>
    <xf numFmtId="0" fontId="139" fillId="44" borderId="61"/>
    <xf numFmtId="0" fontId="19" fillId="0" borderId="0"/>
    <xf numFmtId="0" fontId="70" fillId="0" borderId="0"/>
    <xf numFmtId="0" fontId="70" fillId="43" borderId="0"/>
    <xf numFmtId="0" fontId="70" fillId="0" borderId="0"/>
    <xf numFmtId="0" fontId="70" fillId="0" borderId="0"/>
    <xf numFmtId="0" fontId="70" fillId="0" borderId="0"/>
    <xf numFmtId="0" fontId="59" fillId="0" borderId="54"/>
    <xf numFmtId="0" fontId="270" fillId="0" borderId="112"/>
    <xf numFmtId="0" fontId="270" fillId="0" borderId="112"/>
    <xf numFmtId="0" fontId="8" fillId="51" borderId="0"/>
    <xf numFmtId="0" fontId="19" fillId="0" borderId="0"/>
    <xf numFmtId="0" fontId="59" fillId="0" borderId="54"/>
    <xf numFmtId="0" fontId="19" fillId="0" borderId="0"/>
    <xf numFmtId="0" fontId="278" fillId="0" borderId="0"/>
    <xf numFmtId="0" fontId="70" fillId="0" borderId="0"/>
    <xf numFmtId="0" fontId="70" fillId="0" borderId="0"/>
    <xf numFmtId="0" fontId="278" fillId="48" borderId="83"/>
    <xf numFmtId="0" fontId="70" fillId="0" borderId="0"/>
    <xf numFmtId="0" fontId="270" fillId="0" borderId="112"/>
    <xf numFmtId="0" fontId="70" fillId="0" borderId="0"/>
    <xf numFmtId="0" fontId="70" fillId="0" borderId="0"/>
    <xf numFmtId="0" fontId="70" fillId="0" borderId="0"/>
    <xf numFmtId="0" fontId="56" fillId="0" borderId="52"/>
    <xf numFmtId="0" fontId="278" fillId="0" borderId="0"/>
    <xf numFmtId="0" fontId="19" fillId="0" borderId="0"/>
    <xf numFmtId="0" fontId="278" fillId="48" borderId="83"/>
    <xf numFmtId="0" fontId="139" fillId="44" borderId="61"/>
    <xf numFmtId="0" fontId="278" fillId="0" borderId="0"/>
    <xf numFmtId="0" fontId="70" fillId="0" borderId="0"/>
    <xf numFmtId="0" fontId="70" fillId="0" borderId="0"/>
    <xf numFmtId="0" fontId="278" fillId="0" borderId="0"/>
    <xf numFmtId="0" fontId="76" fillId="52" borderId="0"/>
    <xf numFmtId="0" fontId="8" fillId="45" borderId="0"/>
    <xf numFmtId="0" fontId="139" fillId="44" borderId="61"/>
    <xf numFmtId="0" fontId="59" fillId="0" borderId="54"/>
    <xf numFmtId="0" fontId="139" fillId="44" borderId="61"/>
    <xf numFmtId="0" fontId="270" fillId="0" borderId="112"/>
    <xf numFmtId="0" fontId="46" fillId="0" borderId="0"/>
    <xf numFmtId="0" fontId="70" fillId="0" borderId="0"/>
    <xf numFmtId="0" fontId="119" fillId="0" borderId="0"/>
    <xf numFmtId="0" fontId="19" fillId="0" borderId="0"/>
    <xf numFmtId="0" fontId="19" fillId="0" borderId="0"/>
    <xf numFmtId="0" fontId="70" fillId="0" borderId="0"/>
    <xf numFmtId="0" fontId="278" fillId="0" borderId="0"/>
    <xf numFmtId="0" fontId="70" fillId="0" borderId="0"/>
    <xf numFmtId="0" fontId="19" fillId="0" borderId="0"/>
    <xf numFmtId="0" fontId="70" fillId="0" borderId="0"/>
    <xf numFmtId="0" fontId="85" fillId="0" borderId="144"/>
    <xf numFmtId="0" fontId="270" fillId="0" borderId="112"/>
    <xf numFmtId="0" fontId="70" fillId="0" borderId="0"/>
    <xf numFmtId="0" fontId="70" fillId="0" borderId="0"/>
    <xf numFmtId="0" fontId="278" fillId="0" borderId="0"/>
    <xf numFmtId="0" fontId="19" fillId="0" borderId="0"/>
    <xf numFmtId="0" fontId="70" fillId="0" borderId="0"/>
    <xf numFmtId="0" fontId="278" fillId="0" borderId="0"/>
    <xf numFmtId="0" fontId="278" fillId="0" borderId="0"/>
    <xf numFmtId="0" fontId="19" fillId="0" borderId="0"/>
    <xf numFmtId="0" fontId="76" fillId="55" borderId="0"/>
    <xf numFmtId="0" fontId="70" fillId="0" borderId="0"/>
    <xf numFmtId="0" fontId="278" fillId="0" borderId="0"/>
    <xf numFmtId="0" fontId="278" fillId="0" borderId="0"/>
    <xf numFmtId="0" fontId="278" fillId="0" borderId="0"/>
    <xf numFmtId="0" fontId="278" fillId="48" borderId="83"/>
    <xf numFmtId="0" fontId="70" fillId="0" borderId="0"/>
    <xf numFmtId="0" fontId="70" fillId="0" borderId="0"/>
    <xf numFmtId="0" fontId="19" fillId="0" borderId="0"/>
    <xf numFmtId="0" fontId="19" fillId="0" borderId="0"/>
    <xf numFmtId="0" fontId="272" fillId="0" borderId="144"/>
    <xf numFmtId="0" fontId="70" fillId="0" borderId="0"/>
    <xf numFmtId="0" fontId="8" fillId="46" borderId="0"/>
    <xf numFmtId="0" fontId="278" fillId="0" borderId="0"/>
    <xf numFmtId="0" fontId="74" fillId="60" borderId="0"/>
    <xf numFmtId="0" fontId="278" fillId="0" borderId="0"/>
    <xf numFmtId="0" fontId="19" fillId="0" borderId="0"/>
    <xf numFmtId="0" fontId="70" fillId="0" borderId="0"/>
    <xf numFmtId="0" fontId="70" fillId="42" borderId="0"/>
    <xf numFmtId="0" fontId="270" fillId="0" borderId="112"/>
    <xf numFmtId="0" fontId="19" fillId="0" borderId="0"/>
    <xf numFmtId="0" fontId="139" fillId="44" borderId="61"/>
    <xf numFmtId="0" fontId="85" fillId="0" borderId="144"/>
    <xf numFmtId="0" fontId="70" fillId="0" borderId="0"/>
    <xf numFmtId="0" fontId="272" fillId="82" borderId="116"/>
    <xf numFmtId="0" fontId="278" fillId="0" borderId="0"/>
    <xf numFmtId="0" fontId="19" fillId="0" borderId="0"/>
    <xf numFmtId="0" fontId="81" fillId="0" borderId="132"/>
    <xf numFmtId="0" fontId="278" fillId="0" borderId="0"/>
    <xf numFmtId="0" fontId="278" fillId="0" borderId="0"/>
    <xf numFmtId="0" fontId="28" fillId="0" borderId="0"/>
    <xf numFmtId="0" fontId="278" fillId="0" borderId="0"/>
    <xf numFmtId="0" fontId="64" fillId="0" borderId="55"/>
    <xf numFmtId="0" fontId="278" fillId="0" borderId="0"/>
    <xf numFmtId="0" fontId="79" fillId="0" borderId="116"/>
    <xf numFmtId="0" fontId="70" fillId="0" borderId="0"/>
    <xf numFmtId="0" fontId="19" fillId="0" borderId="0"/>
    <xf numFmtId="0" fontId="19" fillId="0" borderId="0"/>
    <xf numFmtId="0" fontId="278" fillId="0" borderId="0"/>
    <xf numFmtId="0" fontId="19" fillId="0" borderId="0"/>
    <xf numFmtId="0" fontId="70" fillId="0" borderId="0"/>
    <xf numFmtId="0" fontId="50" fillId="0" borderId="0"/>
    <xf numFmtId="0" fontId="70" fillId="0" borderId="0"/>
    <xf numFmtId="0" fontId="139" fillId="44" borderId="61"/>
    <xf numFmtId="0" fontId="70" fillId="0" borderId="0"/>
    <xf numFmtId="0" fontId="79" fillId="0" borderId="0"/>
    <xf numFmtId="0" fontId="19" fillId="0" borderId="0"/>
    <xf numFmtId="0" fontId="139" fillId="44" borderId="61"/>
    <xf numFmtId="0" fontId="278" fillId="0" borderId="0"/>
    <xf numFmtId="0" fontId="70" fillId="0" borderId="0"/>
    <xf numFmtId="0" fontId="278" fillId="48" borderId="83"/>
    <xf numFmtId="0" fontId="19" fillId="0" borderId="0"/>
    <xf numFmtId="0" fontId="70" fillId="0" borderId="0"/>
    <xf numFmtId="0" fontId="70" fillId="0" borderId="0"/>
    <xf numFmtId="0" fontId="19" fillId="44" borderId="0"/>
    <xf numFmtId="0" fontId="140" fillId="44" borderId="61"/>
    <xf numFmtId="0" fontId="278" fillId="48" borderId="83"/>
    <xf numFmtId="0" fontId="19" fillId="0" borderId="0"/>
    <xf numFmtId="0" fontId="56" fillId="0" borderId="52"/>
    <xf numFmtId="0" fontId="278" fillId="0" borderId="0"/>
    <xf numFmtId="0" fontId="70" fillId="0" borderId="0"/>
    <xf numFmtId="0" fontId="278" fillId="0" borderId="0"/>
    <xf numFmtId="0" fontId="278" fillId="0" borderId="0"/>
    <xf numFmtId="0" fontId="19" fillId="0" borderId="0"/>
    <xf numFmtId="0" fontId="278" fillId="0" borderId="0"/>
    <xf numFmtId="0" fontId="278" fillId="48" borderId="83"/>
    <xf numFmtId="0" fontId="64" fillId="0" borderId="55"/>
    <xf numFmtId="0" fontId="165" fillId="0" borderId="0"/>
    <xf numFmtId="0" fontId="70" fillId="0" borderId="0"/>
    <xf numFmtId="0" fontId="19" fillId="0" borderId="0"/>
    <xf numFmtId="0" fontId="70" fillId="0" borderId="0"/>
    <xf numFmtId="0" fontId="19" fillId="0" borderId="0"/>
    <xf numFmtId="0" fontId="70" fillId="0" borderId="0"/>
    <xf numFmtId="0" fontId="278" fillId="0" borderId="0"/>
    <xf numFmtId="0" fontId="278" fillId="0" borderId="0"/>
    <xf numFmtId="0" fontId="19" fillId="0" borderId="0"/>
    <xf numFmtId="0" fontId="278" fillId="0" borderId="0"/>
    <xf numFmtId="0" fontId="19" fillId="0" borderId="0"/>
    <xf numFmtId="0" fontId="270" fillId="0" borderId="112"/>
    <xf numFmtId="0" fontId="59" fillId="0" borderId="54"/>
    <xf numFmtId="0" fontId="70" fillId="0" borderId="0"/>
    <xf numFmtId="0" fontId="64" fillId="0" borderId="55"/>
    <xf numFmtId="0" fontId="278" fillId="0" borderId="0"/>
    <xf numFmtId="0" fontId="19" fillId="0" borderId="0"/>
    <xf numFmtId="0" fontId="19" fillId="0" borderId="0"/>
    <xf numFmtId="0" fontId="70" fillId="0" borderId="0"/>
    <xf numFmtId="0" fontId="278" fillId="0" borderId="0"/>
    <xf numFmtId="0" fontId="278" fillId="0" borderId="0"/>
    <xf numFmtId="0" fontId="278" fillId="0" borderId="0"/>
    <xf numFmtId="0" fontId="81" fillId="0" borderId="132"/>
    <xf numFmtId="0" fontId="270" fillId="0" borderId="112"/>
    <xf numFmtId="0" fontId="19" fillId="0" borderId="0"/>
    <xf numFmtId="0" fontId="19" fillId="0" borderId="0"/>
    <xf numFmtId="0" fontId="19" fillId="0" borderId="0"/>
    <xf numFmtId="0" fontId="70" fillId="0" borderId="0"/>
    <xf numFmtId="0" fontId="134" fillId="0" borderId="110"/>
    <xf numFmtId="0" fontId="70" fillId="0" borderId="0"/>
    <xf numFmtId="0" fontId="59" fillId="0" borderId="0"/>
    <xf numFmtId="0" fontId="19" fillId="21" borderId="0"/>
    <xf numFmtId="0" fontId="19" fillId="0" borderId="0"/>
    <xf numFmtId="0" fontId="70" fillId="0" borderId="0"/>
    <xf numFmtId="0" fontId="19" fillId="17" borderId="0"/>
    <xf numFmtId="0" fontId="270" fillId="0" borderId="112"/>
    <xf numFmtId="0" fontId="115" fillId="0" borderId="0"/>
    <xf numFmtId="0" fontId="278" fillId="0" borderId="0"/>
    <xf numFmtId="0" fontId="272" fillId="0" borderId="0"/>
    <xf numFmtId="0" fontId="278" fillId="0" borderId="0"/>
    <xf numFmtId="0" fontId="278" fillId="48" borderId="83"/>
    <xf numFmtId="0" fontId="278" fillId="0" borderId="0"/>
    <xf numFmtId="0" fontId="278" fillId="0" borderId="0"/>
    <xf numFmtId="0" fontId="19" fillId="0" borderId="0"/>
    <xf numFmtId="0" fontId="70" fillId="0" borderId="0"/>
    <xf numFmtId="0" fontId="19" fillId="0" borderId="0"/>
    <xf numFmtId="0" fontId="19" fillId="0" borderId="0"/>
    <xf numFmtId="0" fontId="70" fillId="0" borderId="0"/>
    <xf numFmtId="0" fontId="70" fillId="0" borderId="0"/>
    <xf numFmtId="0" fontId="19" fillId="0" borderId="0"/>
    <xf numFmtId="0" fontId="278" fillId="0" borderId="0"/>
    <xf numFmtId="0" fontId="270" fillId="0" borderId="112"/>
    <xf numFmtId="0" fontId="59" fillId="0" borderId="54"/>
    <xf numFmtId="0" fontId="70" fillId="0" borderId="0"/>
    <xf numFmtId="0" fontId="70" fillId="0" borderId="0"/>
    <xf numFmtId="0" fontId="70" fillId="0" borderId="0"/>
    <xf numFmtId="0" fontId="278" fillId="0" borderId="0"/>
    <xf numFmtId="0" fontId="64" fillId="0" borderId="55"/>
    <xf numFmtId="0" fontId="278" fillId="0" borderId="0"/>
    <xf numFmtId="0" fontId="278" fillId="0" borderId="0"/>
    <xf numFmtId="0" fontId="157" fillId="76" borderId="128"/>
    <xf numFmtId="0" fontId="278" fillId="0" borderId="0"/>
    <xf numFmtId="0" fontId="19" fillId="0" borderId="0"/>
    <xf numFmtId="0" fontId="70" fillId="0" borderId="0"/>
    <xf numFmtId="0" fontId="278" fillId="0" borderId="0"/>
    <xf numFmtId="0" fontId="278" fillId="0" borderId="0"/>
    <xf numFmtId="0" fontId="19" fillId="0" borderId="0"/>
    <xf numFmtId="0" fontId="8" fillId="48" borderId="0"/>
    <xf numFmtId="0" fontId="70" fillId="0" borderId="0"/>
    <xf numFmtId="0" fontId="270" fillId="0" borderId="112"/>
    <xf numFmtId="0" fontId="70" fillId="0" borderId="0"/>
    <xf numFmtId="0" fontId="19" fillId="0" borderId="0"/>
    <xf numFmtId="0" fontId="278" fillId="0" borderId="0"/>
    <xf numFmtId="0" fontId="19" fillId="0" borderId="0"/>
    <xf numFmtId="0" fontId="70" fillId="0" borderId="0"/>
    <xf numFmtId="0" fontId="8" fillId="44" borderId="0"/>
    <xf numFmtId="0" fontId="59" fillId="0" borderId="0"/>
    <xf numFmtId="0" fontId="72" fillId="43" borderId="0"/>
    <xf numFmtId="0" fontId="278" fillId="0" borderId="0"/>
    <xf numFmtId="0" fontId="19" fillId="0" borderId="0"/>
    <xf numFmtId="0" fontId="278" fillId="0" borderId="0"/>
    <xf numFmtId="0" fontId="278" fillId="0" borderId="0"/>
    <xf numFmtId="0" fontId="70" fillId="0" borderId="0"/>
    <xf numFmtId="0" fontId="70" fillId="0" borderId="0"/>
    <xf numFmtId="0" fontId="70" fillId="41" borderId="0"/>
    <xf numFmtId="0" fontId="278" fillId="0" borderId="0"/>
    <xf numFmtId="0" fontId="45" fillId="57" borderId="0"/>
    <xf numFmtId="0" fontId="19" fillId="0" borderId="0"/>
    <xf numFmtId="0" fontId="270" fillId="0" borderId="112"/>
    <xf numFmtId="0" fontId="70" fillId="0" borderId="0"/>
    <xf numFmtId="0" fontId="278" fillId="48" borderId="83"/>
    <xf numFmtId="0" fontId="19" fillId="0" borderId="0"/>
    <xf numFmtId="0" fontId="149" fillId="75" borderId="137"/>
    <xf numFmtId="0" fontId="70" fillId="0" borderId="0"/>
    <xf numFmtId="0" fontId="8" fillId="44" borderId="0"/>
    <xf numFmtId="0" fontId="278" fillId="0" borderId="0"/>
    <xf numFmtId="0" fontId="56" fillId="0" borderId="52"/>
    <xf numFmtId="0" fontId="278" fillId="0" borderId="0"/>
    <xf numFmtId="0" fontId="278" fillId="0" borderId="0"/>
    <xf numFmtId="0" fontId="278" fillId="48" borderId="83"/>
    <xf numFmtId="0" fontId="70" fillId="46" borderId="0"/>
    <xf numFmtId="0" fontId="70" fillId="0" borderId="0"/>
    <xf numFmtId="0" fontId="59" fillId="0" borderId="54"/>
    <xf numFmtId="0" fontId="64" fillId="0" borderId="55"/>
    <xf numFmtId="0" fontId="70" fillId="0" borderId="0"/>
    <xf numFmtId="0" fontId="278" fillId="0" borderId="0"/>
    <xf numFmtId="0" fontId="70" fillId="0" borderId="0"/>
    <xf numFmtId="0" fontId="19" fillId="0" borderId="0"/>
    <xf numFmtId="0" fontId="139" fillId="44" borderId="61"/>
    <xf numFmtId="0" fontId="70" fillId="0" borderId="0"/>
    <xf numFmtId="0" fontId="19" fillId="0" borderId="0"/>
    <xf numFmtId="0" fontId="19" fillId="0" borderId="0"/>
    <xf numFmtId="0" fontId="278" fillId="0" borderId="0"/>
    <xf numFmtId="0" fontId="70" fillId="0" borderId="0"/>
    <xf numFmtId="0" fontId="70" fillId="0" borderId="0"/>
    <xf numFmtId="0" fontId="52" fillId="0" borderId="0"/>
    <xf numFmtId="0" fontId="19" fillId="0" borderId="0"/>
    <xf numFmtId="0" fontId="8" fillId="45" borderId="0"/>
    <xf numFmtId="0" fontId="70" fillId="0" borderId="0"/>
    <xf numFmtId="0" fontId="19" fillId="0" borderId="0"/>
    <xf numFmtId="0" fontId="19" fillId="48" borderId="0"/>
    <xf numFmtId="0" fontId="74" fillId="55" borderId="0"/>
    <xf numFmtId="0" fontId="70" fillId="0" borderId="0"/>
    <xf numFmtId="0" fontId="19" fillId="0" borderId="0"/>
    <xf numFmtId="0" fontId="19" fillId="0" borderId="0"/>
    <xf numFmtId="0" fontId="70" fillId="0" borderId="0"/>
    <xf numFmtId="0" fontId="19" fillId="0" borderId="0"/>
    <xf numFmtId="0" fontId="59" fillId="0" borderId="54"/>
    <xf numFmtId="0" fontId="255" fillId="0" borderId="0"/>
    <xf numFmtId="0" fontId="272" fillId="82" borderId="116"/>
    <xf numFmtId="0" fontId="19" fillId="0" borderId="0"/>
    <xf numFmtId="0" fontId="278" fillId="48" borderId="83"/>
    <xf numFmtId="0" fontId="70" fillId="0" borderId="0"/>
    <xf numFmtId="0" fontId="278" fillId="0" borderId="0"/>
    <xf numFmtId="0" fontId="70" fillId="0" borderId="0"/>
    <xf numFmtId="0" fontId="19" fillId="0" borderId="0"/>
    <xf numFmtId="0" fontId="19" fillId="0" borderId="0"/>
    <xf numFmtId="0" fontId="270" fillId="0" borderId="112"/>
    <xf numFmtId="0" fontId="70" fillId="0" borderId="0"/>
    <xf numFmtId="0" fontId="278" fillId="48" borderId="83"/>
    <xf numFmtId="0" fontId="19" fillId="0" borderId="0"/>
    <xf numFmtId="0" fontId="70" fillId="0" borderId="0"/>
    <xf numFmtId="0" fontId="59" fillId="0" borderId="54"/>
    <xf numFmtId="0" fontId="139" fillId="44" borderId="61"/>
    <xf numFmtId="0" fontId="19" fillId="48" borderId="0"/>
    <xf numFmtId="0" fontId="19" fillId="0" borderId="0"/>
    <xf numFmtId="0" fontId="278" fillId="0" borderId="0"/>
    <xf numFmtId="0" fontId="278" fillId="48" borderId="83"/>
    <xf numFmtId="0" fontId="19" fillId="0" borderId="0"/>
    <xf numFmtId="0" fontId="70" fillId="0" borderId="0"/>
    <xf numFmtId="0" fontId="70" fillId="0" borderId="0"/>
    <xf numFmtId="0" fontId="278" fillId="0" borderId="0"/>
    <xf numFmtId="0" fontId="139" fillId="44" borderId="61"/>
    <xf numFmtId="0" fontId="278" fillId="0" borderId="0"/>
    <xf numFmtId="0" fontId="70" fillId="0" borderId="0"/>
    <xf numFmtId="0" fontId="278" fillId="0" borderId="0"/>
    <xf numFmtId="0" fontId="278" fillId="0" borderId="0"/>
    <xf numFmtId="0" fontId="70" fillId="0" borderId="0"/>
    <xf numFmtId="0" fontId="70" fillId="0" borderId="0"/>
    <xf numFmtId="0" fontId="19" fillId="0" borderId="0"/>
    <xf numFmtId="0" fontId="19" fillId="0" borderId="0"/>
    <xf numFmtId="0" fontId="19" fillId="0" borderId="0"/>
    <xf numFmtId="0" fontId="19" fillId="0" borderId="0"/>
    <xf numFmtId="0" fontId="70" fillId="0" borderId="0"/>
    <xf numFmtId="0" fontId="19" fillId="0" borderId="0"/>
    <xf numFmtId="0" fontId="19" fillId="0" borderId="0"/>
    <xf numFmtId="0" fontId="70" fillId="0" borderId="0"/>
    <xf numFmtId="0" fontId="278" fillId="0" borderId="0"/>
    <xf numFmtId="0" fontId="19" fillId="0" borderId="0"/>
    <xf numFmtId="0" fontId="70" fillId="0" borderId="0"/>
    <xf numFmtId="0" fontId="70" fillId="0" borderId="0"/>
    <xf numFmtId="0" fontId="70" fillId="0" borderId="0"/>
    <xf numFmtId="0" fontId="45" fillId="18" borderId="0"/>
    <xf numFmtId="0" fontId="19" fillId="0" borderId="0"/>
    <xf numFmtId="0" fontId="19" fillId="0" borderId="0"/>
    <xf numFmtId="0" fontId="278" fillId="0" borderId="0"/>
    <xf numFmtId="0" fontId="70" fillId="0" borderId="0"/>
    <xf numFmtId="0" fontId="70" fillId="0" borderId="0"/>
    <xf numFmtId="0" fontId="70" fillId="0" borderId="0"/>
    <xf numFmtId="0" fontId="272" fillId="82" borderId="116"/>
    <xf numFmtId="0" fontId="278" fillId="0" borderId="0"/>
    <xf numFmtId="0" fontId="70" fillId="0" borderId="0"/>
    <xf numFmtId="0" fontId="19" fillId="0" borderId="0"/>
    <xf numFmtId="0" fontId="278" fillId="48" borderId="83"/>
    <xf numFmtId="0" fontId="70" fillId="0" borderId="0"/>
    <xf numFmtId="0" fontId="85" fillId="0" borderId="54"/>
    <xf numFmtId="0" fontId="8" fillId="51" borderId="0"/>
    <xf numFmtId="0" fontId="272" fillId="0" borderId="144"/>
    <xf numFmtId="0" fontId="278" fillId="0" borderId="0"/>
    <xf numFmtId="0" fontId="19" fillId="0" borderId="0"/>
    <xf numFmtId="0" fontId="278" fillId="0" borderId="0"/>
    <xf numFmtId="0" fontId="278" fillId="0" borderId="0"/>
    <xf numFmtId="0" fontId="70" fillId="0" borderId="0"/>
    <xf numFmtId="0" fontId="139" fillId="44" borderId="61"/>
    <xf numFmtId="0" fontId="8" fillId="44" borderId="0"/>
    <xf numFmtId="0" fontId="139" fillId="44" borderId="61"/>
    <xf numFmtId="0" fontId="70" fillId="0" borderId="0"/>
    <xf numFmtId="0" fontId="70" fillId="0" borderId="0"/>
    <xf numFmtId="0" fontId="70" fillId="0" borderId="0"/>
    <xf numFmtId="0" fontId="278" fillId="0" borderId="0"/>
    <xf numFmtId="0" fontId="139" fillId="44" borderId="61"/>
    <xf numFmtId="0" fontId="64" fillId="0" borderId="55"/>
    <xf numFmtId="0" fontId="139" fillId="44" borderId="61"/>
    <xf numFmtId="0" fontId="19" fillId="0" borderId="0"/>
    <xf numFmtId="0" fontId="70" fillId="0" borderId="0"/>
    <xf numFmtId="0" fontId="278" fillId="0" borderId="0"/>
    <xf numFmtId="0" fontId="70" fillId="0" borderId="0"/>
    <xf numFmtId="0" fontId="70" fillId="0" borderId="0"/>
    <xf numFmtId="0" fontId="70" fillId="0" borderId="0"/>
    <xf numFmtId="0" fontId="278" fillId="0" borderId="0"/>
    <xf numFmtId="0" fontId="19" fillId="0" borderId="0"/>
    <xf numFmtId="0" fontId="70" fillId="0" borderId="0"/>
    <xf numFmtId="0" fontId="70" fillId="0" borderId="0"/>
    <xf numFmtId="0" fontId="46" fillId="0" borderId="0"/>
    <xf numFmtId="0" fontId="278" fillId="0" borderId="0"/>
    <xf numFmtId="0" fontId="70" fillId="0" borderId="0"/>
    <xf numFmtId="0" fontId="70" fillId="0" borderId="0"/>
    <xf numFmtId="0" fontId="139" fillId="44" borderId="61"/>
    <xf numFmtId="0" fontId="70" fillId="0" borderId="0"/>
    <xf numFmtId="0" fontId="113" fillId="0" borderId="0"/>
    <xf numFmtId="0" fontId="47" fillId="0" borderId="0"/>
    <xf numFmtId="0" fontId="278" fillId="0" borderId="0"/>
    <xf numFmtId="0" fontId="70" fillId="0" borderId="0"/>
    <xf numFmtId="0" fontId="70" fillId="0" borderId="0"/>
    <xf numFmtId="0" fontId="270" fillId="0" borderId="112"/>
    <xf numFmtId="0" fontId="19" fillId="0" borderId="0"/>
    <xf numFmtId="0" fontId="273" fillId="0" borderId="128"/>
    <xf numFmtId="0" fontId="19" fillId="0" borderId="0"/>
    <xf numFmtId="0" fontId="272" fillId="82" borderId="116"/>
    <xf numFmtId="0" fontId="19" fillId="0" borderId="0"/>
    <xf numFmtId="0" fontId="19" fillId="0" borderId="0"/>
    <xf numFmtId="0" fontId="19" fillId="0" borderId="0"/>
    <xf numFmtId="0" fontId="70" fillId="0" borderId="0"/>
    <xf numFmtId="0" fontId="70" fillId="0" borderId="0"/>
    <xf numFmtId="0" fontId="52" fillId="0" borderId="0"/>
    <xf numFmtId="0" fontId="70" fillId="0" borderId="0"/>
    <xf numFmtId="0" fontId="270" fillId="0" borderId="112"/>
    <xf numFmtId="0" fontId="19" fillId="0" borderId="0"/>
    <xf numFmtId="0" fontId="70" fillId="50" borderId="0"/>
    <xf numFmtId="0" fontId="278" fillId="0" borderId="0"/>
    <xf numFmtId="0" fontId="19" fillId="0" borderId="0"/>
    <xf numFmtId="0" fontId="19" fillId="0" borderId="0"/>
    <xf numFmtId="0" fontId="99" fillId="45" borderId="61"/>
    <xf numFmtId="0" fontId="278" fillId="0" borderId="0"/>
    <xf numFmtId="0" fontId="278" fillId="0" borderId="0"/>
    <xf numFmtId="0" fontId="70" fillId="0" borderId="0"/>
    <xf numFmtId="0" fontId="70" fillId="0" borderId="0"/>
    <xf numFmtId="0" fontId="270" fillId="0" borderId="112"/>
    <xf numFmtId="0" fontId="278" fillId="48" borderId="83"/>
    <xf numFmtId="0" fontId="278" fillId="0" borderId="0"/>
    <xf numFmtId="0" fontId="278" fillId="0" borderId="0"/>
    <xf numFmtId="0" fontId="19" fillId="0" borderId="0"/>
    <xf numFmtId="0" fontId="70" fillId="0" borderId="0"/>
    <xf numFmtId="0" fontId="70" fillId="49" borderId="0"/>
    <xf numFmtId="0" fontId="70" fillId="0" borderId="0"/>
    <xf numFmtId="0" fontId="70" fillId="0" borderId="0"/>
    <xf numFmtId="0" fontId="157" fillId="76" borderId="128"/>
    <xf numFmtId="0" fontId="270" fillId="0" borderId="112"/>
    <xf numFmtId="0" fontId="19" fillId="0" borderId="0"/>
    <xf numFmtId="0" fontId="19" fillId="0" borderId="0"/>
    <xf numFmtId="0" fontId="278" fillId="0" borderId="0"/>
    <xf numFmtId="0" fontId="278" fillId="48" borderId="83"/>
    <xf numFmtId="0" fontId="19" fillId="0" borderId="0"/>
    <xf numFmtId="0" fontId="46" fillId="0" borderId="0"/>
    <xf numFmtId="0" fontId="81" fillId="0" borderId="132"/>
    <xf numFmtId="0" fontId="278" fillId="0" borderId="0"/>
    <xf numFmtId="0" fontId="56" fillId="0" borderId="52"/>
    <xf numFmtId="0" fontId="8" fillId="44" borderId="0"/>
    <xf numFmtId="0" fontId="139" fillId="44" borderId="61"/>
    <xf numFmtId="0" fontId="74" fillId="60" borderId="0"/>
    <xf numFmtId="0" fontId="272" fillId="0" borderId="0"/>
    <xf numFmtId="0" fontId="70" fillId="0" borderId="0"/>
    <xf numFmtId="0" fontId="278" fillId="48" borderId="83"/>
    <xf numFmtId="0" fontId="278" fillId="0" borderId="0"/>
    <xf numFmtId="0" fontId="270" fillId="0" borderId="112"/>
    <xf numFmtId="0" fontId="70" fillId="0" borderId="0"/>
    <xf numFmtId="0" fontId="70" fillId="0" borderId="0"/>
    <xf numFmtId="0" fontId="19" fillId="0" borderId="0"/>
    <xf numFmtId="0" fontId="64" fillId="0" borderId="55"/>
    <xf numFmtId="0" fontId="8" fillId="51" borderId="0"/>
    <xf numFmtId="0" fontId="19" fillId="0" borderId="0"/>
    <xf numFmtId="0" fontId="19" fillId="0" borderId="0"/>
    <xf numFmtId="0" fontId="278" fillId="0" borderId="0"/>
    <xf numFmtId="0" fontId="70" fillId="0" borderId="0"/>
    <xf numFmtId="0" fontId="19" fillId="0" borderId="0"/>
    <xf numFmtId="0" fontId="278" fillId="0" borderId="0"/>
    <xf numFmtId="0" fontId="70" fillId="0" borderId="0"/>
    <xf numFmtId="0" fontId="70" fillId="0" borderId="0"/>
    <xf numFmtId="0" fontId="19" fillId="0" borderId="0"/>
    <xf numFmtId="0" fontId="70" fillId="0" borderId="0"/>
    <xf numFmtId="0" fontId="270" fillId="0" borderId="112"/>
    <xf numFmtId="0" fontId="278" fillId="0" borderId="0"/>
    <xf numFmtId="0" fontId="19" fillId="0" borderId="0"/>
    <xf numFmtId="0" fontId="74" fillId="47" borderId="0"/>
    <xf numFmtId="0" fontId="278" fillId="0" borderId="0"/>
    <xf numFmtId="0" fontId="70" fillId="0" borderId="0"/>
    <xf numFmtId="0" fontId="217" fillId="2" borderId="114"/>
    <xf numFmtId="0" fontId="19" fillId="0" borderId="0"/>
    <xf numFmtId="0" fontId="19" fillId="0" borderId="0"/>
    <xf numFmtId="0" fontId="270" fillId="0" borderId="112"/>
    <xf numFmtId="0" fontId="99" fillId="45" borderId="61"/>
    <xf numFmtId="0" fontId="139" fillId="44" borderId="61"/>
    <xf numFmtId="0" fontId="270" fillId="0" borderId="112"/>
    <xf numFmtId="0" fontId="276" fillId="0" borderId="132"/>
    <xf numFmtId="0" fontId="278" fillId="0" borderId="0"/>
    <xf numFmtId="0" fontId="278" fillId="0" borderId="0"/>
    <xf numFmtId="0" fontId="70" fillId="0" borderId="0"/>
    <xf numFmtId="0" fontId="70" fillId="0" borderId="0"/>
    <xf numFmtId="0" fontId="278" fillId="48" borderId="83"/>
    <xf numFmtId="0" fontId="19" fillId="0" borderId="0"/>
    <xf numFmtId="0" fontId="70" fillId="0" borderId="0"/>
    <xf numFmtId="0" fontId="19" fillId="0" borderId="0"/>
    <xf numFmtId="0" fontId="61" fillId="0" borderId="0"/>
    <xf numFmtId="0" fontId="70" fillId="0" borderId="0"/>
    <xf numFmtId="0" fontId="278" fillId="0" borderId="0"/>
    <xf numFmtId="0" fontId="70" fillId="50" borderId="0"/>
    <xf numFmtId="0" fontId="70" fillId="0" borderId="0"/>
    <xf numFmtId="0" fontId="19" fillId="0" borderId="0"/>
    <xf numFmtId="0" fontId="70" fillId="0" borderId="0"/>
    <xf numFmtId="0" fontId="70" fillId="0" borderId="0"/>
    <xf numFmtId="0" fontId="70" fillId="0" borderId="0"/>
    <xf numFmtId="0" fontId="278" fillId="0" borderId="0"/>
    <xf numFmtId="0" fontId="70" fillId="0" borderId="0"/>
    <xf numFmtId="0" fontId="278" fillId="48" borderId="83"/>
    <xf numFmtId="0" fontId="278" fillId="48" borderId="83"/>
    <xf numFmtId="0" fontId="17" fillId="0" borderId="0"/>
    <xf numFmtId="0" fontId="70" fillId="0" borderId="0"/>
    <xf numFmtId="0" fontId="19" fillId="0" borderId="0"/>
    <xf numFmtId="0" fontId="56" fillId="0" borderId="52"/>
    <xf numFmtId="0" fontId="70" fillId="0" borderId="0"/>
    <xf numFmtId="0" fontId="70" fillId="0" borderId="0"/>
    <xf numFmtId="0" fontId="19" fillId="0" borderId="0"/>
    <xf numFmtId="0" fontId="278" fillId="48" borderId="83"/>
    <xf numFmtId="0" fontId="70" fillId="0" borderId="0"/>
    <xf numFmtId="0" fontId="70" fillId="0" borderId="0"/>
    <xf numFmtId="0" fontId="70" fillId="0" borderId="0"/>
    <xf numFmtId="0" fontId="270" fillId="0" borderId="112"/>
    <xf numFmtId="0" fontId="70" fillId="0" borderId="0"/>
    <xf numFmtId="0" fontId="19" fillId="0" borderId="0"/>
    <xf numFmtId="0" fontId="272" fillId="0" borderId="144"/>
    <xf numFmtId="0" fontId="19" fillId="0" borderId="0"/>
    <xf numFmtId="0" fontId="70" fillId="0" borderId="0"/>
    <xf numFmtId="0" fontId="278" fillId="48" borderId="83"/>
    <xf numFmtId="0" fontId="19" fillId="0" borderId="0"/>
    <xf numFmtId="0" fontId="278" fillId="0" borderId="0"/>
    <xf numFmtId="0" fontId="210" fillId="0" borderId="0"/>
    <xf numFmtId="0" fontId="149" fillId="75" borderId="137"/>
    <xf numFmtId="0" fontId="70" fillId="0" borderId="0"/>
    <xf numFmtId="0" fontId="19" fillId="0" borderId="0"/>
    <xf numFmtId="0" fontId="70" fillId="0" borderId="0"/>
    <xf numFmtId="0" fontId="278" fillId="48" borderId="83"/>
    <xf numFmtId="0" fontId="270" fillId="0" borderId="112"/>
    <xf numFmtId="0" fontId="70" fillId="0" borderId="0"/>
    <xf numFmtId="0" fontId="70" fillId="0" borderId="0"/>
    <xf numFmtId="0" fontId="139" fillId="44" borderId="61"/>
    <xf numFmtId="0" fontId="19" fillId="0" borderId="0"/>
    <xf numFmtId="0" fontId="19" fillId="0" borderId="0"/>
    <xf numFmtId="0" fontId="270" fillId="0" borderId="112"/>
    <xf numFmtId="0" fontId="224" fillId="0" borderId="0"/>
    <xf numFmtId="0" fontId="70" fillId="0" borderId="0"/>
    <xf numFmtId="0" fontId="278" fillId="0" borderId="0"/>
    <xf numFmtId="0" fontId="70" fillId="0" borderId="0"/>
    <xf numFmtId="0" fontId="278" fillId="48" borderId="83"/>
    <xf numFmtId="0" fontId="50" fillId="0" borderId="0"/>
    <xf numFmtId="0" fontId="70" fillId="0" borderId="0"/>
    <xf numFmtId="0" fontId="278" fillId="0" borderId="0"/>
    <xf numFmtId="0" fontId="208" fillId="1" borderId="132"/>
    <xf numFmtId="0" fontId="19" fillId="0" borderId="0"/>
    <xf numFmtId="0" fontId="278" fillId="0" borderId="0"/>
    <xf numFmtId="0" fontId="70" fillId="0" borderId="0"/>
    <xf numFmtId="0" fontId="278" fillId="0" borderId="0"/>
    <xf numFmtId="0" fontId="70" fillId="0" borderId="0"/>
    <xf numFmtId="0" fontId="70" fillId="0" borderId="0"/>
    <xf numFmtId="0" fontId="19" fillId="0" borderId="0"/>
    <xf numFmtId="0" fontId="70" fillId="0" borderId="0"/>
    <xf numFmtId="0" fontId="270" fillId="0" borderId="112"/>
    <xf numFmtId="0" fontId="19" fillId="0" borderId="0"/>
    <xf numFmtId="0" fontId="70" fillId="0" borderId="0"/>
    <xf numFmtId="0" fontId="19" fillId="0" borderId="0"/>
    <xf numFmtId="0" fontId="70" fillId="0" borderId="0"/>
    <xf numFmtId="0" fontId="19" fillId="0" borderId="0"/>
    <xf numFmtId="0" fontId="70" fillId="0" borderId="0"/>
    <xf numFmtId="0" fontId="278" fillId="48" borderId="83"/>
    <xf numFmtId="0" fontId="52" fillId="0" borderId="0"/>
    <xf numFmtId="0" fontId="70" fillId="0" borderId="0"/>
    <xf numFmtId="0" fontId="56" fillId="0" borderId="52"/>
    <xf numFmtId="0" fontId="70" fillId="0" borderId="0"/>
    <xf numFmtId="0" fontId="278" fillId="0" borderId="0"/>
    <xf numFmtId="0" fontId="8" fillId="47" borderId="0"/>
    <xf numFmtId="0" fontId="70" fillId="0" borderId="0"/>
    <xf numFmtId="0" fontId="70" fillId="0" borderId="0"/>
    <xf numFmtId="0" fontId="70" fillId="0" borderId="0"/>
    <xf numFmtId="0" fontId="19" fillId="0" borderId="0"/>
    <xf numFmtId="0" fontId="270" fillId="0" borderId="112"/>
    <xf numFmtId="0" fontId="278" fillId="0" borderId="0"/>
    <xf numFmtId="0" fontId="56" fillId="0" borderId="52"/>
    <xf numFmtId="0" fontId="19" fillId="0" borderId="0"/>
    <xf numFmtId="0" fontId="70" fillId="0" borderId="0"/>
    <xf numFmtId="0" fontId="70" fillId="0" borderId="0"/>
    <xf numFmtId="0" fontId="19" fillId="0" borderId="0"/>
    <xf numFmtId="0" fontId="70" fillId="0" borderId="0"/>
    <xf numFmtId="0" fontId="278" fillId="0" borderId="0"/>
    <xf numFmtId="0" fontId="70" fillId="0" borderId="0"/>
    <xf numFmtId="0" fontId="278" fillId="0" borderId="0"/>
    <xf numFmtId="0" fontId="70" fillId="0" borderId="0"/>
    <xf numFmtId="0" fontId="59" fillId="0" borderId="0"/>
    <xf numFmtId="0" fontId="278" fillId="48" borderId="83"/>
    <xf numFmtId="0" fontId="154" fillId="0" borderId="0"/>
    <xf numFmtId="0" fontId="278" fillId="48" borderId="83"/>
    <xf numFmtId="0" fontId="270" fillId="0" borderId="112"/>
    <xf numFmtId="0" fontId="56" fillId="0" borderId="52"/>
    <xf numFmtId="0" fontId="278" fillId="0" borderId="0"/>
    <xf numFmtId="0" fontId="70" fillId="0" borderId="0"/>
    <xf numFmtId="0" fontId="19" fillId="0" borderId="0"/>
    <xf numFmtId="0" fontId="59" fillId="0" borderId="0"/>
    <xf numFmtId="0" fontId="270" fillId="0" borderId="112"/>
    <xf numFmtId="0" fontId="278" fillId="0" borderId="0"/>
    <xf numFmtId="0" fontId="70" fillId="0" borderId="0"/>
    <xf numFmtId="0" fontId="19" fillId="0" borderId="0"/>
    <xf numFmtId="0" fontId="70" fillId="0" borderId="0"/>
    <xf numFmtId="0" fontId="272" fillId="0" borderId="144"/>
    <xf numFmtId="0" fontId="19" fillId="0" borderId="0"/>
    <xf numFmtId="0" fontId="19" fillId="0" borderId="0"/>
    <xf numFmtId="0" fontId="70" fillId="0" borderId="0"/>
    <xf numFmtId="0" fontId="19" fillId="0" borderId="0"/>
    <xf numFmtId="0" fontId="99" fillId="45" borderId="61"/>
    <xf numFmtId="0" fontId="70" fillId="0" borderId="0"/>
    <xf numFmtId="0" fontId="51" fillId="0" borderId="0"/>
    <xf numFmtId="0" fontId="278" fillId="0" borderId="0"/>
    <xf numFmtId="0" fontId="70" fillId="0" borderId="0"/>
    <xf numFmtId="0" fontId="70" fillId="0" borderId="0"/>
    <xf numFmtId="0" fontId="70" fillId="39" borderId="0"/>
    <xf numFmtId="0" fontId="19" fillId="0" borderId="0"/>
    <xf numFmtId="0" fontId="19" fillId="0" borderId="0"/>
    <xf numFmtId="0" fontId="19" fillId="0" borderId="0"/>
    <xf numFmtId="0" fontId="70" fillId="0" borderId="0"/>
    <xf numFmtId="0" fontId="228" fillId="45" borderId="84"/>
    <xf numFmtId="0" fontId="278" fillId="48" borderId="83"/>
    <xf numFmtId="0" fontId="278" fillId="0" borderId="0"/>
    <xf numFmtId="0" fontId="70" fillId="0" borderId="0"/>
    <xf numFmtId="0" fontId="270" fillId="0" borderId="112"/>
    <xf numFmtId="0" fontId="70" fillId="0" borderId="0"/>
    <xf numFmtId="0" fontId="276" fillId="0" borderId="132"/>
    <xf numFmtId="0" fontId="19" fillId="0" borderId="0"/>
    <xf numFmtId="0" fontId="278" fillId="48" borderId="83"/>
    <xf numFmtId="0" fontId="278" fillId="0" borderId="0"/>
    <xf numFmtId="0" fontId="70" fillId="0" borderId="0"/>
    <xf numFmtId="0" fontId="70" fillId="0" borderId="0"/>
    <xf numFmtId="0" fontId="270" fillId="0" borderId="112"/>
    <xf numFmtId="0" fontId="70" fillId="0" borderId="0"/>
    <xf numFmtId="0" fontId="270" fillId="0" borderId="112"/>
    <xf numFmtId="0" fontId="270" fillId="0" borderId="112"/>
    <xf numFmtId="0" fontId="74" fillId="55" borderId="0"/>
    <xf numFmtId="0" fontId="19" fillId="0" borderId="0"/>
    <xf numFmtId="0" fontId="278" fillId="0" borderId="0"/>
    <xf numFmtId="0" fontId="70" fillId="0" borderId="0"/>
    <xf numFmtId="0" fontId="70" fillId="0" borderId="0"/>
    <xf numFmtId="0" fontId="70" fillId="0" borderId="0"/>
    <xf numFmtId="0" fontId="19" fillId="24" borderId="0"/>
    <xf numFmtId="0" fontId="8" fillId="48" borderId="0"/>
    <xf numFmtId="0" fontId="70" fillId="0" borderId="0"/>
    <xf numFmtId="0" fontId="19" fillId="0" borderId="0"/>
    <xf numFmtId="0" fontId="278" fillId="0" borderId="0"/>
    <xf numFmtId="0" fontId="278" fillId="0" borderId="0"/>
    <xf numFmtId="0" fontId="19" fillId="0" borderId="0"/>
    <xf numFmtId="0" fontId="19" fillId="0" borderId="0"/>
    <xf numFmtId="0" fontId="270" fillId="0" borderId="112"/>
    <xf numFmtId="0" fontId="70" fillId="0" borderId="0"/>
    <xf numFmtId="0" fontId="70" fillId="0" borderId="0"/>
    <xf numFmtId="0" fontId="70" fillId="0" borderId="0"/>
    <xf numFmtId="0" fontId="278" fillId="48" borderId="83"/>
    <xf numFmtId="0" fontId="19" fillId="0" borderId="0"/>
    <xf numFmtId="0" fontId="278" fillId="0" borderId="0"/>
    <xf numFmtId="0" fontId="19" fillId="0" borderId="0"/>
    <xf numFmtId="0" fontId="139" fillId="44" borderId="61"/>
    <xf numFmtId="0" fontId="278" fillId="0" borderId="0"/>
    <xf numFmtId="0" fontId="70" fillId="0" borderId="0"/>
    <xf numFmtId="0" fontId="19" fillId="0" borderId="0"/>
    <xf numFmtId="0" fontId="19" fillId="0" borderId="0"/>
    <xf numFmtId="0" fontId="52" fillId="0" borderId="67"/>
    <xf numFmtId="0" fontId="56" fillId="0" borderId="52"/>
    <xf numFmtId="0" fontId="278" fillId="0" borderId="0"/>
    <xf numFmtId="0" fontId="278" fillId="0" borderId="0"/>
    <xf numFmtId="0" fontId="70" fillId="0" borderId="0"/>
    <xf numFmtId="0" fontId="19" fillId="0" borderId="0"/>
    <xf numFmtId="0" fontId="19" fillId="0" borderId="0"/>
    <xf numFmtId="0" fontId="270" fillId="0" borderId="112"/>
    <xf numFmtId="0" fontId="278" fillId="0" borderId="0"/>
    <xf numFmtId="0" fontId="70" fillId="0" borderId="0"/>
    <xf numFmtId="0" fontId="19" fillId="0" borderId="0"/>
    <xf numFmtId="0" fontId="19" fillId="0" borderId="0"/>
    <xf numFmtId="0" fontId="19" fillId="0" borderId="0"/>
    <xf numFmtId="0" fontId="139" fillId="44" borderId="61"/>
    <xf numFmtId="0" fontId="206" fillId="0" borderId="0"/>
    <xf numFmtId="0" fontId="278" fillId="0" borderId="0"/>
    <xf numFmtId="0" fontId="70" fillId="0" borderId="0"/>
    <xf numFmtId="0" fontId="19" fillId="0" borderId="0"/>
    <xf numFmtId="0" fontId="49" fillId="0" borderId="0"/>
    <xf numFmtId="0" fontId="278" fillId="0" borderId="0"/>
    <xf numFmtId="0" fontId="19" fillId="0" borderId="0"/>
    <xf numFmtId="0" fontId="19" fillId="0" borderId="0"/>
    <xf numFmtId="0" fontId="70" fillId="46" borderId="0"/>
    <xf numFmtId="0" fontId="19" fillId="0" borderId="0"/>
    <xf numFmtId="0" fontId="278" fillId="0" borderId="0"/>
    <xf numFmtId="0" fontId="70" fillId="0" borderId="0"/>
    <xf numFmtId="0" fontId="270" fillId="0" borderId="112"/>
    <xf numFmtId="0" fontId="70" fillId="0" borderId="0"/>
    <xf numFmtId="0" fontId="19" fillId="0" borderId="0"/>
    <xf numFmtId="0" fontId="70" fillId="0" borderId="0"/>
    <xf numFmtId="0" fontId="278" fillId="0" borderId="0"/>
    <xf numFmtId="0" fontId="278" fillId="48" borderId="83"/>
    <xf numFmtId="0" fontId="19" fillId="0" borderId="0"/>
    <xf numFmtId="0" fontId="19" fillId="0" borderId="0"/>
    <xf numFmtId="0" fontId="19" fillId="0" borderId="0"/>
    <xf numFmtId="0" fontId="278" fillId="0" borderId="0"/>
    <xf numFmtId="0" fontId="19" fillId="48" borderId="0"/>
    <xf numFmtId="0" fontId="270" fillId="0" borderId="112"/>
    <xf numFmtId="0" fontId="70" fillId="0" borderId="0"/>
    <xf numFmtId="0" fontId="19" fillId="0" borderId="0"/>
    <xf numFmtId="0" fontId="19" fillId="0" borderId="0"/>
    <xf numFmtId="0" fontId="70" fillId="0" borderId="0"/>
    <xf numFmtId="0" fontId="270" fillId="0" borderId="112"/>
    <xf numFmtId="0" fontId="70" fillId="0" borderId="0"/>
    <xf numFmtId="0" fontId="270" fillId="0" borderId="112"/>
    <xf numFmtId="0" fontId="74" fillId="47" borderId="0"/>
    <xf numFmtId="0" fontId="19" fillId="0" borderId="0"/>
    <xf numFmtId="0" fontId="57" fillId="0" borderId="53"/>
    <xf numFmtId="0" fontId="70" fillId="0" borderId="0"/>
    <xf numFmtId="0" fontId="70" fillId="0" borderId="0"/>
    <xf numFmtId="0" fontId="278" fillId="0" borderId="0"/>
    <xf numFmtId="0" fontId="266" fillId="0" borderId="109"/>
    <xf numFmtId="0" fontId="70" fillId="0" borderId="0"/>
    <xf numFmtId="0" fontId="41" fillId="45" borderId="48"/>
    <xf numFmtId="0" fontId="19" fillId="0" borderId="0"/>
    <xf numFmtId="0" fontId="70" fillId="0" borderId="0"/>
    <xf numFmtId="0" fontId="19" fillId="0" borderId="0"/>
    <xf numFmtId="0" fontId="59" fillId="0" borderId="54"/>
    <xf numFmtId="0" fontId="19" fillId="0" borderId="0"/>
    <xf numFmtId="0" fontId="19" fillId="0" borderId="0"/>
    <xf numFmtId="0" fontId="278" fillId="0" borderId="0"/>
    <xf numFmtId="0" fontId="278" fillId="0" borderId="0"/>
    <xf numFmtId="0" fontId="70" fillId="0" borderId="0"/>
    <xf numFmtId="0" fontId="272" fillId="82" borderId="116"/>
    <xf numFmtId="0" fontId="19" fillId="0" borderId="0"/>
    <xf numFmtId="0" fontId="74" fillId="55" borderId="0"/>
    <xf numFmtId="0" fontId="70" fillId="0" borderId="0"/>
    <xf numFmtId="0" fontId="139" fillId="44" borderId="61"/>
    <xf numFmtId="0" fontId="21" fillId="0" borderId="111"/>
    <xf numFmtId="0" fontId="70" fillId="0" borderId="0"/>
    <xf numFmtId="0" fontId="70" fillId="0" borderId="0"/>
    <xf numFmtId="0" fontId="270" fillId="0" borderId="112"/>
    <xf numFmtId="0" fontId="70" fillId="0" borderId="0"/>
    <xf numFmtId="0" fontId="272" fillId="82" borderId="116"/>
    <xf numFmtId="0" fontId="70" fillId="0" borderId="0"/>
    <xf numFmtId="0" fontId="278" fillId="0" borderId="0"/>
    <xf numFmtId="0" fontId="278" fillId="48" borderId="83"/>
    <xf numFmtId="0" fontId="70" fillId="0" borderId="0"/>
    <xf numFmtId="0" fontId="278" fillId="0" borderId="0"/>
    <xf numFmtId="0" fontId="70" fillId="0" borderId="0"/>
    <xf numFmtId="0" fontId="70" fillId="0" borderId="0"/>
    <xf numFmtId="0" fontId="70" fillId="0" borderId="0"/>
    <xf numFmtId="0" fontId="19" fillId="0" borderId="0"/>
    <xf numFmtId="0" fontId="19" fillId="0" borderId="0"/>
    <xf numFmtId="0" fontId="59" fillId="0" borderId="0"/>
    <xf numFmtId="0" fontId="70" fillId="0" borderId="0"/>
    <xf numFmtId="0" fontId="278" fillId="0" borderId="0"/>
    <xf numFmtId="0" fontId="118" fillId="0" borderId="0"/>
    <xf numFmtId="0" fontId="278" fillId="48" borderId="83"/>
    <xf numFmtId="0" fontId="19" fillId="0" borderId="0"/>
    <xf numFmtId="0" fontId="278" fillId="0" borderId="0"/>
    <xf numFmtId="0" fontId="64" fillId="0" borderId="55"/>
    <xf numFmtId="0" fontId="70" fillId="41" borderId="0"/>
    <xf numFmtId="0" fontId="139" fillId="44" borderId="61"/>
    <xf numFmtId="0" fontId="19" fillId="0" borderId="0"/>
    <xf numFmtId="0" fontId="70" fillId="0" borderId="0"/>
    <xf numFmtId="0" fontId="197" fillId="52" borderId="0"/>
    <xf numFmtId="0" fontId="270" fillId="0" borderId="112"/>
    <xf numFmtId="0" fontId="70" fillId="0" borderId="0"/>
    <xf numFmtId="0" fontId="278" fillId="0" borderId="0"/>
    <xf numFmtId="0" fontId="278" fillId="0" borderId="0"/>
    <xf numFmtId="0" fontId="70" fillId="0" borderId="0"/>
    <xf numFmtId="0" fontId="58" fillId="0" borderId="0"/>
    <xf numFmtId="0" fontId="70" fillId="0" borderId="0"/>
    <xf numFmtId="0" fontId="228" fillId="45" borderId="84"/>
    <xf numFmtId="0" fontId="19" fillId="0" borderId="0"/>
    <xf numFmtId="0" fontId="278" fillId="0" borderId="0"/>
    <xf numFmtId="0" fontId="85" fillId="0" borderId="114"/>
    <xf numFmtId="0" fontId="278" fillId="48" borderId="83"/>
    <xf numFmtId="0" fontId="59" fillId="0" borderId="54"/>
    <xf numFmtId="0" fontId="19" fillId="0" borderId="0"/>
    <xf numFmtId="0" fontId="278" fillId="0" borderId="0"/>
    <xf numFmtId="0" fontId="70" fillId="0" borderId="0"/>
    <xf numFmtId="0" fontId="19" fillId="0" borderId="0"/>
    <xf numFmtId="0" fontId="19" fillId="0" borderId="0"/>
    <xf numFmtId="0" fontId="70" fillId="40" borderId="0"/>
    <xf numFmtId="0" fontId="19" fillId="0" borderId="0"/>
    <xf numFmtId="0" fontId="70" fillId="0" borderId="0"/>
    <xf numFmtId="0" fontId="19" fillId="24" borderId="0"/>
    <xf numFmtId="0" fontId="70" fillId="0" borderId="0"/>
    <xf numFmtId="0" fontId="19" fillId="0" borderId="0"/>
    <xf numFmtId="0" fontId="70" fillId="0" borderId="0"/>
    <xf numFmtId="0" fontId="19" fillId="0" borderId="0"/>
    <xf numFmtId="0" fontId="70" fillId="0" borderId="0"/>
    <xf numFmtId="0" fontId="19" fillId="0" borderId="0"/>
    <xf numFmtId="0" fontId="278" fillId="0" borderId="0"/>
    <xf numFmtId="0" fontId="8" fillId="43" borderId="0"/>
    <xf numFmtId="0" fontId="70" fillId="0" borderId="0"/>
    <xf numFmtId="0" fontId="70" fillId="0" borderId="0"/>
    <xf numFmtId="0" fontId="70" fillId="0" borderId="0"/>
    <xf numFmtId="0" fontId="278" fillId="0" borderId="0"/>
    <xf numFmtId="0" fontId="139" fillId="44" borderId="61"/>
    <xf numFmtId="0" fontId="70" fillId="0" borderId="0"/>
    <xf numFmtId="0" fontId="70" fillId="0" borderId="0"/>
    <xf numFmtId="0" fontId="70" fillId="0" borderId="0"/>
    <xf numFmtId="0" fontId="270" fillId="0" borderId="112"/>
    <xf numFmtId="0" fontId="278" fillId="48" borderId="83"/>
    <xf numFmtId="0" fontId="19" fillId="0" borderId="0"/>
    <xf numFmtId="0" fontId="70" fillId="0" borderId="0"/>
    <xf numFmtId="0" fontId="272" fillId="0" borderId="0"/>
    <xf numFmtId="0" fontId="278" fillId="0" borderId="0"/>
    <xf numFmtId="0" fontId="70" fillId="0" borderId="0"/>
    <xf numFmtId="0" fontId="56" fillId="0" borderId="52"/>
    <xf numFmtId="0" fontId="19" fillId="0" borderId="0"/>
    <xf numFmtId="0" fontId="278" fillId="0" borderId="0"/>
    <xf numFmtId="0" fontId="139" fillId="44" borderId="61"/>
    <xf numFmtId="0" fontId="70" fillId="0" borderId="0"/>
    <xf numFmtId="0" fontId="278" fillId="0" borderId="0"/>
    <xf numFmtId="0" fontId="17" fillId="0" borderId="0"/>
    <xf numFmtId="0" fontId="70" fillId="0" borderId="0"/>
    <xf numFmtId="0" fontId="278" fillId="0" borderId="0"/>
    <xf numFmtId="0" fontId="278" fillId="0" borderId="0"/>
    <xf numFmtId="0" fontId="64" fillId="0" borderId="55"/>
    <xf numFmtId="0" fontId="70" fillId="0" borderId="0"/>
    <xf numFmtId="0" fontId="19" fillId="0" borderId="0"/>
    <xf numFmtId="0" fontId="270" fillId="0" borderId="112"/>
    <xf numFmtId="0" fontId="59" fillId="0" borderId="0"/>
    <xf numFmtId="0" fontId="19" fillId="0" borderId="0"/>
    <xf numFmtId="0" fontId="64" fillId="0" borderId="55"/>
    <xf numFmtId="0" fontId="139" fillId="44" borderId="61"/>
    <xf numFmtId="0" fontId="278" fillId="0" borderId="0"/>
    <xf numFmtId="0" fontId="70" fillId="0" borderId="0"/>
    <xf numFmtId="0" fontId="70" fillId="0" borderId="0"/>
    <xf numFmtId="0" fontId="19" fillId="0" borderId="0"/>
    <xf numFmtId="0" fontId="278" fillId="0" borderId="0"/>
    <xf numFmtId="0" fontId="70" fillId="0" borderId="0"/>
    <xf numFmtId="0" fontId="56" fillId="0" borderId="52"/>
    <xf numFmtId="0" fontId="70" fillId="0" borderId="0"/>
    <xf numFmtId="0" fontId="76" fillId="51" borderId="0"/>
    <xf numFmtId="0" fontId="70" fillId="0" borderId="0"/>
    <xf numFmtId="0" fontId="270" fillId="0" borderId="112"/>
    <xf numFmtId="0" fontId="75" fillId="0" borderId="0"/>
    <xf numFmtId="0" fontId="278" fillId="0" borderId="0"/>
    <xf numFmtId="0" fontId="19" fillId="0" borderId="0"/>
    <xf numFmtId="0" fontId="253" fillId="48" borderId="83"/>
    <xf numFmtId="0" fontId="278" fillId="48" borderId="83"/>
    <xf numFmtId="0" fontId="278" fillId="0" borderId="0"/>
    <xf numFmtId="0" fontId="278" fillId="0" borderId="0"/>
    <xf numFmtId="0" fontId="56" fillId="0" borderId="52"/>
    <xf numFmtId="0" fontId="50" fillId="0" borderId="0"/>
    <xf numFmtId="0" fontId="139" fillId="44" borderId="61"/>
    <xf numFmtId="0" fontId="63" fillId="0" borderId="55"/>
    <xf numFmtId="0" fontId="70" fillId="0" borderId="0"/>
    <xf numFmtId="0" fontId="278" fillId="0" borderId="0"/>
    <xf numFmtId="0" fontId="278" fillId="0" borderId="0"/>
    <xf numFmtId="0" fontId="139" fillId="44" borderId="61"/>
    <xf numFmtId="0" fontId="278" fillId="0" borderId="0"/>
    <xf numFmtId="0" fontId="278" fillId="0" borderId="0"/>
    <xf numFmtId="0" fontId="19" fillId="0" borderId="0"/>
    <xf numFmtId="0" fontId="79" fillId="0" borderId="168"/>
    <xf numFmtId="0" fontId="70" fillId="0" borderId="0"/>
    <xf numFmtId="0" fontId="70" fillId="0" borderId="0"/>
    <xf numFmtId="0" fontId="70" fillId="0" borderId="0"/>
    <xf numFmtId="0" fontId="8" fillId="52" borderId="0"/>
    <xf numFmtId="0" fontId="278" fillId="48" borderId="83"/>
    <xf numFmtId="0" fontId="59" fillId="0" borderId="54"/>
    <xf numFmtId="0" fontId="70" fillId="0" borderId="0"/>
    <xf numFmtId="0" fontId="70" fillId="0" borderId="0"/>
    <xf numFmtId="0" fontId="19" fillId="0" borderId="0"/>
    <xf numFmtId="0" fontId="278" fillId="0" borderId="0"/>
    <xf numFmtId="0" fontId="19" fillId="0" borderId="0"/>
    <xf numFmtId="0" fontId="70" fillId="0" borderId="0"/>
    <xf numFmtId="0" fontId="56" fillId="0" borderId="52"/>
    <xf numFmtId="0" fontId="19" fillId="0" borderId="0"/>
    <xf numFmtId="0" fontId="278" fillId="48" borderId="83"/>
    <xf numFmtId="0" fontId="19" fillId="0" borderId="0"/>
    <xf numFmtId="0" fontId="70" fillId="0" borderId="0"/>
    <xf numFmtId="0" fontId="278" fillId="0" borderId="0"/>
    <xf numFmtId="0" fontId="19" fillId="0" borderId="0"/>
    <xf numFmtId="0" fontId="139" fillId="44" borderId="61"/>
    <xf numFmtId="0" fontId="19" fillId="0" borderId="0"/>
    <xf numFmtId="0" fontId="74" fillId="56" borderId="0"/>
    <xf numFmtId="0" fontId="278" fillId="0" borderId="0"/>
    <xf numFmtId="0" fontId="70" fillId="0" borderId="0"/>
    <xf numFmtId="0" fontId="19" fillId="0" borderId="0"/>
    <xf numFmtId="0" fontId="278" fillId="0" borderId="0"/>
    <xf numFmtId="0" fontId="70" fillId="0" borderId="0"/>
    <xf numFmtId="0" fontId="278" fillId="0" borderId="0"/>
    <xf numFmtId="0" fontId="139" fillId="44" borderId="61"/>
    <xf numFmtId="0" fontId="278" fillId="0" borderId="67"/>
    <xf numFmtId="0" fontId="70" fillId="0" borderId="0"/>
    <xf numFmtId="0" fontId="278" fillId="0" borderId="0"/>
    <xf numFmtId="0" fontId="70" fillId="0" borderId="0"/>
    <xf numFmtId="0" fontId="70" fillId="0" borderId="0"/>
    <xf numFmtId="0" fontId="19" fillId="0" borderId="0"/>
    <xf numFmtId="0" fontId="119" fillId="0" borderId="54"/>
    <xf numFmtId="0" fontId="278" fillId="0" borderId="0"/>
    <xf numFmtId="0" fontId="70" fillId="0" borderId="0"/>
    <xf numFmtId="0" fontId="70" fillId="0" borderId="0"/>
    <xf numFmtId="0" fontId="278" fillId="0" borderId="0"/>
    <xf numFmtId="0" fontId="278" fillId="0" borderId="0"/>
    <xf numFmtId="0" fontId="19" fillId="0" borderId="0"/>
    <xf numFmtId="0" fontId="273" fillId="0" borderId="128"/>
    <xf numFmtId="0" fontId="70" fillId="0" borderId="0"/>
    <xf numFmtId="0" fontId="70" fillId="0" borderId="0"/>
    <xf numFmtId="0" fontId="19" fillId="0" borderId="0"/>
    <xf numFmtId="0" fontId="70" fillId="0" borderId="0"/>
    <xf numFmtId="0" fontId="278" fillId="0" borderId="0"/>
    <xf numFmtId="0" fontId="272" fillId="82" borderId="116"/>
    <xf numFmtId="0" fontId="26" fillId="0" borderId="0"/>
    <xf numFmtId="0" fontId="70" fillId="0" borderId="0"/>
    <xf numFmtId="0" fontId="19" fillId="0" borderId="0"/>
    <xf numFmtId="0" fontId="70" fillId="0" borderId="0"/>
    <xf numFmtId="0" fontId="70" fillId="0" borderId="0"/>
    <xf numFmtId="0" fontId="19" fillId="0" borderId="0"/>
    <xf numFmtId="0" fontId="19" fillId="0" borderId="0"/>
    <xf numFmtId="0" fontId="278" fillId="0" borderId="0"/>
    <xf numFmtId="0" fontId="163" fillId="0" borderId="0"/>
    <xf numFmtId="0" fontId="272" fillId="82" borderId="116"/>
    <xf numFmtId="0" fontId="8" fillId="47" borderId="0"/>
    <xf numFmtId="0" fontId="70" fillId="0" borderId="0"/>
    <xf numFmtId="0" fontId="19" fillId="0" borderId="0"/>
    <xf numFmtId="0" fontId="8" fillId="44" borderId="0"/>
    <xf numFmtId="0" fontId="19" fillId="0" borderId="0"/>
    <xf numFmtId="0" fontId="19" fillId="0" borderId="0"/>
    <xf numFmtId="0" fontId="278" fillId="0" borderId="0"/>
    <xf numFmtId="0" fontId="278" fillId="0" borderId="0"/>
    <xf numFmtId="0" fontId="70" fillId="0" borderId="0"/>
    <xf numFmtId="0" fontId="70" fillId="0" borderId="0"/>
    <xf numFmtId="0" fontId="272" fillId="0" borderId="0"/>
    <xf numFmtId="0" fontId="70" fillId="0" borderId="0"/>
    <xf numFmtId="0" fontId="272" fillId="0" borderId="144"/>
    <xf numFmtId="0" fontId="19" fillId="0" borderId="0"/>
    <xf numFmtId="0" fontId="70" fillId="0" borderId="0"/>
    <xf numFmtId="0" fontId="70" fillId="0" borderId="0"/>
    <xf numFmtId="0" fontId="70" fillId="0" borderId="0"/>
    <xf numFmtId="0" fontId="70" fillId="0" borderId="0"/>
    <xf numFmtId="0" fontId="139" fillId="44" borderId="61"/>
    <xf numFmtId="0" fontId="278" fillId="0" borderId="0"/>
    <xf numFmtId="0" fontId="270" fillId="0" borderId="112"/>
    <xf numFmtId="0" fontId="70" fillId="0" borderId="0"/>
    <xf numFmtId="0" fontId="278" fillId="0" borderId="0"/>
    <xf numFmtId="0" fontId="19" fillId="0" borderId="0"/>
    <xf numFmtId="0" fontId="19" fillId="0" borderId="0"/>
    <xf numFmtId="0" fontId="56" fillId="0" borderId="52"/>
    <xf numFmtId="0" fontId="70" fillId="46" borderId="0"/>
    <xf numFmtId="0" fontId="70" fillId="0" borderId="0"/>
    <xf numFmtId="0" fontId="70" fillId="0" borderId="0"/>
    <xf numFmtId="0" fontId="70" fillId="0" borderId="0"/>
    <xf numFmtId="0" fontId="19" fillId="0" borderId="0"/>
    <xf numFmtId="0" fontId="278" fillId="0" borderId="0"/>
    <xf numFmtId="0" fontId="19" fillId="0" borderId="0"/>
    <xf numFmtId="0" fontId="19" fillId="0" borderId="0"/>
    <xf numFmtId="0" fontId="70" fillId="0" borderId="0"/>
    <xf numFmtId="0" fontId="70" fillId="0" borderId="0"/>
    <xf numFmtId="0" fontId="74" fillId="49" borderId="0"/>
    <xf numFmtId="0" fontId="19" fillId="0" borderId="0"/>
    <xf numFmtId="0" fontId="70" fillId="0" borderId="0"/>
    <xf numFmtId="0" fontId="253" fillId="48" borderId="83"/>
    <xf numFmtId="0" fontId="70" fillId="0" borderId="0"/>
    <xf numFmtId="0" fontId="19" fillId="0" borderId="0"/>
    <xf numFmtId="0" fontId="70" fillId="0" borderId="0"/>
    <xf numFmtId="0" fontId="142" fillId="0" borderId="0"/>
    <xf numFmtId="0" fontId="70" fillId="0" borderId="0"/>
    <xf numFmtId="0" fontId="19" fillId="0" borderId="0"/>
    <xf numFmtId="0" fontId="50" fillId="0" borderId="94"/>
    <xf numFmtId="0" fontId="70" fillId="0" borderId="0"/>
    <xf numFmtId="0" fontId="81" fillId="0" borderId="132"/>
    <xf numFmtId="0" fontId="278" fillId="0" borderId="0"/>
    <xf numFmtId="0" fontId="68" fillId="0" borderId="0"/>
    <xf numFmtId="0" fontId="19" fillId="0" borderId="0"/>
    <xf numFmtId="0" fontId="70" fillId="0" borderId="0"/>
    <xf numFmtId="0" fontId="70" fillId="0" borderId="0"/>
    <xf numFmtId="0" fontId="70" fillId="39" borderId="0"/>
    <xf numFmtId="0" fontId="270" fillId="0" borderId="112"/>
    <xf numFmtId="0" fontId="278" fillId="0" borderId="0"/>
    <xf numFmtId="0" fontId="85" fillId="0" borderId="144"/>
    <xf numFmtId="0" fontId="19" fillId="0" borderId="0"/>
    <xf numFmtId="0" fontId="19" fillId="0" borderId="0"/>
    <xf numFmtId="0" fontId="19" fillId="0" borderId="0"/>
    <xf numFmtId="0" fontId="74" fillId="47" borderId="0"/>
    <xf numFmtId="0" fontId="139" fillId="44" borderId="61"/>
    <xf numFmtId="0" fontId="50" fillId="0" borderId="94"/>
    <xf numFmtId="0" fontId="278" fillId="0" borderId="0"/>
    <xf numFmtId="0" fontId="70" fillId="0" borderId="0"/>
    <xf numFmtId="0" fontId="76" fillId="44" borderId="0"/>
    <xf numFmtId="0" fontId="19" fillId="47" borderId="0"/>
    <xf numFmtId="0" fontId="139" fillId="44" borderId="61"/>
    <xf numFmtId="0" fontId="19" fillId="0" borderId="0"/>
    <xf numFmtId="0" fontId="70" fillId="0" borderId="0"/>
    <xf numFmtId="0" fontId="70" fillId="0" borderId="0"/>
    <xf numFmtId="0" fontId="70" fillId="0" borderId="0"/>
    <xf numFmtId="0" fontId="278" fillId="0" borderId="0"/>
    <xf numFmtId="0" fontId="70" fillId="0" borderId="0"/>
    <xf numFmtId="0" fontId="70" fillId="0" borderId="0"/>
    <xf numFmtId="0" fontId="272" fillId="0" borderId="0"/>
    <xf numFmtId="0" fontId="70" fillId="0" borderId="0"/>
    <xf numFmtId="0" fontId="270" fillId="0" borderId="112"/>
    <xf numFmtId="0" fontId="278" fillId="0" borderId="0"/>
    <xf numFmtId="0" fontId="85" fillId="0" borderId="54"/>
    <xf numFmtId="0" fontId="50" fillId="0" borderId="0"/>
    <xf numFmtId="0" fontId="270" fillId="0" borderId="112"/>
    <xf numFmtId="0" fontId="56" fillId="0" borderId="52"/>
    <xf numFmtId="0" fontId="64" fillId="0" borderId="55"/>
    <xf numFmtId="0" fontId="70" fillId="0" borderId="0"/>
    <xf numFmtId="0" fontId="45" fillId="50" borderId="0"/>
    <xf numFmtId="0" fontId="278" fillId="0" borderId="0"/>
    <xf numFmtId="0" fontId="19" fillId="0" borderId="0"/>
    <xf numFmtId="0" fontId="276" fillId="70" borderId="0"/>
    <xf numFmtId="0" fontId="272" fillId="0" borderId="168"/>
    <xf numFmtId="0" fontId="270" fillId="0" borderId="112"/>
    <xf numFmtId="0" fontId="278" fillId="0" borderId="0"/>
    <xf numFmtId="0" fontId="139" fillId="44" borderId="61"/>
    <xf numFmtId="0" fontId="70" fillId="0" borderId="0"/>
    <xf numFmtId="0" fontId="140" fillId="44" borderId="61"/>
    <xf numFmtId="0" fontId="59" fillId="0" borderId="0"/>
    <xf numFmtId="0" fontId="59" fillId="0" borderId="54"/>
    <xf numFmtId="0" fontId="70" fillId="0" borderId="0"/>
    <xf numFmtId="0" fontId="19" fillId="0" borderId="0"/>
    <xf numFmtId="0" fontId="70" fillId="0" borderId="0"/>
    <xf numFmtId="0" fontId="278" fillId="0" borderId="0"/>
    <xf numFmtId="0" fontId="278" fillId="0" borderId="0"/>
    <xf numFmtId="0" fontId="70" fillId="0" borderId="0"/>
    <xf numFmtId="0" fontId="19" fillId="16" borderId="0"/>
    <xf numFmtId="0" fontId="70" fillId="0" borderId="0"/>
    <xf numFmtId="0" fontId="278" fillId="0" borderId="0"/>
    <xf numFmtId="0" fontId="19" fillId="0" borderId="0"/>
    <xf numFmtId="0" fontId="70" fillId="0" borderId="0"/>
    <xf numFmtId="0" fontId="70" fillId="0" borderId="0"/>
    <xf numFmtId="0" fontId="70" fillId="0" borderId="0"/>
    <xf numFmtId="0" fontId="70" fillId="0" borderId="0"/>
    <xf numFmtId="0" fontId="70" fillId="0" borderId="0"/>
    <xf numFmtId="0" fontId="52" fillId="0" borderId="0"/>
    <xf numFmtId="0" fontId="278" fillId="0" borderId="0"/>
    <xf numFmtId="0" fontId="278" fillId="0" borderId="0"/>
    <xf numFmtId="0" fontId="70" fillId="14" borderId="50"/>
    <xf numFmtId="0" fontId="19" fillId="28" borderId="0"/>
    <xf numFmtId="0" fontId="70" fillId="0" borderId="0"/>
    <xf numFmtId="0" fontId="278" fillId="48" borderId="83"/>
    <xf numFmtId="0" fontId="278" fillId="48" borderId="83"/>
    <xf numFmtId="0" fontId="76" fillId="44" borderId="0"/>
    <xf numFmtId="0" fontId="278" fillId="0" borderId="0"/>
    <xf numFmtId="0" fontId="19" fillId="43" borderId="0"/>
    <xf numFmtId="0" fontId="278" fillId="0" borderId="0"/>
    <xf numFmtId="0" fontId="70" fillId="0" borderId="0"/>
    <xf numFmtId="0" fontId="278" fillId="48" borderId="83"/>
    <xf numFmtId="0" fontId="70" fillId="0" borderId="0"/>
    <xf numFmtId="0" fontId="278" fillId="0" borderId="0"/>
    <xf numFmtId="0" fontId="58" fillId="0" borderId="0"/>
    <xf numFmtId="0" fontId="19" fillId="0" borderId="0"/>
    <xf numFmtId="0" fontId="278" fillId="0" borderId="0"/>
    <xf numFmtId="0" fontId="59" fillId="0" borderId="54"/>
    <xf numFmtId="0" fontId="278" fillId="0" borderId="0"/>
    <xf numFmtId="0" fontId="140" fillId="44" borderId="61"/>
    <xf numFmtId="0" fontId="56" fillId="0" borderId="52"/>
    <xf numFmtId="0" fontId="19" fillId="0" borderId="0"/>
    <xf numFmtId="0" fontId="70" fillId="0" borderId="0"/>
    <xf numFmtId="0" fontId="278" fillId="0" borderId="0"/>
    <xf numFmtId="0" fontId="139" fillId="44" borderId="61"/>
    <xf numFmtId="0" fontId="278" fillId="0" borderId="0"/>
    <xf numFmtId="0" fontId="45" fillId="57" borderId="0"/>
    <xf numFmtId="0" fontId="70" fillId="0" borderId="0"/>
    <xf numFmtId="0" fontId="70" fillId="0" borderId="0"/>
    <xf numFmtId="0" fontId="70" fillId="0" borderId="0"/>
    <xf numFmtId="0" fontId="70" fillId="0" borderId="0"/>
    <xf numFmtId="0" fontId="63" fillId="0" borderId="55"/>
    <xf numFmtId="0" fontId="278" fillId="0" borderId="0"/>
    <xf numFmtId="0" fontId="139" fillId="44" borderId="61"/>
    <xf numFmtId="0" fontId="278" fillId="0" borderId="0"/>
    <xf numFmtId="0" fontId="278" fillId="0" borderId="0"/>
    <xf numFmtId="0" fontId="139" fillId="44" borderId="61"/>
    <xf numFmtId="0" fontId="278" fillId="0" borderId="0"/>
    <xf numFmtId="0" fontId="70" fillId="0" borderId="0"/>
    <xf numFmtId="0" fontId="19" fillId="0" borderId="0"/>
    <xf numFmtId="0" fontId="19" fillId="0" borderId="0"/>
    <xf numFmtId="0" fontId="70" fillId="0" borderId="0"/>
    <xf numFmtId="0" fontId="19" fillId="0" borderId="0"/>
    <xf numFmtId="0" fontId="278" fillId="0" borderId="0"/>
    <xf numFmtId="0" fontId="56" fillId="0" borderId="52"/>
    <xf numFmtId="0" fontId="19" fillId="0" borderId="0"/>
    <xf numFmtId="0" fontId="59" fillId="0" borderId="54"/>
    <xf numFmtId="0" fontId="278" fillId="0" borderId="0"/>
    <xf numFmtId="0" fontId="278" fillId="0" borderId="0"/>
    <xf numFmtId="0" fontId="70" fillId="0" borderId="0"/>
    <xf numFmtId="0" fontId="59" fillId="0" borderId="54"/>
    <xf numFmtId="0" fontId="278" fillId="0" borderId="0"/>
    <xf numFmtId="0" fontId="70" fillId="0" borderId="0"/>
    <xf numFmtId="0" fontId="70" fillId="0" borderId="0"/>
    <xf numFmtId="0" fontId="19" fillId="0" borderId="0"/>
    <xf numFmtId="0" fontId="70" fillId="42" borderId="0"/>
    <xf numFmtId="0" fontId="278" fillId="0" borderId="0"/>
    <xf numFmtId="0" fontId="70" fillId="0" borderId="0"/>
    <xf numFmtId="0" fontId="19" fillId="0" borderId="0"/>
    <xf numFmtId="0" fontId="270" fillId="0" borderId="112"/>
    <xf numFmtId="0" fontId="70" fillId="0" borderId="0"/>
    <xf numFmtId="0" fontId="278" fillId="0" borderId="0"/>
    <xf numFmtId="0" fontId="70" fillId="0" borderId="0"/>
    <xf numFmtId="0" fontId="19" fillId="0" borderId="0"/>
    <xf numFmtId="0" fontId="139" fillId="44" borderId="61"/>
    <xf numFmtId="0" fontId="278" fillId="48" borderId="83"/>
    <xf numFmtId="0" fontId="70" fillId="46" borderId="0"/>
    <xf numFmtId="0" fontId="70" fillId="0" borderId="0"/>
    <xf numFmtId="0" fontId="70" fillId="0" borderId="0"/>
    <xf numFmtId="0" fontId="70" fillId="42" borderId="0"/>
    <xf numFmtId="0" fontId="70" fillId="0" borderId="0"/>
    <xf numFmtId="0" fontId="70" fillId="0" borderId="0"/>
    <xf numFmtId="0" fontId="70" fillId="0" borderId="0"/>
    <xf numFmtId="0" fontId="278" fillId="0" borderId="0"/>
    <xf numFmtId="0" fontId="70" fillId="0" borderId="0"/>
    <xf numFmtId="0" fontId="278" fillId="0" borderId="0"/>
    <xf numFmtId="0" fontId="8" fillId="51" borderId="0"/>
    <xf numFmtId="0" fontId="149" fillId="75" borderId="137"/>
    <xf numFmtId="0" fontId="278" fillId="0" borderId="0"/>
    <xf numFmtId="0" fontId="228" fillId="45" borderId="84"/>
    <xf numFmtId="0" fontId="19" fillId="0" borderId="0"/>
    <xf numFmtId="0" fontId="70" fillId="0" borderId="0"/>
    <xf numFmtId="0" fontId="8" fillId="98" borderId="102"/>
    <xf numFmtId="0" fontId="139" fillId="44" borderId="61"/>
    <xf numFmtId="0" fontId="278" fillId="103" borderId="102"/>
    <xf numFmtId="0" fontId="52" fillId="0" borderId="0"/>
    <xf numFmtId="0" fontId="278" fillId="48" borderId="83"/>
    <xf numFmtId="0" fontId="64" fillId="0" borderId="55"/>
    <xf numFmtId="0" fontId="278" fillId="0" borderId="0"/>
    <xf numFmtId="0" fontId="70" fillId="0" borderId="0"/>
    <xf numFmtId="0" fontId="19" fillId="0" borderId="0"/>
    <xf numFmtId="0" fontId="46" fillId="0" borderId="0"/>
    <xf numFmtId="0" fontId="70" fillId="0" borderId="0"/>
    <xf numFmtId="0" fontId="270" fillId="0" borderId="112"/>
    <xf numFmtId="0" fontId="19" fillId="0" borderId="0"/>
    <xf numFmtId="0" fontId="19" fillId="0" borderId="0"/>
    <xf numFmtId="0" fontId="19" fillId="0" borderId="0"/>
    <xf numFmtId="0" fontId="70" fillId="0" borderId="0"/>
    <xf numFmtId="0" fontId="70" fillId="0" borderId="0"/>
    <xf numFmtId="0" fontId="19" fillId="0" borderId="0"/>
    <xf numFmtId="0" fontId="70" fillId="0" borderId="0"/>
    <xf numFmtId="0" fontId="70" fillId="0" borderId="0"/>
    <xf numFmtId="0" fontId="278" fillId="0" borderId="0"/>
    <xf numFmtId="0" fontId="19" fillId="0" borderId="0"/>
    <xf numFmtId="0" fontId="202" fillId="0" borderId="0"/>
    <xf numFmtId="0" fontId="99" fillId="45" borderId="61"/>
    <xf numFmtId="0" fontId="70" fillId="46" borderId="0"/>
    <xf numFmtId="0" fontId="19" fillId="0" borderId="0"/>
    <xf numFmtId="0" fontId="70" fillId="0" borderId="0"/>
    <xf numFmtId="0" fontId="278" fillId="0" borderId="0"/>
    <xf numFmtId="0" fontId="19" fillId="0" borderId="0"/>
    <xf numFmtId="0" fontId="270" fillId="0" borderId="112"/>
    <xf numFmtId="0" fontId="19" fillId="0" borderId="0"/>
    <xf numFmtId="0" fontId="278" fillId="0" borderId="0"/>
    <xf numFmtId="0" fontId="278" fillId="48" borderId="83"/>
    <xf numFmtId="0" fontId="70" fillId="0" borderId="0"/>
    <xf numFmtId="0" fontId="19" fillId="0" borderId="0"/>
    <xf numFmtId="0" fontId="278" fillId="0" borderId="0"/>
    <xf numFmtId="0" fontId="70" fillId="0" borderId="0"/>
    <xf numFmtId="0" fontId="70" fillId="0" borderId="0"/>
    <xf numFmtId="0" fontId="139" fillId="44" borderId="61"/>
    <xf numFmtId="0" fontId="253" fillId="48" borderId="83"/>
    <xf numFmtId="0" fontId="70" fillId="0" borderId="0"/>
    <xf numFmtId="0" fontId="19" fillId="0" borderId="0"/>
    <xf numFmtId="0" fontId="70" fillId="0" borderId="0"/>
    <xf numFmtId="0" fontId="76" fillId="55" borderId="0"/>
    <xf numFmtId="0" fontId="278" fillId="48" borderId="83"/>
    <xf numFmtId="0" fontId="70" fillId="0" borderId="0"/>
    <xf numFmtId="0" fontId="19" fillId="0" borderId="0"/>
    <xf numFmtId="0" fontId="70" fillId="0" borderId="0"/>
    <xf numFmtId="0" fontId="70" fillId="0" borderId="0"/>
    <xf numFmtId="0" fontId="139" fillId="44" borderId="61"/>
    <xf numFmtId="0" fontId="70" fillId="0" borderId="0"/>
    <xf numFmtId="0" fontId="19" fillId="0" borderId="0"/>
    <xf numFmtId="0" fontId="70" fillId="0" borderId="0"/>
    <xf numFmtId="0" fontId="98" fillId="45" borderId="47"/>
    <xf numFmtId="0" fontId="56" fillId="0" borderId="52"/>
    <xf numFmtId="0" fontId="278" fillId="0" borderId="0"/>
    <xf numFmtId="0" fontId="70" fillId="0" borderId="0"/>
    <xf numFmtId="0" fontId="272" fillId="82" borderId="116"/>
    <xf numFmtId="0" fontId="59" fillId="0" borderId="54"/>
    <xf numFmtId="0" fontId="278" fillId="0" borderId="0"/>
    <xf numFmtId="0" fontId="278" fillId="0" borderId="0"/>
    <xf numFmtId="0" fontId="276" fillId="0" borderId="132"/>
    <xf numFmtId="0" fontId="70" fillId="0" borderId="0"/>
    <xf numFmtId="0" fontId="70" fillId="0" borderId="0"/>
    <xf numFmtId="0" fontId="278" fillId="0" borderId="0"/>
    <xf numFmtId="0" fontId="19" fillId="0" borderId="0"/>
    <xf numFmtId="0" fontId="19" fillId="0" borderId="0"/>
    <xf numFmtId="0" fontId="278" fillId="48" borderId="83"/>
    <xf numFmtId="0" fontId="70" fillId="0" borderId="0"/>
    <xf numFmtId="0" fontId="70" fillId="0" borderId="0"/>
    <xf numFmtId="0" fontId="278" fillId="0" borderId="0"/>
    <xf numFmtId="0" fontId="19" fillId="0" borderId="0"/>
    <xf numFmtId="0" fontId="139" fillId="44" borderId="61"/>
    <xf numFmtId="0" fontId="278" fillId="0" borderId="0"/>
    <xf numFmtId="0" fontId="70" fillId="0" borderId="0"/>
    <xf numFmtId="0" fontId="81" fillId="0" borderId="132"/>
    <xf numFmtId="0" fontId="278" fillId="48" borderId="83"/>
    <xf numFmtId="0" fontId="70" fillId="0" borderId="0"/>
    <xf numFmtId="0" fontId="70" fillId="0" borderId="0"/>
    <xf numFmtId="0" fontId="19" fillId="0" borderId="0"/>
    <xf numFmtId="0" fontId="248" fillId="0" borderId="0"/>
    <xf numFmtId="0" fontId="139" fillId="44" borderId="61"/>
    <xf numFmtId="0" fontId="19" fillId="0" borderId="0"/>
    <xf numFmtId="0" fontId="139" fillId="44" borderId="61"/>
    <xf numFmtId="0" fontId="278" fillId="0" borderId="0"/>
    <xf numFmtId="0" fontId="56" fillId="0" borderId="52"/>
    <xf numFmtId="0" fontId="278" fillId="0" borderId="0"/>
    <xf numFmtId="0" fontId="70" fillId="0" borderId="0"/>
    <xf numFmtId="0" fontId="278" fillId="0" borderId="0"/>
    <xf numFmtId="0" fontId="57" fillId="0" borderId="53"/>
    <xf numFmtId="0" fontId="278" fillId="0" borderId="0"/>
    <xf numFmtId="0" fontId="70" fillId="0" borderId="0"/>
    <xf numFmtId="0" fontId="78" fillId="0" borderId="168"/>
    <xf numFmtId="0" fontId="278" fillId="48" borderId="83"/>
    <xf numFmtId="0" fontId="270" fillId="0" borderId="112"/>
    <xf numFmtId="0" fontId="139" fillId="44" borderId="61"/>
    <xf numFmtId="0" fontId="70" fillId="0" borderId="0"/>
    <xf numFmtId="0" fontId="70" fillId="0" borderId="0"/>
    <xf numFmtId="0" fontId="70" fillId="0" borderId="0"/>
    <xf numFmtId="0" fontId="19" fillId="0" borderId="0"/>
    <xf numFmtId="0" fontId="149" fillId="75" borderId="137"/>
    <xf numFmtId="0" fontId="19" fillId="0" borderId="0"/>
    <xf numFmtId="0" fontId="278" fillId="0" borderId="0"/>
    <xf numFmtId="0" fontId="278" fillId="48" borderId="83"/>
    <xf numFmtId="0" fontId="278" fillId="0" borderId="0"/>
    <xf numFmtId="0" fontId="70" fillId="0" borderId="0"/>
    <xf numFmtId="0" fontId="278" fillId="0" borderId="86"/>
    <xf numFmtId="0" fontId="278" fillId="0" borderId="99"/>
    <xf numFmtId="0" fontId="70" fillId="0" borderId="0"/>
    <xf numFmtId="0" fontId="19" fillId="0" borderId="0"/>
    <xf numFmtId="0" fontId="74" fillId="54" borderId="0"/>
    <xf numFmtId="0" fontId="278" fillId="0" borderId="0"/>
    <xf numFmtId="0" fontId="278" fillId="0" borderId="0"/>
    <xf numFmtId="0" fontId="70" fillId="14" borderId="50"/>
    <xf numFmtId="0" fontId="278" fillId="0" borderId="0"/>
    <xf numFmtId="0" fontId="70" fillId="0" borderId="0"/>
    <xf numFmtId="0" fontId="270" fillId="0" borderId="112"/>
    <xf numFmtId="0" fontId="278" fillId="0" borderId="0"/>
    <xf numFmtId="0" fontId="139" fillId="44" borderId="61"/>
    <xf numFmtId="0" fontId="70" fillId="0" borderId="0"/>
    <xf numFmtId="0" fontId="278" fillId="0" borderId="0"/>
    <xf numFmtId="0" fontId="278" fillId="0" borderId="0"/>
    <xf numFmtId="0" fontId="19" fillId="0" borderId="0"/>
    <xf numFmtId="0" fontId="19" fillId="0" borderId="0"/>
    <xf numFmtId="0" fontId="19" fillId="0" borderId="0"/>
    <xf numFmtId="0" fontId="278" fillId="0" borderId="0"/>
    <xf numFmtId="0" fontId="19" fillId="0" borderId="0"/>
    <xf numFmtId="0" fontId="19" fillId="46" borderId="0"/>
    <xf numFmtId="0" fontId="59" fillId="0" borderId="54"/>
    <xf numFmtId="0" fontId="278" fillId="0" borderId="0"/>
    <xf numFmtId="0" fontId="19" fillId="43" borderId="0"/>
    <xf numFmtId="0" fontId="59" fillId="0" borderId="54"/>
    <xf numFmtId="0" fontId="278" fillId="0" borderId="0"/>
    <xf numFmtId="0" fontId="19" fillId="0" borderId="0"/>
    <xf numFmtId="0" fontId="19" fillId="0" borderId="0"/>
    <xf numFmtId="0" fontId="278" fillId="0" borderId="0"/>
    <xf numFmtId="0" fontId="278" fillId="0" borderId="0"/>
    <xf numFmtId="0" fontId="59" fillId="0" borderId="0"/>
    <xf numFmtId="0" fontId="278" fillId="0" borderId="0"/>
    <xf numFmtId="0" fontId="70" fillId="0" borderId="0"/>
    <xf numFmtId="0" fontId="70" fillId="0" borderId="0"/>
    <xf numFmtId="0" fontId="70" fillId="0" borderId="0"/>
    <xf numFmtId="0" fontId="74" fillId="54" borderId="0"/>
    <xf numFmtId="0" fontId="70" fillId="0" borderId="0"/>
    <xf numFmtId="0" fontId="70" fillId="0" borderId="0"/>
    <xf numFmtId="0" fontId="70" fillId="0" borderId="0"/>
    <xf numFmtId="0" fontId="76" fillId="47" borderId="0"/>
    <xf numFmtId="0" fontId="278" fillId="0" borderId="0"/>
    <xf numFmtId="0" fontId="19" fillId="0" borderId="0"/>
    <xf numFmtId="0" fontId="278" fillId="0" borderId="0"/>
    <xf numFmtId="0" fontId="70" fillId="0" borderId="0"/>
    <xf numFmtId="0" fontId="70" fillId="0" borderId="0"/>
    <xf numFmtId="0" fontId="278" fillId="0" borderId="0"/>
    <xf numFmtId="0" fontId="278" fillId="0" borderId="0"/>
    <xf numFmtId="0" fontId="70" fillId="0" borderId="0"/>
    <xf numFmtId="0" fontId="278" fillId="0" borderId="0"/>
    <xf numFmtId="0" fontId="70" fillId="0" borderId="0"/>
    <xf numFmtId="0" fontId="70" fillId="0" borderId="0"/>
    <xf numFmtId="0" fontId="19" fillId="0" borderId="0"/>
    <xf numFmtId="0" fontId="278" fillId="0" borderId="0"/>
    <xf numFmtId="0" fontId="139" fillId="44" borderId="61"/>
    <xf numFmtId="0" fontId="278" fillId="0" borderId="0"/>
    <xf numFmtId="0" fontId="70" fillId="0" borderId="0"/>
    <xf numFmtId="0" fontId="70" fillId="0" borderId="0"/>
    <xf numFmtId="0" fontId="70" fillId="0" borderId="0"/>
    <xf numFmtId="0" fontId="278" fillId="0" borderId="0"/>
    <xf numFmtId="0" fontId="278" fillId="0" borderId="0"/>
    <xf numFmtId="0" fontId="208" fillId="1" borderId="132"/>
    <xf numFmtId="0" fontId="270" fillId="0" borderId="112"/>
    <xf numFmtId="0" fontId="278" fillId="0" borderId="0"/>
    <xf numFmtId="0" fontId="19" fillId="0" borderId="0"/>
    <xf numFmtId="0" fontId="278" fillId="0" borderId="0"/>
    <xf numFmtId="0" fontId="278" fillId="0" borderId="0"/>
    <xf numFmtId="0" fontId="19" fillId="0" borderId="0"/>
    <xf numFmtId="0" fontId="70" fillId="0" borderId="0"/>
    <xf numFmtId="0" fontId="70" fillId="0" borderId="0"/>
    <xf numFmtId="0" fontId="278" fillId="0" borderId="0"/>
    <xf numFmtId="0" fontId="272" fillId="82" borderId="116"/>
    <xf numFmtId="0" fontId="278" fillId="48" borderId="83"/>
    <xf numFmtId="0" fontId="278" fillId="48" borderId="83"/>
    <xf numFmtId="0" fontId="50" fillId="0" borderId="94"/>
    <xf numFmtId="0" fontId="19" fillId="0" borderId="0"/>
    <xf numFmtId="0" fontId="52" fillId="0" borderId="0"/>
    <xf numFmtId="0" fontId="70" fillId="0" borderId="0"/>
    <xf numFmtId="0" fontId="19" fillId="0" borderId="0"/>
    <xf numFmtId="0" fontId="278" fillId="0" borderId="0"/>
    <xf numFmtId="0" fontId="70" fillId="0" borderId="0"/>
    <xf numFmtId="0" fontId="70" fillId="0" borderId="0"/>
    <xf numFmtId="0" fontId="70" fillId="0" borderId="0"/>
    <xf numFmtId="0" fontId="278" fillId="0" borderId="0"/>
    <xf numFmtId="0" fontId="56" fillId="0" borderId="52"/>
    <xf numFmtId="0" fontId="70" fillId="0" borderId="0"/>
    <xf numFmtId="0" fontId="70" fillId="0" borderId="0"/>
    <xf numFmtId="0" fontId="70" fillId="0" borderId="0"/>
    <xf numFmtId="0" fontId="70" fillId="0" borderId="0"/>
    <xf numFmtId="0" fontId="139" fillId="44" borderId="61"/>
    <xf numFmtId="0" fontId="70" fillId="0" borderId="0"/>
    <xf numFmtId="0" fontId="278" fillId="0" borderId="0"/>
    <xf numFmtId="0" fontId="278" fillId="0" borderId="0"/>
    <xf numFmtId="0" fontId="50" fillId="0" borderId="0"/>
    <xf numFmtId="0" fontId="278" fillId="0" borderId="0"/>
    <xf numFmtId="0" fontId="19" fillId="0" borderId="0"/>
    <xf numFmtId="0" fontId="270" fillId="0" borderId="112"/>
    <xf numFmtId="0" fontId="139" fillId="44" borderId="61"/>
    <xf numFmtId="0" fontId="70" fillId="0" borderId="0"/>
    <xf numFmtId="0" fontId="70" fillId="0" borderId="0"/>
    <xf numFmtId="0" fontId="270" fillId="0" borderId="112"/>
    <xf numFmtId="0" fontId="19" fillId="0" borderId="0"/>
    <xf numFmtId="0" fontId="278" fillId="0" borderId="0"/>
    <xf numFmtId="0" fontId="70" fillId="0" borderId="0"/>
    <xf numFmtId="0" fontId="70" fillId="0" borderId="0"/>
    <xf numFmtId="0" fontId="19" fillId="0" borderId="0"/>
    <xf numFmtId="0" fontId="70" fillId="0" borderId="0"/>
    <xf numFmtId="0" fontId="70" fillId="0" borderId="0"/>
    <xf numFmtId="0" fontId="270" fillId="0" borderId="112"/>
    <xf numFmtId="0" fontId="278" fillId="0" borderId="0"/>
    <xf numFmtId="0" fontId="19" fillId="0" borderId="0"/>
    <xf numFmtId="0" fontId="278" fillId="0" borderId="0"/>
    <xf numFmtId="0" fontId="70" fillId="0" borderId="0"/>
    <xf numFmtId="0" fontId="70" fillId="0" borderId="0"/>
    <xf numFmtId="0" fontId="70" fillId="0" borderId="0"/>
    <xf numFmtId="0" fontId="59" fillId="0" borderId="0"/>
    <xf numFmtId="0" fontId="19" fillId="0" borderId="0"/>
    <xf numFmtId="0" fontId="70" fillId="0" borderId="0"/>
    <xf numFmtId="0" fontId="278" fillId="0" borderId="0"/>
    <xf numFmtId="0" fontId="59" fillId="0" borderId="0"/>
    <xf numFmtId="0" fontId="19" fillId="0" borderId="0"/>
    <xf numFmtId="0" fontId="19" fillId="0" borderId="0"/>
    <xf numFmtId="0" fontId="19" fillId="0" borderId="0"/>
    <xf numFmtId="0" fontId="19" fillId="0" borderId="0"/>
    <xf numFmtId="0" fontId="70" fillId="0" borderId="0"/>
    <xf numFmtId="0" fontId="8" fillId="52" borderId="0"/>
    <xf numFmtId="0" fontId="70" fillId="0" borderId="0"/>
    <xf numFmtId="0" fontId="19" fillId="0" borderId="0"/>
    <xf numFmtId="0" fontId="70" fillId="0" borderId="0"/>
    <xf numFmtId="0" fontId="19" fillId="16" borderId="0"/>
    <xf numFmtId="0" fontId="278" fillId="48" borderId="83"/>
    <xf numFmtId="0" fontId="19" fillId="0" borderId="0"/>
    <xf numFmtId="0" fontId="278" fillId="0" borderId="0"/>
    <xf numFmtId="0" fontId="70" fillId="0" borderId="0"/>
    <xf numFmtId="0" fontId="56" fillId="0" borderId="52"/>
    <xf numFmtId="0" fontId="19" fillId="0" borderId="0"/>
    <xf numFmtId="0" fontId="278" fillId="0" borderId="0"/>
    <xf numFmtId="0" fontId="278" fillId="0" borderId="0"/>
    <xf numFmtId="0" fontId="278" fillId="0" borderId="0"/>
    <xf numFmtId="0" fontId="19" fillId="0" borderId="0"/>
    <xf numFmtId="0" fontId="19" fillId="0" borderId="0"/>
    <xf numFmtId="0" fontId="241" fillId="0" borderId="0"/>
    <xf numFmtId="0" fontId="74" fillId="47" borderId="0"/>
    <xf numFmtId="0" fontId="19" fillId="0" borderId="0"/>
    <xf numFmtId="0" fontId="56" fillId="0" borderId="52"/>
    <xf numFmtId="0" fontId="59" fillId="0" borderId="0"/>
    <xf numFmtId="0" fontId="70" fillId="0" borderId="0"/>
    <xf numFmtId="0" fontId="70" fillId="0" borderId="0"/>
    <xf numFmtId="0" fontId="70" fillId="0" borderId="0"/>
    <xf numFmtId="0" fontId="19" fillId="0" borderId="0"/>
    <xf numFmtId="0" fontId="139" fillId="44" borderId="61"/>
    <xf numFmtId="0" fontId="70" fillId="0" borderId="0"/>
    <xf numFmtId="0" fontId="19" fillId="0" borderId="0"/>
    <xf numFmtId="0" fontId="19" fillId="0" borderId="0"/>
    <xf numFmtId="0" fontId="19" fillId="0" borderId="0"/>
    <xf numFmtId="0" fontId="19" fillId="0" borderId="0"/>
    <xf numFmtId="0" fontId="19" fillId="0" borderId="0"/>
    <xf numFmtId="0" fontId="70" fillId="0" borderId="0"/>
    <xf numFmtId="0" fontId="19" fillId="0" borderId="0"/>
    <xf numFmtId="0" fontId="139" fillId="44" borderId="61"/>
    <xf numFmtId="0" fontId="21" fillId="0" borderId="111"/>
    <xf numFmtId="0" fontId="70" fillId="0" borderId="0"/>
    <xf numFmtId="0" fontId="139" fillId="44" borderId="61"/>
    <xf numFmtId="0" fontId="19" fillId="0" borderId="0"/>
    <xf numFmtId="0" fontId="278" fillId="0" borderId="0"/>
    <xf numFmtId="0" fontId="64" fillId="0" borderId="55"/>
    <xf numFmtId="0" fontId="70" fillId="0" borderId="0"/>
    <xf numFmtId="0" fontId="139" fillId="44" borderId="61"/>
    <xf numFmtId="0" fontId="278" fillId="0" borderId="0"/>
    <xf numFmtId="0" fontId="19" fillId="0" borderId="0"/>
    <xf numFmtId="0" fontId="278" fillId="0" borderId="0"/>
    <xf numFmtId="0" fontId="74" fillId="53" borderId="0"/>
    <xf numFmtId="0" fontId="70" fillId="0" borderId="0"/>
    <xf numFmtId="0" fontId="70" fillId="0" borderId="0"/>
    <xf numFmtId="0" fontId="278" fillId="0" borderId="0"/>
    <xf numFmtId="0" fontId="19" fillId="0" borderId="0"/>
    <xf numFmtId="0" fontId="278" fillId="0" borderId="0"/>
    <xf numFmtId="0" fontId="19" fillId="0" borderId="0"/>
    <xf numFmtId="0" fontId="270" fillId="0" borderId="112"/>
    <xf numFmtId="0" fontId="139" fillId="44" borderId="61"/>
    <xf numFmtId="0" fontId="278" fillId="0" borderId="0"/>
    <xf numFmtId="0" fontId="70" fillId="0" borderId="0"/>
    <xf numFmtId="0" fontId="278" fillId="0" borderId="0"/>
    <xf numFmtId="0" fontId="70" fillId="0" borderId="0"/>
    <xf numFmtId="0" fontId="19" fillId="0" borderId="0"/>
    <xf numFmtId="0" fontId="278" fillId="0" borderId="0"/>
    <xf numFmtId="0" fontId="278" fillId="48" borderId="83"/>
    <xf numFmtId="0" fontId="19" fillId="0" borderId="0"/>
    <xf numFmtId="0" fontId="70" fillId="0" borderId="0"/>
    <xf numFmtId="0" fontId="70" fillId="0" borderId="0"/>
    <xf numFmtId="0" fontId="70" fillId="0" borderId="0"/>
    <xf numFmtId="0" fontId="61" fillId="0" borderId="0"/>
    <xf numFmtId="0" fontId="70" fillId="0" borderId="0"/>
    <xf numFmtId="0" fontId="278" fillId="0" borderId="0"/>
    <xf numFmtId="0" fontId="70" fillId="0" borderId="0"/>
    <xf numFmtId="0" fontId="19" fillId="0" borderId="0"/>
    <xf numFmtId="0" fontId="278" fillId="0" borderId="0"/>
    <xf numFmtId="0" fontId="19" fillId="0" borderId="0"/>
    <xf numFmtId="0" fontId="56" fillId="0" borderId="52"/>
    <xf numFmtId="0" fontId="70" fillId="0" borderId="0"/>
    <xf numFmtId="0" fontId="19" fillId="0" borderId="0"/>
    <xf numFmtId="0" fontId="278" fillId="0" borderId="0"/>
    <xf numFmtId="0" fontId="139" fillId="44" borderId="61"/>
    <xf numFmtId="0" fontId="278" fillId="0" borderId="0"/>
    <xf numFmtId="0" fontId="278" fillId="0" borderId="0"/>
    <xf numFmtId="0" fontId="270" fillId="0" borderId="112"/>
    <xf numFmtId="0" fontId="70" fillId="47" borderId="0"/>
    <xf numFmtId="0" fontId="278" fillId="0" borderId="0"/>
    <xf numFmtId="0" fontId="278" fillId="0" borderId="0"/>
    <xf numFmtId="0" fontId="19" fillId="0" borderId="0"/>
    <xf numFmtId="0" fontId="70" fillId="0" borderId="0"/>
    <xf numFmtId="0" fontId="270" fillId="0" borderId="112"/>
    <xf numFmtId="0" fontId="19" fillId="0" borderId="0"/>
    <xf numFmtId="0" fontId="139" fillId="44" borderId="61"/>
    <xf numFmtId="0" fontId="19" fillId="0" borderId="0"/>
    <xf numFmtId="0" fontId="19" fillId="0" borderId="0"/>
    <xf numFmtId="0" fontId="70" fillId="0" borderId="0"/>
    <xf numFmtId="0" fontId="19" fillId="0" borderId="0"/>
    <xf numFmtId="0" fontId="74" fillId="49" borderId="0"/>
    <xf numFmtId="0" fontId="70" fillId="0" borderId="0"/>
    <xf numFmtId="0" fontId="272" fillId="0" borderId="168"/>
    <xf numFmtId="0" fontId="19" fillId="0" borderId="0"/>
    <xf numFmtId="0" fontId="104" fillId="0" borderId="0"/>
    <xf numFmtId="0" fontId="70" fillId="0" borderId="0"/>
    <xf numFmtId="0" fontId="35" fillId="0" borderId="45"/>
    <xf numFmtId="0" fontId="19" fillId="0" borderId="0"/>
    <xf numFmtId="0" fontId="70" fillId="0" borderId="0"/>
    <xf numFmtId="0" fontId="59" fillId="0" borderId="54"/>
    <xf numFmtId="0" fontId="76" fillId="52" borderId="0"/>
    <xf numFmtId="0" fontId="19" fillId="0" borderId="0"/>
    <xf numFmtId="0" fontId="19" fillId="0" borderId="0"/>
    <xf numFmtId="0" fontId="19" fillId="0" borderId="0"/>
    <xf numFmtId="0" fontId="278" fillId="0" borderId="0"/>
    <xf numFmtId="0" fontId="278" fillId="0" borderId="0"/>
    <xf numFmtId="0" fontId="70" fillId="0" borderId="0"/>
    <xf numFmtId="0" fontId="270" fillId="0" borderId="112"/>
    <xf numFmtId="0" fontId="19" fillId="0" borderId="0"/>
    <xf numFmtId="0" fontId="19" fillId="0" borderId="0"/>
    <xf numFmtId="0" fontId="70" fillId="0" borderId="0"/>
    <xf numFmtId="0" fontId="278" fillId="0" borderId="0"/>
    <xf numFmtId="0" fontId="278" fillId="0" borderId="0"/>
    <xf numFmtId="0" fontId="70" fillId="0" borderId="0"/>
    <xf numFmtId="0" fontId="46" fillId="0" borderId="0"/>
    <xf numFmtId="0" fontId="19" fillId="0" borderId="0"/>
    <xf numFmtId="0" fontId="70" fillId="0" borderId="0"/>
    <xf numFmtId="0" fontId="70" fillId="0" borderId="0"/>
    <xf numFmtId="0" fontId="270" fillId="0" borderId="112"/>
    <xf numFmtId="0" fontId="278" fillId="0" borderId="0"/>
    <xf numFmtId="0" fontId="19" fillId="0" borderId="0"/>
    <xf numFmtId="0" fontId="278" fillId="0" borderId="0"/>
    <xf numFmtId="0" fontId="70" fillId="0" borderId="0"/>
    <xf numFmtId="0" fontId="19" fillId="0" borderId="0"/>
    <xf numFmtId="0" fontId="278" fillId="0" borderId="0"/>
    <xf numFmtId="0" fontId="19" fillId="32" borderId="0"/>
    <xf numFmtId="0" fontId="278" fillId="0" borderId="0"/>
    <xf numFmtId="0" fontId="59" fillId="0" borderId="0"/>
    <xf numFmtId="0" fontId="139" fillId="44" borderId="61"/>
    <xf numFmtId="0" fontId="278" fillId="0" borderId="0"/>
    <xf numFmtId="0" fontId="278" fillId="0" borderId="0"/>
    <xf numFmtId="0" fontId="70" fillId="0" borderId="0"/>
    <xf numFmtId="0" fontId="139" fillId="44" borderId="61"/>
    <xf numFmtId="0" fontId="70" fillId="0" borderId="0"/>
    <xf numFmtId="0" fontId="70" fillId="0" borderId="0"/>
    <xf numFmtId="0" fontId="70" fillId="0" borderId="0"/>
    <xf numFmtId="0" fontId="119" fillId="0" borderId="54"/>
    <xf numFmtId="0" fontId="70" fillId="0" borderId="0"/>
    <xf numFmtId="0" fontId="70" fillId="0" borderId="0"/>
    <xf numFmtId="0" fontId="19" fillId="0" borderId="0"/>
    <xf numFmtId="0" fontId="19" fillId="0" borderId="0"/>
    <xf numFmtId="0" fontId="70" fillId="0" borderId="0"/>
    <xf numFmtId="0" fontId="270" fillId="0" borderId="112"/>
    <xf numFmtId="0" fontId="74" fillId="59" borderId="0"/>
    <xf numFmtId="0" fontId="70" fillId="0" borderId="0"/>
    <xf numFmtId="0" fontId="19" fillId="0" borderId="0"/>
    <xf numFmtId="0" fontId="278" fillId="0" borderId="0"/>
    <xf numFmtId="0" fontId="70" fillId="0" borderId="0"/>
    <xf numFmtId="0" fontId="19" fillId="0" borderId="0"/>
    <xf numFmtId="0" fontId="70" fillId="0" borderId="0"/>
    <xf numFmtId="0" fontId="70" fillId="0" borderId="0"/>
    <xf numFmtId="0" fontId="278" fillId="0" borderId="0"/>
    <xf numFmtId="0" fontId="278" fillId="0" borderId="0"/>
    <xf numFmtId="0" fontId="19" fillId="0" borderId="0"/>
    <xf numFmtId="0" fontId="46" fillId="0" borderId="0"/>
    <xf numFmtId="0" fontId="59" fillId="0" borderId="54"/>
    <xf numFmtId="0" fontId="122" fillId="0" borderId="66"/>
    <xf numFmtId="0" fontId="70" fillId="42" borderId="0"/>
    <xf numFmtId="0" fontId="70" fillId="0" borderId="0"/>
    <xf numFmtId="0" fontId="19" fillId="0" borderId="0"/>
    <xf numFmtId="0" fontId="70" fillId="0" borderId="0"/>
    <xf numFmtId="0" fontId="19" fillId="0" borderId="0"/>
    <xf numFmtId="0" fontId="278" fillId="0" borderId="0"/>
    <xf numFmtId="0" fontId="270" fillId="0" borderId="112"/>
    <xf numFmtId="0" fontId="278" fillId="0" borderId="0"/>
    <xf numFmtId="0" fontId="70" fillId="0" borderId="0"/>
    <xf numFmtId="0" fontId="70" fillId="0" borderId="0"/>
    <xf numFmtId="0" fontId="70" fillId="0" borderId="0"/>
    <xf numFmtId="0" fontId="265" fillId="0" borderId="0"/>
    <xf numFmtId="0" fontId="70" fillId="0" borderId="0"/>
    <xf numFmtId="0" fontId="52" fillId="0" borderId="0"/>
    <xf numFmtId="0" fontId="70" fillId="0" borderId="0"/>
    <xf numFmtId="0" fontId="56" fillId="0" borderId="52"/>
    <xf numFmtId="0" fontId="70" fillId="0" borderId="0"/>
    <xf numFmtId="0" fontId="139" fillId="44" borderId="61"/>
    <xf numFmtId="0" fontId="19" fillId="0" borderId="0"/>
    <xf numFmtId="0" fontId="139" fillId="44" borderId="61"/>
    <xf numFmtId="0" fontId="19" fillId="0" borderId="0"/>
    <xf numFmtId="0" fontId="278" fillId="0" borderId="0"/>
    <xf numFmtId="0" fontId="70" fillId="0" borderId="0"/>
    <xf numFmtId="0" fontId="70" fillId="0" borderId="0"/>
    <xf numFmtId="0" fontId="157" fillId="76" borderId="128"/>
    <xf numFmtId="0" fontId="70" fillId="0" borderId="0"/>
    <xf numFmtId="0" fontId="19" fillId="0" borderId="0"/>
    <xf numFmtId="0" fontId="70" fillId="0" borderId="0"/>
    <xf numFmtId="0" fontId="139" fillId="44" borderId="61"/>
    <xf numFmtId="0" fontId="19" fillId="0" borderId="0"/>
    <xf numFmtId="0" fontId="70" fillId="0" borderId="0"/>
    <xf numFmtId="0" fontId="70" fillId="0" borderId="0"/>
    <xf numFmtId="0" fontId="19" fillId="0" borderId="0"/>
    <xf numFmtId="0" fontId="70" fillId="0" borderId="0"/>
    <xf numFmtId="0" fontId="70" fillId="0" borderId="0"/>
    <xf numFmtId="0" fontId="70" fillId="0" borderId="0"/>
    <xf numFmtId="0" fontId="70" fillId="0" borderId="0"/>
    <xf numFmtId="0" fontId="270" fillId="0" borderId="112"/>
    <xf numFmtId="0" fontId="278" fillId="0" borderId="0"/>
    <xf numFmtId="0" fontId="70" fillId="0" borderId="0"/>
    <xf numFmtId="0" fontId="70" fillId="0" borderId="0"/>
    <xf numFmtId="0" fontId="19" fillId="0" borderId="0"/>
    <xf numFmtId="0" fontId="19" fillId="0" borderId="0"/>
    <xf numFmtId="0" fontId="278" fillId="0" borderId="0"/>
    <xf numFmtId="0" fontId="139" fillId="44" borderId="61"/>
    <xf numFmtId="0" fontId="19" fillId="0" borderId="0"/>
    <xf numFmtId="0" fontId="139" fillId="44" borderId="61"/>
    <xf numFmtId="0" fontId="56" fillId="0" borderId="52"/>
    <xf numFmtId="0" fontId="278" fillId="0" borderId="0"/>
    <xf numFmtId="0" fontId="70" fillId="0" borderId="0"/>
    <xf numFmtId="0" fontId="278" fillId="0" borderId="0"/>
    <xf numFmtId="0" fontId="70" fillId="0" borderId="0"/>
    <xf numFmtId="0" fontId="70" fillId="0" borderId="0"/>
    <xf numFmtId="0" fontId="59" fillId="0" borderId="54"/>
    <xf numFmtId="0" fontId="278" fillId="0" borderId="0"/>
    <xf numFmtId="0" fontId="70" fillId="0" borderId="0"/>
    <xf numFmtId="0" fontId="278" fillId="0" borderId="0"/>
    <xf numFmtId="0" fontId="278" fillId="0" borderId="0"/>
    <xf numFmtId="0" fontId="19" fillId="0" borderId="0"/>
    <xf numFmtId="0" fontId="70" fillId="0" borderId="0"/>
    <xf numFmtId="0" fontId="278" fillId="0" borderId="0"/>
    <xf numFmtId="0" fontId="70" fillId="0" borderId="0"/>
    <xf numFmtId="0" fontId="19" fillId="0" borderId="0"/>
    <xf numFmtId="0" fontId="122" fillId="0" borderId="66"/>
    <xf numFmtId="0" fontId="278" fillId="0" borderId="0"/>
    <xf numFmtId="0" fontId="70" fillId="0" borderId="0"/>
    <xf numFmtId="0" fontId="56" fillId="0" borderId="52"/>
    <xf numFmtId="0" fontId="19" fillId="0" borderId="0"/>
    <xf numFmtId="0" fontId="84" fillId="0" borderId="0"/>
    <xf numFmtId="0" fontId="19" fillId="0" borderId="0"/>
    <xf numFmtId="0" fontId="70" fillId="0" borderId="0"/>
    <xf numFmtId="0" fontId="19" fillId="0" borderId="0"/>
    <xf numFmtId="0" fontId="46" fillId="0" borderId="0"/>
    <xf numFmtId="0" fontId="19" fillId="0" borderId="0"/>
    <xf numFmtId="0" fontId="139" fillId="44" borderId="61"/>
    <xf numFmtId="0" fontId="19" fillId="0" borderId="0"/>
    <xf numFmtId="0" fontId="70" fillId="0" borderId="0"/>
    <xf numFmtId="0" fontId="19" fillId="0" borderId="0"/>
    <xf numFmtId="0" fontId="74" fillId="54" borderId="0"/>
    <xf numFmtId="0" fontId="19" fillId="0" borderId="0"/>
    <xf numFmtId="0" fontId="278" fillId="0" borderId="0"/>
    <xf numFmtId="0" fontId="45" fillId="71" borderId="0"/>
    <xf numFmtId="0" fontId="70" fillId="0" borderId="0"/>
    <xf numFmtId="0" fontId="70" fillId="0" borderId="0"/>
    <xf numFmtId="0" fontId="70" fillId="0" borderId="0"/>
    <xf numFmtId="0" fontId="70" fillId="0" borderId="0"/>
    <xf numFmtId="0" fontId="70" fillId="0" borderId="0"/>
    <xf numFmtId="0" fontId="278" fillId="0" borderId="0"/>
    <xf numFmtId="0" fontId="74" fillId="56" borderId="0"/>
    <xf numFmtId="0" fontId="19" fillId="0" borderId="0"/>
    <xf numFmtId="0" fontId="19" fillId="0" borderId="0"/>
    <xf numFmtId="0" fontId="70" fillId="0" borderId="0"/>
    <xf numFmtId="0" fontId="70" fillId="0" borderId="0"/>
    <xf numFmtId="0" fontId="19" fillId="0" borderId="0"/>
    <xf numFmtId="0" fontId="70" fillId="0" borderId="0"/>
    <xf numFmtId="0" fontId="19" fillId="0" borderId="0"/>
    <xf numFmtId="0" fontId="19" fillId="0" borderId="0"/>
    <xf numFmtId="0" fontId="278" fillId="0" borderId="0"/>
    <xf numFmtId="0" fontId="74" fillId="54" borderId="0"/>
    <xf numFmtId="0" fontId="278" fillId="0" borderId="0"/>
    <xf numFmtId="0" fontId="70" fillId="0" borderId="0"/>
    <xf numFmtId="0" fontId="52" fillId="0" borderId="0"/>
    <xf numFmtId="0" fontId="278" fillId="0" borderId="0"/>
    <xf numFmtId="0" fontId="70" fillId="0" borderId="0"/>
    <xf numFmtId="0" fontId="19" fillId="0" borderId="0"/>
    <xf numFmtId="0" fontId="19" fillId="32" borderId="0"/>
    <xf numFmtId="0" fontId="70" fillId="0" borderId="0"/>
    <xf numFmtId="0" fontId="19" fillId="0" borderId="0"/>
    <xf numFmtId="0" fontId="70" fillId="0" borderId="0"/>
    <xf numFmtId="0" fontId="139" fillId="44" borderId="61"/>
    <xf numFmtId="0" fontId="70" fillId="0" borderId="0"/>
    <xf numFmtId="0" fontId="70" fillId="0" borderId="0"/>
    <xf numFmtId="0" fontId="19" fillId="0" borderId="0"/>
    <xf numFmtId="0" fontId="70" fillId="0" borderId="0"/>
    <xf numFmtId="0" fontId="278" fillId="0" borderId="0"/>
    <xf numFmtId="0" fontId="278" fillId="0" borderId="0"/>
    <xf numFmtId="0" fontId="70" fillId="0" borderId="0"/>
    <xf numFmtId="0" fontId="278" fillId="0" borderId="0"/>
    <xf numFmtId="0" fontId="8" fillId="45" borderId="0"/>
    <xf numFmtId="0" fontId="278" fillId="0" borderId="0"/>
    <xf numFmtId="0" fontId="122" fillId="0" borderId="66"/>
    <xf numFmtId="0" fontId="113" fillId="0" borderId="0"/>
    <xf numFmtId="0" fontId="70" fillId="0" borderId="0"/>
    <xf numFmtId="0" fontId="70" fillId="0" borderId="0"/>
    <xf numFmtId="0" fontId="19" fillId="0" borderId="0"/>
    <xf numFmtId="0" fontId="56" fillId="0" borderId="52"/>
    <xf numFmtId="0" fontId="19" fillId="0" borderId="0"/>
    <xf numFmtId="0" fontId="278" fillId="48" borderId="83"/>
    <xf numFmtId="0" fontId="8" fillId="48" borderId="0"/>
    <xf numFmtId="0" fontId="8" fillId="44" borderId="0"/>
    <xf numFmtId="0" fontId="278" fillId="0" borderId="0"/>
    <xf numFmtId="0" fontId="70" fillId="0" borderId="0"/>
    <xf numFmtId="0" fontId="278" fillId="0" borderId="0"/>
    <xf numFmtId="0" fontId="270" fillId="0" borderId="112"/>
    <xf numFmtId="0" fontId="70" fillId="0" borderId="0"/>
    <xf numFmtId="0" fontId="70" fillId="0" borderId="0"/>
    <xf numFmtId="0" fontId="59" fillId="0" borderId="54"/>
    <xf numFmtId="0" fontId="278" fillId="48" borderId="83"/>
    <xf numFmtId="0" fontId="70" fillId="0" borderId="0"/>
    <xf numFmtId="0" fontId="70" fillId="0" borderId="0"/>
    <xf numFmtId="0" fontId="70" fillId="40" borderId="0"/>
    <xf numFmtId="0" fontId="19" fillId="0" borderId="0"/>
    <xf numFmtId="0" fontId="278" fillId="0" borderId="0"/>
    <xf numFmtId="0" fontId="81" fillId="0" borderId="132"/>
    <xf numFmtId="0" fontId="278" fillId="48" borderId="83"/>
    <xf numFmtId="0" fontId="45" fillId="47" borderId="0"/>
    <xf numFmtId="0" fontId="278" fillId="0" borderId="0"/>
    <xf numFmtId="0" fontId="70" fillId="0" borderId="0"/>
    <xf numFmtId="0" fontId="218" fillId="0" borderId="0"/>
    <xf numFmtId="0" fontId="70" fillId="0" borderId="0"/>
    <xf numFmtId="0" fontId="19" fillId="0" borderId="0"/>
    <xf numFmtId="0" fontId="70" fillId="0" borderId="0"/>
    <xf numFmtId="0" fontId="70" fillId="0" borderId="0"/>
    <xf numFmtId="0" fontId="59" fillId="0" borderId="54"/>
    <xf numFmtId="0" fontId="46" fillId="0" borderId="0"/>
    <xf numFmtId="0" fontId="70" fillId="0" borderId="0"/>
    <xf numFmtId="0" fontId="139" fillId="44" borderId="61"/>
    <xf numFmtId="0" fontId="19" fillId="0" borderId="0"/>
    <xf numFmtId="0" fontId="19" fillId="0" borderId="0"/>
    <xf numFmtId="0" fontId="163" fillId="0" borderId="114"/>
    <xf numFmtId="0" fontId="70" fillId="0" borderId="0"/>
    <xf numFmtId="0" fontId="70" fillId="0" borderId="0"/>
    <xf numFmtId="0" fontId="278" fillId="0" borderId="0"/>
    <xf numFmtId="0" fontId="278" fillId="0" borderId="0"/>
    <xf numFmtId="0" fontId="278" fillId="0" borderId="0"/>
    <xf numFmtId="0" fontId="70" fillId="0" borderId="0"/>
    <xf numFmtId="0" fontId="278" fillId="0" borderId="0"/>
    <xf numFmtId="0" fontId="70" fillId="0" borderId="0"/>
    <xf numFmtId="0" fontId="19" fillId="0" borderId="0"/>
    <xf numFmtId="0" fontId="70" fillId="0" borderId="0"/>
    <xf numFmtId="0" fontId="59" fillId="0" borderId="54"/>
    <xf numFmtId="0" fontId="70" fillId="0" borderId="0"/>
    <xf numFmtId="0" fontId="59" fillId="0" borderId="54"/>
    <xf numFmtId="0" fontId="70" fillId="0" borderId="0"/>
    <xf numFmtId="0" fontId="139" fillId="44" borderId="61"/>
    <xf numFmtId="0" fontId="19" fillId="0" borderId="0"/>
    <xf numFmtId="0" fontId="19" fillId="0" borderId="0"/>
    <xf numFmtId="0" fontId="46" fillId="0" borderId="0"/>
    <xf numFmtId="0" fontId="139" fillId="44" borderId="61"/>
    <xf numFmtId="0" fontId="278" fillId="0" borderId="0"/>
    <xf numFmtId="0" fontId="19" fillId="0" borderId="0"/>
    <xf numFmtId="0" fontId="278" fillId="0" borderId="0"/>
    <xf numFmtId="0" fontId="49" fillId="0" borderId="0"/>
    <xf numFmtId="0" fontId="70" fillId="0" borderId="0"/>
    <xf numFmtId="0" fontId="19" fillId="0" borderId="0"/>
    <xf numFmtId="0" fontId="19" fillId="0" borderId="0"/>
    <xf numFmtId="0" fontId="19" fillId="0" borderId="0"/>
    <xf numFmtId="0" fontId="270" fillId="0" borderId="112"/>
    <xf numFmtId="0" fontId="278" fillId="0" borderId="0"/>
    <xf numFmtId="0" fontId="70" fillId="0" borderId="0"/>
    <xf numFmtId="0" fontId="70" fillId="0" borderId="0"/>
    <xf numFmtId="0" fontId="278" fillId="0" borderId="0"/>
    <xf numFmtId="0" fontId="19" fillId="0" borderId="0"/>
    <xf numFmtId="0" fontId="19" fillId="0" borderId="0"/>
    <xf numFmtId="0" fontId="270" fillId="0" borderId="112"/>
    <xf numFmtId="0" fontId="278" fillId="0" borderId="0"/>
    <xf numFmtId="0" fontId="70" fillId="0" borderId="0"/>
    <xf numFmtId="0" fontId="70" fillId="0" borderId="0"/>
    <xf numFmtId="0" fontId="278" fillId="0" borderId="0"/>
    <xf numFmtId="0" fontId="70" fillId="0" borderId="0"/>
    <xf numFmtId="0" fontId="278" fillId="48" borderId="83"/>
    <xf numFmtId="0" fontId="70" fillId="0" borderId="0"/>
    <xf numFmtId="0" fontId="19" fillId="0" borderId="0"/>
    <xf numFmtId="0" fontId="278" fillId="0" borderId="0"/>
    <xf numFmtId="0" fontId="56" fillId="0" borderId="52"/>
    <xf numFmtId="0" fontId="278" fillId="48" borderId="83"/>
    <xf numFmtId="0" fontId="74" fillId="53" borderId="0"/>
    <xf numFmtId="0" fontId="278" fillId="0" borderId="0"/>
    <xf numFmtId="0" fontId="70" fillId="0" borderId="0"/>
    <xf numFmtId="0" fontId="70" fillId="0" borderId="0"/>
    <xf numFmtId="0" fontId="278" fillId="48" borderId="83"/>
    <xf numFmtId="0" fontId="278" fillId="0" borderId="0"/>
    <xf numFmtId="0" fontId="70" fillId="0" borderId="0"/>
    <xf numFmtId="0" fontId="19" fillId="0" borderId="0"/>
    <xf numFmtId="0" fontId="70" fillId="0" borderId="0"/>
    <xf numFmtId="0" fontId="278" fillId="0" borderId="0"/>
    <xf numFmtId="0" fontId="70" fillId="0" borderId="0"/>
    <xf numFmtId="0" fontId="70" fillId="0" borderId="0"/>
    <xf numFmtId="0" fontId="45" fillId="47" borderId="0"/>
    <xf numFmtId="0" fontId="77" fillId="0" borderId="0"/>
    <xf numFmtId="0" fontId="278" fillId="0" borderId="0"/>
    <xf numFmtId="0" fontId="46" fillId="0" borderId="0"/>
    <xf numFmtId="0" fontId="19" fillId="47" borderId="0"/>
    <xf numFmtId="0" fontId="19" fillId="0" borderId="0"/>
    <xf numFmtId="0" fontId="70" fillId="0" borderId="0"/>
    <xf numFmtId="0" fontId="70" fillId="0" borderId="0"/>
    <xf numFmtId="0" fontId="278" fillId="0" borderId="0"/>
    <xf numFmtId="0" fontId="70" fillId="0" borderId="0"/>
    <xf numFmtId="0" fontId="19" fillId="0" borderId="0"/>
    <xf numFmtId="0" fontId="278" fillId="0" borderId="0"/>
    <xf numFmtId="0" fontId="278" fillId="0" borderId="0"/>
    <xf numFmtId="0" fontId="70" fillId="0" borderId="0"/>
    <xf numFmtId="0" fontId="19" fillId="0" borderId="0"/>
    <xf numFmtId="0" fontId="70" fillId="0" borderId="0"/>
    <xf numFmtId="0" fontId="19" fillId="0" borderId="0"/>
    <xf numFmtId="0" fontId="278" fillId="0" borderId="0"/>
    <xf numFmtId="0" fontId="139" fillId="44" borderId="61"/>
    <xf numFmtId="0" fontId="19" fillId="16" borderId="0"/>
    <xf numFmtId="0" fontId="70" fillId="0" borderId="0"/>
    <xf numFmtId="0" fontId="70" fillId="0" borderId="0"/>
    <xf numFmtId="0" fontId="278" fillId="0" borderId="0"/>
    <xf numFmtId="0" fontId="46" fillId="0" borderId="0"/>
    <xf numFmtId="0" fontId="70" fillId="0" borderId="0"/>
    <xf numFmtId="0" fontId="19" fillId="0" borderId="0"/>
    <xf numFmtId="0" fontId="19" fillId="0" borderId="0"/>
    <xf numFmtId="0" fontId="278" fillId="0" borderId="0"/>
    <xf numFmtId="0" fontId="70" fillId="0" borderId="0"/>
    <xf numFmtId="0" fontId="278" fillId="0" borderId="0"/>
    <xf numFmtId="0" fontId="70" fillId="0" borderId="0"/>
    <xf numFmtId="0" fontId="278" fillId="0" borderId="0"/>
    <xf numFmtId="0" fontId="278" fillId="0" borderId="0"/>
    <xf numFmtId="0" fontId="8" fillId="45" borderId="0"/>
    <xf numFmtId="0" fontId="70" fillId="0" borderId="0"/>
    <xf numFmtId="0" fontId="19" fillId="0" borderId="0"/>
    <xf numFmtId="0" fontId="70" fillId="0" borderId="0"/>
    <xf numFmtId="0" fontId="19" fillId="0" borderId="0"/>
    <xf numFmtId="0" fontId="70" fillId="0" borderId="0"/>
    <xf numFmtId="0" fontId="139" fillId="44" borderId="61"/>
    <xf numFmtId="0" fontId="278" fillId="0" borderId="0"/>
    <xf numFmtId="0" fontId="278" fillId="0" borderId="0"/>
    <xf numFmtId="0" fontId="139" fillId="44" borderId="61"/>
    <xf numFmtId="0" fontId="70" fillId="0" borderId="0"/>
    <xf numFmtId="0" fontId="70" fillId="46" borderId="0"/>
    <xf numFmtId="0" fontId="278" fillId="0" borderId="0"/>
    <xf numFmtId="0" fontId="70" fillId="14" borderId="50"/>
    <xf numFmtId="0" fontId="270" fillId="0" borderId="112"/>
    <xf numFmtId="0" fontId="70" fillId="0" borderId="0"/>
    <xf numFmtId="0" fontId="19" fillId="0" borderId="0"/>
    <xf numFmtId="0" fontId="79" fillId="0" borderId="116"/>
    <xf numFmtId="0" fontId="19" fillId="0" borderId="0"/>
    <xf numFmtId="0" fontId="70" fillId="0" borderId="0"/>
    <xf numFmtId="0" fontId="70" fillId="0" borderId="0"/>
    <xf numFmtId="0" fontId="70" fillId="0" borderId="0"/>
    <xf numFmtId="0" fontId="70" fillId="0" borderId="0"/>
    <xf numFmtId="0" fontId="278" fillId="0" borderId="0"/>
    <xf numFmtId="0" fontId="19" fillId="0" borderId="0"/>
    <xf numFmtId="0" fontId="19" fillId="0" borderId="0"/>
    <xf numFmtId="0" fontId="70" fillId="0" borderId="0"/>
    <xf numFmtId="0" fontId="70" fillId="0" borderId="0"/>
    <xf numFmtId="0" fontId="278" fillId="0" borderId="0"/>
    <xf numFmtId="0" fontId="70" fillId="0" borderId="0"/>
    <xf numFmtId="0" fontId="70" fillId="0" borderId="0"/>
    <xf numFmtId="0" fontId="19" fillId="0" borderId="0"/>
    <xf numFmtId="0" fontId="19" fillId="0" borderId="0"/>
    <xf numFmtId="0" fontId="8" fillId="44" borderId="0"/>
    <xf numFmtId="0" fontId="59" fillId="0" borderId="0"/>
    <xf numFmtId="0" fontId="139" fillId="44" borderId="61"/>
    <xf numFmtId="0" fontId="141" fillId="0" borderId="168"/>
    <xf numFmtId="0" fontId="19" fillId="0" borderId="0"/>
    <xf numFmtId="0" fontId="70" fillId="0" borderId="0"/>
    <xf numFmtId="0" fontId="270" fillId="0" borderId="112"/>
    <xf numFmtId="0" fontId="278" fillId="0" borderId="0"/>
    <xf numFmtId="0" fontId="278" fillId="0" borderId="0"/>
    <xf numFmtId="0" fontId="19" fillId="0" borderId="0"/>
    <xf numFmtId="0" fontId="278" fillId="0" borderId="0"/>
    <xf numFmtId="0" fontId="19" fillId="0" borderId="0"/>
    <xf numFmtId="0" fontId="278" fillId="0" borderId="0"/>
    <xf numFmtId="0" fontId="278" fillId="0" borderId="0"/>
    <xf numFmtId="0" fontId="70" fillId="0" borderId="0"/>
    <xf numFmtId="0" fontId="19" fillId="0" borderId="0"/>
    <xf numFmtId="0" fontId="70" fillId="0" borderId="0"/>
    <xf numFmtId="0" fontId="278" fillId="0" borderId="0"/>
    <xf numFmtId="0" fontId="278" fillId="0" borderId="0"/>
    <xf numFmtId="0" fontId="278" fillId="48" borderId="83"/>
    <xf numFmtId="0" fontId="70" fillId="0" borderId="0"/>
    <xf numFmtId="0" fontId="19" fillId="0" borderId="0"/>
    <xf numFmtId="0" fontId="70" fillId="0" borderId="0"/>
    <xf numFmtId="0" fontId="70" fillId="0" borderId="0"/>
    <xf numFmtId="0" fontId="70" fillId="0" borderId="0"/>
    <xf numFmtId="0" fontId="70" fillId="0" borderId="0"/>
    <xf numFmtId="0" fontId="139" fillId="44" borderId="61"/>
    <xf numFmtId="0" fontId="278" fillId="0" borderId="0"/>
    <xf numFmtId="0" fontId="70" fillId="0" borderId="0"/>
    <xf numFmtId="0" fontId="272" fillId="0" borderId="144"/>
    <xf numFmtId="0" fontId="8" fillId="51" borderId="0"/>
    <xf numFmtId="0" fontId="56" fillId="0" borderId="52"/>
    <xf numFmtId="0" fontId="278" fillId="48" borderId="83"/>
    <xf numFmtId="0" fontId="278" fillId="0" borderId="0"/>
    <xf numFmtId="0" fontId="278" fillId="0" borderId="0"/>
    <xf numFmtId="0" fontId="19" fillId="0" borderId="0"/>
    <xf numFmtId="0" fontId="85" fillId="0" borderId="54"/>
    <xf numFmtId="0" fontId="19" fillId="0" borderId="0"/>
    <xf numFmtId="0" fontId="19" fillId="0" borderId="0"/>
    <xf numFmtId="0" fontId="140" fillId="44" borderId="61"/>
    <xf numFmtId="0" fontId="278" fillId="0" borderId="0"/>
    <xf numFmtId="0" fontId="19" fillId="0" borderId="0"/>
    <xf numFmtId="0" fontId="70" fillId="0" borderId="0"/>
    <xf numFmtId="0" fontId="70" fillId="0" borderId="0"/>
    <xf numFmtId="0" fontId="70" fillId="44" borderId="0"/>
    <xf numFmtId="0" fontId="104" fillId="0" borderId="63"/>
    <xf numFmtId="0" fontId="19" fillId="0" borderId="0"/>
    <xf numFmtId="0" fontId="19" fillId="0" borderId="0"/>
    <xf numFmtId="0" fontId="278" fillId="0" borderId="0"/>
    <xf numFmtId="0" fontId="273" fillId="0" borderId="128"/>
    <xf numFmtId="0" fontId="273" fillId="0" borderId="128"/>
    <xf numFmtId="0" fontId="70" fillId="0" borderId="0"/>
    <xf numFmtId="0" fontId="70" fillId="0" borderId="0"/>
    <xf numFmtId="0" fontId="19" fillId="0" borderId="0"/>
    <xf numFmtId="0" fontId="70" fillId="0" borderId="0"/>
    <xf numFmtId="0" fontId="19" fillId="0" borderId="0"/>
    <xf numFmtId="0" fontId="70" fillId="0" borderId="0"/>
    <xf numFmtId="0" fontId="19" fillId="0" borderId="0"/>
    <xf numFmtId="0" fontId="70" fillId="0" borderId="0"/>
    <xf numFmtId="0" fontId="278" fillId="0" borderId="0"/>
    <xf numFmtId="0" fontId="19" fillId="48" borderId="0"/>
    <xf numFmtId="0" fontId="19" fillId="0" borderId="0"/>
    <xf numFmtId="0" fontId="278" fillId="0" borderId="0"/>
    <xf numFmtId="0" fontId="278" fillId="0" borderId="0"/>
    <xf numFmtId="0" fontId="70" fillId="0" borderId="0"/>
    <xf numFmtId="0" fontId="70" fillId="0" borderId="0"/>
    <xf numFmtId="0" fontId="270" fillId="0" borderId="112"/>
    <xf numFmtId="0" fontId="70" fillId="0" borderId="0"/>
    <xf numFmtId="0" fontId="278" fillId="0" borderId="0"/>
    <xf numFmtId="0" fontId="70" fillId="0" borderId="0"/>
    <xf numFmtId="0" fontId="278" fillId="0" borderId="0"/>
    <xf numFmtId="0" fontId="76" fillId="47" borderId="0"/>
    <xf numFmtId="0" fontId="56" fillId="0" borderId="52"/>
    <xf numFmtId="0" fontId="139" fillId="44" borderId="61"/>
    <xf numFmtId="0" fontId="70" fillId="0" borderId="0"/>
    <xf numFmtId="0" fontId="56" fillId="0" borderId="52"/>
    <xf numFmtId="0" fontId="278" fillId="0" borderId="0"/>
    <xf numFmtId="0" fontId="19" fillId="0" borderId="0"/>
    <xf numFmtId="0" fontId="278" fillId="48" borderId="83"/>
    <xf numFmtId="0" fontId="128" fillId="0" borderId="0"/>
    <xf numFmtId="0" fontId="59" fillId="0" borderId="54"/>
    <xf numFmtId="0" fontId="121" fillId="0" borderId="0"/>
    <xf numFmtId="0" fontId="70" fillId="0" borderId="0"/>
    <xf numFmtId="0" fontId="70" fillId="0" borderId="0"/>
    <xf numFmtId="0" fontId="99" fillId="45" borderId="61"/>
    <xf numFmtId="0" fontId="70" fillId="0" borderId="0"/>
    <xf numFmtId="0" fontId="59" fillId="0" borderId="54"/>
    <xf numFmtId="0" fontId="56" fillId="0" borderId="52"/>
    <xf numFmtId="0" fontId="278" fillId="0" borderId="0"/>
    <xf numFmtId="0" fontId="139" fillId="44" borderId="61"/>
    <xf numFmtId="0" fontId="70" fillId="0" borderId="0"/>
    <xf numFmtId="0" fontId="270" fillId="0" borderId="112"/>
    <xf numFmtId="0" fontId="19" fillId="0" borderId="0"/>
    <xf numFmtId="0" fontId="70" fillId="0" borderId="0"/>
    <xf numFmtId="0" fontId="70" fillId="0" borderId="0"/>
    <xf numFmtId="0" fontId="19" fillId="0" borderId="0"/>
    <xf numFmtId="0" fontId="70" fillId="0" borderId="0"/>
    <xf numFmtId="0" fontId="59" fillId="0" borderId="54"/>
    <xf numFmtId="0" fontId="139" fillId="44" borderId="61"/>
    <xf numFmtId="0" fontId="19" fillId="0" borderId="0"/>
    <xf numFmtId="0" fontId="19" fillId="0" borderId="0"/>
    <xf numFmtId="0" fontId="70" fillId="0" borderId="0"/>
    <xf numFmtId="0" fontId="70" fillId="0" borderId="0"/>
    <xf numFmtId="0" fontId="278" fillId="0" borderId="0"/>
    <xf numFmtId="0" fontId="70" fillId="0" borderId="0"/>
    <xf numFmtId="0" fontId="19" fillId="0" borderId="0"/>
    <xf numFmtId="0" fontId="59" fillId="0" borderId="54"/>
    <xf numFmtId="0" fontId="113" fillId="0" borderId="0"/>
    <xf numFmtId="0" fontId="270" fillId="0" borderId="112"/>
    <xf numFmtId="0" fontId="19" fillId="0" borderId="0"/>
    <xf numFmtId="0" fontId="19" fillId="0" borderId="0"/>
    <xf numFmtId="0" fontId="70" fillId="0" borderId="0"/>
    <xf numFmtId="0" fontId="19" fillId="0" borderId="0"/>
    <xf numFmtId="0" fontId="76" fillId="55" borderId="0"/>
    <xf numFmtId="0" fontId="278" fillId="0" borderId="0"/>
    <xf numFmtId="0" fontId="70" fillId="0" borderId="0"/>
    <xf numFmtId="0" fontId="19" fillId="0" borderId="0"/>
    <xf numFmtId="0" fontId="70" fillId="0" borderId="0"/>
    <xf numFmtId="0" fontId="70" fillId="47" borderId="0"/>
    <xf numFmtId="0" fontId="278" fillId="0" borderId="0"/>
    <xf numFmtId="0" fontId="70" fillId="0" borderId="0"/>
    <xf numFmtId="0" fontId="228" fillId="45" borderId="84"/>
    <xf numFmtId="0" fontId="19" fillId="0" borderId="0"/>
    <xf numFmtId="0" fontId="278" fillId="0" borderId="0"/>
    <xf numFmtId="0" fontId="270" fillId="0" borderId="112"/>
    <xf numFmtId="0" fontId="19" fillId="0" borderId="0"/>
    <xf numFmtId="0" fontId="19" fillId="0" borderId="0"/>
    <xf numFmtId="0" fontId="70" fillId="0" borderId="0"/>
    <xf numFmtId="0" fontId="70" fillId="0" borderId="0"/>
    <xf numFmtId="0" fontId="19" fillId="0" borderId="0"/>
    <xf numFmtId="0" fontId="278" fillId="48" borderId="83"/>
    <xf numFmtId="0" fontId="70" fillId="0" borderId="0"/>
    <xf numFmtId="0" fontId="270" fillId="0" borderId="112"/>
    <xf numFmtId="0" fontId="19" fillId="0" borderId="0"/>
    <xf numFmtId="0" fontId="70" fillId="0" borderId="0"/>
    <xf numFmtId="0" fontId="70" fillId="0" borderId="0"/>
    <xf numFmtId="0" fontId="19" fillId="0" borderId="0"/>
    <xf numFmtId="0" fontId="19" fillId="0" borderId="0"/>
    <xf numFmtId="0" fontId="70" fillId="0" borderId="0"/>
    <xf numFmtId="0" fontId="19" fillId="0" borderId="0"/>
    <xf numFmtId="0" fontId="19" fillId="0" borderId="0"/>
    <xf numFmtId="0" fontId="70" fillId="0" borderId="0"/>
    <xf numFmtId="0" fontId="70" fillId="0" borderId="0"/>
    <xf numFmtId="0" fontId="56" fillId="0" borderId="52"/>
    <xf numFmtId="0" fontId="70" fillId="0" borderId="0"/>
    <xf numFmtId="0" fontId="278" fillId="0" borderId="0"/>
    <xf numFmtId="0" fontId="19" fillId="0" borderId="0"/>
    <xf numFmtId="0" fontId="19" fillId="0" borderId="0"/>
    <xf numFmtId="0" fontId="76" fillId="52" borderId="0"/>
    <xf numFmtId="0" fontId="272" fillId="61" borderId="0"/>
    <xf numFmtId="0" fontId="70" fillId="0" borderId="0"/>
    <xf numFmtId="0" fontId="59" fillId="0" borderId="54"/>
    <xf numFmtId="0" fontId="70" fillId="0" borderId="0"/>
    <xf numFmtId="0" fontId="164" fillId="0" borderId="0"/>
    <xf numFmtId="0" fontId="119" fillId="0" borderId="54"/>
    <xf numFmtId="0" fontId="70" fillId="0" borderId="0"/>
    <xf numFmtId="0" fontId="70" fillId="0" borderId="0"/>
    <xf numFmtId="0" fontId="19" fillId="0" borderId="0"/>
    <xf numFmtId="0" fontId="70" fillId="0" borderId="0"/>
    <xf numFmtId="0" fontId="19" fillId="0" borderId="0"/>
    <xf numFmtId="0" fontId="278" fillId="0" borderId="0"/>
    <xf numFmtId="0" fontId="19" fillId="0" borderId="0"/>
    <xf numFmtId="0" fontId="19" fillId="29" borderId="0"/>
    <xf numFmtId="0" fontId="70" fillId="14" borderId="50"/>
    <xf numFmtId="0" fontId="278" fillId="0" borderId="0"/>
    <xf numFmtId="0" fontId="19" fillId="0" borderId="0"/>
    <xf numFmtId="0" fontId="270" fillId="0" borderId="112"/>
    <xf numFmtId="0" fontId="19" fillId="0" borderId="0"/>
    <xf numFmtId="0" fontId="70" fillId="42" borderId="0"/>
    <xf numFmtId="0" fontId="19" fillId="0" borderId="0"/>
    <xf numFmtId="0" fontId="272" fillId="0" borderId="0"/>
    <xf numFmtId="0" fontId="19" fillId="0" borderId="0"/>
    <xf numFmtId="0" fontId="70" fillId="0" borderId="0"/>
    <xf numFmtId="0" fontId="139" fillId="44" borderId="61"/>
    <xf numFmtId="0" fontId="59" fillId="0" borderId="0"/>
    <xf numFmtId="0" fontId="70" fillId="0" borderId="0"/>
    <xf numFmtId="0" fontId="278" fillId="0" borderId="0"/>
    <xf numFmtId="0" fontId="19" fillId="0" borderId="0"/>
    <xf numFmtId="0" fontId="278" fillId="0" borderId="0"/>
    <xf numFmtId="0" fontId="278" fillId="0" borderId="0"/>
    <xf numFmtId="0" fontId="3" fillId="63" borderId="137"/>
    <xf numFmtId="0" fontId="278" fillId="0" borderId="0"/>
    <xf numFmtId="0" fontId="70" fillId="47" borderId="0"/>
    <xf numFmtId="0" fontId="59" fillId="0" borderId="54"/>
    <xf numFmtId="0" fontId="70" fillId="0" borderId="0"/>
    <xf numFmtId="0" fontId="270" fillId="0" borderId="112"/>
    <xf numFmtId="0" fontId="19" fillId="0" borderId="0"/>
    <xf numFmtId="0" fontId="19" fillId="0" borderId="0"/>
    <xf numFmtId="0" fontId="70" fillId="0" borderId="0"/>
    <xf numFmtId="0" fontId="75" fillId="0" borderId="0"/>
    <xf numFmtId="0" fontId="56" fillId="0" borderId="52"/>
    <xf numFmtId="0" fontId="278" fillId="0" borderId="0"/>
    <xf numFmtId="0" fontId="70" fillId="39" borderId="0"/>
    <xf numFmtId="0" fontId="70" fillId="0" borderId="0"/>
    <xf numFmtId="0" fontId="19" fillId="0" borderId="0"/>
    <xf numFmtId="0" fontId="70" fillId="0" borderId="0"/>
    <xf numFmtId="0" fontId="278" fillId="0" borderId="0"/>
    <xf numFmtId="0" fontId="70" fillId="0" borderId="0"/>
    <xf numFmtId="0" fontId="70" fillId="0" borderId="0"/>
    <xf numFmtId="0" fontId="19" fillId="0" borderId="0"/>
    <xf numFmtId="0" fontId="19" fillId="0" borderId="0"/>
    <xf numFmtId="0" fontId="19" fillId="0" borderId="0"/>
    <xf numFmtId="0" fontId="19" fillId="0" borderId="0"/>
    <xf numFmtId="0" fontId="74" fillId="60" borderId="0"/>
    <xf numFmtId="0" fontId="19" fillId="0" borderId="0"/>
    <xf numFmtId="0" fontId="70" fillId="0" borderId="0"/>
    <xf numFmtId="0" fontId="19" fillId="0" borderId="0"/>
    <xf numFmtId="0" fontId="139" fillId="44" borderId="61"/>
    <xf numFmtId="0" fontId="70" fillId="0" borderId="0"/>
    <xf numFmtId="0" fontId="278" fillId="0" borderId="0"/>
    <xf numFmtId="0" fontId="140" fillId="44" borderId="61"/>
    <xf numFmtId="0" fontId="19" fillId="48" borderId="0"/>
    <xf numFmtId="0" fontId="278" fillId="0" borderId="0"/>
    <xf numFmtId="0" fontId="70" fillId="0" borderId="0"/>
    <xf numFmtId="0" fontId="74" fillId="60" borderId="0"/>
    <xf numFmtId="0" fontId="278" fillId="0" borderId="0"/>
    <xf numFmtId="0" fontId="70" fillId="0" borderId="0"/>
    <xf numFmtId="0" fontId="192" fillId="0" borderId="79"/>
    <xf numFmtId="0" fontId="70" fillId="0" borderId="0"/>
    <xf numFmtId="0" fontId="270" fillId="0" borderId="112"/>
    <xf numFmtId="0" fontId="278" fillId="0" borderId="0"/>
    <xf numFmtId="0" fontId="70" fillId="0" borderId="0"/>
    <xf numFmtId="0" fontId="70" fillId="0" borderId="0"/>
    <xf numFmtId="0" fontId="278" fillId="0" borderId="0"/>
    <xf numFmtId="0" fontId="19" fillId="0" borderId="0"/>
    <xf numFmtId="0" fontId="70" fillId="0" borderId="0"/>
    <xf numFmtId="0" fontId="278" fillId="0" borderId="0"/>
    <xf numFmtId="0" fontId="19" fillId="0" borderId="0"/>
    <xf numFmtId="0" fontId="70" fillId="0" borderId="0"/>
    <xf numFmtId="0" fontId="70" fillId="0" borderId="0"/>
    <xf numFmtId="0" fontId="70" fillId="0" borderId="0"/>
    <xf numFmtId="0" fontId="19" fillId="0" borderId="0"/>
    <xf numFmtId="0" fontId="278" fillId="0" borderId="0"/>
    <xf numFmtId="0" fontId="140" fillId="44" borderId="61"/>
    <xf numFmtId="0" fontId="278" fillId="0" borderId="0"/>
    <xf numFmtId="0" fontId="278" fillId="48" borderId="83"/>
    <xf numFmtId="0" fontId="45" fillId="50" borderId="0"/>
    <xf numFmtId="0" fontId="19" fillId="0" borderId="0"/>
    <xf numFmtId="0" fontId="70" fillId="0" borderId="0"/>
    <xf numFmtId="0" fontId="70" fillId="0" borderId="0"/>
    <xf numFmtId="0" fontId="278" fillId="0" borderId="0"/>
    <xf numFmtId="0" fontId="19" fillId="0" borderId="0"/>
    <xf numFmtId="0" fontId="46" fillId="0" borderId="0"/>
    <xf numFmtId="0" fontId="70" fillId="0" borderId="0"/>
    <xf numFmtId="0" fontId="19" fillId="0" borderId="0"/>
    <xf numFmtId="0" fontId="70" fillId="0" borderId="0"/>
    <xf numFmtId="0" fontId="70" fillId="0" borderId="0"/>
    <xf numFmtId="0" fontId="139" fillId="44" borderId="61"/>
    <xf numFmtId="0" fontId="272" fillId="0" borderId="144"/>
    <xf numFmtId="0" fontId="70" fillId="0" borderId="0"/>
    <xf numFmtId="0" fontId="270" fillId="0" borderId="112"/>
    <xf numFmtId="0" fontId="70" fillId="0" borderId="0"/>
    <xf numFmtId="0" fontId="278" fillId="0" borderId="0"/>
    <xf numFmtId="0" fontId="278" fillId="0" borderId="0"/>
    <xf numFmtId="0" fontId="70" fillId="0" borderId="0"/>
    <xf numFmtId="0" fontId="76" fillId="55" borderId="0"/>
    <xf numFmtId="0" fontId="64" fillId="0" borderId="55"/>
    <xf numFmtId="0" fontId="270" fillId="0" borderId="112"/>
    <xf numFmtId="0" fontId="70" fillId="0" borderId="0"/>
    <xf numFmtId="0" fontId="19" fillId="0" borderId="0"/>
    <xf numFmtId="0" fontId="70" fillId="41" borderId="0"/>
    <xf numFmtId="0" fontId="278" fillId="0" borderId="0"/>
    <xf numFmtId="0" fontId="19" fillId="0" borderId="0"/>
    <xf numFmtId="0" fontId="278" fillId="0" borderId="0"/>
    <xf numFmtId="0" fontId="278" fillId="0" borderId="0"/>
    <xf numFmtId="0" fontId="19" fillId="0" borderId="0"/>
    <xf numFmtId="0" fontId="278" fillId="0" borderId="0"/>
    <xf numFmtId="0" fontId="278" fillId="0" borderId="0"/>
    <xf numFmtId="0" fontId="70" fillId="0" borderId="0"/>
    <xf numFmtId="0" fontId="70" fillId="0" borderId="0"/>
    <xf numFmtId="0" fontId="278" fillId="0" borderId="0"/>
    <xf numFmtId="0" fontId="19" fillId="0" borderId="0"/>
    <xf numFmtId="0" fontId="70" fillId="0" borderId="0"/>
    <xf numFmtId="0" fontId="19" fillId="0" borderId="0"/>
    <xf numFmtId="0" fontId="70" fillId="0" borderId="0"/>
    <xf numFmtId="0" fontId="50" fillId="0" borderId="0"/>
    <xf numFmtId="0" fontId="139" fillId="44" borderId="61"/>
    <xf numFmtId="0" fontId="19" fillId="0" borderId="0"/>
    <xf numFmtId="0" fontId="70" fillId="0" borderId="0"/>
    <xf numFmtId="0" fontId="139" fillId="44" borderId="61"/>
    <xf numFmtId="0" fontId="85" fillId="0" borderId="54"/>
    <xf numFmtId="0" fontId="70" fillId="0" borderId="0"/>
    <xf numFmtId="0" fontId="8" fillId="43" borderId="0"/>
    <xf numFmtId="0" fontId="139" fillId="44" borderId="61"/>
    <xf numFmtId="0" fontId="82" fillId="0" borderId="170"/>
    <xf numFmtId="0" fontId="62" fillId="0" borderId="0"/>
    <xf numFmtId="0" fontId="19" fillId="0" borderId="0"/>
    <xf numFmtId="0" fontId="19" fillId="0" borderId="0"/>
    <xf numFmtId="0" fontId="70" fillId="0" borderId="0"/>
    <xf numFmtId="0" fontId="19" fillId="0" borderId="0"/>
    <xf numFmtId="0" fontId="70" fillId="0" borderId="0"/>
    <xf numFmtId="0" fontId="19" fillId="0" borderId="0"/>
    <xf numFmtId="0" fontId="270" fillId="0" borderId="112"/>
    <xf numFmtId="0" fontId="57" fillId="0" borderId="53"/>
    <xf numFmtId="0" fontId="70" fillId="0" borderId="0"/>
    <xf numFmtId="0" fontId="98" fillId="45" borderId="47"/>
    <xf numFmtId="0" fontId="70" fillId="0" borderId="0"/>
    <xf numFmtId="0" fontId="278" fillId="0" borderId="0"/>
    <xf numFmtId="0" fontId="278" fillId="0" borderId="0"/>
    <xf numFmtId="0" fontId="19" fillId="0" borderId="0"/>
    <xf numFmtId="0" fontId="19" fillId="0" borderId="0"/>
    <xf numFmtId="0" fontId="70" fillId="0" borderId="0"/>
    <xf numFmtId="0" fontId="278" fillId="0" borderId="0"/>
    <xf numFmtId="0" fontId="278" fillId="0" borderId="0"/>
    <xf numFmtId="0" fontId="19" fillId="0" borderId="0"/>
    <xf numFmtId="0" fontId="59" fillId="0" borderId="54"/>
    <xf numFmtId="0" fontId="272" fillId="74" borderId="0"/>
    <xf numFmtId="0" fontId="70" fillId="0" borderId="0"/>
    <xf numFmtId="0" fontId="70" fillId="0" borderId="0"/>
    <xf numFmtId="0" fontId="19" fillId="0" borderId="0"/>
    <xf numFmtId="0" fontId="19" fillId="0" borderId="0"/>
    <xf numFmtId="0" fontId="70" fillId="0" borderId="0"/>
    <xf numFmtId="0" fontId="56" fillId="0" borderId="52"/>
    <xf numFmtId="0" fontId="272" fillId="0" borderId="144"/>
    <xf numFmtId="0" fontId="46" fillId="0" borderId="0"/>
    <xf numFmtId="0" fontId="79" fillId="0" borderId="116"/>
    <xf numFmtId="0" fontId="276" fillId="61" borderId="0"/>
    <xf numFmtId="0" fontId="70" fillId="0" borderId="0"/>
    <xf numFmtId="0" fontId="21" fillId="0" borderId="111"/>
    <xf numFmtId="0" fontId="278" fillId="0" borderId="0"/>
    <xf numFmtId="0" fontId="70" fillId="0" borderId="0"/>
    <xf numFmtId="0" fontId="272" fillId="0" borderId="0"/>
    <xf numFmtId="0" fontId="278" fillId="0" borderId="0"/>
    <xf numFmtId="0" fontId="70" fillId="0" borderId="0"/>
    <xf numFmtId="0" fontId="70" fillId="0" borderId="0"/>
    <xf numFmtId="0" fontId="70" fillId="0" borderId="0"/>
    <xf numFmtId="0" fontId="46" fillId="0" borderId="0"/>
    <xf numFmtId="0" fontId="70" fillId="0" borderId="0"/>
    <xf numFmtId="0" fontId="278" fillId="0" borderId="0"/>
    <xf numFmtId="0" fontId="278" fillId="0" borderId="0"/>
    <xf numFmtId="0" fontId="59" fillId="0" borderId="54"/>
    <xf numFmtId="0" fontId="99" fillId="45" borderId="61"/>
    <xf numFmtId="0" fontId="278" fillId="0" borderId="0"/>
    <xf numFmtId="0" fontId="19" fillId="0" borderId="0"/>
    <xf numFmtId="0" fontId="70" fillId="0" borderId="0"/>
    <xf numFmtId="0" fontId="56" fillId="0" borderId="52"/>
    <xf numFmtId="0" fontId="70" fillId="0" borderId="0"/>
    <xf numFmtId="0" fontId="52" fillId="0" borderId="0"/>
    <xf numFmtId="0" fontId="278" fillId="0" borderId="0"/>
    <xf numFmtId="0" fontId="70" fillId="0" borderId="0"/>
    <xf numFmtId="0" fontId="57" fillId="0" borderId="53"/>
    <xf numFmtId="0" fontId="278" fillId="0" borderId="0"/>
    <xf numFmtId="0" fontId="19" fillId="0" borderId="0"/>
    <xf numFmtId="0" fontId="278" fillId="0" borderId="0"/>
    <xf numFmtId="0" fontId="278" fillId="0" borderId="0"/>
    <xf numFmtId="0" fontId="278" fillId="0" borderId="0"/>
    <xf numFmtId="0" fontId="278" fillId="48" borderId="83"/>
    <xf numFmtId="0" fontId="70" fillId="0" borderId="0"/>
    <xf numFmtId="0" fontId="70" fillId="0" borderId="0"/>
    <xf numFmtId="0" fontId="8" fillId="45" borderId="0"/>
    <xf numFmtId="0" fontId="59" fillId="0" borderId="0"/>
    <xf numFmtId="0" fontId="19" fillId="0" borderId="0"/>
    <xf numFmtId="0" fontId="19" fillId="0" borderId="0"/>
    <xf numFmtId="0" fontId="70" fillId="0" borderId="0"/>
    <xf numFmtId="0" fontId="278" fillId="0" borderId="0"/>
    <xf numFmtId="0" fontId="70" fillId="0" borderId="0"/>
    <xf numFmtId="0" fontId="19" fillId="0" borderId="0"/>
    <xf numFmtId="0" fontId="278" fillId="0" borderId="0"/>
    <xf numFmtId="0" fontId="79" fillId="0" borderId="116"/>
    <xf numFmtId="0" fontId="278" fillId="0" borderId="0"/>
    <xf numFmtId="0" fontId="70" fillId="0" borderId="0"/>
    <xf numFmtId="0" fontId="272" fillId="0" borderId="144"/>
    <xf numFmtId="0" fontId="278" fillId="0" borderId="0"/>
    <xf numFmtId="0" fontId="19" fillId="0" borderId="0"/>
    <xf numFmtId="0" fontId="70" fillId="0" borderId="0"/>
    <xf numFmtId="0" fontId="68" fillId="0" borderId="0"/>
    <xf numFmtId="0" fontId="70" fillId="0" borderId="0"/>
    <xf numFmtId="0" fontId="278" fillId="0" borderId="0"/>
    <xf numFmtId="0" fontId="56" fillId="0" borderId="52"/>
    <xf numFmtId="0" fontId="19" fillId="0" borderId="0"/>
    <xf numFmtId="0" fontId="19" fillId="0" borderId="0"/>
    <xf numFmtId="0" fontId="278" fillId="0" borderId="0"/>
    <xf numFmtId="0" fontId="272" fillId="0" borderId="144"/>
    <xf numFmtId="0" fontId="70" fillId="0" borderId="0"/>
    <xf numFmtId="0" fontId="139" fillId="44" borderId="61"/>
    <xf numFmtId="0" fontId="278" fillId="0" borderId="0"/>
    <xf numFmtId="0" fontId="70" fillId="0" borderId="0"/>
    <xf numFmtId="0" fontId="19" fillId="24" borderId="0"/>
    <xf numFmtId="0" fontId="8" fillId="45" borderId="0"/>
    <xf numFmtId="0" fontId="45" fillId="43" borderId="0"/>
    <xf numFmtId="0" fontId="278" fillId="0" borderId="0"/>
    <xf numFmtId="0" fontId="26" fillId="66" borderId="65"/>
    <xf numFmtId="0" fontId="278" fillId="0" borderId="0"/>
    <xf numFmtId="0" fontId="278" fillId="0" borderId="0"/>
    <xf numFmtId="0" fontId="278" fillId="0" borderId="0"/>
    <xf numFmtId="0" fontId="19" fillId="0" borderId="0"/>
    <xf numFmtId="0" fontId="278" fillId="0" borderId="0"/>
    <xf numFmtId="0" fontId="8" fillId="51" borderId="0"/>
    <xf numFmtId="0" fontId="139" fillId="44" borderId="61"/>
    <xf numFmtId="0" fontId="70" fillId="0" borderId="0"/>
    <xf numFmtId="0" fontId="70" fillId="0" borderId="0"/>
    <xf numFmtId="0" fontId="278" fillId="0" borderId="0"/>
    <xf numFmtId="0" fontId="278" fillId="48" borderId="83"/>
    <xf numFmtId="0" fontId="272" fillId="0" borderId="144"/>
    <xf numFmtId="0" fontId="70" fillId="0" borderId="0"/>
    <xf numFmtId="0" fontId="254" fillId="0" borderId="81"/>
    <xf numFmtId="0" fontId="19" fillId="0" borderId="0"/>
    <xf numFmtId="0" fontId="70" fillId="0" borderId="0"/>
    <xf numFmtId="0" fontId="278" fillId="0" borderId="0"/>
    <xf numFmtId="0" fontId="70" fillId="0" borderId="0"/>
    <xf numFmtId="0" fontId="19" fillId="0" borderId="0"/>
    <xf numFmtId="0" fontId="270" fillId="0" borderId="112"/>
    <xf numFmtId="0" fontId="272" fillId="0" borderId="168"/>
    <xf numFmtId="0" fontId="139" fillId="44" borderId="61"/>
    <xf numFmtId="0" fontId="8" fillId="52" borderId="0"/>
    <xf numFmtId="0" fontId="46" fillId="0" borderId="0"/>
    <xf numFmtId="0" fontId="270" fillId="0" borderId="112"/>
    <xf numFmtId="0" fontId="46" fillId="0" borderId="0"/>
    <xf numFmtId="0" fontId="19" fillId="0" borderId="0"/>
    <xf numFmtId="0" fontId="19" fillId="0" borderId="0"/>
    <xf numFmtId="0" fontId="278" fillId="0" borderId="0"/>
    <xf numFmtId="0" fontId="278" fillId="0" borderId="0"/>
    <xf numFmtId="0" fontId="70" fillId="0" borderId="0"/>
    <xf numFmtId="0" fontId="278" fillId="0" borderId="0"/>
    <xf numFmtId="0" fontId="70" fillId="0" borderId="0"/>
    <xf numFmtId="0" fontId="70" fillId="0" borderId="0"/>
    <xf numFmtId="0" fontId="19" fillId="0" borderId="0"/>
    <xf numFmtId="0" fontId="70" fillId="0" borderId="0"/>
    <xf numFmtId="0" fontId="278" fillId="0" borderId="0"/>
    <xf numFmtId="0" fontId="74" fillId="58" borderId="0"/>
    <xf numFmtId="0" fontId="139" fillId="44" borderId="61"/>
    <xf numFmtId="0" fontId="19" fillId="0" borderId="0"/>
    <xf numFmtId="0" fontId="19" fillId="0" borderId="0"/>
    <xf numFmtId="0" fontId="70" fillId="0" borderId="0"/>
    <xf numFmtId="0" fontId="70" fillId="0" borderId="0"/>
    <xf numFmtId="0" fontId="278" fillId="0" borderId="0"/>
    <xf numFmtId="0" fontId="139" fillId="44" borderId="61"/>
    <xf numFmtId="0" fontId="278" fillId="0" borderId="0"/>
    <xf numFmtId="0" fontId="70" fillId="0" borderId="0"/>
    <xf numFmtId="0" fontId="278" fillId="0" borderId="0"/>
    <xf numFmtId="0" fontId="278" fillId="0" borderId="0"/>
    <xf numFmtId="0" fontId="59" fillId="0" borderId="54"/>
    <xf numFmtId="0" fontId="70" fillId="0" borderId="0"/>
    <xf numFmtId="0" fontId="70" fillId="0" borderId="0"/>
    <xf numFmtId="0" fontId="19" fillId="0" borderId="0"/>
    <xf numFmtId="0" fontId="19" fillId="0" borderId="0"/>
    <xf numFmtId="0" fontId="278" fillId="0" borderId="0"/>
    <xf numFmtId="0" fontId="70" fillId="0" borderId="0"/>
    <xf numFmtId="0" fontId="19" fillId="0" borderId="0"/>
    <xf numFmtId="0" fontId="19" fillId="0" borderId="0"/>
    <xf numFmtId="0" fontId="70" fillId="0" borderId="0"/>
    <xf numFmtId="0" fontId="19" fillId="0" borderId="0"/>
    <xf numFmtId="0" fontId="70" fillId="0" borderId="0"/>
    <xf numFmtId="0" fontId="70" fillId="0" borderId="0"/>
    <xf numFmtId="0" fontId="19" fillId="0" borderId="0"/>
    <xf numFmtId="0" fontId="278" fillId="0" borderId="0"/>
    <xf numFmtId="0" fontId="272" fillId="82" borderId="116"/>
    <xf numFmtId="0" fontId="272" fillId="0" borderId="0"/>
    <xf numFmtId="0" fontId="278" fillId="0" borderId="0"/>
    <xf numFmtId="0" fontId="70" fillId="0" borderId="0"/>
    <xf numFmtId="0" fontId="278" fillId="0" borderId="0"/>
    <xf numFmtId="0" fontId="56" fillId="0" borderId="52"/>
    <xf numFmtId="0" fontId="70" fillId="0" borderId="0"/>
    <xf numFmtId="0" fontId="70" fillId="0" borderId="0"/>
    <xf numFmtId="0" fontId="278" fillId="0" borderId="0"/>
    <xf numFmtId="0" fontId="19" fillId="0" borderId="0"/>
    <xf numFmtId="0" fontId="19" fillId="0" borderId="0"/>
    <xf numFmtId="0" fontId="74" fillId="59" borderId="0"/>
    <xf numFmtId="0" fontId="59" fillId="0" borderId="54"/>
    <xf numFmtId="0" fontId="278" fillId="0" borderId="0"/>
    <xf numFmtId="0" fontId="278" fillId="48" borderId="83"/>
    <xf numFmtId="0" fontId="45" fillId="40" borderId="0"/>
    <xf numFmtId="0" fontId="19" fillId="0" borderId="0"/>
    <xf numFmtId="0" fontId="58" fillId="0" borderId="0"/>
    <xf numFmtId="0" fontId="278" fillId="48" borderId="83"/>
    <xf numFmtId="0" fontId="70" fillId="0" borderId="0"/>
    <xf numFmtId="0" fontId="278" fillId="0" borderId="0"/>
    <xf numFmtId="0" fontId="70" fillId="0" borderId="0"/>
    <xf numFmtId="0" fontId="278" fillId="0" borderId="0"/>
    <xf numFmtId="0" fontId="70" fillId="0" borderId="0"/>
    <xf numFmtId="0" fontId="59" fillId="0" borderId="54"/>
    <xf numFmtId="0" fontId="278" fillId="0" borderId="0"/>
    <xf numFmtId="0" fontId="278" fillId="48" borderId="83"/>
    <xf numFmtId="0" fontId="70" fillId="47" borderId="0"/>
    <xf numFmtId="0" fontId="270" fillId="0" borderId="112"/>
    <xf numFmtId="0" fontId="70" fillId="0" borderId="0"/>
    <xf numFmtId="0" fontId="70" fillId="0" borderId="0"/>
    <xf numFmtId="0" fontId="70" fillId="0" borderId="0"/>
    <xf numFmtId="0" fontId="139" fillId="44" borderId="61"/>
    <xf numFmtId="0" fontId="240" fillId="0" borderId="0"/>
    <xf numFmtId="0" fontId="19" fillId="0" borderId="0"/>
    <xf numFmtId="0" fontId="64" fillId="0" borderId="55"/>
    <xf numFmtId="0" fontId="278" fillId="0" borderId="0"/>
    <xf numFmtId="0" fontId="19" fillId="0" borderId="0"/>
    <xf numFmtId="0" fontId="278" fillId="0" borderId="0"/>
    <xf numFmtId="0" fontId="19" fillId="0" borderId="0"/>
    <xf numFmtId="0" fontId="278" fillId="0" borderId="0"/>
    <xf numFmtId="0" fontId="19" fillId="0" borderId="0"/>
    <xf numFmtId="0" fontId="70" fillId="0" borderId="0"/>
    <xf numFmtId="0" fontId="19" fillId="0" borderId="0"/>
    <xf numFmtId="0" fontId="46" fillId="0" borderId="0"/>
    <xf numFmtId="0" fontId="278" fillId="0" borderId="0"/>
    <xf numFmtId="0" fontId="278" fillId="0" borderId="0"/>
    <xf numFmtId="0" fontId="139" fillId="44" borderId="61"/>
    <xf numFmtId="0" fontId="70" fillId="0" borderId="0"/>
    <xf numFmtId="0" fontId="278" fillId="0" borderId="0"/>
    <xf numFmtId="0" fontId="278" fillId="0" borderId="0"/>
    <xf numFmtId="0" fontId="19" fillId="0" borderId="0"/>
    <xf numFmtId="0" fontId="278" fillId="0" borderId="0"/>
    <xf numFmtId="0" fontId="70" fillId="0" borderId="0"/>
    <xf numFmtId="0" fontId="70" fillId="0" borderId="0"/>
    <xf numFmtId="0" fontId="70" fillId="0" borderId="0"/>
    <xf numFmtId="0" fontId="278" fillId="0" borderId="0"/>
    <xf numFmtId="0" fontId="70" fillId="0" borderId="0"/>
    <xf numFmtId="0" fontId="19" fillId="0" borderId="0"/>
    <xf numFmtId="0" fontId="70" fillId="0" borderId="0"/>
    <xf numFmtId="0" fontId="270" fillId="0" borderId="112"/>
    <xf numFmtId="0" fontId="59" fillId="0" borderId="54"/>
    <xf numFmtId="0" fontId="19" fillId="0" borderId="0"/>
    <xf numFmtId="0" fontId="59" fillId="0" borderId="54"/>
    <xf numFmtId="0" fontId="70" fillId="41" borderId="0"/>
    <xf numFmtId="0" fontId="70" fillId="0" borderId="0"/>
    <xf numFmtId="0" fontId="278" fillId="0" borderId="0"/>
    <xf numFmtId="0" fontId="19" fillId="0" borderId="0"/>
    <xf numFmtId="0" fontId="19" fillId="0" borderId="0"/>
    <xf numFmtId="0" fontId="70" fillId="0" borderId="0"/>
    <xf numFmtId="0" fontId="19" fillId="0" borderId="0"/>
    <xf numFmtId="0" fontId="70" fillId="0" borderId="0"/>
    <xf numFmtId="0" fontId="19" fillId="0" borderId="0"/>
    <xf numFmtId="0" fontId="278" fillId="0" borderId="0"/>
    <xf numFmtId="0" fontId="70" fillId="0" borderId="0"/>
    <xf numFmtId="0" fontId="19" fillId="0" borderId="0"/>
    <xf numFmtId="0" fontId="70" fillId="0" borderId="0"/>
    <xf numFmtId="0" fontId="278" fillId="0" borderId="0"/>
    <xf numFmtId="0" fontId="278" fillId="0" borderId="0"/>
    <xf numFmtId="0" fontId="278" fillId="0" borderId="0"/>
    <xf numFmtId="0" fontId="70" fillId="0" borderId="0"/>
    <xf numFmtId="0" fontId="70" fillId="0" borderId="0"/>
    <xf numFmtId="0" fontId="70" fillId="0" borderId="0"/>
    <xf numFmtId="0" fontId="278" fillId="0" borderId="0"/>
    <xf numFmtId="0" fontId="278" fillId="0" borderId="0"/>
    <xf numFmtId="0" fontId="19" fillId="0" borderId="0"/>
    <xf numFmtId="0" fontId="19" fillId="0" borderId="0"/>
    <xf numFmtId="0" fontId="278" fillId="0" borderId="0"/>
    <xf numFmtId="0" fontId="70" fillId="0" borderId="0"/>
    <xf numFmtId="0" fontId="31" fillId="0" borderId="0"/>
    <xf numFmtId="0" fontId="19" fillId="0" borderId="0"/>
    <xf numFmtId="0" fontId="278" fillId="0" borderId="0"/>
    <xf numFmtId="0" fontId="278" fillId="0" borderId="0"/>
    <xf numFmtId="0" fontId="19" fillId="0" borderId="0"/>
    <xf numFmtId="0" fontId="270" fillId="0" borderId="112"/>
    <xf numFmtId="0" fontId="70" fillId="0" borderId="0"/>
    <xf numFmtId="0" fontId="278" fillId="0" borderId="0"/>
    <xf numFmtId="0" fontId="70" fillId="0" borderId="0"/>
    <xf numFmtId="0" fontId="99" fillId="45" borderId="61"/>
    <xf numFmtId="0" fontId="19" fillId="0" borderId="0"/>
    <xf numFmtId="0" fontId="19" fillId="0" borderId="0"/>
    <xf numFmtId="0" fontId="70" fillId="0" borderId="0"/>
    <xf numFmtId="0" fontId="19" fillId="0" borderId="0"/>
    <xf numFmtId="0" fontId="278" fillId="0" borderId="0"/>
    <xf numFmtId="0" fontId="70" fillId="0" borderId="0"/>
    <xf numFmtId="0" fontId="70" fillId="0" borderId="0"/>
    <xf numFmtId="0" fontId="70" fillId="0" borderId="0"/>
    <xf numFmtId="0" fontId="278" fillId="0" borderId="0"/>
    <xf numFmtId="0" fontId="70" fillId="0" borderId="0"/>
    <xf numFmtId="0" fontId="70" fillId="44" borderId="0"/>
    <xf numFmtId="0" fontId="270" fillId="0" borderId="112"/>
    <xf numFmtId="0" fontId="70" fillId="0" borderId="0"/>
    <xf numFmtId="0" fontId="70" fillId="0" borderId="0"/>
    <xf numFmtId="0" fontId="70" fillId="0" borderId="0"/>
    <xf numFmtId="0" fontId="19" fillId="0" borderId="0"/>
    <xf numFmtId="0" fontId="278" fillId="0" borderId="0"/>
    <xf numFmtId="0" fontId="70" fillId="0" borderId="0"/>
    <xf numFmtId="0" fontId="70" fillId="0" borderId="0"/>
    <xf numFmtId="0" fontId="278" fillId="48" borderId="83"/>
    <xf numFmtId="0" fontId="70" fillId="39" borderId="0"/>
    <xf numFmtId="0" fontId="70" fillId="0" borderId="0"/>
    <xf numFmtId="0" fontId="70" fillId="0" borderId="0"/>
    <xf numFmtId="0" fontId="70" fillId="0" borderId="0"/>
    <xf numFmtId="0" fontId="70" fillId="0" borderId="0"/>
    <xf numFmtId="0" fontId="139" fillId="44" borderId="61"/>
    <xf numFmtId="0" fontId="149" fillId="75" borderId="137"/>
    <xf numFmtId="0" fontId="19" fillId="0" borderId="0"/>
    <xf numFmtId="0" fontId="139" fillId="44" borderId="61"/>
    <xf numFmtId="0" fontId="19" fillId="0" borderId="0"/>
    <xf numFmtId="0" fontId="70" fillId="0" borderId="0"/>
    <xf numFmtId="0" fontId="70" fillId="0" borderId="0"/>
    <xf numFmtId="0" fontId="70" fillId="0" borderId="0"/>
    <xf numFmtId="0" fontId="278" fillId="0" borderId="0"/>
    <xf numFmtId="0" fontId="143" fillId="0" borderId="0"/>
    <xf numFmtId="0" fontId="276" fillId="0" borderId="132"/>
    <xf numFmtId="0" fontId="278" fillId="0" borderId="0"/>
    <xf numFmtId="0" fontId="70" fillId="0" borderId="0"/>
    <xf numFmtId="0" fontId="228" fillId="45" borderId="84"/>
    <xf numFmtId="0" fontId="278" fillId="0" borderId="0"/>
    <xf numFmtId="0" fontId="278" fillId="0" borderId="0"/>
    <xf numFmtId="0" fontId="278" fillId="0" borderId="0"/>
    <xf numFmtId="0" fontId="19" fillId="0" borderId="0"/>
    <xf numFmtId="0" fontId="278" fillId="0" borderId="0"/>
    <xf numFmtId="0" fontId="278" fillId="0" borderId="0"/>
    <xf numFmtId="0" fontId="19" fillId="0" borderId="0"/>
    <xf numFmtId="0" fontId="113" fillId="0" borderId="0"/>
    <xf numFmtId="0" fontId="278" fillId="0" borderId="0"/>
    <xf numFmtId="0" fontId="70" fillId="0" borderId="0"/>
    <xf numFmtId="0" fontId="278" fillId="0" borderId="0"/>
    <xf numFmtId="0" fontId="59" fillId="0" borderId="0"/>
    <xf numFmtId="0" fontId="19" fillId="0" borderId="0"/>
    <xf numFmtId="0" fontId="70" fillId="0" borderId="0"/>
    <xf numFmtId="0" fontId="59" fillId="0" borderId="54"/>
    <xf numFmtId="0" fontId="59" fillId="0" borderId="0"/>
    <xf numFmtId="0" fontId="278" fillId="0" borderId="0"/>
    <xf numFmtId="0" fontId="70" fillId="0" borderId="0"/>
    <xf numFmtId="0" fontId="70" fillId="0" borderId="0"/>
    <xf numFmtId="0" fontId="70" fillId="0" borderId="0"/>
    <xf numFmtId="0" fontId="64" fillId="0" borderId="55"/>
    <xf numFmtId="0" fontId="278" fillId="0" borderId="0"/>
    <xf numFmtId="0" fontId="19" fillId="0" borderId="0"/>
    <xf numFmtId="0" fontId="228" fillId="45" borderId="84"/>
    <xf numFmtId="0" fontId="70" fillId="0" borderId="0"/>
    <xf numFmtId="0" fontId="19" fillId="0" borderId="0"/>
    <xf numFmtId="0" fontId="141" fillId="0" borderId="168"/>
    <xf numFmtId="0" fontId="70" fillId="0" borderId="0"/>
    <xf numFmtId="0" fontId="139" fillId="44" borderId="61"/>
    <xf numFmtId="0" fontId="70" fillId="0" borderId="0"/>
    <xf numFmtId="0" fontId="70" fillId="0" borderId="0"/>
    <xf numFmtId="0" fontId="62" fillId="0" borderId="0"/>
    <xf numFmtId="0" fontId="19" fillId="0" borderId="0"/>
    <xf numFmtId="0" fontId="70" fillId="0" borderId="0"/>
    <xf numFmtId="0" fontId="278" fillId="0" borderId="0"/>
    <xf numFmtId="0" fontId="19" fillId="0" borderId="0"/>
    <xf numFmtId="0" fontId="278" fillId="0" borderId="0"/>
    <xf numFmtId="0" fontId="70" fillId="0" borderId="0"/>
    <xf numFmtId="0" fontId="262" fillId="0" borderId="0"/>
    <xf numFmtId="0" fontId="70" fillId="0" borderId="0"/>
    <xf numFmtId="0" fontId="56" fillId="0" borderId="52"/>
    <xf numFmtId="0" fontId="253" fillId="48" borderId="83"/>
    <xf numFmtId="0" fontId="70" fillId="0" borderId="0"/>
    <xf numFmtId="0" fontId="270" fillId="0" borderId="112"/>
    <xf numFmtId="0" fontId="272" fillId="0" borderId="0"/>
    <xf numFmtId="0" fontId="45" fillId="50" borderId="0"/>
    <xf numFmtId="0" fontId="70" fillId="0" borderId="0"/>
    <xf numFmtId="0" fontId="273" fillId="0" borderId="128"/>
    <xf numFmtId="0" fontId="19" fillId="0" borderId="0"/>
    <xf numFmtId="0" fontId="19" fillId="0" borderId="0"/>
    <xf numFmtId="0" fontId="70" fillId="0" borderId="0"/>
    <xf numFmtId="0" fontId="19" fillId="0" borderId="0"/>
    <xf numFmtId="0" fontId="262" fillId="0" borderId="0"/>
    <xf numFmtId="0" fontId="139" fillId="44" borderId="61"/>
    <xf numFmtId="0" fontId="56" fillId="0" borderId="52"/>
    <xf numFmtId="0" fontId="278" fillId="0" borderId="0"/>
    <xf numFmtId="0" fontId="58" fillId="0" borderId="0"/>
    <xf numFmtId="0" fontId="70" fillId="0" borderId="0"/>
    <xf numFmtId="0" fontId="70" fillId="0" borderId="0"/>
    <xf numFmtId="0" fontId="270" fillId="0" borderId="112"/>
    <xf numFmtId="0" fontId="278" fillId="0" borderId="0"/>
    <xf numFmtId="0" fontId="19" fillId="0" borderId="0"/>
    <xf numFmtId="0" fontId="278" fillId="0" borderId="0"/>
    <xf numFmtId="0" fontId="278" fillId="48" borderId="83"/>
    <xf numFmtId="0" fontId="59" fillId="0" borderId="54"/>
    <xf numFmtId="0" fontId="59" fillId="0" borderId="54"/>
    <xf numFmtId="0" fontId="59" fillId="0" borderId="54"/>
    <xf numFmtId="0" fontId="272" fillId="0" borderId="144"/>
    <xf numFmtId="0" fontId="278" fillId="0" borderId="0"/>
    <xf numFmtId="0" fontId="45" fillId="15" borderId="0"/>
    <xf numFmtId="0" fontId="70" fillId="0" borderId="0"/>
    <xf numFmtId="0" fontId="70" fillId="0" borderId="0"/>
    <xf numFmtId="0" fontId="19" fillId="0" borderId="0"/>
    <xf numFmtId="0" fontId="56" fillId="0" borderId="52"/>
    <xf numFmtId="0" fontId="70" fillId="0" borderId="0"/>
    <xf numFmtId="0" fontId="17" fillId="45" borderId="0"/>
    <xf numFmtId="0" fontId="74" fillId="58" borderId="0"/>
    <xf numFmtId="0" fontId="70" fillId="14" borderId="50"/>
    <xf numFmtId="0" fontId="70" fillId="0" borderId="0"/>
    <xf numFmtId="0" fontId="278" fillId="48" borderId="83"/>
    <xf numFmtId="0" fontId="56" fillId="0" borderId="52"/>
    <xf numFmtId="0" fontId="278" fillId="0" borderId="0"/>
    <xf numFmtId="0" fontId="81" fillId="0" borderId="132"/>
    <xf numFmtId="0" fontId="70" fillId="0" borderId="0"/>
    <xf numFmtId="0" fontId="59" fillId="0" borderId="54"/>
    <xf numFmtId="0" fontId="70" fillId="0" borderId="0"/>
    <xf numFmtId="0" fontId="19" fillId="0" borderId="0"/>
    <xf numFmtId="0" fontId="70" fillId="0" borderId="0"/>
    <xf numFmtId="0" fontId="74" fillId="49" borderId="0"/>
    <xf numFmtId="0" fontId="70" fillId="0" borderId="0"/>
    <xf numFmtId="0" fontId="70" fillId="0" borderId="0"/>
    <xf numFmtId="0" fontId="19" fillId="0" borderId="0"/>
    <xf numFmtId="0" fontId="278" fillId="0" borderId="0"/>
    <xf numFmtId="0" fontId="70" fillId="0" borderId="0"/>
    <xf numFmtId="0" fontId="278" fillId="0" borderId="0"/>
    <xf numFmtId="0" fontId="70" fillId="0" borderId="0"/>
    <xf numFmtId="0" fontId="19" fillId="0" borderId="0"/>
    <xf numFmtId="0" fontId="19" fillId="0" borderId="0"/>
    <xf numFmtId="0" fontId="278" fillId="48" borderId="83"/>
    <xf numFmtId="0" fontId="278" fillId="0" borderId="0"/>
    <xf numFmtId="0" fontId="70" fillId="0" borderId="0"/>
    <xf numFmtId="0" fontId="56" fillId="0" borderId="52"/>
    <xf numFmtId="0" fontId="59" fillId="0" borderId="54"/>
    <xf numFmtId="0" fontId="8" fillId="48" borderId="0"/>
    <xf numFmtId="0" fontId="46" fillId="0" borderId="0"/>
    <xf numFmtId="0" fontId="19" fillId="44" borderId="0"/>
    <xf numFmtId="0" fontId="253" fillId="48" borderId="83"/>
    <xf numFmtId="0" fontId="278" fillId="0" borderId="0"/>
    <xf numFmtId="0" fontId="82" fillId="0" borderId="0"/>
    <xf numFmtId="0" fontId="19" fillId="0" borderId="0"/>
    <xf numFmtId="0" fontId="70" fillId="0" borderId="0"/>
    <xf numFmtId="0" fontId="70" fillId="0" borderId="0"/>
    <xf numFmtId="0" fontId="278" fillId="0" borderId="0"/>
    <xf numFmtId="0" fontId="19" fillId="0" borderId="0"/>
    <xf numFmtId="0" fontId="19" fillId="0" borderId="0"/>
    <xf numFmtId="0" fontId="70" fillId="0" borderId="0"/>
    <xf numFmtId="0" fontId="212" fillId="0" borderId="0"/>
    <xf numFmtId="0" fontId="278" fillId="0" borderId="0"/>
    <xf numFmtId="0" fontId="19" fillId="0" borderId="0"/>
    <xf numFmtId="0" fontId="70" fillId="0" borderId="0"/>
    <xf numFmtId="0" fontId="64" fillId="0" borderId="55"/>
    <xf numFmtId="0" fontId="70" fillId="0" borderId="0"/>
    <xf numFmtId="0" fontId="140" fillId="44" borderId="61"/>
    <xf numFmtId="0" fontId="139" fillId="44" borderId="61"/>
    <xf numFmtId="0" fontId="70" fillId="42" borderId="0"/>
    <xf numFmtId="0" fontId="19" fillId="0" borderId="0"/>
    <xf numFmtId="0" fontId="19" fillId="0" borderId="0"/>
    <xf numFmtId="0" fontId="278" fillId="0" borderId="0"/>
    <xf numFmtId="0" fontId="272" fillId="0" borderId="0"/>
    <xf numFmtId="0" fontId="19" fillId="0" borderId="0"/>
    <xf numFmtId="0" fontId="278" fillId="0" borderId="0"/>
    <xf numFmtId="0" fontId="70" fillId="46" borderId="0"/>
    <xf numFmtId="0" fontId="278" fillId="0" borderId="0"/>
    <xf numFmtId="0" fontId="70" fillId="0" borderId="0"/>
    <xf numFmtId="0" fontId="19" fillId="0" borderId="0"/>
    <xf numFmtId="0" fontId="278" fillId="0" borderId="0"/>
    <xf numFmtId="0" fontId="278" fillId="0" borderId="0"/>
    <xf numFmtId="0" fontId="70" fillId="0" borderId="0"/>
    <xf numFmtId="0" fontId="59" fillId="0" borderId="54"/>
    <xf numFmtId="0" fontId="19" fillId="0" borderId="0"/>
    <xf numFmtId="0" fontId="19" fillId="0" borderId="0"/>
    <xf numFmtId="0" fontId="70" fillId="0" borderId="0"/>
    <xf numFmtId="0" fontId="8" fillId="44" borderId="0"/>
    <xf numFmtId="0" fontId="70" fillId="0" borderId="0"/>
    <xf numFmtId="0" fontId="19" fillId="0" borderId="0"/>
    <xf numFmtId="0" fontId="70" fillId="0" borderId="0"/>
    <xf numFmtId="0" fontId="70" fillId="0" borderId="0"/>
    <xf numFmtId="0" fontId="278" fillId="0" borderId="0"/>
    <xf numFmtId="0" fontId="70" fillId="0" borderId="0"/>
    <xf numFmtId="0" fontId="62" fillId="0" borderId="0"/>
    <xf numFmtId="0" fontId="278" fillId="0" borderId="0"/>
    <xf numFmtId="0" fontId="50" fillId="0" borderId="0"/>
    <xf numFmtId="0" fontId="270" fillId="0" borderId="112"/>
    <xf numFmtId="0" fontId="278" fillId="0" borderId="0"/>
    <xf numFmtId="0" fontId="70" fillId="0" borderId="0"/>
    <xf numFmtId="0" fontId="278" fillId="0" borderId="0"/>
    <xf numFmtId="0" fontId="70" fillId="0" borderId="0"/>
    <xf numFmtId="0" fontId="70" fillId="0" borderId="0"/>
    <xf numFmtId="0" fontId="19" fillId="0" borderId="0"/>
    <xf numFmtId="0" fontId="19" fillId="0" borderId="0"/>
    <xf numFmtId="0" fontId="56" fillId="0" borderId="52"/>
    <xf numFmtId="0" fontId="278" fillId="0" borderId="0"/>
    <xf numFmtId="0" fontId="278" fillId="0" borderId="0"/>
    <xf numFmtId="0" fontId="278" fillId="0" borderId="0"/>
    <xf numFmtId="0" fontId="278" fillId="0" borderId="0"/>
    <xf numFmtId="0" fontId="278" fillId="0" borderId="0"/>
    <xf numFmtId="0" fontId="19" fillId="0" borderId="0"/>
    <xf numFmtId="0" fontId="70" fillId="0" borderId="0"/>
    <xf numFmtId="0" fontId="278" fillId="48" borderId="83"/>
    <xf numFmtId="0" fontId="70" fillId="0" borderId="0"/>
    <xf numFmtId="0" fontId="139" fillId="44" borderId="61"/>
    <xf numFmtId="0" fontId="19" fillId="0" borderId="0"/>
    <xf numFmtId="0" fontId="70" fillId="0" borderId="0"/>
    <xf numFmtId="0" fontId="56" fillId="0" borderId="52"/>
    <xf numFmtId="0" fontId="212" fillId="0" borderId="0"/>
    <xf numFmtId="0" fontId="63" fillId="0" borderId="55"/>
    <xf numFmtId="0" fontId="19" fillId="0" borderId="0"/>
    <xf numFmtId="0" fontId="139" fillId="44" borderId="61"/>
    <xf numFmtId="0" fontId="70" fillId="0" borderId="0"/>
    <xf numFmtId="0" fontId="19" fillId="0" borderId="0"/>
    <xf numFmtId="0" fontId="70" fillId="0" borderId="0"/>
    <xf numFmtId="0" fontId="19" fillId="0" borderId="0"/>
    <xf numFmtId="0" fontId="70" fillId="0" borderId="0"/>
    <xf numFmtId="0" fontId="70" fillId="0" borderId="0"/>
    <xf numFmtId="0" fontId="70" fillId="0" borderId="0"/>
    <xf numFmtId="0" fontId="70" fillId="0" borderId="0"/>
    <xf numFmtId="0" fontId="70" fillId="0" borderId="0"/>
    <xf numFmtId="0" fontId="272" fillId="0" borderId="144"/>
    <xf numFmtId="0" fontId="278" fillId="48" borderId="83"/>
    <xf numFmtId="0" fontId="70" fillId="0" borderId="0"/>
    <xf numFmtId="0" fontId="19" fillId="0" borderId="0"/>
    <xf numFmtId="0" fontId="19" fillId="0" borderId="0"/>
    <xf numFmtId="0" fontId="278" fillId="0" borderId="0"/>
    <xf numFmtId="0" fontId="270" fillId="0" borderId="112"/>
    <xf numFmtId="0" fontId="278" fillId="48" borderId="83"/>
    <xf numFmtId="0" fontId="276" fillId="0" borderId="76"/>
    <xf numFmtId="0" fontId="278" fillId="0" borderId="0"/>
    <xf numFmtId="0" fontId="19" fillId="0" borderId="0"/>
    <xf numFmtId="0" fontId="139" fillId="44" borderId="61"/>
    <xf numFmtId="0" fontId="19" fillId="0" borderId="0"/>
    <xf numFmtId="0" fontId="70" fillId="0" borderId="0"/>
    <xf numFmtId="0" fontId="70" fillId="0" borderId="0"/>
    <xf numFmtId="0" fontId="278" fillId="0" borderId="0"/>
    <xf numFmtId="0" fontId="70" fillId="0" borderId="0"/>
    <xf numFmtId="0" fontId="122" fillId="0" borderId="66"/>
    <xf numFmtId="0" fontId="139" fillId="44" borderId="61"/>
    <xf numFmtId="0" fontId="70" fillId="0" borderId="0"/>
    <xf numFmtId="0" fontId="19" fillId="0" borderId="0"/>
    <xf numFmtId="0" fontId="70" fillId="0" borderId="0"/>
    <xf numFmtId="0" fontId="70" fillId="0" borderId="0"/>
    <xf numFmtId="0" fontId="278" fillId="0" borderId="0"/>
    <xf numFmtId="0" fontId="19" fillId="0" borderId="0"/>
    <xf numFmtId="0" fontId="19" fillId="0" borderId="0"/>
    <xf numFmtId="0" fontId="278" fillId="0" borderId="0"/>
    <xf numFmtId="0" fontId="70" fillId="0" borderId="0"/>
    <xf numFmtId="0" fontId="8" fillId="44" borderId="0"/>
    <xf numFmtId="0" fontId="70" fillId="0" borderId="0"/>
    <xf numFmtId="0" fontId="278" fillId="0" borderId="0"/>
    <xf numFmtId="0" fontId="278" fillId="48" borderId="83"/>
    <xf numFmtId="0" fontId="70" fillId="0" borderId="0"/>
    <xf numFmtId="0" fontId="17" fillId="0" borderId="114"/>
    <xf numFmtId="0" fontId="270" fillId="0" borderId="112"/>
    <xf numFmtId="0" fontId="244" fillId="0" borderId="0"/>
    <xf numFmtId="0" fontId="19" fillId="0" borderId="0"/>
    <xf numFmtId="0" fontId="139" fillId="44" borderId="61"/>
    <xf numFmtId="0" fontId="70" fillId="0" borderId="0"/>
    <xf numFmtId="0" fontId="70" fillId="0" borderId="0"/>
    <xf numFmtId="0" fontId="70" fillId="0" borderId="0"/>
    <xf numFmtId="0" fontId="266" fillId="0" borderId="109"/>
    <xf numFmtId="0" fontId="272" fillId="0" borderId="0"/>
    <xf numFmtId="0" fontId="278" fillId="48" borderId="83"/>
    <xf numFmtId="0" fontId="70" fillId="0" borderId="0"/>
    <xf numFmtId="0" fontId="70" fillId="0" borderId="0"/>
    <xf numFmtId="0" fontId="70" fillId="0" borderId="0"/>
    <xf numFmtId="0" fontId="278" fillId="0" borderId="0"/>
    <xf numFmtId="0" fontId="19" fillId="0" borderId="0"/>
    <xf numFmtId="0" fontId="70" fillId="0" borderId="0"/>
    <xf numFmtId="0" fontId="270" fillId="0" borderId="112"/>
    <xf numFmtId="0" fontId="19" fillId="0" borderId="0"/>
    <xf numFmtId="0" fontId="278" fillId="0" borderId="0"/>
    <xf numFmtId="0" fontId="278" fillId="0" borderId="0"/>
    <xf numFmtId="0" fontId="70" fillId="0" borderId="0"/>
    <xf numFmtId="0" fontId="70" fillId="0" borderId="0"/>
    <xf numFmtId="0" fontId="70" fillId="47" borderId="0"/>
    <xf numFmtId="0" fontId="139" fillId="44" borderId="61"/>
    <xf numFmtId="0" fontId="70" fillId="0" borderId="0"/>
    <xf numFmtId="0" fontId="70" fillId="0" borderId="0"/>
    <xf numFmtId="0" fontId="19" fillId="0" borderId="0"/>
    <xf numFmtId="0" fontId="70" fillId="0" borderId="0"/>
    <xf numFmtId="0" fontId="139" fillId="44" borderId="61"/>
    <xf numFmtId="0" fontId="59" fillId="0" borderId="54"/>
    <xf numFmtId="0" fontId="19" fillId="0" borderId="0"/>
    <xf numFmtId="0" fontId="270" fillId="0" borderId="112"/>
    <xf numFmtId="0" fontId="70" fillId="0" borderId="0"/>
    <xf numFmtId="0" fontId="278" fillId="0" borderId="0"/>
    <xf numFmtId="0" fontId="278" fillId="0" borderId="0"/>
    <xf numFmtId="0" fontId="64" fillId="0" borderId="55"/>
    <xf numFmtId="0" fontId="70" fillId="0" borderId="0"/>
    <xf numFmtId="0" fontId="122" fillId="0" borderId="66"/>
    <xf numFmtId="0" fontId="46" fillId="0" borderId="0"/>
    <xf numFmtId="0" fontId="19" fillId="0" borderId="0"/>
    <xf numFmtId="0" fontId="70" fillId="0" borderId="0"/>
    <xf numFmtId="0" fontId="19" fillId="0" borderId="0"/>
    <xf numFmtId="0" fontId="19" fillId="0" borderId="0"/>
    <xf numFmtId="0" fontId="19" fillId="0" borderId="0"/>
    <xf numFmtId="0" fontId="278" fillId="0" borderId="0"/>
    <xf numFmtId="0" fontId="278" fillId="0" borderId="0"/>
    <xf numFmtId="0" fontId="139" fillId="44" borderId="61"/>
    <xf numFmtId="0" fontId="70" fillId="0" borderId="0"/>
    <xf numFmtId="0" fontId="70" fillId="0" borderId="0"/>
    <xf numFmtId="0" fontId="70" fillId="0" borderId="0"/>
    <xf numFmtId="0" fontId="81" fillId="0" borderId="132"/>
    <xf numFmtId="0" fontId="8" fillId="44" borderId="0"/>
    <xf numFmtId="0" fontId="278" fillId="0" borderId="0"/>
    <xf numFmtId="0" fontId="139" fillId="44" borderId="61"/>
    <xf numFmtId="0" fontId="70" fillId="0" borderId="0"/>
    <xf numFmtId="0" fontId="278" fillId="0" borderId="0"/>
    <xf numFmtId="0" fontId="272" fillId="82" borderId="116"/>
    <xf numFmtId="0" fontId="40" fillId="52" borderId="47"/>
    <xf numFmtId="0" fontId="278" fillId="0" borderId="0"/>
    <xf numFmtId="0" fontId="19" fillId="0" borderId="0"/>
    <xf numFmtId="0" fontId="19" fillId="0" borderId="0"/>
    <xf numFmtId="0" fontId="19" fillId="0" borderId="0"/>
    <xf numFmtId="0" fontId="278" fillId="0" borderId="0"/>
    <xf numFmtId="0" fontId="278" fillId="48" borderId="83"/>
    <xf numFmtId="0" fontId="8" fillId="0" borderId="0"/>
    <xf numFmtId="0" fontId="19" fillId="0" borderId="0"/>
    <xf numFmtId="0" fontId="139" fillId="44" borderId="61"/>
    <xf numFmtId="0" fontId="85" fillId="0" borderId="144"/>
    <xf numFmtId="0" fontId="70" fillId="0" borderId="0"/>
    <xf numFmtId="0" fontId="70" fillId="0" borderId="0"/>
    <xf numFmtId="0" fontId="278" fillId="0" borderId="0"/>
    <xf numFmtId="0" fontId="70" fillId="0" borderId="0"/>
    <xf numFmtId="0" fontId="19" fillId="0" borderId="0"/>
    <xf numFmtId="0" fontId="63" fillId="0" borderId="55"/>
    <xf numFmtId="0" fontId="278" fillId="0" borderId="0"/>
    <xf numFmtId="0" fontId="70" fillId="0" borderId="0"/>
    <xf numFmtId="0" fontId="196" fillId="11" borderId="0"/>
    <xf numFmtId="0" fontId="70" fillId="0" borderId="0"/>
    <xf numFmtId="0" fontId="19" fillId="0" borderId="0"/>
    <xf numFmtId="0" fontId="278" fillId="0" borderId="0"/>
    <xf numFmtId="0" fontId="19" fillId="0" borderId="0"/>
    <xf numFmtId="0" fontId="157" fillId="76" borderId="128"/>
    <xf numFmtId="0" fontId="74" fillId="60" borderId="0"/>
    <xf numFmtId="0" fontId="46" fillId="0" borderId="0"/>
    <xf numFmtId="0" fontId="19" fillId="0" borderId="0"/>
    <xf numFmtId="0" fontId="228" fillId="45" borderId="84"/>
    <xf numFmtId="0" fontId="19" fillId="0" borderId="0"/>
    <xf numFmtId="0" fontId="70" fillId="0" borderId="0"/>
    <xf numFmtId="0" fontId="70" fillId="0" borderId="0"/>
    <xf numFmtId="0" fontId="70" fillId="0" borderId="0"/>
    <xf numFmtId="0" fontId="99" fillId="45" borderId="61"/>
    <xf numFmtId="0" fontId="253" fillId="48" borderId="83"/>
    <xf numFmtId="0" fontId="40" fillId="52" borderId="47"/>
    <xf numFmtId="0" fontId="70" fillId="0" borderId="0"/>
    <xf numFmtId="0" fontId="19" fillId="0" borderId="0"/>
    <xf numFmtId="0" fontId="70" fillId="0" borderId="0"/>
    <xf numFmtId="0" fontId="19" fillId="0" borderId="0"/>
    <xf numFmtId="0" fontId="278" fillId="0" borderId="0"/>
    <xf numFmtId="0" fontId="70" fillId="0" borderId="0"/>
    <xf numFmtId="0" fontId="70" fillId="0" borderId="0"/>
    <xf numFmtId="0" fontId="19" fillId="0" borderId="0"/>
    <xf numFmtId="0" fontId="19" fillId="0" borderId="0"/>
    <xf numFmtId="0" fontId="70" fillId="0" borderId="0"/>
    <xf numFmtId="0" fontId="139" fillId="44" borderId="61"/>
    <xf numFmtId="0" fontId="278" fillId="0" borderId="0"/>
    <xf numFmtId="0" fontId="278" fillId="0" borderId="0"/>
    <xf numFmtId="0" fontId="19" fillId="0" borderId="0"/>
    <xf numFmtId="0" fontId="19" fillId="0" borderId="0"/>
    <xf numFmtId="0" fontId="70" fillId="0" borderId="0"/>
    <xf numFmtId="0" fontId="19" fillId="0" borderId="0"/>
    <xf numFmtId="0" fontId="70" fillId="0" borderId="0"/>
    <xf numFmtId="0" fontId="76" fillId="44" borderId="0"/>
    <xf numFmtId="0" fontId="70" fillId="0" borderId="0"/>
    <xf numFmtId="0" fontId="70" fillId="0" borderId="0"/>
    <xf numFmtId="0" fontId="19" fillId="0" borderId="0"/>
    <xf numFmtId="0" fontId="70" fillId="0" borderId="0"/>
    <xf numFmtId="0" fontId="58" fillId="0" borderId="0"/>
    <xf numFmtId="0" fontId="278" fillId="0" borderId="0"/>
    <xf numFmtId="0" fontId="19" fillId="0" borderId="0"/>
    <xf numFmtId="0" fontId="19" fillId="0" borderId="0"/>
    <xf numFmtId="0" fontId="139" fillId="44" borderId="61"/>
    <xf numFmtId="0" fontId="278" fillId="0" borderId="0"/>
    <xf numFmtId="0" fontId="139" fillId="44" borderId="61"/>
    <xf numFmtId="0" fontId="70" fillId="0" borderId="0"/>
    <xf numFmtId="0" fontId="278" fillId="48" borderId="83"/>
    <xf numFmtId="0" fontId="70" fillId="0" borderId="0"/>
    <xf numFmtId="0" fontId="278" fillId="0" borderId="0"/>
    <xf numFmtId="0" fontId="70" fillId="0" borderId="0"/>
    <xf numFmtId="0" fontId="70" fillId="0" borderId="0"/>
    <xf numFmtId="0" fontId="70" fillId="0" borderId="0"/>
    <xf numFmtId="0" fontId="19" fillId="0" borderId="0"/>
    <xf numFmtId="0" fontId="64" fillId="0" borderId="55"/>
    <xf numFmtId="0" fontId="278" fillId="0" borderId="0"/>
    <xf numFmtId="0" fontId="278" fillId="0" borderId="0"/>
    <xf numFmtId="0" fontId="70" fillId="0" borderId="0"/>
    <xf numFmtId="0" fontId="8" fillId="44" borderId="0"/>
    <xf numFmtId="0" fontId="70" fillId="0" borderId="0"/>
    <xf numFmtId="0" fontId="70" fillId="0" borderId="0"/>
    <xf numFmtId="0" fontId="278" fillId="48" borderId="83"/>
    <xf numFmtId="0" fontId="278" fillId="0" borderId="0"/>
    <xf numFmtId="0" fontId="70" fillId="0" borderId="0"/>
    <xf numFmtId="0" fontId="70" fillId="0" borderId="0"/>
    <xf numFmtId="0" fontId="19" fillId="0" borderId="0"/>
    <xf numFmtId="0" fontId="70" fillId="0" borderId="0"/>
    <xf numFmtId="0" fontId="19" fillId="0" borderId="0"/>
    <xf numFmtId="0" fontId="19" fillId="0" borderId="0"/>
    <xf numFmtId="0" fontId="278" fillId="0" borderId="0"/>
    <xf numFmtId="0" fontId="70" fillId="0" borderId="0"/>
    <xf numFmtId="0" fontId="70" fillId="0" borderId="0"/>
    <xf numFmtId="0" fontId="70" fillId="0" borderId="0"/>
    <xf numFmtId="0" fontId="139" fillId="44" borderId="61"/>
    <xf numFmtId="0" fontId="70" fillId="0" borderId="0"/>
    <xf numFmtId="0" fontId="278" fillId="0" borderId="0"/>
    <xf numFmtId="0" fontId="253" fillId="48" borderId="83"/>
    <xf numFmtId="0" fontId="70" fillId="0" borderId="0"/>
    <xf numFmtId="0" fontId="70" fillId="0" borderId="0"/>
    <xf numFmtId="0" fontId="139" fillId="44" borderId="61"/>
    <xf numFmtId="0" fontId="19" fillId="0" borderId="0"/>
    <xf numFmtId="0" fontId="19" fillId="0" borderId="0"/>
    <xf numFmtId="0" fontId="70" fillId="0" borderId="0"/>
    <xf numFmtId="0" fontId="278" fillId="0" borderId="0"/>
    <xf numFmtId="0" fontId="278" fillId="0" borderId="0"/>
    <xf numFmtId="0" fontId="139" fillId="44" borderId="61"/>
    <xf numFmtId="0" fontId="70" fillId="0" borderId="0"/>
    <xf numFmtId="0" fontId="19" fillId="0" borderId="0"/>
    <xf numFmtId="0" fontId="70" fillId="0" borderId="0"/>
    <xf numFmtId="0" fontId="70" fillId="0" borderId="0"/>
    <xf numFmtId="0" fontId="197" fillId="52" borderId="0"/>
    <xf numFmtId="0" fontId="19" fillId="0" borderId="0"/>
    <xf numFmtId="0" fontId="70" fillId="0" borderId="0"/>
    <xf numFmtId="0" fontId="70" fillId="0" borderId="0"/>
    <xf numFmtId="0" fontId="278" fillId="0" borderId="0"/>
    <xf numFmtId="0" fontId="139" fillId="44" borderId="61"/>
    <xf numFmtId="0" fontId="28" fillId="0" borderId="0"/>
    <xf numFmtId="0" fontId="278" fillId="0" borderId="0"/>
    <xf numFmtId="0" fontId="139" fillId="44" borderId="61"/>
    <xf numFmtId="0" fontId="70" fillId="0" borderId="0"/>
    <xf numFmtId="0" fontId="272" fillId="0" borderId="168"/>
    <xf numFmtId="0" fontId="278" fillId="0" borderId="0"/>
    <xf numFmtId="0" fontId="19" fillId="0" borderId="0"/>
    <xf numFmtId="0" fontId="19" fillId="0" borderId="0"/>
    <xf numFmtId="0" fontId="278" fillId="0" borderId="0"/>
    <xf numFmtId="0" fontId="19" fillId="0" borderId="0"/>
    <xf numFmtId="0" fontId="253" fillId="0" borderId="168"/>
    <xf numFmtId="0" fontId="70" fillId="0" borderId="0"/>
    <xf numFmtId="0" fontId="70" fillId="0" borderId="0"/>
    <xf numFmtId="0" fontId="17" fillId="0" borderId="114"/>
    <xf numFmtId="0" fontId="70" fillId="0" borderId="0"/>
    <xf numFmtId="0" fontId="19" fillId="0" borderId="0"/>
    <xf numFmtId="0" fontId="278" fillId="0" borderId="0"/>
    <xf numFmtId="0" fontId="70" fillId="0" borderId="0"/>
    <xf numFmtId="0" fontId="19" fillId="0" borderId="0"/>
    <xf numFmtId="0" fontId="19" fillId="0" borderId="0"/>
    <xf numFmtId="0" fontId="278" fillId="0" borderId="0"/>
    <xf numFmtId="0" fontId="139" fillId="44" borderId="61"/>
    <xf numFmtId="0" fontId="278" fillId="0" borderId="0"/>
    <xf numFmtId="0" fontId="70" fillId="0" borderId="0"/>
    <xf numFmtId="0" fontId="70" fillId="0" borderId="0"/>
    <xf numFmtId="0" fontId="19" fillId="0" borderId="0"/>
    <xf numFmtId="0" fontId="278" fillId="0" borderId="0"/>
    <xf numFmtId="0" fontId="278" fillId="0" borderId="0"/>
    <xf numFmtId="0" fontId="70" fillId="0" borderId="0"/>
    <xf numFmtId="0" fontId="70" fillId="49" borderId="0"/>
    <xf numFmtId="0" fontId="70" fillId="0" borderId="0"/>
    <xf numFmtId="0" fontId="19" fillId="0" borderId="0"/>
    <xf numFmtId="0" fontId="19" fillId="0" borderId="0"/>
    <xf numFmtId="0" fontId="19" fillId="0" borderId="0"/>
    <xf numFmtId="0" fontId="19" fillId="0" borderId="0"/>
    <xf numFmtId="0" fontId="56" fillId="0" borderId="52"/>
    <xf numFmtId="0" fontId="19" fillId="46" borderId="0"/>
    <xf numFmtId="0" fontId="19" fillId="36" borderId="0"/>
    <xf numFmtId="0" fontId="24" fillId="0" borderId="60"/>
    <xf numFmtId="0" fontId="278" fillId="0" borderId="0"/>
    <xf numFmtId="0" fontId="70" fillId="0" borderId="0"/>
    <xf numFmtId="0" fontId="19" fillId="0" borderId="0"/>
    <xf numFmtId="0" fontId="70" fillId="0" borderId="0"/>
    <xf numFmtId="0" fontId="19" fillId="0" borderId="0"/>
    <xf numFmtId="0" fontId="70" fillId="0" borderId="0"/>
    <xf numFmtId="0" fontId="278" fillId="0" borderId="0"/>
    <xf numFmtId="0" fontId="70" fillId="0" borderId="0"/>
    <xf numFmtId="0" fontId="278" fillId="0" borderId="0"/>
    <xf numFmtId="0" fontId="70" fillId="0" borderId="0"/>
    <xf numFmtId="0" fontId="278" fillId="0" borderId="0"/>
    <xf numFmtId="0" fontId="70" fillId="0" borderId="0"/>
    <xf numFmtId="0" fontId="56" fillId="0" borderId="52"/>
    <xf numFmtId="0" fontId="278" fillId="0" borderId="0"/>
    <xf numFmtId="0" fontId="70" fillId="50" borderId="0"/>
    <xf numFmtId="0" fontId="19" fillId="0" borderId="0"/>
    <xf numFmtId="0" fontId="278" fillId="0" borderId="0"/>
    <xf numFmtId="0" fontId="19" fillId="0" borderId="0"/>
    <xf numFmtId="0" fontId="278" fillId="0" borderId="87"/>
    <xf numFmtId="0" fontId="19" fillId="0" borderId="0"/>
    <xf numFmtId="0" fontId="278" fillId="48" borderId="83"/>
    <xf numFmtId="0" fontId="278" fillId="0" borderId="0"/>
    <xf numFmtId="0" fontId="278" fillId="0" borderId="0"/>
    <xf numFmtId="0" fontId="270" fillId="0" borderId="112"/>
    <xf numFmtId="0" fontId="278" fillId="0" borderId="0"/>
    <xf numFmtId="0" fontId="278" fillId="0" borderId="0"/>
    <xf numFmtId="0" fontId="70" fillId="0" borderId="0"/>
    <xf numFmtId="0" fontId="56" fillId="0" borderId="52"/>
    <xf numFmtId="0" fontId="139" fillId="44" borderId="61"/>
    <xf numFmtId="0" fontId="278" fillId="0" borderId="0"/>
    <xf numFmtId="0" fontId="70" fillId="0" borderId="0"/>
    <xf numFmtId="0" fontId="278" fillId="0" borderId="0"/>
    <xf numFmtId="0" fontId="19" fillId="0" borderId="0"/>
    <xf numFmtId="0" fontId="74" fillId="55" borderId="0"/>
    <xf numFmtId="0" fontId="19" fillId="0" borderId="0"/>
    <xf numFmtId="0" fontId="70" fillId="0" borderId="0"/>
    <xf numFmtId="0" fontId="278" fillId="48" borderId="83"/>
    <xf numFmtId="0" fontId="70" fillId="0" borderId="0"/>
    <xf numFmtId="0" fontId="45" fillId="30" borderId="0"/>
    <xf numFmtId="0" fontId="278" fillId="0" borderId="0"/>
    <xf numFmtId="0" fontId="278" fillId="0" borderId="0"/>
    <xf numFmtId="0" fontId="70" fillId="0" borderId="0"/>
    <xf numFmtId="0" fontId="278" fillId="48" borderId="83"/>
    <xf numFmtId="0" fontId="139" fillId="44" borderId="61"/>
    <xf numFmtId="0" fontId="278" fillId="48" borderId="83"/>
    <xf numFmtId="0" fontId="70" fillId="0" borderId="0"/>
    <xf numFmtId="0" fontId="278" fillId="0" borderId="0"/>
    <xf numFmtId="0" fontId="278" fillId="0" borderId="0"/>
    <xf numFmtId="0" fontId="76" fillId="52" borderId="0"/>
    <xf numFmtId="0" fontId="70" fillId="0" borderId="0"/>
    <xf numFmtId="0" fontId="70" fillId="0" borderId="0"/>
    <xf numFmtId="0" fontId="70" fillId="0" borderId="0"/>
    <xf numFmtId="0" fontId="70" fillId="0" borderId="0"/>
    <xf numFmtId="0" fontId="278" fillId="0" borderId="0"/>
    <xf numFmtId="0" fontId="70" fillId="0" borderId="0"/>
    <xf numFmtId="0" fontId="278" fillId="0" borderId="0"/>
    <xf numFmtId="0" fontId="64" fillId="0" borderId="55"/>
    <xf numFmtId="0" fontId="45" fillId="40" borderId="0"/>
    <xf numFmtId="0" fontId="19" fillId="0" borderId="0"/>
    <xf numFmtId="0" fontId="270" fillId="0" borderId="112"/>
    <xf numFmtId="0" fontId="19" fillId="0" borderId="0"/>
    <xf numFmtId="0" fontId="70" fillId="0" borderId="0"/>
    <xf numFmtId="0" fontId="70" fillId="0" borderId="0"/>
    <xf numFmtId="0" fontId="70" fillId="0" borderId="0"/>
    <xf numFmtId="0" fontId="70" fillId="0" borderId="0"/>
    <xf numFmtId="0" fontId="19" fillId="0" borderId="0"/>
    <xf numFmtId="0" fontId="70" fillId="0" borderId="0"/>
    <xf numFmtId="0" fontId="134" fillId="0" borderId="0"/>
    <xf numFmtId="0" fontId="56" fillId="0" borderId="52"/>
    <xf numFmtId="0" fontId="70" fillId="0" borderId="0"/>
    <xf numFmtId="0" fontId="70" fillId="0" borderId="0"/>
    <xf numFmtId="0" fontId="19" fillId="0" borderId="0"/>
    <xf numFmtId="0" fontId="70" fillId="0" borderId="0"/>
    <xf numFmtId="0" fontId="19" fillId="0" borderId="0"/>
    <xf numFmtId="0" fontId="278" fillId="0" borderId="0"/>
    <xf numFmtId="0" fontId="70" fillId="0" borderId="0"/>
    <xf numFmtId="0" fontId="278" fillId="0" borderId="0"/>
    <xf numFmtId="0" fontId="139" fillId="44" borderId="61"/>
    <xf numFmtId="0" fontId="70" fillId="0" borderId="0"/>
    <xf numFmtId="0" fontId="270" fillId="0" borderId="112"/>
    <xf numFmtId="0" fontId="8" fillId="51" borderId="0"/>
    <xf numFmtId="0" fontId="19" fillId="0" borderId="0"/>
    <xf numFmtId="0" fontId="270" fillId="0" borderId="112"/>
    <xf numFmtId="0" fontId="70" fillId="0" borderId="0"/>
    <xf numFmtId="0" fontId="139" fillId="44" borderId="61"/>
    <xf numFmtId="0" fontId="19" fillId="46" borderId="0"/>
    <xf numFmtId="0" fontId="50" fillId="0" borderId="0"/>
    <xf numFmtId="0" fontId="70" fillId="0" borderId="0"/>
    <xf numFmtId="0" fontId="278" fillId="0" borderId="0"/>
    <xf numFmtId="0" fontId="19" fillId="0" borderId="0"/>
    <xf numFmtId="0" fontId="76" fillId="55" borderId="0"/>
    <xf numFmtId="0" fontId="278" fillId="0" borderId="0"/>
    <xf numFmtId="0" fontId="278" fillId="48" borderId="83"/>
    <xf numFmtId="0" fontId="278" fillId="0" borderId="0"/>
    <xf numFmtId="0" fontId="70" fillId="0" borderId="0"/>
    <xf numFmtId="0" fontId="19" fillId="0" borderId="0"/>
    <xf numFmtId="0" fontId="70" fillId="0" borderId="0"/>
    <xf numFmtId="0" fontId="122" fillId="0" borderId="66"/>
    <xf numFmtId="0" fontId="70" fillId="0" borderId="0"/>
    <xf numFmtId="0" fontId="19" fillId="0" borderId="0"/>
    <xf numFmtId="0" fontId="19" fillId="0" borderId="0"/>
    <xf numFmtId="0" fontId="70" fillId="0" borderId="0"/>
    <xf numFmtId="0" fontId="270" fillId="0" borderId="112"/>
    <xf numFmtId="0" fontId="70" fillId="0" borderId="0"/>
    <xf numFmtId="0" fontId="8" fillId="45" borderId="0"/>
    <xf numFmtId="0" fontId="278" fillId="0" borderId="0"/>
    <xf numFmtId="0" fontId="70" fillId="0" borderId="0"/>
    <xf numFmtId="0" fontId="278" fillId="0" borderId="0"/>
    <xf numFmtId="0" fontId="19" fillId="47" borderId="0"/>
    <xf numFmtId="0" fontId="70" fillId="0" borderId="0"/>
    <xf numFmtId="0" fontId="19" fillId="0" borderId="0"/>
    <xf numFmtId="0" fontId="19" fillId="0" borderId="0"/>
    <xf numFmtId="0" fontId="278" fillId="0" borderId="0"/>
    <xf numFmtId="0" fontId="278" fillId="0" borderId="0"/>
    <xf numFmtId="0" fontId="139" fillId="44" borderId="61"/>
    <xf numFmtId="0" fontId="139" fillId="44" borderId="61"/>
    <xf numFmtId="0" fontId="70" fillId="0" borderId="0"/>
    <xf numFmtId="0" fontId="70" fillId="0" borderId="0"/>
    <xf numFmtId="0" fontId="70" fillId="0" borderId="0"/>
    <xf numFmtId="0" fontId="19" fillId="0" borderId="0"/>
    <xf numFmtId="0" fontId="105" fillId="0" borderId="63"/>
    <xf numFmtId="0" fontId="70" fillId="0" borderId="0"/>
    <xf numFmtId="0" fontId="70" fillId="0" borderId="0"/>
    <xf numFmtId="0" fontId="19"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19" fillId="0" borderId="0"/>
    <xf numFmtId="0" fontId="70" fillId="0" borderId="0"/>
    <xf numFmtId="0" fontId="45" fillId="43" borderId="0"/>
    <xf numFmtId="0" fontId="70" fillId="0" borderId="0"/>
    <xf numFmtId="0" fontId="70" fillId="0" borderId="0"/>
    <xf numFmtId="0" fontId="278" fillId="0" borderId="0"/>
    <xf numFmtId="0" fontId="19" fillId="0" borderId="0"/>
    <xf numFmtId="0" fontId="70" fillId="0" borderId="0"/>
    <xf numFmtId="0" fontId="176" fillId="40" borderId="0"/>
    <xf numFmtId="0" fontId="270" fillId="0" borderId="112"/>
    <xf numFmtId="0" fontId="59" fillId="0" borderId="54"/>
    <xf numFmtId="0" fontId="19" fillId="0" borderId="0"/>
    <xf numFmtId="0" fontId="85" fillId="0" borderId="54"/>
    <xf numFmtId="0" fontId="70" fillId="0" borderId="0"/>
    <xf numFmtId="0" fontId="70" fillId="44" borderId="0"/>
    <xf numFmtId="0" fontId="278" fillId="0" borderId="0"/>
    <xf numFmtId="0" fontId="19" fillId="0" borderId="0"/>
    <xf numFmtId="0" fontId="70" fillId="0" borderId="0"/>
    <xf numFmtId="0" fontId="70" fillId="0" borderId="0"/>
    <xf numFmtId="0" fontId="70" fillId="0" borderId="0"/>
    <xf numFmtId="0" fontId="70" fillId="0" borderId="0"/>
    <xf numFmtId="0" fontId="70" fillId="0" borderId="0"/>
    <xf numFmtId="0" fontId="139" fillId="44" borderId="61"/>
    <xf numFmtId="0" fontId="70" fillId="0" borderId="0"/>
    <xf numFmtId="0" fontId="70" fillId="0" borderId="0"/>
    <xf numFmtId="0" fontId="70" fillId="0" borderId="0"/>
    <xf numFmtId="0" fontId="3" fillId="63" borderId="137"/>
    <xf numFmtId="0" fontId="42" fillId="13" borderId="47"/>
    <xf numFmtId="0" fontId="272" fillId="0" borderId="144"/>
    <xf numFmtId="0" fontId="45" fillId="50" borderId="0"/>
    <xf numFmtId="0" fontId="278" fillId="0" borderId="0"/>
    <xf numFmtId="0" fontId="278" fillId="0" borderId="0"/>
    <xf numFmtId="0" fontId="228" fillId="45" borderId="84"/>
    <xf numFmtId="0" fontId="278" fillId="0" borderId="0"/>
    <xf numFmtId="0" fontId="70" fillId="0" borderId="0"/>
    <xf numFmtId="0" fontId="19" fillId="0" borderId="0"/>
    <xf numFmtId="0" fontId="19" fillId="0" borderId="0"/>
    <xf numFmtId="0" fontId="19" fillId="0" borderId="0"/>
    <xf numFmtId="0" fontId="19" fillId="0" borderId="0"/>
    <xf numFmtId="0" fontId="70" fillId="0" borderId="0"/>
    <xf numFmtId="0" fontId="127" fillId="67" borderId="0"/>
    <xf numFmtId="0" fontId="70" fillId="0" borderId="0"/>
    <xf numFmtId="0" fontId="70" fillId="0" borderId="0"/>
    <xf numFmtId="0" fontId="70" fillId="0" borderId="0"/>
    <xf numFmtId="0" fontId="278" fillId="0" borderId="0"/>
    <xf numFmtId="0" fontId="19" fillId="0" borderId="0"/>
    <xf numFmtId="0" fontId="19" fillId="0" borderId="0"/>
    <xf numFmtId="0" fontId="278" fillId="0" borderId="0"/>
    <xf numFmtId="0" fontId="270" fillId="0" borderId="112"/>
    <xf numFmtId="0" fontId="79" fillId="0" borderId="116"/>
    <xf numFmtId="0" fontId="146" fillId="0" borderId="0"/>
    <xf numFmtId="0" fontId="70" fillId="0" borderId="0"/>
    <xf numFmtId="0" fontId="17" fillId="0" borderId="0"/>
    <xf numFmtId="0" fontId="70" fillId="0" borderId="0"/>
    <xf numFmtId="0" fontId="70" fillId="0" borderId="0"/>
    <xf numFmtId="0" fontId="19" fillId="0" borderId="0"/>
    <xf numFmtId="0" fontId="278" fillId="0" borderId="0"/>
    <xf numFmtId="0" fontId="278" fillId="0" borderId="0"/>
    <xf numFmtId="0" fontId="70" fillId="0" borderId="0"/>
    <xf numFmtId="0" fontId="46" fillId="0" borderId="0"/>
    <xf numFmtId="0" fontId="70" fillId="0" borderId="0"/>
    <xf numFmtId="0" fontId="19" fillId="0" borderId="0"/>
    <xf numFmtId="0" fontId="139" fillId="44" borderId="61"/>
    <xf numFmtId="0" fontId="278"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70" fillId="0" borderId="0"/>
    <xf numFmtId="0" fontId="278" fillId="0" borderId="0"/>
    <xf numFmtId="0" fontId="70" fillId="0" borderId="0"/>
    <xf numFmtId="0" fontId="139" fillId="44" borderId="61"/>
    <xf numFmtId="0" fontId="59" fillId="0" borderId="0"/>
    <xf numFmtId="0" fontId="278" fillId="0" borderId="0"/>
    <xf numFmtId="0" fontId="70" fillId="0" borderId="0"/>
    <xf numFmtId="0" fontId="278" fillId="0" borderId="0"/>
    <xf numFmtId="0" fontId="19" fillId="0" borderId="0"/>
    <xf numFmtId="0" fontId="19" fillId="0" borderId="0"/>
    <xf numFmtId="0" fontId="70" fillId="0" borderId="0"/>
    <xf numFmtId="0" fontId="70" fillId="0" borderId="0"/>
    <xf numFmtId="0" fontId="278" fillId="0" borderId="0"/>
    <xf numFmtId="0" fontId="19" fillId="0" borderId="0"/>
    <xf numFmtId="0" fontId="19" fillId="0" borderId="0"/>
    <xf numFmtId="0" fontId="70" fillId="44" borderId="0"/>
    <xf numFmtId="0" fontId="19" fillId="0" borderId="0"/>
    <xf numFmtId="0" fontId="19" fillId="0" borderId="0"/>
    <xf numFmtId="0" fontId="70" fillId="0" borderId="0"/>
    <xf numFmtId="0" fontId="70" fillId="0" borderId="0"/>
    <xf numFmtId="0" fontId="70" fillId="0" borderId="0"/>
    <xf numFmtId="0" fontId="228" fillId="45" borderId="84"/>
    <xf numFmtId="0" fontId="149" fillId="75" borderId="137"/>
    <xf numFmtId="0" fontId="74" fillId="53" borderId="0"/>
    <xf numFmtId="0" fontId="278" fillId="0" borderId="0"/>
    <xf numFmtId="0" fontId="70" fillId="0" borderId="0"/>
    <xf numFmtId="0" fontId="270" fillId="0" borderId="112"/>
    <xf numFmtId="0" fontId="70" fillId="0" borderId="0"/>
    <xf numFmtId="0" fontId="19" fillId="0" borderId="0"/>
    <xf numFmtId="0" fontId="278" fillId="0" borderId="0"/>
    <xf numFmtId="0" fontId="70" fillId="0" borderId="0"/>
    <xf numFmtId="0" fontId="19" fillId="0" borderId="0"/>
    <xf numFmtId="0" fontId="278" fillId="0" borderId="0"/>
    <xf numFmtId="0" fontId="278" fillId="0" borderId="0"/>
    <xf numFmtId="0" fontId="19" fillId="43" borderId="0"/>
    <xf numFmtId="0" fontId="62" fillId="0" borderId="0"/>
    <xf numFmtId="0" fontId="70" fillId="0" borderId="0"/>
    <xf numFmtId="0" fontId="70" fillId="0" borderId="0"/>
    <xf numFmtId="0" fontId="70" fillId="0" borderId="0"/>
    <xf numFmtId="0" fontId="278" fillId="0" borderId="0"/>
    <xf numFmtId="0" fontId="70" fillId="0" borderId="0"/>
    <xf numFmtId="0" fontId="19" fillId="0" borderId="0"/>
    <xf numFmtId="0" fontId="278" fillId="0" borderId="0"/>
    <xf numFmtId="0" fontId="19" fillId="0" borderId="0"/>
    <xf numFmtId="0" fontId="278" fillId="0" borderId="0"/>
    <xf numFmtId="0" fontId="70" fillId="0" borderId="0"/>
    <xf numFmtId="0" fontId="70" fillId="0" borderId="0"/>
    <xf numFmtId="0" fontId="70" fillId="0" borderId="0"/>
    <xf numFmtId="0" fontId="110" fillId="0" borderId="0"/>
    <xf numFmtId="0" fontId="266" fillId="0" borderId="109"/>
    <xf numFmtId="0" fontId="70" fillId="0" borderId="0"/>
    <xf numFmtId="0" fontId="70" fillId="0" borderId="0"/>
    <xf numFmtId="0" fontId="63" fillId="0" borderId="55"/>
    <xf numFmtId="0" fontId="70" fillId="0" borderId="0"/>
    <xf numFmtId="0" fontId="74" fillId="54" borderId="0"/>
    <xf numFmtId="0" fontId="59" fillId="0" borderId="54"/>
    <xf numFmtId="0" fontId="70" fillId="0" borderId="0"/>
    <xf numFmtId="0" fontId="74" fillId="54" borderId="0"/>
    <xf numFmtId="0" fontId="272" fillId="0" borderId="0"/>
    <xf numFmtId="0" fontId="8" fillId="43" borderId="0"/>
    <xf numFmtId="0" fontId="140" fillId="44" borderId="61"/>
    <xf numFmtId="0" fontId="278" fillId="0" borderId="0"/>
    <xf numFmtId="0" fontId="139" fillId="44" borderId="61"/>
    <xf numFmtId="0" fontId="155" fillId="0" borderId="72"/>
    <xf numFmtId="0" fontId="278" fillId="0" borderId="0"/>
    <xf numFmtId="0" fontId="278" fillId="0" borderId="0"/>
    <xf numFmtId="0" fontId="19" fillId="0" borderId="0"/>
    <xf numFmtId="0" fontId="70" fillId="0" borderId="0"/>
    <xf numFmtId="0" fontId="278" fillId="0" borderId="0"/>
    <xf numFmtId="0" fontId="59" fillId="0" borderId="54"/>
    <xf numFmtId="0" fontId="278" fillId="0" borderId="0"/>
    <xf numFmtId="0" fontId="8" fillId="44" borderId="0"/>
    <xf numFmtId="0" fontId="70" fillId="0" borderId="0"/>
    <xf numFmtId="0" fontId="70" fillId="0" borderId="0"/>
    <xf numFmtId="0" fontId="70" fillId="0" borderId="0"/>
    <xf numFmtId="0" fontId="70" fillId="0" borderId="0"/>
    <xf numFmtId="0" fontId="70" fillId="0" borderId="0"/>
    <xf numFmtId="0" fontId="19" fillId="0" borderId="0"/>
    <xf numFmtId="0" fontId="270" fillId="0" borderId="112"/>
    <xf numFmtId="0" fontId="278" fillId="0" borderId="0"/>
    <xf numFmtId="0" fontId="278" fillId="0" borderId="0"/>
    <xf numFmtId="0" fontId="70" fillId="0" borderId="0"/>
    <xf numFmtId="0" fontId="278" fillId="0" borderId="0"/>
    <xf numFmtId="0" fontId="231" fillId="94" borderId="40"/>
    <xf numFmtId="0" fontId="270" fillId="0" borderId="112"/>
    <xf numFmtId="0" fontId="17" fillId="0" borderId="114"/>
    <xf numFmtId="0" fontId="278" fillId="48" borderId="83"/>
    <xf numFmtId="0" fontId="70" fillId="0" borderId="0"/>
    <xf numFmtId="0" fontId="278" fillId="0" borderId="0"/>
    <xf numFmtId="0" fontId="70" fillId="49" borderId="0"/>
    <xf numFmtId="0" fontId="70" fillId="0" borderId="0"/>
    <xf numFmtId="0" fontId="70" fillId="0" borderId="0"/>
    <xf numFmtId="0" fontId="70" fillId="0" borderId="0"/>
    <xf numFmtId="0" fontId="76" fillId="47" borderId="0"/>
    <xf numFmtId="0" fontId="10" fillId="0" borderId="168"/>
    <xf numFmtId="0" fontId="278" fillId="0" borderId="0"/>
    <xf numFmtId="0" fontId="278" fillId="0" borderId="0"/>
    <xf numFmtId="0" fontId="278" fillId="0" borderId="0"/>
    <xf numFmtId="0" fontId="19" fillId="0" borderId="0"/>
    <xf numFmtId="0" fontId="139" fillId="44" borderId="61"/>
    <xf numFmtId="0" fontId="70" fillId="0" borderId="0"/>
    <xf numFmtId="0" fontId="19" fillId="0" borderId="0"/>
    <xf numFmtId="0" fontId="59" fillId="0" borderId="0"/>
    <xf numFmtId="0" fontId="272" fillId="0" borderId="144"/>
    <xf numFmtId="0" fontId="143" fillId="0" borderId="0"/>
    <xf numFmtId="0" fontId="196" fillId="11" borderId="0"/>
    <xf numFmtId="0" fontId="70" fillId="0" borderId="0"/>
    <xf numFmtId="0" fontId="70" fillId="0" borderId="0"/>
    <xf numFmtId="0" fontId="19" fillId="0" borderId="0"/>
    <xf numFmtId="0" fontId="70" fillId="0" borderId="0"/>
    <xf numFmtId="0" fontId="272" fillId="82" borderId="116"/>
    <xf numFmtId="0" fontId="70" fillId="0" borderId="0"/>
    <xf numFmtId="0" fontId="119" fillId="0" borderId="54"/>
    <xf numFmtId="0" fontId="17" fillId="0" borderId="114"/>
    <xf numFmtId="0" fontId="19" fillId="0" borderId="0"/>
    <xf numFmtId="0" fontId="70" fillId="0" borderId="0"/>
    <xf numFmtId="0" fontId="278" fillId="0" borderId="0"/>
    <xf numFmtId="0" fontId="56" fillId="0" borderId="52"/>
    <xf numFmtId="0" fontId="19" fillId="0" borderId="0"/>
    <xf numFmtId="0" fontId="19" fillId="0" borderId="0"/>
    <xf numFmtId="0" fontId="19" fillId="0" borderId="0"/>
    <xf numFmtId="0" fontId="278" fillId="48" borderId="83"/>
    <xf numFmtId="0" fontId="19" fillId="0" borderId="0"/>
    <xf numFmtId="0" fontId="59" fillId="0" borderId="0"/>
    <xf numFmtId="0" fontId="278" fillId="0" borderId="0"/>
    <xf numFmtId="0" fontId="278" fillId="0" borderId="0"/>
    <xf numFmtId="0" fontId="19" fillId="0" borderId="0"/>
    <xf numFmtId="0" fontId="19" fillId="0" borderId="0"/>
    <xf numFmtId="0" fontId="270" fillId="0" borderId="112"/>
    <xf numFmtId="0" fontId="19" fillId="0" borderId="0"/>
    <xf numFmtId="0" fontId="19" fillId="0" borderId="0"/>
    <xf numFmtId="0" fontId="58" fillId="0" borderId="0"/>
    <xf numFmtId="0" fontId="278" fillId="0" borderId="0"/>
    <xf numFmtId="0" fontId="59" fillId="0" borderId="54"/>
    <xf numFmtId="0" fontId="70" fillId="0" borderId="0"/>
    <xf numFmtId="0" fontId="278" fillId="0" borderId="0"/>
    <xf numFmtId="0" fontId="56" fillId="0" borderId="52"/>
    <xf numFmtId="0" fontId="70" fillId="0" borderId="0"/>
    <xf numFmtId="0" fontId="19" fillId="0" borderId="0"/>
    <xf numFmtId="0" fontId="70" fillId="0" borderId="0"/>
    <xf numFmtId="0" fontId="70" fillId="0" borderId="0"/>
    <xf numFmtId="0" fontId="70" fillId="0" borderId="0"/>
    <xf numFmtId="0" fontId="278" fillId="0" borderId="0"/>
    <xf numFmtId="0" fontId="19" fillId="0" borderId="0"/>
    <xf numFmtId="0" fontId="278" fillId="0" borderId="0"/>
    <xf numFmtId="0" fontId="56" fillId="0" borderId="52"/>
    <xf numFmtId="0" fontId="19" fillId="0" borderId="0"/>
    <xf numFmtId="0" fontId="47" fillId="0" borderId="0"/>
    <xf numFmtId="0" fontId="8" fillId="44" borderId="0"/>
    <xf numFmtId="0" fontId="278" fillId="0" borderId="0"/>
    <xf numFmtId="0" fontId="70" fillId="0" borderId="0"/>
    <xf numFmtId="0" fontId="70" fillId="0" borderId="0"/>
    <xf numFmtId="0" fontId="70" fillId="0" borderId="0"/>
    <xf numFmtId="0" fontId="19" fillId="0" borderId="0"/>
    <xf numFmtId="0" fontId="70" fillId="0" borderId="0"/>
    <xf numFmtId="0" fontId="278" fillId="0" borderId="0"/>
    <xf numFmtId="0" fontId="70" fillId="0" borderId="0"/>
    <xf numFmtId="0" fontId="19" fillId="0" borderId="0"/>
    <xf numFmtId="0" fontId="278" fillId="0" borderId="0"/>
    <xf numFmtId="0" fontId="278" fillId="0" borderId="0"/>
    <xf numFmtId="0" fontId="278" fillId="0" borderId="0"/>
    <xf numFmtId="0" fontId="139" fillId="44" borderId="61"/>
    <xf numFmtId="0" fontId="59" fillId="0" borderId="54"/>
    <xf numFmtId="0" fontId="19" fillId="0" borderId="0"/>
    <xf numFmtId="0" fontId="278" fillId="0" borderId="0"/>
    <xf numFmtId="0" fontId="51" fillId="0" borderId="0"/>
    <xf numFmtId="0" fontId="272" fillId="82" borderId="116"/>
    <xf numFmtId="0" fontId="19" fillId="0" borderId="0"/>
    <xf numFmtId="0" fontId="278" fillId="0" borderId="0"/>
    <xf numFmtId="0" fontId="278" fillId="0" borderId="0"/>
    <xf numFmtId="0" fontId="70" fillId="0" borderId="0"/>
    <xf numFmtId="0" fontId="70" fillId="0" borderId="0"/>
    <xf numFmtId="0" fontId="278" fillId="0" borderId="0"/>
    <xf numFmtId="0" fontId="19" fillId="0" borderId="0"/>
    <xf numFmtId="0" fontId="56" fillId="0" borderId="52"/>
    <xf numFmtId="0" fontId="139" fillId="44" borderId="61"/>
    <xf numFmtId="0" fontId="139" fillId="44" borderId="61"/>
    <xf numFmtId="0" fontId="272" fillId="74" borderId="0"/>
    <xf numFmtId="0" fontId="70" fillId="0" borderId="0"/>
    <xf numFmtId="0" fontId="278" fillId="0" borderId="0"/>
    <xf numFmtId="0" fontId="19" fillId="0" borderId="0"/>
    <xf numFmtId="0" fontId="70" fillId="0" borderId="0"/>
    <xf numFmtId="0" fontId="19" fillId="0" borderId="0"/>
    <xf numFmtId="0" fontId="270" fillId="0" borderId="112"/>
    <xf numFmtId="0" fontId="140" fillId="44" borderId="61"/>
    <xf numFmtId="0" fontId="8" fillId="48" borderId="0"/>
    <xf numFmtId="0" fontId="70" fillId="0" borderId="0"/>
    <xf numFmtId="0" fontId="270" fillId="0" borderId="112"/>
    <xf numFmtId="0" fontId="278" fillId="48" borderId="83"/>
    <xf numFmtId="0" fontId="278" fillId="0" borderId="0"/>
    <xf numFmtId="0" fontId="70" fillId="0" borderId="0"/>
    <xf numFmtId="0" fontId="70" fillId="0" borderId="0"/>
    <xf numFmtId="0" fontId="272" fillId="0" borderId="168"/>
    <xf numFmtId="0" fontId="19" fillId="0" borderId="0"/>
    <xf numFmtId="0" fontId="272" fillId="82" borderId="116"/>
    <xf numFmtId="0" fontId="278" fillId="0" borderId="0"/>
    <xf numFmtId="0" fontId="70" fillId="0" borderId="0"/>
    <xf numFmtId="0" fontId="19" fillId="0" borderId="0"/>
    <xf numFmtId="0" fontId="278" fillId="0" borderId="0"/>
    <xf numFmtId="0" fontId="46" fillId="0" borderId="0"/>
    <xf numFmtId="0" fontId="70" fillId="0" borderId="0"/>
    <xf numFmtId="0" fontId="278" fillId="48" borderId="83"/>
    <xf numFmtId="0" fontId="139" fillId="44" borderId="61"/>
    <xf numFmtId="0" fontId="19" fillId="0" borderId="0"/>
    <xf numFmtId="0" fontId="19" fillId="0" borderId="0"/>
    <xf numFmtId="0" fontId="70" fillId="0" borderId="0"/>
    <xf numFmtId="0" fontId="70" fillId="0" borderId="0"/>
    <xf numFmtId="0" fontId="19" fillId="0" borderId="0"/>
    <xf numFmtId="0" fontId="70" fillId="0" borderId="0"/>
    <xf numFmtId="0" fontId="19" fillId="0" borderId="0"/>
    <xf numFmtId="0" fontId="70" fillId="0" borderId="0"/>
    <xf numFmtId="0" fontId="70" fillId="41" borderId="0"/>
    <xf numFmtId="0" fontId="70" fillId="0" borderId="0"/>
    <xf numFmtId="0" fontId="143" fillId="0" borderId="0"/>
    <xf numFmtId="0" fontId="19" fillId="0" borderId="0"/>
    <xf numFmtId="0" fontId="85" fillId="0" borderId="54"/>
    <xf numFmtId="0" fontId="278" fillId="0" borderId="0"/>
    <xf numFmtId="0" fontId="70" fillId="0" borderId="0"/>
    <xf numFmtId="0" fontId="19" fillId="0" borderId="0"/>
    <xf numFmtId="0" fontId="70" fillId="0" borderId="0"/>
    <xf numFmtId="0" fontId="19" fillId="0" borderId="0"/>
    <xf numFmtId="0" fontId="74" fillId="58" borderId="0"/>
    <xf numFmtId="0" fontId="76" fillId="55" borderId="0"/>
    <xf numFmtId="0" fontId="70" fillId="0" borderId="0"/>
    <xf numFmtId="0" fontId="70" fillId="0" borderId="0"/>
    <xf numFmtId="0" fontId="70" fillId="0" borderId="0"/>
    <xf numFmtId="0" fontId="19" fillId="0" borderId="0"/>
    <xf numFmtId="0" fontId="70" fillId="0" borderId="0"/>
    <xf numFmtId="0" fontId="19" fillId="0" borderId="0"/>
    <xf numFmtId="0" fontId="70" fillId="0" borderId="0"/>
    <xf numFmtId="0" fontId="278" fillId="0" borderId="0"/>
    <xf numFmtId="0" fontId="19" fillId="0" borderId="0"/>
    <xf numFmtId="0" fontId="70" fillId="0" borderId="0"/>
    <xf numFmtId="0" fontId="74" fillId="53" borderId="0"/>
    <xf numFmtId="0" fontId="19" fillId="0" borderId="0"/>
    <xf numFmtId="0" fontId="139" fillId="44" borderId="61"/>
    <xf numFmtId="0" fontId="63" fillId="0" borderId="55"/>
    <xf numFmtId="0" fontId="278" fillId="0" borderId="0"/>
    <xf numFmtId="0" fontId="278" fillId="0" borderId="0"/>
    <xf numFmtId="0" fontId="70" fillId="0" borderId="0"/>
    <xf numFmtId="0" fontId="70" fillId="0" borderId="0"/>
    <xf numFmtId="0" fontId="270" fillId="0" borderId="112"/>
    <xf numFmtId="0" fontId="70" fillId="0" borderId="0"/>
    <xf numFmtId="0" fontId="85" fillId="0" borderId="54"/>
    <xf numFmtId="0" fontId="70" fillId="0" borderId="0"/>
    <xf numFmtId="0" fontId="278" fillId="0" borderId="0"/>
    <xf numFmtId="0" fontId="70" fillId="0" borderId="0"/>
    <xf numFmtId="0" fontId="56" fillId="0" borderId="52"/>
    <xf numFmtId="0" fontId="70" fillId="0" borderId="0"/>
    <xf numFmtId="0" fontId="278" fillId="0" borderId="0"/>
    <xf numFmtId="0" fontId="70" fillId="0" borderId="0"/>
    <xf numFmtId="0" fontId="50" fillId="0" borderId="94"/>
    <xf numFmtId="0" fontId="19" fillId="0" borderId="0"/>
    <xf numFmtId="0" fontId="157" fillId="76" borderId="128"/>
    <xf numFmtId="0" fontId="139" fillId="44" borderId="61"/>
    <xf numFmtId="0" fontId="70" fillId="0" borderId="0"/>
    <xf numFmtId="0" fontId="8" fillId="51" borderId="0"/>
    <xf numFmtId="0" fontId="278" fillId="0" borderId="0"/>
    <xf numFmtId="0" fontId="74" fillId="58" borderId="0"/>
    <xf numFmtId="0" fontId="278" fillId="0" borderId="0"/>
    <xf numFmtId="0" fontId="278" fillId="0" borderId="0"/>
    <xf numFmtId="0" fontId="70" fillId="0" borderId="0"/>
    <xf numFmtId="0" fontId="56" fillId="0" borderId="52"/>
    <xf numFmtId="0" fontId="70" fillId="0" borderId="0"/>
    <xf numFmtId="0" fontId="70" fillId="0" borderId="0"/>
    <xf numFmtId="0" fontId="70" fillId="0" borderId="0"/>
    <xf numFmtId="0" fontId="19" fillId="21" borderId="0"/>
    <xf numFmtId="0" fontId="139" fillId="44" borderId="61"/>
    <xf numFmtId="0" fontId="278" fillId="0" borderId="0"/>
    <xf numFmtId="0" fontId="278" fillId="0" borderId="0"/>
    <xf numFmtId="0" fontId="278" fillId="0" borderId="0"/>
    <xf numFmtId="0" fontId="19" fillId="0" borderId="0"/>
    <xf numFmtId="0" fontId="278" fillId="0" borderId="0"/>
    <xf numFmtId="0" fontId="70" fillId="0" borderId="0"/>
    <xf numFmtId="0" fontId="19" fillId="0" borderId="0"/>
    <xf numFmtId="0" fontId="270" fillId="0" borderId="112"/>
    <xf numFmtId="0" fontId="278" fillId="0" borderId="0"/>
    <xf numFmtId="0" fontId="278" fillId="0" borderId="0"/>
    <xf numFmtId="0" fontId="19" fillId="0" borderId="0"/>
    <xf numFmtId="0" fontId="59" fillId="0" borderId="0"/>
    <xf numFmtId="0" fontId="19" fillId="44" borderId="0"/>
    <xf numFmtId="0" fontId="70" fillId="0" borderId="0"/>
    <xf numFmtId="0" fontId="19" fillId="0" borderId="0"/>
    <xf numFmtId="0" fontId="59" fillId="0" borderId="54"/>
    <xf numFmtId="0" fontId="19" fillId="0" borderId="0"/>
    <xf numFmtId="0" fontId="278" fillId="0" borderId="0"/>
    <xf numFmtId="0" fontId="70" fillId="0" borderId="0"/>
    <xf numFmtId="0" fontId="63" fillId="0" borderId="55"/>
    <xf numFmtId="0" fontId="278" fillId="0" borderId="0"/>
    <xf numFmtId="0" fontId="70" fillId="0" borderId="0"/>
    <xf numFmtId="0" fontId="278" fillId="48" borderId="83"/>
    <xf numFmtId="0" fontId="278" fillId="0" borderId="0"/>
    <xf numFmtId="0" fontId="19" fillId="0" borderId="0"/>
    <xf numFmtId="0" fontId="70" fillId="0" borderId="0"/>
    <xf numFmtId="0" fontId="70" fillId="0" borderId="0"/>
    <xf numFmtId="0" fontId="70" fillId="0" borderId="0"/>
    <xf numFmtId="0" fontId="74" fillId="49" borderId="0"/>
    <xf numFmtId="0" fontId="278" fillId="48" borderId="83"/>
    <xf numFmtId="0" fontId="272" fillId="0" borderId="0"/>
    <xf numFmtId="0" fontId="19" fillId="0" borderId="0"/>
    <xf numFmtId="0" fontId="70" fillId="0" borderId="0"/>
    <xf numFmtId="0" fontId="70" fillId="0" borderId="0"/>
    <xf numFmtId="0" fontId="278" fillId="0" borderId="0"/>
    <xf numFmtId="0" fontId="19" fillId="0" borderId="0"/>
    <xf numFmtId="0" fontId="19" fillId="0" borderId="0"/>
    <xf numFmtId="0" fontId="270" fillId="0" borderId="112"/>
    <xf numFmtId="0" fontId="139" fillId="44" borderId="61"/>
    <xf numFmtId="0" fontId="70" fillId="0" borderId="0"/>
    <xf numFmtId="0" fontId="278" fillId="48" borderId="83"/>
    <xf numFmtId="0" fontId="139" fillId="44" borderId="61"/>
    <xf numFmtId="0" fontId="270" fillId="0" borderId="112"/>
    <xf numFmtId="0" fontId="52" fillId="0" borderId="67"/>
    <xf numFmtId="0" fontId="270" fillId="0" borderId="112"/>
    <xf numFmtId="0" fontId="70" fillId="0" borderId="0"/>
    <xf numFmtId="0" fontId="54" fillId="0" borderId="0"/>
    <xf numFmtId="0" fontId="278" fillId="0" borderId="0"/>
    <xf numFmtId="0" fontId="113" fillId="0" borderId="0"/>
    <xf numFmtId="0" fontId="139" fillId="44" borderId="61"/>
    <xf numFmtId="0" fontId="278" fillId="0" borderId="0"/>
    <xf numFmtId="0" fontId="56" fillId="0" borderId="52"/>
    <xf numFmtId="0" fontId="70" fillId="0" borderId="0"/>
    <xf numFmtId="0" fontId="139" fillId="44" borderId="61"/>
    <xf numFmtId="0" fontId="70" fillId="0" borderId="0"/>
    <xf numFmtId="0" fontId="19" fillId="0" borderId="0"/>
    <xf numFmtId="0" fontId="70" fillId="0" borderId="0"/>
    <xf numFmtId="0" fontId="272" fillId="82" borderId="116"/>
    <xf numFmtId="0" fontId="19" fillId="0" borderId="0"/>
    <xf numFmtId="0" fontId="278" fillId="0" borderId="0"/>
    <xf numFmtId="0" fontId="19" fillId="0" borderId="0"/>
    <xf numFmtId="0" fontId="70" fillId="0" borderId="0"/>
    <xf numFmtId="0" fontId="70" fillId="0" borderId="0"/>
    <xf numFmtId="0" fontId="70" fillId="0" borderId="0"/>
    <xf numFmtId="0" fontId="278" fillId="48" borderId="83"/>
    <xf numFmtId="0" fontId="19" fillId="0" borderId="0"/>
    <xf numFmtId="0" fontId="278" fillId="0" borderId="0"/>
    <xf numFmtId="0" fontId="278" fillId="0" borderId="0"/>
    <xf numFmtId="0" fontId="70" fillId="0" borderId="0"/>
    <xf numFmtId="0" fontId="278" fillId="0" borderId="0"/>
    <xf numFmtId="0" fontId="70" fillId="0" borderId="0"/>
    <xf numFmtId="0" fontId="278" fillId="0" borderId="0"/>
    <xf numFmtId="0" fontId="278" fillId="0" borderId="0"/>
    <xf numFmtId="0" fontId="70" fillId="0" borderId="0"/>
    <xf numFmtId="0" fontId="278" fillId="48" borderId="83"/>
    <xf numFmtId="0" fontId="3" fillId="63" borderId="137"/>
    <xf numFmtId="0" fontId="70" fillId="0" borderId="0"/>
    <xf numFmtId="0" fontId="56" fillId="0" borderId="52"/>
    <xf numFmtId="0" fontId="70" fillId="0" borderId="0"/>
    <xf numFmtId="0" fontId="70" fillId="0" borderId="0"/>
    <xf numFmtId="0" fontId="70" fillId="0" borderId="0"/>
    <xf numFmtId="0" fontId="278" fillId="0" borderId="0"/>
    <xf numFmtId="0" fontId="70" fillId="0" borderId="0"/>
    <xf numFmtId="0" fontId="59" fillId="0" borderId="54"/>
    <xf numFmtId="0" fontId="278" fillId="0" borderId="0"/>
    <xf numFmtId="0" fontId="278" fillId="48" borderId="83"/>
    <xf numFmtId="0" fontId="70" fillId="0" borderId="0"/>
    <xf numFmtId="0" fontId="19" fillId="0" borderId="0"/>
    <xf numFmtId="0" fontId="70" fillId="0" borderId="0"/>
    <xf numFmtId="0" fontId="74" fillId="60" borderId="0"/>
    <xf numFmtId="0" fontId="46" fillId="0" borderId="0"/>
    <xf numFmtId="0" fontId="19" fillId="0" borderId="0"/>
    <xf numFmtId="0" fontId="70" fillId="0" borderId="0"/>
    <xf numFmtId="0" fontId="19" fillId="0" borderId="0"/>
    <xf numFmtId="0" fontId="70" fillId="0" borderId="0"/>
    <xf numFmtId="0" fontId="278" fillId="0" borderId="0"/>
    <xf numFmtId="0" fontId="19" fillId="0" borderId="0"/>
    <xf numFmtId="0" fontId="70" fillId="0" borderId="0"/>
    <xf numFmtId="0" fontId="46" fillId="0" borderId="0"/>
    <xf numFmtId="0" fontId="76" fillId="55" borderId="0"/>
    <xf numFmtId="0" fontId="278" fillId="0" borderId="0"/>
    <xf numFmtId="0" fontId="70" fillId="0" borderId="0"/>
    <xf numFmtId="0" fontId="70" fillId="0" borderId="0"/>
    <xf numFmtId="0" fontId="278" fillId="0" borderId="0"/>
    <xf numFmtId="0" fontId="128" fillId="73" borderId="0"/>
    <xf numFmtId="0" fontId="70" fillId="0" borderId="0"/>
    <xf numFmtId="0" fontId="278" fillId="0" borderId="0"/>
    <xf numFmtId="0" fontId="139" fillId="44" borderId="61"/>
    <xf numFmtId="0" fontId="70" fillId="0" borderId="0"/>
    <xf numFmtId="0" fontId="278" fillId="0" borderId="0"/>
    <xf numFmtId="0" fontId="278" fillId="0" borderId="0"/>
    <xf numFmtId="0" fontId="70" fillId="0" borderId="0"/>
    <xf numFmtId="0" fontId="278" fillId="0" borderId="0"/>
    <xf numFmtId="0" fontId="70" fillId="0" borderId="0"/>
    <xf numFmtId="0" fontId="270" fillId="0" borderId="112"/>
    <xf numFmtId="0" fontId="70" fillId="0" borderId="0"/>
    <xf numFmtId="0" fontId="140" fillId="44" borderId="61"/>
    <xf numFmtId="0" fontId="79" fillId="0" borderId="116"/>
    <xf numFmtId="0" fontId="70" fillId="0" borderId="0"/>
    <xf numFmtId="0" fontId="278" fillId="0" borderId="0"/>
    <xf numFmtId="0" fontId="278" fillId="48" borderId="83"/>
    <xf numFmtId="0" fontId="70" fillId="0" borderId="0"/>
    <xf numFmtId="0" fontId="70" fillId="0" borderId="0"/>
    <xf numFmtId="0" fontId="74" fillId="56" borderId="0"/>
    <xf numFmtId="0" fontId="119" fillId="0" borderId="54"/>
    <xf numFmtId="0" fontId="278" fillId="0" borderId="0"/>
    <xf numFmtId="0" fontId="21" fillId="0" borderId="111"/>
    <xf numFmtId="0" fontId="139" fillId="44" borderId="61"/>
    <xf numFmtId="0" fontId="19" fillId="0" borderId="0"/>
    <xf numFmtId="0" fontId="70" fillId="0" borderId="0"/>
    <xf numFmtId="0" fontId="272" fillId="82" borderId="116"/>
    <xf numFmtId="0" fontId="19" fillId="0" borderId="0"/>
    <xf numFmtId="0" fontId="278" fillId="48" borderId="83"/>
    <xf numFmtId="0" fontId="70" fillId="46" borderId="0"/>
    <xf numFmtId="0" fontId="70" fillId="0" borderId="0"/>
    <xf numFmtId="0" fontId="19" fillId="0" borderId="0"/>
    <xf numFmtId="0" fontId="45" fillId="50" borderId="0"/>
    <xf numFmtId="0" fontId="278" fillId="0" borderId="0"/>
    <xf numFmtId="0" fontId="70" fillId="0" borderId="0"/>
    <xf numFmtId="0" fontId="70" fillId="0" borderId="0"/>
    <xf numFmtId="0" fontId="278" fillId="0" borderId="0"/>
    <xf numFmtId="0" fontId="70" fillId="41" borderId="0"/>
    <xf numFmtId="0" fontId="70" fillId="0" borderId="0"/>
    <xf numFmtId="0" fontId="70" fillId="0" borderId="0"/>
    <xf numFmtId="0" fontId="139" fillId="44" borderId="61"/>
    <xf numFmtId="0" fontId="70" fillId="0" borderId="0"/>
    <xf numFmtId="0" fontId="19" fillId="0" borderId="0"/>
    <xf numFmtId="0" fontId="70" fillId="0" borderId="0"/>
    <xf numFmtId="0" fontId="70" fillId="41" borderId="0"/>
    <xf numFmtId="0" fontId="41" fillId="45" borderId="48"/>
    <xf numFmtId="0" fontId="278" fillId="48" borderId="83"/>
    <xf numFmtId="0" fontId="19" fillId="0" borderId="0"/>
    <xf numFmtId="0" fontId="19" fillId="0" borderId="0"/>
    <xf numFmtId="0" fontId="70" fillId="0" borderId="0"/>
    <xf numFmtId="0" fontId="19" fillId="0" borderId="0"/>
    <xf numFmtId="0" fontId="92" fillId="0" borderId="0"/>
    <xf numFmtId="0" fontId="70" fillId="0" borderId="0"/>
    <xf numFmtId="0" fontId="278" fillId="0" borderId="0"/>
    <xf numFmtId="0" fontId="70" fillId="0" borderId="0"/>
    <xf numFmtId="0" fontId="19" fillId="0" borderId="0"/>
    <xf numFmtId="0" fontId="70" fillId="0" borderId="0"/>
    <xf numFmtId="0" fontId="21" fillId="0" borderId="111"/>
    <xf numFmtId="0" fontId="56" fillId="0" borderId="52"/>
    <xf numFmtId="0" fontId="70" fillId="0" borderId="0"/>
    <xf numFmtId="0" fontId="70" fillId="0" borderId="0"/>
    <xf numFmtId="0" fontId="278" fillId="0" borderId="0"/>
    <xf numFmtId="0" fontId="19" fillId="0" borderId="0"/>
    <xf numFmtId="0" fontId="278" fillId="0" borderId="0"/>
    <xf numFmtId="0" fontId="278" fillId="0" borderId="0"/>
    <xf numFmtId="0" fontId="270" fillId="0" borderId="112"/>
    <xf numFmtId="0" fontId="70" fillId="0" borderId="0"/>
    <xf numFmtId="0" fontId="70" fillId="0" borderId="0"/>
    <xf numFmtId="0" fontId="278" fillId="0" borderId="0"/>
    <xf numFmtId="0" fontId="70" fillId="0" borderId="0"/>
    <xf numFmtId="0" fontId="278" fillId="0" borderId="0"/>
    <xf numFmtId="0" fontId="56" fillId="0" borderId="52"/>
    <xf numFmtId="0" fontId="19" fillId="28" borderId="0"/>
    <xf numFmtId="0" fontId="19" fillId="0" borderId="0"/>
    <xf numFmtId="0" fontId="278" fillId="0" borderId="0"/>
    <xf numFmtId="0" fontId="70" fillId="0" borderId="0"/>
    <xf numFmtId="0" fontId="270" fillId="0" borderId="112"/>
    <xf numFmtId="0" fontId="166" fillId="78" borderId="0"/>
    <xf numFmtId="0" fontId="278" fillId="48" borderId="83"/>
    <xf numFmtId="0" fontId="70" fillId="0" borderId="0"/>
    <xf numFmtId="0" fontId="278" fillId="0" borderId="0"/>
    <xf numFmtId="0" fontId="56" fillId="0" borderId="52"/>
    <xf numFmtId="0" fontId="70" fillId="0" borderId="0"/>
    <xf numFmtId="0" fontId="70" fillId="0" borderId="0"/>
    <xf numFmtId="0" fontId="70" fillId="0" borderId="0"/>
    <xf numFmtId="0" fontId="19" fillId="0" borderId="0"/>
    <xf numFmtId="0" fontId="38" fillId="42" borderId="0"/>
    <xf numFmtId="0" fontId="19" fillId="0" borderId="0"/>
    <xf numFmtId="0" fontId="70" fillId="0" borderId="0"/>
    <xf numFmtId="0" fontId="70" fillId="0" borderId="0"/>
    <xf numFmtId="0" fontId="19" fillId="0" borderId="0"/>
    <xf numFmtId="0" fontId="70" fillId="0" borderId="0"/>
    <xf numFmtId="0" fontId="70" fillId="0" borderId="0"/>
    <xf numFmtId="0" fontId="272" fillId="0" borderId="0"/>
    <xf numFmtId="0" fontId="278" fillId="0" borderId="0"/>
    <xf numFmtId="0" fontId="278" fillId="48" borderId="83"/>
    <xf numFmtId="0" fontId="70" fillId="0" borderId="0"/>
    <xf numFmtId="0" fontId="70" fillId="0" borderId="0"/>
    <xf numFmtId="0" fontId="19" fillId="0" borderId="0"/>
    <xf numFmtId="0" fontId="213" fillId="0" borderId="0"/>
    <xf numFmtId="0" fontId="266" fillId="0" borderId="109"/>
    <xf numFmtId="0" fontId="19" fillId="0" borderId="0"/>
    <xf numFmtId="0" fontId="59" fillId="0" borderId="54"/>
    <xf numFmtId="0" fontId="70" fillId="0" borderId="0"/>
    <xf numFmtId="0" fontId="70" fillId="0" borderId="0"/>
    <xf numFmtId="0" fontId="157" fillId="76" borderId="128"/>
    <xf numFmtId="0" fontId="59" fillId="0" borderId="54"/>
    <xf numFmtId="0" fontId="70" fillId="0" borderId="0"/>
    <xf numFmtId="0" fontId="278" fillId="0" borderId="0"/>
    <xf numFmtId="0" fontId="70" fillId="0" borderId="0"/>
    <xf numFmtId="0" fontId="70" fillId="0" borderId="0"/>
    <xf numFmtId="0" fontId="45" fillId="43" borderId="0"/>
    <xf numFmtId="0" fontId="70" fillId="0" borderId="0"/>
    <xf numFmtId="0" fontId="70" fillId="0" borderId="0"/>
    <xf numFmtId="0" fontId="278" fillId="0" borderId="0"/>
    <xf numFmtId="0" fontId="19" fillId="0" borderId="0"/>
    <xf numFmtId="0" fontId="270" fillId="0" borderId="112"/>
    <xf numFmtId="0" fontId="70" fillId="0" borderId="0"/>
    <xf numFmtId="0" fontId="19" fillId="0" borderId="0"/>
    <xf numFmtId="0" fontId="133" fillId="0" borderId="0"/>
    <xf numFmtId="0" fontId="278" fillId="0" borderId="0"/>
    <xf numFmtId="0" fontId="278" fillId="0" borderId="0"/>
    <xf numFmtId="0" fontId="70" fillId="0" borderId="0"/>
    <xf numFmtId="0" fontId="70" fillId="0" borderId="0"/>
    <xf numFmtId="0" fontId="278" fillId="0" borderId="0"/>
    <xf numFmtId="0" fontId="64" fillId="0" borderId="55"/>
    <xf numFmtId="0" fontId="19" fillId="0" borderId="0"/>
    <xf numFmtId="0" fontId="19" fillId="0" borderId="0"/>
    <xf numFmtId="0" fontId="19" fillId="0" borderId="0"/>
    <xf numFmtId="0" fontId="278" fillId="0" borderId="0"/>
    <xf numFmtId="0" fontId="122" fillId="0" borderId="66"/>
    <xf numFmtId="0" fontId="76" fillId="52" borderId="0"/>
    <xf numFmtId="0" fontId="19" fillId="0" borderId="0"/>
    <xf numFmtId="0" fontId="70" fillId="44" borderId="0"/>
    <xf numFmtId="0" fontId="70" fillId="0" borderId="0"/>
    <xf numFmtId="0" fontId="70" fillId="0" borderId="0"/>
    <xf numFmtId="0" fontId="278" fillId="48" borderId="83"/>
    <xf numFmtId="0" fontId="19" fillId="0" borderId="0"/>
    <xf numFmtId="0" fontId="70" fillId="0" borderId="0"/>
    <xf numFmtId="0" fontId="19" fillId="37" borderId="0"/>
    <xf numFmtId="0" fontId="70" fillId="0" borderId="0"/>
    <xf numFmtId="0" fontId="270" fillId="0" borderId="112"/>
    <xf numFmtId="0" fontId="278" fillId="0" borderId="0"/>
    <xf numFmtId="0" fontId="19" fillId="0" borderId="0"/>
    <xf numFmtId="0" fontId="70" fillId="0" borderId="0"/>
    <xf numFmtId="0" fontId="278" fillId="0" borderId="0"/>
    <xf numFmtId="0" fontId="74" fillId="54" borderId="0"/>
    <xf numFmtId="0" fontId="19" fillId="0" borderId="0"/>
    <xf numFmtId="0" fontId="278" fillId="0" borderId="0"/>
    <xf numFmtId="0" fontId="278" fillId="0" borderId="0"/>
    <xf numFmtId="0" fontId="8" fillId="52" borderId="0"/>
    <xf numFmtId="0" fontId="70" fillId="0" borderId="0"/>
    <xf numFmtId="0" fontId="278" fillId="0" borderId="0"/>
    <xf numFmtId="0" fontId="278" fillId="0" borderId="0"/>
    <xf numFmtId="0" fontId="19" fillId="0" borderId="0"/>
    <xf numFmtId="0" fontId="70" fillId="0" borderId="0"/>
    <xf numFmtId="0" fontId="19" fillId="0" borderId="0"/>
    <xf numFmtId="0" fontId="19" fillId="0" borderId="0"/>
    <xf numFmtId="0" fontId="70" fillId="0" borderId="0"/>
    <xf numFmtId="0" fontId="19" fillId="0" borderId="0"/>
    <xf numFmtId="0" fontId="70" fillId="0" borderId="0"/>
    <xf numFmtId="0" fontId="278" fillId="0" borderId="0"/>
    <xf numFmtId="0" fontId="59" fillId="0" borderId="54"/>
    <xf numFmtId="0" fontId="59" fillId="0" borderId="54"/>
    <xf numFmtId="0" fontId="70" fillId="0" borderId="0"/>
    <xf numFmtId="0" fontId="70" fillId="0" borderId="0"/>
    <xf numFmtId="0" fontId="70" fillId="0" borderId="0"/>
    <xf numFmtId="0" fontId="70" fillId="0" borderId="0"/>
    <xf numFmtId="0" fontId="70" fillId="0" borderId="0"/>
    <xf numFmtId="0" fontId="70" fillId="0" borderId="0"/>
    <xf numFmtId="0" fontId="270" fillId="0" borderId="112"/>
    <xf numFmtId="0" fontId="70" fillId="0" borderId="0"/>
    <xf numFmtId="0" fontId="278" fillId="0" borderId="0"/>
    <xf numFmtId="0" fontId="70" fillId="42" borderId="0"/>
    <xf numFmtId="0" fontId="70" fillId="0" borderId="0"/>
    <xf numFmtId="0" fontId="70" fillId="0" borderId="0"/>
    <xf numFmtId="0" fontId="19" fillId="0" borderId="0"/>
    <xf numFmtId="0" fontId="19" fillId="0" borderId="0"/>
    <xf numFmtId="0" fontId="19" fillId="0" borderId="0"/>
    <xf numFmtId="0" fontId="70" fillId="0" borderId="0"/>
    <xf numFmtId="0" fontId="70" fillId="0" borderId="0"/>
    <xf numFmtId="0" fontId="59" fillId="0" borderId="0"/>
    <xf numFmtId="0" fontId="70" fillId="0" borderId="0"/>
    <xf numFmtId="0" fontId="70" fillId="0" borderId="0"/>
    <xf numFmtId="0" fontId="278" fillId="0" borderId="0"/>
    <xf numFmtId="0" fontId="70" fillId="0" borderId="0"/>
    <xf numFmtId="0" fontId="70" fillId="0" borderId="0"/>
    <xf numFmtId="0" fontId="46" fillId="0" borderId="0"/>
    <xf numFmtId="0" fontId="8" fillId="47" borderId="0"/>
    <xf numFmtId="0" fontId="70" fillId="0" borderId="0"/>
    <xf numFmtId="0" fontId="70" fillId="41" borderId="0"/>
    <xf numFmtId="0" fontId="56" fillId="0" borderId="52"/>
    <xf numFmtId="0" fontId="278" fillId="0" borderId="0"/>
    <xf numFmtId="0" fontId="19" fillId="0" borderId="0"/>
    <xf numFmtId="0" fontId="270" fillId="0" borderId="112"/>
    <xf numFmtId="0" fontId="70" fillId="0" borderId="0"/>
    <xf numFmtId="0" fontId="270" fillId="0" borderId="112"/>
    <xf numFmtId="0" fontId="19" fillId="0" borderId="0"/>
    <xf numFmtId="0" fontId="81" fillId="0" borderId="132"/>
    <xf numFmtId="0" fontId="19" fillId="0" borderId="0"/>
    <xf numFmtId="0" fontId="278" fillId="48" borderId="83"/>
    <xf numFmtId="0" fontId="140" fillId="44" borderId="61"/>
    <xf numFmtId="0" fontId="278" fillId="0" borderId="0"/>
    <xf numFmtId="0" fontId="278" fillId="0" borderId="0"/>
    <xf numFmtId="0" fontId="85" fillId="0" borderId="144"/>
    <xf numFmtId="0" fontId="278" fillId="0" borderId="0"/>
    <xf numFmtId="0" fontId="19" fillId="0" borderId="0"/>
    <xf numFmtId="0" fontId="278" fillId="0" borderId="0"/>
    <xf numFmtId="0" fontId="70" fillId="0" borderId="0"/>
    <xf numFmtId="0" fontId="70" fillId="0" borderId="0"/>
    <xf numFmtId="0" fontId="19" fillId="0" borderId="0"/>
    <xf numFmtId="0" fontId="19" fillId="0" borderId="0"/>
    <xf numFmtId="0" fontId="70" fillId="0" borderId="0"/>
    <xf numFmtId="0" fontId="19" fillId="0" borderId="0"/>
    <xf numFmtId="0" fontId="19" fillId="0" borderId="0"/>
    <xf numFmtId="0" fontId="19" fillId="0" borderId="0"/>
    <xf numFmtId="0" fontId="278" fillId="0" borderId="0"/>
    <xf numFmtId="0" fontId="70" fillId="42" borderId="0"/>
    <xf numFmtId="0" fontId="70" fillId="0" borderId="0"/>
    <xf numFmtId="0" fontId="76" fillId="52" borderId="0"/>
    <xf numFmtId="0" fontId="19" fillId="0" borderId="0"/>
    <xf numFmtId="0" fontId="70" fillId="0" borderId="0"/>
    <xf numFmtId="0" fontId="19" fillId="0" borderId="0"/>
    <xf numFmtId="0" fontId="70" fillId="0" borderId="0"/>
    <xf numFmtId="0" fontId="19" fillId="0" borderId="0"/>
    <xf numFmtId="0" fontId="278" fillId="0" borderId="0"/>
    <xf numFmtId="0" fontId="70" fillId="0" borderId="0"/>
    <xf numFmtId="0" fontId="70" fillId="0" borderId="0"/>
    <xf numFmtId="0" fontId="278" fillId="0" borderId="0"/>
    <xf numFmtId="0" fontId="70" fillId="0" borderId="0"/>
    <xf numFmtId="0" fontId="70" fillId="0" borderId="0"/>
    <xf numFmtId="0" fontId="74" fillId="54" borderId="0"/>
    <xf numFmtId="0" fontId="19" fillId="0" borderId="0"/>
    <xf numFmtId="0" fontId="70" fillId="0" borderId="0"/>
    <xf numFmtId="0" fontId="3" fillId="63" borderId="137"/>
    <xf numFmtId="0" fontId="74" fillId="54" borderId="0"/>
    <xf numFmtId="0" fontId="70" fillId="0" borderId="0"/>
    <xf numFmtId="0" fontId="278" fillId="0" borderId="0"/>
    <xf numFmtId="0" fontId="19" fillId="0" borderId="0"/>
    <xf numFmtId="0" fontId="70" fillId="0" borderId="0"/>
    <xf numFmtId="0" fontId="70" fillId="0" borderId="0"/>
    <xf numFmtId="0" fontId="278" fillId="0" borderId="0"/>
    <xf numFmtId="0" fontId="19" fillId="0" borderId="0"/>
    <xf numFmtId="0" fontId="70" fillId="0" borderId="0"/>
    <xf numFmtId="0" fontId="278" fillId="0" borderId="0"/>
    <xf numFmtId="0" fontId="208" fillId="1" borderId="132"/>
    <xf numFmtId="0" fontId="278" fillId="0" borderId="0"/>
    <xf numFmtId="0" fontId="70" fillId="0" borderId="0"/>
    <xf numFmtId="0" fontId="70" fillId="0" borderId="0"/>
    <xf numFmtId="0" fontId="70" fillId="0" borderId="0"/>
    <xf numFmtId="0" fontId="70" fillId="0" borderId="0"/>
    <xf numFmtId="0" fontId="70" fillId="0" borderId="0"/>
    <xf numFmtId="0" fontId="19" fillId="0" borderId="0"/>
    <xf numFmtId="0" fontId="70" fillId="0" borderId="0"/>
    <xf numFmtId="0" fontId="74" fillId="59" borderId="0"/>
    <xf numFmtId="0" fontId="70" fillId="0" borderId="0"/>
    <xf numFmtId="0" fontId="19" fillId="0" borderId="0"/>
    <xf numFmtId="0" fontId="70" fillId="0" borderId="0"/>
    <xf numFmtId="0" fontId="17" fillId="45" borderId="0"/>
    <xf numFmtId="0" fontId="70" fillId="0" borderId="0"/>
    <xf numFmtId="0" fontId="19" fillId="0" borderId="0"/>
    <xf numFmtId="0" fontId="278" fillId="0" borderId="0"/>
    <xf numFmtId="0" fontId="70" fillId="0" borderId="0"/>
    <xf numFmtId="0" fontId="70" fillId="0" borderId="0"/>
    <xf numFmtId="0" fontId="19" fillId="0" borderId="0"/>
    <xf numFmtId="0" fontId="70" fillId="0" borderId="0"/>
    <xf numFmtId="0" fontId="19" fillId="0" borderId="0"/>
    <xf numFmtId="0" fontId="70" fillId="0" borderId="0"/>
    <xf numFmtId="0" fontId="70" fillId="0" borderId="0"/>
    <xf numFmtId="0" fontId="70" fillId="0" borderId="0"/>
    <xf numFmtId="0" fontId="278" fillId="48" borderId="83"/>
    <xf numFmtId="0" fontId="278" fillId="0" borderId="0"/>
    <xf numFmtId="0" fontId="19" fillId="0" borderId="0"/>
    <xf numFmtId="0" fontId="278" fillId="0" borderId="0"/>
    <xf numFmtId="0" fontId="70" fillId="0" borderId="0"/>
    <xf numFmtId="0" fontId="70" fillId="0" borderId="0"/>
    <xf numFmtId="0" fontId="278" fillId="0" borderId="0"/>
    <xf numFmtId="0" fontId="70" fillId="0" borderId="0"/>
    <xf numFmtId="0" fontId="270" fillId="0" borderId="112"/>
    <xf numFmtId="0" fontId="19" fillId="0" borderId="0"/>
    <xf numFmtId="0" fontId="278" fillId="0" borderId="0"/>
    <xf numFmtId="0" fontId="19" fillId="0" borderId="0"/>
    <xf numFmtId="0" fontId="70" fillId="42" borderId="0"/>
    <xf numFmtId="0" fontId="70" fillId="0" borderId="0"/>
    <xf numFmtId="0" fontId="270" fillId="0" borderId="112"/>
    <xf numFmtId="0" fontId="59" fillId="0" borderId="0"/>
    <xf numFmtId="0" fontId="70" fillId="0" borderId="0"/>
    <xf numFmtId="0" fontId="278" fillId="0" borderId="0"/>
    <xf numFmtId="0" fontId="278" fillId="0" borderId="0"/>
    <xf numFmtId="0" fontId="19" fillId="0" borderId="0"/>
    <xf numFmtId="0" fontId="70" fillId="0" borderId="0"/>
    <xf numFmtId="0" fontId="19" fillId="0" borderId="0"/>
    <xf numFmtId="0" fontId="70" fillId="0" borderId="0"/>
    <xf numFmtId="0" fontId="278" fillId="0" borderId="0"/>
    <xf numFmtId="0" fontId="278" fillId="0" borderId="0"/>
    <xf numFmtId="0" fontId="56" fillId="0" borderId="52"/>
    <xf numFmtId="0" fontId="19" fillId="28" borderId="0"/>
    <xf numFmtId="0" fontId="70" fillId="0" borderId="0"/>
    <xf numFmtId="0" fontId="270" fillId="0" borderId="112"/>
    <xf numFmtId="0" fontId="19" fillId="0" borderId="0"/>
    <xf numFmtId="0" fontId="19" fillId="0" borderId="0"/>
    <xf numFmtId="0" fontId="70" fillId="0" borderId="0"/>
    <xf numFmtId="0" fontId="278" fillId="0" borderId="0"/>
    <xf numFmtId="0" fontId="70" fillId="0" borderId="0"/>
    <xf numFmtId="0" fontId="278" fillId="48" borderId="83"/>
    <xf numFmtId="0" fontId="19" fillId="0" borderId="0"/>
    <xf numFmtId="0" fontId="270" fillId="0" borderId="112"/>
    <xf numFmtId="0" fontId="267" fillId="0" borderId="109"/>
    <xf numFmtId="0" fontId="278" fillId="0" borderId="0"/>
    <xf numFmtId="0" fontId="70" fillId="0" borderId="0"/>
    <xf numFmtId="0" fontId="19" fillId="0" borderId="0"/>
    <xf numFmtId="0" fontId="278" fillId="0" borderId="0"/>
    <xf numFmtId="0" fontId="70" fillId="0" borderId="0"/>
    <xf numFmtId="0" fontId="278" fillId="0" borderId="0"/>
    <xf numFmtId="0" fontId="50" fillId="0" borderId="0"/>
    <xf numFmtId="0" fontId="76" fillId="55" borderId="0"/>
    <xf numFmtId="0" fontId="19" fillId="0" borderId="0"/>
    <xf numFmtId="0" fontId="19" fillId="0" borderId="0"/>
    <xf numFmtId="0" fontId="8" fillId="44" borderId="0"/>
    <xf numFmtId="0" fontId="278" fillId="0" borderId="0"/>
    <xf numFmtId="0" fontId="141" fillId="0" borderId="77"/>
    <xf numFmtId="0" fontId="19" fillId="0" borderId="0"/>
    <xf numFmtId="0" fontId="56" fillId="0" borderId="52"/>
    <xf numFmtId="0" fontId="56" fillId="0" borderId="52"/>
    <xf numFmtId="0" fontId="70" fillId="0" borderId="0"/>
    <xf numFmtId="0" fontId="70" fillId="0" borderId="0"/>
    <xf numFmtId="0" fontId="70" fillId="0" borderId="0"/>
    <xf numFmtId="0" fontId="270" fillId="0" borderId="112"/>
    <xf numFmtId="0" fontId="278" fillId="0" borderId="0"/>
    <xf numFmtId="0" fontId="19" fillId="0" borderId="0"/>
    <xf numFmtId="0" fontId="278" fillId="0" borderId="0"/>
    <xf numFmtId="0" fontId="70" fillId="0" borderId="0"/>
    <xf numFmtId="0" fontId="278" fillId="0" borderId="0"/>
    <xf numFmtId="0" fontId="70" fillId="0" borderId="0"/>
    <xf numFmtId="0" fontId="278" fillId="48" borderId="83"/>
    <xf numFmtId="0" fontId="70" fillId="0" borderId="0"/>
    <xf numFmtId="0" fontId="70" fillId="0" borderId="0"/>
    <xf numFmtId="0" fontId="70" fillId="0" borderId="0"/>
    <xf numFmtId="0" fontId="19" fillId="0" borderId="0"/>
    <xf numFmtId="0" fontId="272" fillId="82" borderId="116"/>
    <xf numFmtId="0" fontId="70" fillId="0" borderId="0"/>
    <xf numFmtId="0" fontId="278" fillId="0" borderId="0"/>
    <xf numFmtId="0" fontId="278" fillId="0" borderId="0"/>
    <xf numFmtId="0" fontId="19" fillId="0" borderId="0"/>
    <xf numFmtId="0" fontId="278" fillId="0" borderId="0"/>
    <xf numFmtId="0" fontId="278" fillId="48" borderId="83"/>
    <xf numFmtId="0" fontId="270" fillId="0" borderId="112"/>
    <xf numFmtId="0" fontId="70" fillId="0" borderId="0"/>
    <xf numFmtId="0" fontId="70" fillId="0" borderId="0"/>
    <xf numFmtId="0" fontId="208" fillId="1" borderId="132"/>
    <xf numFmtId="0" fontId="278" fillId="0" borderId="0"/>
    <xf numFmtId="0" fontId="8" fillId="51" borderId="0"/>
    <xf numFmtId="0" fontId="19" fillId="0" borderId="0"/>
    <xf numFmtId="0" fontId="278" fillId="0" borderId="0"/>
    <xf numFmtId="0" fontId="278" fillId="0" borderId="0"/>
    <xf numFmtId="0" fontId="70" fillId="0" borderId="0"/>
    <xf numFmtId="0" fontId="19" fillId="0" borderId="0"/>
    <xf numFmtId="0" fontId="19" fillId="0" borderId="0"/>
    <xf numFmtId="0" fontId="139" fillId="44" borderId="61"/>
    <xf numFmtId="0" fontId="278" fillId="0" borderId="0"/>
    <xf numFmtId="0" fontId="70" fillId="0" borderId="0"/>
    <xf numFmtId="0" fontId="8" fillId="51" borderId="0"/>
    <xf numFmtId="0" fontId="139" fillId="44" borderId="61"/>
    <xf numFmtId="0" fontId="70" fillId="0" borderId="0"/>
    <xf numFmtId="0" fontId="8" fillId="47" borderId="0"/>
    <xf numFmtId="0" fontId="70" fillId="0" borderId="0"/>
    <xf numFmtId="0" fontId="70" fillId="0" borderId="0"/>
    <xf numFmtId="0" fontId="278" fillId="0" borderId="0"/>
    <xf numFmtId="0" fontId="70" fillId="0" borderId="0"/>
    <xf numFmtId="0" fontId="70" fillId="0" borderId="0"/>
    <xf numFmtId="0" fontId="19" fillId="0" borderId="0"/>
    <xf numFmtId="0" fontId="208" fillId="1" borderId="132"/>
    <xf numFmtId="0" fontId="278" fillId="0" borderId="0"/>
    <xf numFmtId="0" fontId="278" fillId="0" borderId="0"/>
    <xf numFmtId="0" fontId="70" fillId="0" borderId="0"/>
    <xf numFmtId="0" fontId="70" fillId="0" borderId="0"/>
    <xf numFmtId="0" fontId="19" fillId="14" borderId="50"/>
    <xf numFmtId="0" fontId="59" fillId="0" borderId="54"/>
    <xf numFmtId="0" fontId="70" fillId="0" borderId="0"/>
    <xf numFmtId="0" fontId="70" fillId="0" borderId="0"/>
    <xf numFmtId="0" fontId="167" fillId="0" borderId="0"/>
    <xf numFmtId="0" fontId="70" fillId="0" borderId="0"/>
    <xf numFmtId="0" fontId="70" fillId="0" borderId="0"/>
    <xf numFmtId="0" fontId="278" fillId="0" borderId="0"/>
    <xf numFmtId="0" fontId="253" fillId="48" borderId="83"/>
    <xf numFmtId="0" fontId="278" fillId="0" borderId="0"/>
    <xf numFmtId="0" fontId="19" fillId="0" borderId="0"/>
    <xf numFmtId="0" fontId="49" fillId="0" borderId="0"/>
    <xf numFmtId="0" fontId="278" fillId="0" borderId="0"/>
    <xf numFmtId="0" fontId="46" fillId="0" borderId="0"/>
    <xf numFmtId="0" fontId="70" fillId="0" borderId="0"/>
    <xf numFmtId="0" fontId="70" fillId="0" borderId="0"/>
    <xf numFmtId="0" fontId="19" fillId="0" borderId="0"/>
    <xf numFmtId="0" fontId="278" fillId="48" borderId="83"/>
    <xf numFmtId="0" fontId="278" fillId="0" borderId="0"/>
    <xf numFmtId="0" fontId="139" fillId="44" borderId="61"/>
    <xf numFmtId="0" fontId="70" fillId="40" borderId="0"/>
    <xf numFmtId="0" fontId="278" fillId="0" borderId="0"/>
    <xf numFmtId="0" fontId="19" fillId="0" borderId="0"/>
    <xf numFmtId="0" fontId="19" fillId="0" borderId="0"/>
    <xf numFmtId="0" fontId="70" fillId="0" borderId="0"/>
    <xf numFmtId="0" fontId="163" fillId="0" borderId="114"/>
    <xf numFmtId="0" fontId="19" fillId="0" borderId="0"/>
    <xf numFmtId="0" fontId="70" fillId="0" borderId="0"/>
    <xf numFmtId="0" fontId="70" fillId="0" borderId="0"/>
    <xf numFmtId="0" fontId="70" fillId="47" borderId="0"/>
    <xf numFmtId="0" fontId="19" fillId="0" borderId="0"/>
    <xf numFmtId="0" fontId="19" fillId="0" borderId="0"/>
    <xf numFmtId="0" fontId="278" fillId="0" borderId="0"/>
    <xf numFmtId="0" fontId="271" fillId="0" borderId="70"/>
    <xf numFmtId="0" fontId="19" fillId="0" borderId="0"/>
    <xf numFmtId="0" fontId="270" fillId="0" borderId="112"/>
    <xf numFmtId="0" fontId="272" fillId="0" borderId="144"/>
    <xf numFmtId="0" fontId="278" fillId="0" borderId="0"/>
    <xf numFmtId="0" fontId="59" fillId="0" borderId="54"/>
    <xf numFmtId="0" fontId="70" fillId="0" borderId="0"/>
    <xf numFmtId="0" fontId="70" fillId="0" borderId="0"/>
    <xf numFmtId="0" fontId="19" fillId="0" borderId="0"/>
    <xf numFmtId="0" fontId="70" fillId="0" borderId="0"/>
    <xf numFmtId="0" fontId="278" fillId="0" borderId="0"/>
    <xf numFmtId="0" fontId="19" fillId="0" borderId="0"/>
    <xf numFmtId="0" fontId="70" fillId="0" borderId="0"/>
    <xf numFmtId="0" fontId="70" fillId="0" borderId="0"/>
    <xf numFmtId="0" fontId="278" fillId="48" borderId="83"/>
    <xf numFmtId="0" fontId="70" fillId="0" borderId="0"/>
    <xf numFmtId="0" fontId="59" fillId="0" borderId="54"/>
    <xf numFmtId="0" fontId="278" fillId="0" borderId="0"/>
    <xf numFmtId="0" fontId="270" fillId="0" borderId="112"/>
    <xf numFmtId="0" fontId="278" fillId="48" borderId="83"/>
    <xf numFmtId="0" fontId="278" fillId="0" borderId="0"/>
    <xf numFmtId="0" fontId="70" fillId="0" borderId="0"/>
    <xf numFmtId="0" fontId="70" fillId="0" borderId="0"/>
    <xf numFmtId="0" fontId="8" fillId="0" borderId="0"/>
    <xf numFmtId="0" fontId="70" fillId="47" borderId="0"/>
    <xf numFmtId="0" fontId="70" fillId="0" borderId="0"/>
    <xf numFmtId="0" fontId="278" fillId="0" borderId="0"/>
    <xf numFmtId="0" fontId="70" fillId="0" borderId="0"/>
    <xf numFmtId="0" fontId="64" fillId="0" borderId="55"/>
    <xf numFmtId="0" fontId="52" fillId="0" borderId="0"/>
    <xf numFmtId="0" fontId="19" fillId="24" borderId="0"/>
    <xf numFmtId="0" fontId="19" fillId="0" borderId="0"/>
    <xf numFmtId="0" fontId="63" fillId="0" borderId="55"/>
    <xf numFmtId="0" fontId="19" fillId="0" borderId="0"/>
    <xf numFmtId="0" fontId="70" fillId="0" borderId="0"/>
    <xf numFmtId="0" fontId="278" fillId="0" borderId="0"/>
    <xf numFmtId="0" fontId="70" fillId="0" borderId="0"/>
    <xf numFmtId="0" fontId="19" fillId="0" borderId="0"/>
    <xf numFmtId="0" fontId="59" fillId="0" borderId="54"/>
    <xf numFmtId="0" fontId="19" fillId="0" borderId="0"/>
    <xf numFmtId="0" fontId="278" fillId="48" borderId="83"/>
    <xf numFmtId="0" fontId="70" fillId="0" borderId="0"/>
    <xf numFmtId="0" fontId="7" fillId="52" borderId="100"/>
    <xf numFmtId="0" fontId="278" fillId="0" borderId="0"/>
    <xf numFmtId="0" fontId="70" fillId="0" borderId="0"/>
    <xf numFmtId="0" fontId="278" fillId="0" borderId="0"/>
    <xf numFmtId="0" fontId="135" fillId="0" borderId="110"/>
    <xf numFmtId="0" fontId="19" fillId="0" borderId="0"/>
    <xf numFmtId="0" fontId="278" fillId="0" borderId="0"/>
    <xf numFmtId="0" fontId="278" fillId="0" borderId="0"/>
    <xf numFmtId="0" fontId="59" fillId="0" borderId="54"/>
    <xf numFmtId="0" fontId="56" fillId="0" borderId="52"/>
    <xf numFmtId="0" fontId="139" fillId="44" borderId="61"/>
    <xf numFmtId="0" fontId="270" fillId="0" borderId="112"/>
    <xf numFmtId="0" fontId="19" fillId="0" borderId="0"/>
    <xf numFmtId="0" fontId="278" fillId="48" borderId="83"/>
    <xf numFmtId="0" fontId="19" fillId="0" borderId="0"/>
    <xf numFmtId="0" fontId="70" fillId="0" borderId="0"/>
    <xf numFmtId="0" fontId="70" fillId="0" borderId="0"/>
    <xf numFmtId="0" fontId="270" fillId="0" borderId="112"/>
    <xf numFmtId="0" fontId="70" fillId="0" borderId="0"/>
    <xf numFmtId="0" fontId="278" fillId="0" borderId="0"/>
    <xf numFmtId="0" fontId="140" fillId="44" borderId="61"/>
    <xf numFmtId="0" fontId="70" fillId="0" borderId="0"/>
    <xf numFmtId="0" fontId="70" fillId="0" borderId="0"/>
    <xf numFmtId="0" fontId="278" fillId="0" borderId="0"/>
    <xf numFmtId="0" fontId="278" fillId="0" borderId="0"/>
    <xf numFmtId="0" fontId="70" fillId="39" borderId="0"/>
    <xf numFmtId="0" fontId="17" fillId="0" borderId="0"/>
    <xf numFmtId="0" fontId="19" fillId="0" borderId="0"/>
    <xf numFmtId="0" fontId="70" fillId="0" borderId="0"/>
    <xf numFmtId="0" fontId="278" fillId="0" borderId="0"/>
    <xf numFmtId="0" fontId="19" fillId="0" borderId="0"/>
    <xf numFmtId="0" fontId="63" fillId="0" borderId="55"/>
    <xf numFmtId="0" fontId="70" fillId="0" borderId="0"/>
    <xf numFmtId="0" fontId="70" fillId="0" borderId="0"/>
    <xf numFmtId="0" fontId="19" fillId="0" borderId="0"/>
    <xf numFmtId="0" fontId="74" fillId="54" borderId="0"/>
    <xf numFmtId="0" fontId="278" fillId="0" borderId="0"/>
    <xf numFmtId="0" fontId="278" fillId="0" borderId="0"/>
    <xf numFmtId="0" fontId="19" fillId="0" borderId="0"/>
    <xf numFmtId="0" fontId="278" fillId="0" borderId="0"/>
    <xf numFmtId="0" fontId="70" fillId="0" borderId="0"/>
    <xf numFmtId="0" fontId="270" fillId="0" borderId="112"/>
    <xf numFmtId="0" fontId="74" fillId="47" borderId="0"/>
    <xf numFmtId="0" fontId="85" fillId="0" borderId="0"/>
    <xf numFmtId="0" fontId="46" fillId="0" borderId="0"/>
    <xf numFmtId="0" fontId="263" fillId="0" borderId="108"/>
    <xf numFmtId="0" fontId="70" fillId="0" borderId="0"/>
    <xf numFmtId="0" fontId="19" fillId="0" borderId="0"/>
    <xf numFmtId="0" fontId="19" fillId="0" borderId="0"/>
    <xf numFmtId="0" fontId="70" fillId="0" borderId="0"/>
    <xf numFmtId="0" fontId="70" fillId="0" borderId="0"/>
    <xf numFmtId="0" fontId="139" fillId="44" borderId="61"/>
    <xf numFmtId="0" fontId="70" fillId="0" borderId="0"/>
    <xf numFmtId="0" fontId="278" fillId="0" borderId="0"/>
    <xf numFmtId="0" fontId="19" fillId="0" borderId="0"/>
    <xf numFmtId="0" fontId="278" fillId="0" borderId="0"/>
    <xf numFmtId="0" fontId="70" fillId="0" borderId="0"/>
    <xf numFmtId="0" fontId="70" fillId="0" borderId="0"/>
    <xf numFmtId="0" fontId="278" fillId="0" borderId="0"/>
    <xf numFmtId="0" fontId="270" fillId="0" borderId="112"/>
    <xf numFmtId="0" fontId="70" fillId="0" borderId="0"/>
    <xf numFmtId="0" fontId="19" fillId="0" borderId="0"/>
    <xf numFmtId="0" fontId="270" fillId="0" borderId="112"/>
    <xf numFmtId="0" fontId="19" fillId="0" borderId="0"/>
    <xf numFmtId="0" fontId="19" fillId="0" borderId="0"/>
    <xf numFmtId="0" fontId="79" fillId="0" borderId="116"/>
    <xf numFmtId="0" fontId="139" fillId="44" borderId="61"/>
    <xf numFmtId="0" fontId="19" fillId="0" borderId="0"/>
    <xf numFmtId="0" fontId="70" fillId="0" borderId="0"/>
    <xf numFmtId="0" fontId="19" fillId="0" borderId="0"/>
    <xf numFmtId="0" fontId="70" fillId="0" borderId="0"/>
    <xf numFmtId="0" fontId="70" fillId="0" borderId="0"/>
    <xf numFmtId="0" fontId="70" fillId="0" borderId="0"/>
    <xf numFmtId="0" fontId="19" fillId="0" borderId="0"/>
    <xf numFmtId="0" fontId="70" fillId="0" borderId="0"/>
    <xf numFmtId="0" fontId="278" fillId="0" borderId="0"/>
    <xf numFmtId="0" fontId="278" fillId="0" borderId="0"/>
    <xf numFmtId="0" fontId="278" fillId="0" borderId="0"/>
    <xf numFmtId="0" fontId="59" fillId="0" borderId="54"/>
    <xf numFmtId="0" fontId="19" fillId="0" borderId="0"/>
    <xf numFmtId="0" fontId="19" fillId="0" borderId="0"/>
    <xf numFmtId="0" fontId="208" fillId="1" borderId="132"/>
    <xf numFmtId="0" fontId="278" fillId="0" borderId="0"/>
    <xf numFmtId="0" fontId="8" fillId="51" borderId="0"/>
    <xf numFmtId="0" fontId="278" fillId="0" borderId="0"/>
    <xf numFmtId="0" fontId="278" fillId="0" borderId="0"/>
    <xf numFmtId="0" fontId="81" fillId="0" borderId="132"/>
    <xf numFmtId="0" fontId="70" fillId="0" borderId="0"/>
    <xf numFmtId="0" fontId="273" fillId="0" borderId="128"/>
    <xf numFmtId="0" fontId="139" fillId="44" borderId="61"/>
    <xf numFmtId="0" fontId="19" fillId="0" borderId="0"/>
    <xf numFmtId="0" fontId="70" fillId="0" borderId="0"/>
    <xf numFmtId="0" fontId="278" fillId="48" borderId="83"/>
    <xf numFmtId="0" fontId="59" fillId="0" borderId="54"/>
    <xf numFmtId="0" fontId="278" fillId="0" borderId="0"/>
    <xf numFmtId="0" fontId="278" fillId="0" borderId="0"/>
    <xf numFmtId="0" fontId="19" fillId="0" borderId="0"/>
    <xf numFmtId="0" fontId="52" fillId="0" borderId="0"/>
    <xf numFmtId="0" fontId="70" fillId="0" borderId="0"/>
    <xf numFmtId="0" fontId="278" fillId="0" borderId="0"/>
    <xf numFmtId="0" fontId="278" fillId="0" borderId="0"/>
    <xf numFmtId="0" fontId="19" fillId="0" borderId="0"/>
    <xf numFmtId="0" fontId="278" fillId="0" borderId="0"/>
    <xf numFmtId="0" fontId="70" fillId="0" borderId="0"/>
    <xf numFmtId="0" fontId="19" fillId="0" borderId="0"/>
    <xf numFmtId="0" fontId="19" fillId="0" borderId="0"/>
    <xf numFmtId="0" fontId="19" fillId="0" borderId="0"/>
    <xf numFmtId="0" fontId="70" fillId="44" borderId="0"/>
    <xf numFmtId="0" fontId="278" fillId="48" borderId="83"/>
    <xf numFmtId="0" fontId="19" fillId="0" borderId="0"/>
    <xf numFmtId="0" fontId="70" fillId="0" borderId="0"/>
    <xf numFmtId="0" fontId="70" fillId="0" borderId="0"/>
    <xf numFmtId="0" fontId="70" fillId="0" borderId="0"/>
    <xf numFmtId="0" fontId="46" fillId="0" borderId="0"/>
    <xf numFmtId="0" fontId="70" fillId="0" borderId="0"/>
    <xf numFmtId="0" fontId="81" fillId="0" borderId="36"/>
    <xf numFmtId="0" fontId="278" fillId="0" borderId="0"/>
    <xf numFmtId="0" fontId="19" fillId="0" borderId="0"/>
    <xf numFmtId="0" fontId="59" fillId="0" borderId="54"/>
    <xf numFmtId="0" fontId="46" fillId="0" borderId="0"/>
    <xf numFmtId="0" fontId="70" fillId="0" borderId="0"/>
    <xf numFmtId="0" fontId="278" fillId="0" borderId="0"/>
    <xf numFmtId="0" fontId="270" fillId="0" borderId="112"/>
    <xf numFmtId="0" fontId="70" fillId="0" borderId="0"/>
    <xf numFmtId="0" fontId="70" fillId="0" borderId="0"/>
    <xf numFmtId="0" fontId="70" fillId="0" borderId="0"/>
    <xf numFmtId="0" fontId="70" fillId="0" borderId="0"/>
    <xf numFmtId="0" fontId="19" fillId="0" borderId="0"/>
    <xf numFmtId="0" fontId="70" fillId="0" borderId="0"/>
    <xf numFmtId="0" fontId="19" fillId="0" borderId="0"/>
    <xf numFmtId="0" fontId="19" fillId="0" borderId="0"/>
    <xf numFmtId="0" fontId="19" fillId="0" borderId="0"/>
    <xf numFmtId="0" fontId="19" fillId="0" borderId="0"/>
    <xf numFmtId="0" fontId="278" fillId="0" borderId="0"/>
    <xf numFmtId="0" fontId="119" fillId="0" borderId="54"/>
    <xf numFmtId="0" fontId="104" fillId="0" borderId="63"/>
    <xf numFmtId="0" fontId="278" fillId="0" borderId="0"/>
    <xf numFmtId="0" fontId="74" fillId="49" borderId="0"/>
    <xf numFmtId="0" fontId="139" fillId="44" borderId="61"/>
    <xf numFmtId="0" fontId="70" fillId="0" borderId="0"/>
    <xf numFmtId="0" fontId="19" fillId="0" borderId="0"/>
    <xf numFmtId="0" fontId="278" fillId="0" borderId="0"/>
    <xf numFmtId="0" fontId="19" fillId="0" borderId="0"/>
    <xf numFmtId="0" fontId="70" fillId="0" borderId="0"/>
    <xf numFmtId="0" fontId="139" fillId="44" borderId="61"/>
    <xf numFmtId="0" fontId="70" fillId="0" borderId="0"/>
    <xf numFmtId="0" fontId="70" fillId="0" borderId="0"/>
    <xf numFmtId="0" fontId="74" fillId="54" borderId="0"/>
    <xf numFmtId="0" fontId="278" fillId="0" borderId="0"/>
    <xf numFmtId="0" fontId="45" fillId="43" borderId="0"/>
    <xf numFmtId="0" fontId="64" fillId="0" borderId="55"/>
    <xf numFmtId="0" fontId="70" fillId="0" borderId="0"/>
    <xf numFmtId="0" fontId="19" fillId="0" borderId="0"/>
    <xf numFmtId="0" fontId="70" fillId="0" borderId="0"/>
    <xf numFmtId="0" fontId="278" fillId="0" borderId="0"/>
    <xf numFmtId="0" fontId="270" fillId="0" borderId="112"/>
    <xf numFmtId="0" fontId="70" fillId="0" borderId="0"/>
    <xf numFmtId="0" fontId="276" fillId="0" borderId="132"/>
    <xf numFmtId="0" fontId="70" fillId="0" borderId="0"/>
    <xf numFmtId="0" fontId="278" fillId="0" borderId="0"/>
    <xf numFmtId="0" fontId="17" fillId="0" borderId="0"/>
    <xf numFmtId="0" fontId="278" fillId="0" borderId="0"/>
    <xf numFmtId="0" fontId="139" fillId="44" borderId="61"/>
    <xf numFmtId="0" fontId="70" fillId="0" borderId="0"/>
    <xf numFmtId="0" fontId="270" fillId="0" borderId="112"/>
    <xf numFmtId="0" fontId="192" fillId="0" borderId="79"/>
    <xf numFmtId="0" fontId="19" fillId="0" borderId="0"/>
    <xf numFmtId="0" fontId="19"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19" fillId="0" borderId="0"/>
    <xf numFmtId="0" fontId="278" fillId="0" borderId="0"/>
    <xf numFmtId="0" fontId="81" fillId="0" borderId="132"/>
    <xf numFmtId="0" fontId="70" fillId="0" borderId="0"/>
    <xf numFmtId="0" fontId="19" fillId="0" borderId="0"/>
    <xf numFmtId="0" fontId="19" fillId="0" borderId="0"/>
    <xf numFmtId="0" fontId="59" fillId="0" borderId="54"/>
    <xf numFmtId="0" fontId="70" fillId="0" borderId="0"/>
    <xf numFmtId="0" fontId="76" fillId="55" borderId="0"/>
    <xf numFmtId="0" fontId="19" fillId="0" borderId="0"/>
    <xf numFmtId="0" fontId="19" fillId="0" borderId="0"/>
    <xf numFmtId="0" fontId="70" fillId="0" borderId="0"/>
    <xf numFmtId="0" fontId="38" fillId="42" borderId="0"/>
    <xf numFmtId="0" fontId="278" fillId="0" borderId="0"/>
    <xf numFmtId="0" fontId="278" fillId="0" borderId="0"/>
    <xf numFmtId="0" fontId="70" fillId="0" borderId="0"/>
    <xf numFmtId="0" fontId="81" fillId="0" borderId="0"/>
    <xf numFmtId="0" fontId="70" fillId="0" borderId="0"/>
    <xf numFmtId="0" fontId="70" fillId="0" borderId="0"/>
    <xf numFmtId="0" fontId="70" fillId="47" borderId="0"/>
    <xf numFmtId="0" fontId="19" fillId="47" borderId="0"/>
    <xf numFmtId="0" fontId="64" fillId="0" borderId="55"/>
    <xf numFmtId="0" fontId="278" fillId="0" borderId="0"/>
    <xf numFmtId="0" fontId="19" fillId="0" borderId="0"/>
    <xf numFmtId="0" fontId="70" fillId="0" borderId="0"/>
    <xf numFmtId="0" fontId="70" fillId="0" borderId="0"/>
    <xf numFmtId="0" fontId="19" fillId="0" borderId="0"/>
    <xf numFmtId="0" fontId="70" fillId="0" borderId="0"/>
    <xf numFmtId="0" fontId="126" fillId="62" borderId="0"/>
    <xf numFmtId="0" fontId="70" fillId="0" borderId="0"/>
    <xf numFmtId="0" fontId="70" fillId="0" borderId="0"/>
    <xf numFmtId="0" fontId="70" fillId="0" borderId="0"/>
    <xf numFmtId="0" fontId="19" fillId="0" borderId="0"/>
    <xf numFmtId="0" fontId="278" fillId="0" borderId="0"/>
    <xf numFmtId="0" fontId="70" fillId="0" borderId="0"/>
    <xf numFmtId="0" fontId="70" fillId="0" borderId="0"/>
    <xf numFmtId="0" fontId="278" fillId="0" borderId="0"/>
    <xf numFmtId="0" fontId="270" fillId="0" borderId="112"/>
    <xf numFmtId="0" fontId="70" fillId="0" borderId="0"/>
    <xf numFmtId="0" fontId="70" fillId="0" borderId="0"/>
    <xf numFmtId="0" fontId="278" fillId="48" borderId="83"/>
    <xf numFmtId="0" fontId="28" fillId="0" borderId="0"/>
    <xf numFmtId="0" fontId="57" fillId="0" borderId="53"/>
    <xf numFmtId="0" fontId="278" fillId="0" borderId="0"/>
    <xf numFmtId="0" fontId="19" fillId="0" borderId="0"/>
    <xf numFmtId="0" fontId="278" fillId="0" borderId="0"/>
    <xf numFmtId="0" fontId="278" fillId="0" borderId="0"/>
    <xf numFmtId="0" fontId="278" fillId="0" borderId="0"/>
    <xf numFmtId="0" fontId="278" fillId="0" borderId="0"/>
    <xf numFmtId="0" fontId="70" fillId="0" borderId="0"/>
    <xf numFmtId="0" fontId="278" fillId="0" borderId="0"/>
    <xf numFmtId="0" fontId="19" fillId="0" borderId="0"/>
    <xf numFmtId="0" fontId="139" fillId="44" borderId="61"/>
    <xf numFmtId="0" fontId="70" fillId="0" borderId="0"/>
    <xf numFmtId="0" fontId="19" fillId="0" borderId="0"/>
    <xf numFmtId="0" fontId="19" fillId="0" borderId="0"/>
    <xf numFmtId="0" fontId="278" fillId="0" borderId="0"/>
    <xf numFmtId="0" fontId="270" fillId="0" borderId="112"/>
    <xf numFmtId="0" fontId="19" fillId="0" borderId="0"/>
    <xf numFmtId="0" fontId="278" fillId="0" borderId="0"/>
    <xf numFmtId="0" fontId="62" fillId="0" borderId="0"/>
    <xf numFmtId="0" fontId="278" fillId="0" borderId="0"/>
    <xf numFmtId="0" fontId="278" fillId="48" borderId="83"/>
    <xf numFmtId="0" fontId="19" fillId="0" borderId="0"/>
    <xf numFmtId="0" fontId="278" fillId="48" borderId="83"/>
    <xf numFmtId="0" fontId="63" fillId="0" borderId="55"/>
    <xf numFmtId="0" fontId="70" fillId="0" borderId="0"/>
    <xf numFmtId="0" fontId="81" fillId="0" borderId="0"/>
    <xf numFmtId="0" fontId="19" fillId="0" borderId="0"/>
    <xf numFmtId="0" fontId="278" fillId="0" borderId="0"/>
    <xf numFmtId="0" fontId="19" fillId="0" borderId="0"/>
    <xf numFmtId="0" fontId="70" fillId="0" borderId="0"/>
    <xf numFmtId="0" fontId="70" fillId="0" borderId="0"/>
    <xf numFmtId="0" fontId="70" fillId="0" borderId="0"/>
    <xf numFmtId="0" fontId="19" fillId="0" borderId="0"/>
    <xf numFmtId="0" fontId="151" fillId="0" borderId="0"/>
    <xf numFmtId="0" fontId="19" fillId="0" borderId="0"/>
    <xf numFmtId="0" fontId="70" fillId="0" borderId="0"/>
    <xf numFmtId="0" fontId="70" fillId="0" borderId="0"/>
    <xf numFmtId="0" fontId="70" fillId="0" borderId="0"/>
    <xf numFmtId="0" fontId="58" fillId="0" borderId="0"/>
    <xf numFmtId="0" fontId="70" fillId="0" borderId="0"/>
    <xf numFmtId="0" fontId="70" fillId="0" borderId="0"/>
    <xf numFmtId="0" fontId="70" fillId="0" borderId="0"/>
    <xf numFmtId="0" fontId="278" fillId="0" borderId="0"/>
    <xf numFmtId="0" fontId="76" fillId="52" borderId="0"/>
    <xf numFmtId="0" fontId="70" fillId="0" borderId="0"/>
    <xf numFmtId="0" fontId="278" fillId="48" borderId="83"/>
    <xf numFmtId="0" fontId="270" fillId="0" borderId="112"/>
    <xf numFmtId="0" fontId="62" fillId="0" borderId="0"/>
    <xf numFmtId="0" fontId="19" fillId="0" borderId="0"/>
    <xf numFmtId="0" fontId="45" fillId="27" borderId="0"/>
    <xf numFmtId="0" fontId="272" fillId="61" borderId="0"/>
    <xf numFmtId="0" fontId="79" fillId="0" borderId="116"/>
    <xf numFmtId="0" fontId="59" fillId="0" borderId="0"/>
    <xf numFmtId="0" fontId="278" fillId="48" borderId="83"/>
    <xf numFmtId="0" fontId="70" fillId="0" borderId="0"/>
    <xf numFmtId="0" fontId="19" fillId="0" borderId="0"/>
    <xf numFmtId="0" fontId="70" fillId="0" borderId="0"/>
    <xf numFmtId="0" fontId="59" fillId="0" borderId="54"/>
    <xf numFmtId="0" fontId="278" fillId="0" borderId="0"/>
    <xf numFmtId="0" fontId="70" fillId="0" borderId="0"/>
    <xf numFmtId="0" fontId="19" fillId="0" borderId="0"/>
    <xf numFmtId="0" fontId="93" fillId="13" borderId="36"/>
    <xf numFmtId="0" fontId="278" fillId="0" borderId="0"/>
    <xf numFmtId="0" fontId="70" fillId="0" borderId="0"/>
    <xf numFmtId="0" fontId="70" fillId="0" borderId="0"/>
    <xf numFmtId="0" fontId="70" fillId="0" borderId="0"/>
    <xf numFmtId="0" fontId="139" fillId="44" borderId="61"/>
    <xf numFmtId="0" fontId="278" fillId="0" borderId="0"/>
    <xf numFmtId="0" fontId="19" fillId="0" borderId="0"/>
    <xf numFmtId="0" fontId="139" fillId="44" borderId="61"/>
    <xf numFmtId="0" fontId="85" fillId="0" borderId="144"/>
    <xf numFmtId="0" fontId="19" fillId="0" borderId="0"/>
    <xf numFmtId="0" fontId="278" fillId="0" borderId="0"/>
    <xf numFmtId="0" fontId="70" fillId="0" borderId="0"/>
    <xf numFmtId="0" fontId="19" fillId="0" borderId="0"/>
    <xf numFmtId="0" fontId="122" fillId="0" borderId="66"/>
    <xf numFmtId="0" fontId="272" fillId="0" borderId="144"/>
    <xf numFmtId="0" fontId="70" fillId="0" borderId="0"/>
    <xf numFmtId="0" fontId="278" fillId="0" borderId="0"/>
    <xf numFmtId="0" fontId="70" fillId="0" borderId="0"/>
    <xf numFmtId="0" fontId="19" fillId="0" borderId="0"/>
    <xf numFmtId="0" fontId="70" fillId="0" borderId="0"/>
    <xf numFmtId="0" fontId="272" fillId="82" borderId="116"/>
    <xf numFmtId="0" fontId="70" fillId="0" borderId="0"/>
    <xf numFmtId="0" fontId="19" fillId="0" borderId="0"/>
    <xf numFmtId="0" fontId="140" fillId="44" borderId="61"/>
    <xf numFmtId="0" fontId="19" fillId="0" borderId="0"/>
    <xf numFmtId="0" fontId="19" fillId="0" borderId="0"/>
    <xf numFmtId="0" fontId="19" fillId="0" borderId="0"/>
    <xf numFmtId="0" fontId="278" fillId="0" borderId="0"/>
    <xf numFmtId="0" fontId="278" fillId="0" borderId="0"/>
    <xf numFmtId="0" fontId="19" fillId="0" borderId="0"/>
    <xf numFmtId="0" fontId="70" fillId="0" borderId="0"/>
    <xf numFmtId="0" fontId="19" fillId="0" borderId="0"/>
    <xf numFmtId="0" fontId="278" fillId="48" borderId="83"/>
    <xf numFmtId="0" fontId="70" fillId="0" borderId="0"/>
    <xf numFmtId="0" fontId="70" fillId="0" borderId="0"/>
    <xf numFmtId="0" fontId="70" fillId="0" borderId="0"/>
    <xf numFmtId="0" fontId="19" fillId="0" borderId="0"/>
    <xf numFmtId="0" fontId="70" fillId="0" borderId="0"/>
    <xf numFmtId="0" fontId="139" fillId="44" borderId="61"/>
    <xf numFmtId="0" fontId="46" fillId="0" borderId="0"/>
    <xf numFmtId="0" fontId="62" fillId="0" borderId="0"/>
    <xf numFmtId="0" fontId="139" fillId="44" borderId="61"/>
    <xf numFmtId="0" fontId="70" fillId="0" borderId="0"/>
    <xf numFmtId="0" fontId="74" fillId="59" borderId="0"/>
    <xf numFmtId="0" fontId="19" fillId="0" borderId="0"/>
    <xf numFmtId="0" fontId="278" fillId="0" borderId="0"/>
    <xf numFmtId="0" fontId="278" fillId="0" borderId="0"/>
    <xf numFmtId="0" fontId="19" fillId="0" borderId="0"/>
    <xf numFmtId="0" fontId="278" fillId="48" borderId="83"/>
    <xf numFmtId="0" fontId="70" fillId="0" borderId="0"/>
    <xf numFmtId="0" fontId="278" fillId="0" borderId="0"/>
    <xf numFmtId="0" fontId="19" fillId="0" borderId="0"/>
    <xf numFmtId="0" fontId="139" fillId="44" borderId="61"/>
    <xf numFmtId="0" fontId="139" fillId="44" borderId="61"/>
    <xf numFmtId="0" fontId="70" fillId="0" borderId="0"/>
    <xf numFmtId="0" fontId="70" fillId="0" borderId="0"/>
    <xf numFmtId="0" fontId="278" fillId="0" borderId="0"/>
    <xf numFmtId="0" fontId="70" fillId="0" borderId="0"/>
    <xf numFmtId="0" fontId="139" fillId="44" borderId="61"/>
    <xf numFmtId="0" fontId="70" fillId="0" borderId="0"/>
    <xf numFmtId="0" fontId="56" fillId="0" borderId="52"/>
    <xf numFmtId="0" fontId="45" fillId="72" borderId="0"/>
    <xf numFmtId="0" fontId="64" fillId="0" borderId="55"/>
    <xf numFmtId="0" fontId="59" fillId="0" borderId="54"/>
    <xf numFmtId="0" fontId="59" fillId="0" borderId="54"/>
    <xf numFmtId="0" fontId="278" fillId="0" borderId="0"/>
    <xf numFmtId="0" fontId="74" fillId="49" borderId="0"/>
    <xf numFmtId="0" fontId="70" fillId="0" borderId="0"/>
    <xf numFmtId="0" fontId="51" fillId="0" borderId="0"/>
    <xf numFmtId="0" fontId="278" fillId="0" borderId="0"/>
    <xf numFmtId="0" fontId="63" fillId="0" borderId="55"/>
    <xf numFmtId="0" fontId="278" fillId="0" borderId="0"/>
    <xf numFmtId="0" fontId="278" fillId="0" borderId="0"/>
    <xf numFmtId="0" fontId="70" fillId="0" borderId="0"/>
    <xf numFmtId="0" fontId="19" fillId="0" borderId="0"/>
    <xf numFmtId="0" fontId="139" fillId="44" borderId="61"/>
    <xf numFmtId="0" fontId="278" fillId="0" borderId="0"/>
    <xf numFmtId="0" fontId="278" fillId="0" borderId="0"/>
    <xf numFmtId="0" fontId="278" fillId="0" borderId="0"/>
    <xf numFmtId="0" fontId="70" fillId="0" borderId="0"/>
    <xf numFmtId="0" fontId="64" fillId="0" borderId="55"/>
    <xf numFmtId="0" fontId="70" fillId="0" borderId="0"/>
    <xf numFmtId="0" fontId="278" fillId="0" borderId="0"/>
    <xf numFmtId="0" fontId="19" fillId="0" borderId="0"/>
    <xf numFmtId="0" fontId="74" fillId="55" borderId="0"/>
    <xf numFmtId="0" fontId="70" fillId="0" borderId="0"/>
    <xf numFmtId="0" fontId="70" fillId="0" borderId="0"/>
    <xf numFmtId="0" fontId="278" fillId="0" borderId="0"/>
    <xf numFmtId="0" fontId="70" fillId="0" borderId="0"/>
    <xf numFmtId="0" fontId="270" fillId="0" borderId="112"/>
    <xf numFmtId="0" fontId="278" fillId="0" borderId="0"/>
    <xf numFmtId="0" fontId="278" fillId="48" borderId="83"/>
    <xf numFmtId="0" fontId="19" fillId="0" borderId="0"/>
    <xf numFmtId="0" fontId="278" fillId="0" borderId="0"/>
    <xf numFmtId="0" fontId="70" fillId="0" borderId="0"/>
    <xf numFmtId="0" fontId="278" fillId="0" borderId="0"/>
    <xf numFmtId="0" fontId="278" fillId="0" borderId="0"/>
    <xf numFmtId="0" fontId="272" fillId="82" borderId="116"/>
    <xf numFmtId="0" fontId="270" fillId="0" borderId="112"/>
    <xf numFmtId="0" fontId="278" fillId="0" borderId="0"/>
    <xf numFmtId="0" fontId="19" fillId="0" borderId="0"/>
    <xf numFmtId="0" fontId="70" fillId="0" borderId="0"/>
    <xf numFmtId="0" fontId="70" fillId="0" borderId="0"/>
    <xf numFmtId="0" fontId="70" fillId="0" borderId="0"/>
    <xf numFmtId="0" fontId="19" fillId="0" borderId="0"/>
    <xf numFmtId="0" fontId="19" fillId="0" borderId="0"/>
    <xf numFmtId="0" fontId="278" fillId="0" borderId="0"/>
    <xf numFmtId="0" fontId="70" fillId="0" borderId="0"/>
    <xf numFmtId="0" fontId="70" fillId="0" borderId="0"/>
    <xf numFmtId="0" fontId="19" fillId="0" borderId="0"/>
    <xf numFmtId="0" fontId="278" fillId="0" borderId="0"/>
    <xf numFmtId="0" fontId="76" fillId="52" borderId="0"/>
    <xf numFmtId="0" fontId="70" fillId="0" borderId="0"/>
    <xf numFmtId="0" fontId="278" fillId="0" borderId="0"/>
    <xf numFmtId="0" fontId="70" fillId="0" borderId="0"/>
    <xf numFmtId="0" fontId="70" fillId="0" borderId="0"/>
    <xf numFmtId="0" fontId="70" fillId="0" borderId="0"/>
    <xf numFmtId="0" fontId="70" fillId="0" borderId="0"/>
    <xf numFmtId="0" fontId="278" fillId="48" borderId="83"/>
    <xf numFmtId="0" fontId="70" fillId="0" borderId="0"/>
    <xf numFmtId="0" fontId="70" fillId="0" borderId="0"/>
    <xf numFmtId="0" fontId="278" fillId="48" borderId="83"/>
    <xf numFmtId="0" fontId="278" fillId="0" borderId="0"/>
    <xf numFmtId="0" fontId="253" fillId="48" borderId="83"/>
    <xf numFmtId="0" fontId="278" fillId="0" borderId="0"/>
    <xf numFmtId="0" fontId="278" fillId="0" borderId="0"/>
    <xf numFmtId="0" fontId="85" fillId="0" borderId="54"/>
    <xf numFmtId="0" fontId="19" fillId="0" borderId="0"/>
    <xf numFmtId="0" fontId="270" fillId="0" borderId="112"/>
    <xf numFmtId="0" fontId="70" fillId="0" borderId="0"/>
    <xf numFmtId="0" fontId="19" fillId="0" borderId="0"/>
    <xf numFmtId="0" fontId="278" fillId="0" borderId="0"/>
    <xf numFmtId="0" fontId="74" fillId="47" borderId="0"/>
    <xf numFmtId="0" fontId="278" fillId="48" borderId="83"/>
    <xf numFmtId="0" fontId="70" fillId="40" borderId="0"/>
    <xf numFmtId="0" fontId="278" fillId="0" borderId="0"/>
    <xf numFmtId="0" fontId="278" fillId="0" borderId="0"/>
    <xf numFmtId="0" fontId="278" fillId="0" borderId="0"/>
    <xf numFmtId="0" fontId="278" fillId="0" borderId="0"/>
    <xf numFmtId="0" fontId="278" fillId="48" borderId="83"/>
    <xf numFmtId="0" fontId="19" fillId="0" borderId="0"/>
    <xf numFmtId="0" fontId="70" fillId="0" borderId="0"/>
    <xf numFmtId="0" fontId="278" fillId="48" borderId="83"/>
    <xf numFmtId="0" fontId="70" fillId="0" borderId="0"/>
    <xf numFmtId="0" fontId="70" fillId="0" borderId="0"/>
    <xf numFmtId="0" fontId="19" fillId="0" borderId="0"/>
    <xf numFmtId="0" fontId="70" fillId="0" borderId="0"/>
    <xf numFmtId="0" fontId="19" fillId="0" borderId="0"/>
    <xf numFmtId="0" fontId="19" fillId="0" borderId="0"/>
    <xf numFmtId="0" fontId="139" fillId="44" borderId="61"/>
    <xf numFmtId="0" fontId="70" fillId="0" borderId="0"/>
    <xf numFmtId="0" fontId="278" fillId="0" borderId="0"/>
    <xf numFmtId="0" fontId="70" fillId="0" borderId="0"/>
    <xf numFmtId="0" fontId="70" fillId="0" borderId="0"/>
    <xf numFmtId="0" fontId="11" fillId="0" borderId="0"/>
    <xf numFmtId="0" fontId="19" fillId="0" borderId="0"/>
    <xf numFmtId="0" fontId="70" fillId="0" borderId="0"/>
    <xf numFmtId="0" fontId="139" fillId="44" borderId="61"/>
    <xf numFmtId="0" fontId="56" fillId="0" borderId="52"/>
    <xf numFmtId="0" fontId="76" fillId="44" borderId="0"/>
    <xf numFmtId="0" fontId="70" fillId="0" borderId="0"/>
    <xf numFmtId="0" fontId="19" fillId="0" borderId="0"/>
    <xf numFmtId="0" fontId="70" fillId="0" borderId="0"/>
    <xf numFmtId="0" fontId="19" fillId="0" borderId="0"/>
    <xf numFmtId="0" fontId="64" fillId="0" borderId="55"/>
    <xf numFmtId="0" fontId="8" fillId="52" borderId="0"/>
    <xf numFmtId="0" fontId="278" fillId="0" borderId="0"/>
    <xf numFmtId="0" fontId="70" fillId="0" borderId="0"/>
    <xf numFmtId="0" fontId="19" fillId="0" borderId="0"/>
    <xf numFmtId="0" fontId="278" fillId="0" borderId="0"/>
    <xf numFmtId="0" fontId="19" fillId="0" borderId="0"/>
    <xf numFmtId="0" fontId="64" fillId="0" borderId="55"/>
    <xf numFmtId="0" fontId="70" fillId="0" borderId="0"/>
    <xf numFmtId="0" fontId="70" fillId="0" borderId="0"/>
    <xf numFmtId="0" fontId="19" fillId="0" borderId="0"/>
    <xf numFmtId="0" fontId="19" fillId="0" borderId="0"/>
    <xf numFmtId="0" fontId="70" fillId="0" borderId="0"/>
    <xf numFmtId="0" fontId="56" fillId="0" borderId="52"/>
    <xf numFmtId="0" fontId="19" fillId="0" borderId="0"/>
    <xf numFmtId="0" fontId="50" fillId="0" borderId="0"/>
    <xf numFmtId="0" fontId="70" fillId="0" borderId="0"/>
    <xf numFmtId="0" fontId="19" fillId="0" borderId="0"/>
    <xf numFmtId="0" fontId="19" fillId="0" borderId="0"/>
    <xf numFmtId="0" fontId="278" fillId="48" borderId="83"/>
    <xf numFmtId="0" fontId="278" fillId="0" borderId="0"/>
    <xf numFmtId="0" fontId="19" fillId="25" borderId="0"/>
    <xf numFmtId="0" fontId="19" fillId="0" borderId="0"/>
    <xf numFmtId="0" fontId="228" fillId="45" borderId="84"/>
    <xf numFmtId="0" fontId="19" fillId="0" borderId="0"/>
    <xf numFmtId="0" fontId="278" fillId="0" borderId="0"/>
    <xf numFmtId="0" fontId="278" fillId="0" borderId="0"/>
    <xf numFmtId="0" fontId="139" fillId="44" borderId="61"/>
    <xf numFmtId="0" fontId="70" fillId="0" borderId="0"/>
    <xf numFmtId="0" fontId="70" fillId="0" borderId="0"/>
    <xf numFmtId="0" fontId="19" fillId="0" borderId="0"/>
    <xf numFmtId="0" fontId="278" fillId="0" borderId="0"/>
    <xf numFmtId="0" fontId="70" fillId="0" borderId="0"/>
    <xf numFmtId="0" fontId="278" fillId="0" borderId="0"/>
    <xf numFmtId="0" fontId="19" fillId="0" borderId="0"/>
    <xf numFmtId="0" fontId="70" fillId="0" borderId="0"/>
    <xf numFmtId="0" fontId="278" fillId="0" borderId="0"/>
    <xf numFmtId="0" fontId="196" fillId="11" borderId="0"/>
    <xf numFmtId="0" fontId="59" fillId="0" borderId="0"/>
    <xf numFmtId="0" fontId="70" fillId="0" borderId="0"/>
    <xf numFmtId="0" fontId="59" fillId="0" borderId="54"/>
    <xf numFmtId="0" fontId="278" fillId="0" borderId="0"/>
    <xf numFmtId="0" fontId="70" fillId="0" borderId="0"/>
    <xf numFmtId="0" fontId="19" fillId="0" borderId="0"/>
    <xf numFmtId="0" fontId="70" fillId="0" borderId="0"/>
    <xf numFmtId="0" fontId="70" fillId="0" borderId="0"/>
    <xf numFmtId="0" fontId="19" fillId="0" borderId="0"/>
    <xf numFmtId="0" fontId="70" fillId="0" borderId="0"/>
    <xf numFmtId="0" fontId="56" fillId="0" borderId="52"/>
    <xf numFmtId="0" fontId="272" fillId="0" borderId="144"/>
    <xf numFmtId="0" fontId="272" fillId="82" borderId="116"/>
    <xf numFmtId="0" fontId="278" fillId="0" borderId="0"/>
    <xf numFmtId="0" fontId="278" fillId="0" borderId="0"/>
    <xf numFmtId="0" fontId="70" fillId="0" borderId="0"/>
    <xf numFmtId="0" fontId="70" fillId="0" borderId="0"/>
    <xf numFmtId="0" fontId="278" fillId="0" borderId="0"/>
    <xf numFmtId="0" fontId="70" fillId="0" borderId="0"/>
    <xf numFmtId="0" fontId="70" fillId="0" borderId="0"/>
    <xf numFmtId="0" fontId="278" fillId="0" borderId="0"/>
    <xf numFmtId="0" fontId="70" fillId="0" borderId="0"/>
    <xf numFmtId="0" fontId="17" fillId="0" borderId="114"/>
    <xf numFmtId="0" fontId="19" fillId="0" borderId="0"/>
    <xf numFmtId="0" fontId="70" fillId="0" borderId="0"/>
    <xf numFmtId="0" fontId="164" fillId="0" borderId="0"/>
    <xf numFmtId="0" fontId="70" fillId="0" borderId="0"/>
    <xf numFmtId="0" fontId="270" fillId="0" borderId="112"/>
    <xf numFmtId="0" fontId="70" fillId="0" borderId="0"/>
    <xf numFmtId="0" fontId="19" fillId="0" borderId="0"/>
    <xf numFmtId="0" fontId="56" fillId="0" borderId="52"/>
    <xf numFmtId="0" fontId="74" fillId="56" borderId="0"/>
    <xf numFmtId="0" fontId="139" fillId="44" borderId="61"/>
    <xf numFmtId="0" fontId="70" fillId="0" borderId="0"/>
    <xf numFmtId="0" fontId="278" fillId="0" borderId="0"/>
    <xf numFmtId="0" fontId="70" fillId="0" borderId="0"/>
    <xf numFmtId="0" fontId="70" fillId="0" borderId="0"/>
    <xf numFmtId="0" fontId="70" fillId="0" borderId="0"/>
    <xf numFmtId="0" fontId="19" fillId="0" borderId="0"/>
    <xf numFmtId="0" fontId="70" fillId="0" borderId="0"/>
    <xf numFmtId="0" fontId="139" fillId="44" borderId="61"/>
    <xf numFmtId="0" fontId="19" fillId="0" borderId="0"/>
    <xf numFmtId="0" fontId="70" fillId="0" borderId="0"/>
    <xf numFmtId="0" fontId="70" fillId="0" borderId="0"/>
    <xf numFmtId="0" fontId="70" fillId="0" borderId="0"/>
    <xf numFmtId="0" fontId="63" fillId="0" borderId="55"/>
    <xf numFmtId="0" fontId="70" fillId="0" borderId="0"/>
    <xf numFmtId="0" fontId="70" fillId="0" borderId="0"/>
    <xf numFmtId="0" fontId="70" fillId="0" borderId="0"/>
    <xf numFmtId="0" fontId="19" fillId="0" borderId="0"/>
    <xf numFmtId="0" fontId="70" fillId="0" borderId="0"/>
    <xf numFmtId="0" fontId="70" fillId="0" borderId="0"/>
    <xf numFmtId="0" fontId="52" fillId="0" borderId="0"/>
    <xf numFmtId="0" fontId="19" fillId="0" borderId="0"/>
    <xf numFmtId="0" fontId="70" fillId="0" borderId="0"/>
    <xf numFmtId="0" fontId="70" fillId="49" borderId="0"/>
    <xf numFmtId="0" fontId="278" fillId="0" borderId="87"/>
    <xf numFmtId="0" fontId="70" fillId="0" borderId="0"/>
    <xf numFmtId="0" fontId="278" fillId="0" borderId="0"/>
    <xf numFmtId="0" fontId="278" fillId="0" borderId="0"/>
    <xf numFmtId="0" fontId="278" fillId="0" borderId="0"/>
    <xf numFmtId="0" fontId="19" fillId="0" borderId="0"/>
    <xf numFmtId="0" fontId="139" fillId="44" borderId="61"/>
    <xf numFmtId="0" fontId="270" fillId="0" borderId="112"/>
    <xf numFmtId="0" fontId="70" fillId="0" borderId="0"/>
    <xf numFmtId="0" fontId="278" fillId="0" borderId="0"/>
    <xf numFmtId="0" fontId="19" fillId="0" borderId="0"/>
    <xf numFmtId="0" fontId="278" fillId="0" borderId="0"/>
    <xf numFmtId="0" fontId="139" fillId="44" borderId="61"/>
    <xf numFmtId="0" fontId="278" fillId="0" borderId="0"/>
    <xf numFmtId="0" fontId="70" fillId="0" borderId="0"/>
    <xf numFmtId="0" fontId="70" fillId="0" borderId="0"/>
    <xf numFmtId="0" fontId="8" fillId="44" borderId="0"/>
    <xf numFmtId="0" fontId="19" fillId="52" borderId="0"/>
    <xf numFmtId="0" fontId="70" fillId="0" borderId="0"/>
    <xf numFmtId="0" fontId="19" fillId="0" borderId="0"/>
    <xf numFmtId="0" fontId="19" fillId="0" borderId="0"/>
    <xf numFmtId="0" fontId="278" fillId="0" borderId="0"/>
    <xf numFmtId="0" fontId="278" fillId="0" borderId="0"/>
    <xf numFmtId="0" fontId="70" fillId="0" borderId="0"/>
    <xf numFmtId="0" fontId="278" fillId="0" borderId="0"/>
    <xf numFmtId="0" fontId="278" fillId="0" borderId="0"/>
    <xf numFmtId="0" fontId="278" fillId="0" borderId="0"/>
    <xf numFmtId="0" fontId="70" fillId="0" borderId="0"/>
    <xf numFmtId="0" fontId="278" fillId="0" borderId="0"/>
    <xf numFmtId="0" fontId="70" fillId="0" borderId="0"/>
    <xf numFmtId="0" fontId="59" fillId="0" borderId="0"/>
    <xf numFmtId="0" fontId="70" fillId="0" borderId="0"/>
    <xf numFmtId="0" fontId="272" fillId="74" borderId="0"/>
    <xf numFmtId="0" fontId="143" fillId="0" borderId="0"/>
    <xf numFmtId="0" fontId="272" fillId="0" borderId="0"/>
    <xf numFmtId="0" fontId="278" fillId="0" borderId="0"/>
    <xf numFmtId="0" fontId="272" fillId="0" borderId="0"/>
    <xf numFmtId="0" fontId="270" fillId="0" borderId="112"/>
    <xf numFmtId="0" fontId="19" fillId="0" borderId="0"/>
    <xf numFmtId="0" fontId="139" fillId="44" borderId="61"/>
    <xf numFmtId="0" fontId="19" fillId="0" borderId="0"/>
    <xf numFmtId="0" fontId="70" fillId="0" borderId="0"/>
    <xf numFmtId="0" fontId="278" fillId="0" borderId="0"/>
    <xf numFmtId="0" fontId="19" fillId="0" borderId="0"/>
    <xf numFmtId="0" fontId="70" fillId="0" borderId="0"/>
    <xf numFmtId="0" fontId="272" fillId="0" borderId="168"/>
    <xf numFmtId="0" fontId="26" fillId="0" borderId="0"/>
    <xf numFmtId="0" fontId="278" fillId="0" borderId="0"/>
    <xf numFmtId="0" fontId="278" fillId="0" borderId="0"/>
    <xf numFmtId="0" fontId="45" fillId="40" borderId="0"/>
    <xf numFmtId="0" fontId="278" fillId="0" borderId="0"/>
    <xf numFmtId="0" fontId="70" fillId="0" borderId="0"/>
    <xf numFmtId="0" fontId="70" fillId="0" borderId="0"/>
    <xf numFmtId="0" fontId="70" fillId="0" borderId="0"/>
    <xf numFmtId="0" fontId="278" fillId="0" borderId="0"/>
    <xf numFmtId="0" fontId="278" fillId="0" borderId="0"/>
    <xf numFmtId="0" fontId="74" fillId="49" borderId="0"/>
    <xf numFmtId="0" fontId="278" fillId="0" borderId="0"/>
    <xf numFmtId="0" fontId="70" fillId="0" borderId="0"/>
    <xf numFmtId="0" fontId="19" fillId="0" borderId="0"/>
    <xf numFmtId="0" fontId="139" fillId="44" borderId="61"/>
    <xf numFmtId="0" fontId="272" fillId="82" borderId="116"/>
    <xf numFmtId="0" fontId="70" fillId="0" borderId="0"/>
    <xf numFmtId="0" fontId="278" fillId="0" borderId="0"/>
    <xf numFmtId="0" fontId="278" fillId="0" borderId="0"/>
    <xf numFmtId="0" fontId="278" fillId="48" borderId="83"/>
    <xf numFmtId="0" fontId="278" fillId="0" borderId="0"/>
    <xf numFmtId="0" fontId="59" fillId="0" borderId="54"/>
    <xf numFmtId="0" fontId="278" fillId="0" borderId="0"/>
    <xf numFmtId="0" fontId="19" fillId="0" borderId="0"/>
    <xf numFmtId="0" fontId="70" fillId="0" borderId="0"/>
    <xf numFmtId="0" fontId="19" fillId="0" borderId="0"/>
    <xf numFmtId="0" fontId="278" fillId="0" borderId="0"/>
    <xf numFmtId="0" fontId="62" fillId="0" borderId="0"/>
    <xf numFmtId="0" fontId="19" fillId="0" borderId="0"/>
    <xf numFmtId="0" fontId="19" fillId="0" borderId="0"/>
    <xf numFmtId="0" fontId="19" fillId="0" borderId="0"/>
    <xf numFmtId="0" fontId="70" fillId="0" borderId="0"/>
    <xf numFmtId="0" fontId="56" fillId="0" borderId="52"/>
    <xf numFmtId="0" fontId="70" fillId="0" borderId="0"/>
    <xf numFmtId="0" fontId="70" fillId="0" borderId="0"/>
    <xf numFmtId="0" fontId="19" fillId="0" borderId="0"/>
    <xf numFmtId="0" fontId="278" fillId="0" borderId="0"/>
    <xf numFmtId="0" fontId="19" fillId="0" borderId="0"/>
    <xf numFmtId="0" fontId="70" fillId="0" borderId="0"/>
    <xf numFmtId="0" fontId="52" fillId="0" borderId="0"/>
    <xf numFmtId="0" fontId="70" fillId="0" borderId="0"/>
    <xf numFmtId="0" fontId="58" fillId="0" borderId="0"/>
    <xf numFmtId="0" fontId="278" fillId="0" borderId="0"/>
    <xf numFmtId="0" fontId="70" fillId="0" borderId="0"/>
    <xf numFmtId="0" fontId="70" fillId="0" borderId="0"/>
    <xf numFmtId="0" fontId="19" fillId="0" borderId="0"/>
    <xf numFmtId="0" fontId="139" fillId="44" borderId="61"/>
    <xf numFmtId="0" fontId="70" fillId="0" borderId="0"/>
    <xf numFmtId="0" fontId="70" fillId="0" borderId="0"/>
    <xf numFmtId="0" fontId="59" fillId="0" borderId="54"/>
    <xf numFmtId="0" fontId="19" fillId="0" borderId="0"/>
    <xf numFmtId="0" fontId="19" fillId="0" borderId="0"/>
    <xf numFmtId="0" fontId="19" fillId="0" borderId="0"/>
    <xf numFmtId="0" fontId="19" fillId="0" borderId="0"/>
    <xf numFmtId="0" fontId="138" fillId="0" borderId="0"/>
    <xf numFmtId="0" fontId="19" fillId="0" borderId="0"/>
    <xf numFmtId="0" fontId="19" fillId="0" borderId="0"/>
    <xf numFmtId="0" fontId="56" fillId="0" borderId="52"/>
    <xf numFmtId="0" fontId="19" fillId="0" borderId="0"/>
    <xf numFmtId="0" fontId="70" fillId="0" borderId="0"/>
    <xf numFmtId="0" fontId="278" fillId="48" borderId="83"/>
    <xf numFmtId="0" fontId="270" fillId="0" borderId="112"/>
    <xf numFmtId="0" fontId="19" fillId="0" borderId="0"/>
    <xf numFmtId="0" fontId="70" fillId="0" borderId="0"/>
    <xf numFmtId="0" fontId="278" fillId="0" borderId="0"/>
    <xf numFmtId="0" fontId="70" fillId="0" borderId="0"/>
    <xf numFmtId="0" fontId="70" fillId="0" borderId="0"/>
    <xf numFmtId="0" fontId="139" fillId="44" borderId="61"/>
    <xf numFmtId="0" fontId="70" fillId="0" borderId="0"/>
    <xf numFmtId="0" fontId="64" fillId="0" borderId="55"/>
    <xf numFmtId="0" fontId="135" fillId="0" borderId="110"/>
    <xf numFmtId="0" fontId="70" fillId="0" borderId="0"/>
    <xf numFmtId="0" fontId="278" fillId="0" borderId="0"/>
    <xf numFmtId="0" fontId="278" fillId="0" borderId="0"/>
    <xf numFmtId="0" fontId="70" fillId="0" borderId="0"/>
    <xf numFmtId="0" fontId="59" fillId="0" borderId="0"/>
    <xf numFmtId="0" fontId="278" fillId="0" borderId="0"/>
    <xf numFmtId="0" fontId="19" fillId="0" borderId="0"/>
    <xf numFmtId="0" fontId="70" fillId="0" borderId="0"/>
    <xf numFmtId="0" fontId="92" fillId="0" borderId="0"/>
    <xf numFmtId="0" fontId="70" fillId="0" borderId="0"/>
    <xf numFmtId="0" fontId="56" fillId="0" borderId="52"/>
    <xf numFmtId="0" fontId="70" fillId="0" borderId="0"/>
    <xf numFmtId="0" fontId="70" fillId="0" borderId="0"/>
    <xf numFmtId="0" fontId="19" fillId="0" borderId="0"/>
    <xf numFmtId="0" fontId="278" fillId="0" borderId="0"/>
    <xf numFmtId="0" fontId="59" fillId="0" borderId="54"/>
    <xf numFmtId="0" fontId="70" fillId="0" borderId="0"/>
    <xf numFmtId="0" fontId="19" fillId="0" borderId="0"/>
    <xf numFmtId="0" fontId="19" fillId="0" borderId="0"/>
    <xf numFmtId="0" fontId="24" fillId="0" borderId="0"/>
    <xf numFmtId="0" fontId="278" fillId="0" borderId="0"/>
    <xf numFmtId="0" fontId="19" fillId="0" borderId="0"/>
    <xf numFmtId="0" fontId="19" fillId="0" borderId="0"/>
    <xf numFmtId="0" fontId="19" fillId="0" borderId="0"/>
    <xf numFmtId="0" fontId="139" fillId="44" borderId="61"/>
    <xf numFmtId="0" fontId="278" fillId="0" borderId="0"/>
    <xf numFmtId="0" fontId="19" fillId="0" borderId="0"/>
    <xf numFmtId="0" fontId="59" fillId="0" borderId="0"/>
    <xf numFmtId="0" fontId="19" fillId="0" borderId="0"/>
    <xf numFmtId="0" fontId="56" fillId="0" borderId="52"/>
    <xf numFmtId="0" fontId="139" fillId="44" borderId="61"/>
    <xf numFmtId="0" fontId="70" fillId="0" borderId="0"/>
    <xf numFmtId="0" fontId="19" fillId="0" borderId="0"/>
    <xf numFmtId="0" fontId="19" fillId="0" borderId="0"/>
    <xf numFmtId="0" fontId="19" fillId="0" borderId="0"/>
    <xf numFmtId="0" fontId="278" fillId="0" borderId="0"/>
    <xf numFmtId="0" fontId="278" fillId="0" borderId="0"/>
    <xf numFmtId="0" fontId="70" fillId="0" borderId="0"/>
    <xf numFmtId="0" fontId="278" fillId="0" borderId="0"/>
    <xf numFmtId="0" fontId="278" fillId="0" borderId="0"/>
    <xf numFmtId="0" fontId="276" fillId="0" borderId="132"/>
    <xf numFmtId="0" fontId="278" fillId="48" borderId="83"/>
    <xf numFmtId="0" fontId="270" fillId="0" borderId="112"/>
    <xf numFmtId="0" fontId="70" fillId="0" borderId="0"/>
    <xf numFmtId="0" fontId="59" fillId="0" borderId="54"/>
    <xf numFmtId="0" fontId="19" fillId="0" borderId="0"/>
    <xf numFmtId="0" fontId="19" fillId="0" borderId="0"/>
    <xf numFmtId="0" fontId="70" fillId="0" borderId="0"/>
    <xf numFmtId="0" fontId="278" fillId="48" borderId="83"/>
    <xf numFmtId="0" fontId="59" fillId="0" borderId="54"/>
    <xf numFmtId="0" fontId="70" fillId="0" borderId="0"/>
    <xf numFmtId="0" fontId="278" fillId="0" borderId="0"/>
    <xf numFmtId="0" fontId="19" fillId="0" borderId="0"/>
    <xf numFmtId="0" fontId="278" fillId="0" borderId="0"/>
    <xf numFmtId="0" fontId="278" fillId="0" borderId="0"/>
    <xf numFmtId="0" fontId="85" fillId="0" borderId="54"/>
    <xf numFmtId="0" fontId="19" fillId="0" borderId="0"/>
    <xf numFmtId="0" fontId="19" fillId="0" borderId="0"/>
    <xf numFmtId="0" fontId="278" fillId="48" borderId="83"/>
    <xf numFmtId="0" fontId="70" fillId="0" borderId="0"/>
    <xf numFmtId="0" fontId="19" fillId="0" borderId="0"/>
    <xf numFmtId="0" fontId="278" fillId="0" borderId="0"/>
    <xf numFmtId="0" fontId="70" fillId="0" borderId="0"/>
    <xf numFmtId="0" fontId="70" fillId="0" borderId="0"/>
    <xf numFmtId="0" fontId="59" fillId="0" borderId="54"/>
    <xf numFmtId="0" fontId="56" fillId="0" borderId="52"/>
    <xf numFmtId="0" fontId="278" fillId="48" borderId="83"/>
    <xf numFmtId="0" fontId="278" fillId="0" borderId="0"/>
    <xf numFmtId="0" fontId="59" fillId="0" borderId="54"/>
    <xf numFmtId="0" fontId="45" fillId="71" borderId="0"/>
    <xf numFmtId="0" fontId="19" fillId="0" borderId="0"/>
    <xf numFmtId="0" fontId="51" fillId="89" borderId="0"/>
    <xf numFmtId="0" fontId="278" fillId="0" borderId="0"/>
    <xf numFmtId="0" fontId="270" fillId="0" borderId="112"/>
    <xf numFmtId="0" fontId="19" fillId="0" borderId="0"/>
    <xf numFmtId="0" fontId="278" fillId="0" borderId="0"/>
    <xf numFmtId="0" fontId="19" fillId="0" borderId="0"/>
    <xf numFmtId="0" fontId="70" fillId="0" borderId="0"/>
    <xf numFmtId="0" fontId="99" fillId="45" borderId="61"/>
    <xf numFmtId="0" fontId="76" fillId="44" borderId="0"/>
    <xf numFmtId="0" fontId="278" fillId="0" borderId="0"/>
    <xf numFmtId="0" fontId="19" fillId="0" borderId="0"/>
    <xf numFmtId="0" fontId="278" fillId="0" borderId="0"/>
    <xf numFmtId="0" fontId="278" fillId="0" borderId="0"/>
    <xf numFmtId="0" fontId="270" fillId="0" borderId="112"/>
    <xf numFmtId="0" fontId="70" fillId="0" borderId="0"/>
    <xf numFmtId="0" fontId="178" fillId="0" borderId="146"/>
    <xf numFmtId="0" fontId="70" fillId="0" borderId="0"/>
    <xf numFmtId="0" fontId="56" fillId="0" borderId="52"/>
    <xf numFmtId="0" fontId="278" fillId="0" borderId="0"/>
    <xf numFmtId="0" fontId="278" fillId="0" borderId="0"/>
    <xf numFmtId="0" fontId="74" fillId="53" borderId="0"/>
    <xf numFmtId="0" fontId="70" fillId="0" borderId="0"/>
    <xf numFmtId="0" fontId="19" fillId="0" borderId="0"/>
    <xf numFmtId="0" fontId="70" fillId="0" borderId="0"/>
    <xf numFmtId="0" fontId="56" fillId="0" borderId="52"/>
    <xf numFmtId="0" fontId="278" fillId="0" borderId="0"/>
    <xf numFmtId="0" fontId="70" fillId="0" borderId="0"/>
    <xf numFmtId="0" fontId="70" fillId="0" borderId="0"/>
    <xf numFmtId="0" fontId="19" fillId="0" borderId="0"/>
    <xf numFmtId="0" fontId="70" fillId="0" borderId="0"/>
    <xf numFmtId="0" fontId="19" fillId="0" borderId="0"/>
    <xf numFmtId="0" fontId="19" fillId="0" borderId="0"/>
    <xf numFmtId="0" fontId="278" fillId="0" borderId="0"/>
    <xf numFmtId="0" fontId="59" fillId="0" borderId="0"/>
    <xf numFmtId="0" fontId="278" fillId="0" borderId="0"/>
    <xf numFmtId="0" fontId="278" fillId="0" borderId="0"/>
    <xf numFmtId="0" fontId="19" fillId="0" borderId="0"/>
    <xf numFmtId="0" fontId="70" fillId="0" borderId="0"/>
    <xf numFmtId="0" fontId="59" fillId="0" borderId="0"/>
    <xf numFmtId="0" fontId="76" fillId="52" borderId="0"/>
    <xf numFmtId="0" fontId="19" fillId="0" borderId="0"/>
    <xf numFmtId="0" fontId="70" fillId="0" borderId="0"/>
    <xf numFmtId="0" fontId="19" fillId="0" borderId="0"/>
    <xf numFmtId="0" fontId="70" fillId="0" borderId="0"/>
    <xf numFmtId="0" fontId="19" fillId="0" borderId="0"/>
    <xf numFmtId="0" fontId="19" fillId="0" borderId="0"/>
    <xf numFmtId="0" fontId="70" fillId="0" borderId="0"/>
    <xf numFmtId="0" fontId="278" fillId="0" borderId="0"/>
    <xf numFmtId="0" fontId="278" fillId="0" borderId="0"/>
    <xf numFmtId="0" fontId="278" fillId="0" borderId="0"/>
    <xf numFmtId="0" fontId="46" fillId="0" borderId="0"/>
    <xf numFmtId="0" fontId="278" fillId="0" borderId="0"/>
    <xf numFmtId="0" fontId="70" fillId="0" borderId="0"/>
    <xf numFmtId="0" fontId="139" fillId="44" borderId="61"/>
    <xf numFmtId="0" fontId="70" fillId="0" borderId="0"/>
    <xf numFmtId="0" fontId="70" fillId="49" borderId="0"/>
    <xf numFmtId="0" fontId="70" fillId="0" borderId="0"/>
    <xf numFmtId="0" fontId="278" fillId="48" borderId="83"/>
    <xf numFmtId="0" fontId="270" fillId="0" borderId="112"/>
    <xf numFmtId="0" fontId="278" fillId="48" borderId="83"/>
    <xf numFmtId="0" fontId="70" fillId="0" borderId="0"/>
    <xf numFmtId="0" fontId="70" fillId="0" borderId="0"/>
    <xf numFmtId="0" fontId="70" fillId="0" borderId="0"/>
    <xf numFmtId="0" fontId="278" fillId="48" borderId="83"/>
    <xf numFmtId="0" fontId="8" fillId="44" borderId="0"/>
    <xf numFmtId="0" fontId="56" fillId="0" borderId="52"/>
    <xf numFmtId="0" fontId="19" fillId="0" borderId="0"/>
    <xf numFmtId="0" fontId="70" fillId="0" borderId="0"/>
    <xf numFmtId="0" fontId="19" fillId="0" borderId="0"/>
    <xf numFmtId="0" fontId="70" fillId="0" borderId="0"/>
    <xf numFmtId="0" fontId="74" fillId="54" borderId="0"/>
    <xf numFmtId="0" fontId="270" fillId="0" borderId="112"/>
    <xf numFmtId="0" fontId="139" fillId="44" borderId="61"/>
    <xf numFmtId="0" fontId="19" fillId="0" borderId="0"/>
    <xf numFmtId="0" fontId="278" fillId="48" borderId="83"/>
    <xf numFmtId="0" fontId="70" fillId="0" borderId="0"/>
    <xf numFmtId="0" fontId="278" fillId="82" borderId="116"/>
    <xf numFmtId="0" fontId="19" fillId="0" borderId="0"/>
    <xf numFmtId="0" fontId="70" fillId="0" borderId="0"/>
    <xf numFmtId="0" fontId="272" fillId="0" borderId="0"/>
    <xf numFmtId="0" fontId="139" fillId="44" borderId="61"/>
    <xf numFmtId="0" fontId="76" fillId="55" borderId="0"/>
    <xf numFmtId="0" fontId="139" fillId="44" borderId="61"/>
    <xf numFmtId="0" fontId="19" fillId="0" borderId="0"/>
    <xf numFmtId="0" fontId="70" fillId="0" borderId="0"/>
    <xf numFmtId="0" fontId="270" fillId="0" borderId="112"/>
    <xf numFmtId="0" fontId="19" fillId="0" borderId="0"/>
    <xf numFmtId="0" fontId="70" fillId="0" borderId="0"/>
    <xf numFmtId="0" fontId="70" fillId="0" borderId="0"/>
    <xf numFmtId="0" fontId="70" fillId="0" borderId="0"/>
    <xf numFmtId="0" fontId="278" fillId="0" borderId="0"/>
    <xf numFmtId="0" fontId="56" fillId="0" borderId="52"/>
    <xf numFmtId="0" fontId="70" fillId="0" borderId="0"/>
    <xf numFmtId="0" fontId="19" fillId="0" borderId="0"/>
    <xf numFmtId="0" fontId="157" fillId="76" borderId="128"/>
    <xf numFmtId="0" fontId="19" fillId="0" borderId="0"/>
    <xf numFmtId="0" fontId="270" fillId="0" borderId="112"/>
    <xf numFmtId="0" fontId="70" fillId="0" borderId="0"/>
    <xf numFmtId="0" fontId="7" fillId="0" borderId="0"/>
    <xf numFmtId="0" fontId="270" fillId="0" borderId="112"/>
    <xf numFmtId="0" fontId="70" fillId="0" borderId="0"/>
    <xf numFmtId="0" fontId="278" fillId="0" borderId="0"/>
    <xf numFmtId="0" fontId="272" fillId="82" borderId="116"/>
    <xf numFmtId="0" fontId="278" fillId="0" borderId="0"/>
    <xf numFmtId="0" fontId="270" fillId="0" borderId="112"/>
    <xf numFmtId="0" fontId="228" fillId="45" borderId="84"/>
    <xf numFmtId="0" fontId="74" fillId="49" borderId="0"/>
    <xf numFmtId="0" fontId="46" fillId="0" borderId="0"/>
    <xf numFmtId="0" fontId="70" fillId="0" borderId="0"/>
    <xf numFmtId="0" fontId="70" fillId="0" borderId="0"/>
    <xf numFmtId="0" fontId="46" fillId="0" borderId="0"/>
    <xf numFmtId="0" fontId="70" fillId="0" borderId="0"/>
    <xf numFmtId="0" fontId="278" fillId="0" borderId="0"/>
    <xf numFmtId="0" fontId="70" fillId="0" borderId="0"/>
    <xf numFmtId="0" fontId="19" fillId="0" borderId="0"/>
    <xf numFmtId="0" fontId="278" fillId="0" borderId="0"/>
    <xf numFmtId="0" fontId="270" fillId="0" borderId="112"/>
    <xf numFmtId="0" fontId="70" fillId="0" borderId="0"/>
    <xf numFmtId="0" fontId="70" fillId="0" borderId="0"/>
    <xf numFmtId="0" fontId="70" fillId="0" borderId="0"/>
    <xf numFmtId="0" fontId="19" fillId="0" borderId="0"/>
    <xf numFmtId="0" fontId="19" fillId="0" borderId="0"/>
    <xf numFmtId="0" fontId="278" fillId="0" borderId="0"/>
    <xf numFmtId="0" fontId="19" fillId="0" borderId="0"/>
    <xf numFmtId="0" fontId="62" fillId="0" borderId="0"/>
    <xf numFmtId="0" fontId="19" fillId="0" borderId="0"/>
    <xf numFmtId="0" fontId="139" fillId="44" borderId="61"/>
    <xf numFmtId="0" fontId="8" fillId="45" borderId="0"/>
    <xf numFmtId="0" fontId="278" fillId="0" borderId="0"/>
    <xf numFmtId="0" fontId="19" fillId="0" borderId="0"/>
    <xf numFmtId="0" fontId="70" fillId="0" borderId="0"/>
    <xf numFmtId="0" fontId="208" fillId="1" borderId="132"/>
    <xf numFmtId="0" fontId="139" fillId="44" borderId="61"/>
    <xf numFmtId="0" fontId="19" fillId="14" borderId="50"/>
    <xf numFmtId="0" fontId="70" fillId="0" borderId="0"/>
    <xf numFmtId="0" fontId="70" fillId="0" borderId="0"/>
    <xf numFmtId="0" fontId="250" fillId="106" borderId="0"/>
    <xf numFmtId="0" fontId="270" fillId="0" borderId="112"/>
    <xf numFmtId="0" fontId="19" fillId="0" borderId="0"/>
    <xf numFmtId="0" fontId="70" fillId="0" borderId="0"/>
    <xf numFmtId="0" fontId="278" fillId="0" borderId="0"/>
    <xf numFmtId="0" fontId="56" fillId="0" borderId="52"/>
    <xf numFmtId="0" fontId="278" fillId="0" borderId="0"/>
    <xf numFmtId="0" fontId="19" fillId="0" borderId="0"/>
    <xf numFmtId="0" fontId="134" fillId="0" borderId="110"/>
    <xf numFmtId="0" fontId="278" fillId="0" borderId="0"/>
    <xf numFmtId="0" fontId="59" fillId="0" borderId="54"/>
    <xf numFmtId="0" fontId="70" fillId="0" borderId="0"/>
    <xf numFmtId="0" fontId="70" fillId="39" borderId="0"/>
    <xf numFmtId="0" fontId="278" fillId="0" borderId="0"/>
    <xf numFmtId="0" fontId="278" fillId="0" borderId="0"/>
    <xf numFmtId="0" fontId="278" fillId="0" borderId="0"/>
    <xf numFmtId="0" fontId="278" fillId="0" borderId="0"/>
    <xf numFmtId="0" fontId="19" fillId="0" borderId="0"/>
    <xf numFmtId="0" fontId="137" fillId="0" borderId="0"/>
    <xf numFmtId="0" fontId="52" fillId="0" borderId="0"/>
    <xf numFmtId="0" fontId="70" fillId="0" borderId="0"/>
    <xf numFmtId="0" fontId="169" fillId="80" borderId="0"/>
    <xf numFmtId="0" fontId="19" fillId="0" borderId="0"/>
    <xf numFmtId="0" fontId="278" fillId="0" borderId="0"/>
    <xf numFmtId="0" fontId="70" fillId="0" borderId="0"/>
    <xf numFmtId="0" fontId="70" fillId="0" borderId="0"/>
    <xf numFmtId="0" fontId="8" fillId="45" borderId="0"/>
    <xf numFmtId="0" fontId="70" fillId="0" borderId="0"/>
    <xf numFmtId="0" fontId="270" fillId="0" borderId="112"/>
    <xf numFmtId="0" fontId="70" fillId="0" borderId="0"/>
    <xf numFmtId="0" fontId="19" fillId="0" borderId="0"/>
    <xf numFmtId="0" fontId="70" fillId="47" borderId="0"/>
    <xf numFmtId="0" fontId="70" fillId="0" borderId="0"/>
    <xf numFmtId="0" fontId="50" fillId="0" borderId="94"/>
    <xf numFmtId="0" fontId="278" fillId="0" borderId="0"/>
    <xf numFmtId="0" fontId="59" fillId="0" borderId="54"/>
    <xf numFmtId="0" fontId="278" fillId="0" borderId="0"/>
    <xf numFmtId="0" fontId="138" fillId="0" borderId="0"/>
    <xf numFmtId="0" fontId="63" fillId="0" borderId="55"/>
    <xf numFmtId="0" fontId="70" fillId="0" borderId="0"/>
    <xf numFmtId="0" fontId="19" fillId="0" borderId="0"/>
    <xf numFmtId="0" fontId="70" fillId="0" borderId="0"/>
    <xf numFmtId="0" fontId="19" fillId="0" borderId="0"/>
    <xf numFmtId="0" fontId="270" fillId="0" borderId="112"/>
    <xf numFmtId="0" fontId="57" fillId="0" borderId="53"/>
    <xf numFmtId="0" fontId="70" fillId="0" borderId="0"/>
    <xf numFmtId="0" fontId="19" fillId="0" borderId="0"/>
    <xf numFmtId="0" fontId="278" fillId="0" borderId="0"/>
    <xf numFmtId="0" fontId="81" fillId="0" borderId="132"/>
    <xf numFmtId="0" fontId="19" fillId="0" borderId="0"/>
    <xf numFmtId="0" fontId="70" fillId="0" borderId="0"/>
    <xf numFmtId="0" fontId="70" fillId="0" borderId="0"/>
    <xf numFmtId="0" fontId="278" fillId="0" borderId="0"/>
    <xf numFmtId="0" fontId="70" fillId="0" borderId="0"/>
    <xf numFmtId="0" fontId="63" fillId="0" borderId="55"/>
    <xf numFmtId="0" fontId="278" fillId="48" borderId="83"/>
    <xf numFmtId="0" fontId="19" fillId="0" borderId="0"/>
    <xf numFmtId="0" fontId="19" fillId="0" borderId="0"/>
    <xf numFmtId="0" fontId="70" fillId="0" borderId="0"/>
    <xf numFmtId="0" fontId="46" fillId="0" borderId="0"/>
    <xf numFmtId="0" fontId="19" fillId="0" borderId="0"/>
    <xf numFmtId="0" fontId="56" fillId="0" borderId="52"/>
    <xf numFmtId="0" fontId="19" fillId="0" borderId="0"/>
    <xf numFmtId="0" fontId="19"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19" fillId="0" borderId="0"/>
    <xf numFmtId="0" fontId="70" fillId="0" borderId="0"/>
    <xf numFmtId="0" fontId="19" fillId="0" borderId="0"/>
    <xf numFmtId="0" fontId="19" fillId="0" borderId="0"/>
    <xf numFmtId="0" fontId="70" fillId="0" borderId="0"/>
    <xf numFmtId="0" fontId="19" fillId="0" borderId="0"/>
    <xf numFmtId="0" fontId="278" fillId="48" borderId="83"/>
    <xf numFmtId="0" fontId="19" fillId="0" borderId="0"/>
    <xf numFmtId="0" fontId="278" fillId="0" borderId="0"/>
    <xf numFmtId="0" fontId="278" fillId="0" borderId="0"/>
    <xf numFmtId="0" fontId="70" fillId="0" borderId="0"/>
    <xf numFmtId="0" fontId="70" fillId="0" borderId="0"/>
    <xf numFmtId="0" fontId="70" fillId="0" borderId="0"/>
    <xf numFmtId="0" fontId="70" fillId="0" borderId="0"/>
    <xf numFmtId="0" fontId="56" fillId="0" borderId="52"/>
    <xf numFmtId="0" fontId="139" fillId="44" borderId="61"/>
    <xf numFmtId="0" fontId="278" fillId="0" borderId="0"/>
    <xf numFmtId="0" fontId="19" fillId="0" borderId="0"/>
    <xf numFmtId="0" fontId="70" fillId="0" borderId="0"/>
    <xf numFmtId="0" fontId="70" fillId="0" borderId="0"/>
    <xf numFmtId="0" fontId="70" fillId="0" borderId="0"/>
    <xf numFmtId="0" fontId="122" fillId="0" borderId="66"/>
    <xf numFmtId="0" fontId="70" fillId="43" borderId="0"/>
    <xf numFmtId="0" fontId="70" fillId="0" borderId="0"/>
    <xf numFmtId="0" fontId="46" fillId="0" borderId="0"/>
    <xf numFmtId="0" fontId="19" fillId="0" borderId="0"/>
    <xf numFmtId="0" fontId="19" fillId="0" borderId="0"/>
    <xf numFmtId="0" fontId="139" fillId="44" borderId="61"/>
    <xf numFmtId="0" fontId="19" fillId="0" borderId="0"/>
    <xf numFmtId="0" fontId="70" fillId="44" borderId="0"/>
    <xf numFmtId="0" fontId="59"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278" fillId="0" borderId="0"/>
    <xf numFmtId="0" fontId="19" fillId="0" borderId="0"/>
    <xf numFmtId="0" fontId="70" fillId="0" borderId="0"/>
    <xf numFmtId="0" fontId="70" fillId="0" borderId="0"/>
    <xf numFmtId="0" fontId="70" fillId="47" borderId="0"/>
    <xf numFmtId="0" fontId="278" fillId="0" borderId="0"/>
    <xf numFmtId="0" fontId="139" fillId="44" borderId="61"/>
    <xf numFmtId="0" fontId="70" fillId="0" borderId="0"/>
    <xf numFmtId="0" fontId="70" fillId="0" borderId="0"/>
    <xf numFmtId="0" fontId="278" fillId="48" borderId="83"/>
    <xf numFmtId="0" fontId="19" fillId="0" borderId="0"/>
    <xf numFmtId="0" fontId="278" fillId="0" borderId="0"/>
    <xf numFmtId="0" fontId="70" fillId="0" borderId="0"/>
    <xf numFmtId="0" fontId="19" fillId="0" borderId="0"/>
    <xf numFmtId="0" fontId="278" fillId="0" borderId="0"/>
    <xf numFmtId="0" fontId="278" fillId="0" borderId="0"/>
    <xf numFmtId="0" fontId="278" fillId="0" borderId="0"/>
    <xf numFmtId="0" fontId="19" fillId="0" borderId="0"/>
    <xf numFmtId="0" fontId="8" fillId="46" borderId="0"/>
    <xf numFmtId="0" fontId="278" fillId="0" borderId="0"/>
    <xf numFmtId="0" fontId="278" fillId="0" borderId="0"/>
    <xf numFmtId="0" fontId="70" fillId="0" borderId="0"/>
    <xf numFmtId="0" fontId="70" fillId="0" borderId="0"/>
    <xf numFmtId="0" fontId="19" fillId="0" borderId="0"/>
    <xf numFmtId="0" fontId="19" fillId="0" borderId="0"/>
    <xf numFmtId="0" fontId="270" fillId="0" borderId="112"/>
    <xf numFmtId="0" fontId="270" fillId="0" borderId="112"/>
    <xf numFmtId="0" fontId="70" fillId="0" borderId="0"/>
    <xf numFmtId="0" fontId="70" fillId="0" borderId="0"/>
    <xf numFmtId="0" fontId="70" fillId="0" borderId="0"/>
    <xf numFmtId="0" fontId="278" fillId="0" borderId="0"/>
    <xf numFmtId="0" fontId="70" fillId="0" borderId="0"/>
    <xf numFmtId="0" fontId="70" fillId="0" borderId="0"/>
    <xf numFmtId="0" fontId="139" fillId="44" borderId="61"/>
    <xf numFmtId="0" fontId="278" fillId="0" borderId="0"/>
    <xf numFmtId="0" fontId="270" fillId="0" borderId="112"/>
    <xf numFmtId="0" fontId="19" fillId="0" borderId="0"/>
    <xf numFmtId="0" fontId="19" fillId="0" borderId="0"/>
    <xf numFmtId="0" fontId="70" fillId="0" borderId="0"/>
    <xf numFmtId="0" fontId="19" fillId="0" borderId="0"/>
    <xf numFmtId="0" fontId="278" fillId="0" borderId="0"/>
    <xf numFmtId="0" fontId="70" fillId="0" borderId="0"/>
    <xf numFmtId="0" fontId="70" fillId="0" borderId="0"/>
    <xf numFmtId="0" fontId="45" fillId="50" borderId="0"/>
    <xf numFmtId="0" fontId="139" fillId="44" borderId="61"/>
    <xf numFmtId="0" fontId="278" fillId="0" borderId="0"/>
    <xf numFmtId="0" fontId="270" fillId="0" borderId="112"/>
    <xf numFmtId="0" fontId="278" fillId="0" borderId="0"/>
    <xf numFmtId="0" fontId="278" fillId="0" borderId="0"/>
    <xf numFmtId="0" fontId="70" fillId="0" borderId="0"/>
    <xf numFmtId="0" fontId="278" fillId="0" borderId="0"/>
    <xf numFmtId="0" fontId="139" fillId="44" borderId="61"/>
    <xf numFmtId="0" fontId="70" fillId="0" borderId="0"/>
    <xf numFmtId="0" fontId="8" fillId="44" borderId="0"/>
    <xf numFmtId="0" fontId="74" fillId="55" borderId="0"/>
    <xf numFmtId="0" fontId="19" fillId="0" borderId="0"/>
    <xf numFmtId="0" fontId="139" fillId="44" borderId="61"/>
    <xf numFmtId="0" fontId="270" fillId="0" borderId="112"/>
    <xf numFmtId="0" fontId="19" fillId="0" borderId="0"/>
    <xf numFmtId="0" fontId="113" fillId="0" borderId="0"/>
    <xf numFmtId="0" fontId="59" fillId="0" borderId="0"/>
    <xf numFmtId="0" fontId="278" fillId="48" borderId="83"/>
    <xf numFmtId="0" fontId="70" fillId="0" borderId="0"/>
    <xf numFmtId="0" fontId="19" fillId="0" borderId="0"/>
    <xf numFmtId="0" fontId="278" fillId="0" borderId="0"/>
    <xf numFmtId="0" fontId="19" fillId="0" borderId="0"/>
    <xf numFmtId="0" fontId="278" fillId="48" borderId="83"/>
    <xf numFmtId="0" fontId="70" fillId="0" borderId="0"/>
    <xf numFmtId="0" fontId="228" fillId="45" borderId="84"/>
    <xf numFmtId="0" fontId="270" fillId="0" borderId="112"/>
    <xf numFmtId="0" fontId="70" fillId="0" borderId="0"/>
    <xf numFmtId="0" fontId="278" fillId="0" borderId="0"/>
    <xf numFmtId="0" fontId="70" fillId="0" borderId="0"/>
    <xf numFmtId="0" fontId="70" fillId="0" borderId="0"/>
    <xf numFmtId="0" fontId="56" fillId="0" borderId="52"/>
    <xf numFmtId="0" fontId="19" fillId="0" borderId="0"/>
    <xf numFmtId="0" fontId="19" fillId="0" borderId="0"/>
    <xf numFmtId="0" fontId="76" fillId="55" borderId="0"/>
    <xf numFmtId="0" fontId="19" fillId="0" borderId="0"/>
    <xf numFmtId="0" fontId="81" fillId="0" borderId="132"/>
    <xf numFmtId="0" fontId="70" fillId="0" borderId="0"/>
    <xf numFmtId="0" fontId="278" fillId="0" borderId="0"/>
    <xf numFmtId="0" fontId="270" fillId="0" borderId="112"/>
    <xf numFmtId="0" fontId="19" fillId="0" borderId="0"/>
    <xf numFmtId="0" fontId="70" fillId="0" borderId="0"/>
    <xf numFmtId="0" fontId="70" fillId="0" borderId="0"/>
    <xf numFmtId="0" fontId="278" fillId="0" borderId="0"/>
    <xf numFmtId="0" fontId="70" fillId="0" borderId="0"/>
    <xf numFmtId="0" fontId="45" fillId="57" borderId="0"/>
    <xf numFmtId="0" fontId="278" fillId="0" borderId="0"/>
    <xf numFmtId="0" fontId="70" fillId="0" borderId="0"/>
    <xf numFmtId="0" fontId="19" fillId="0" borderId="0"/>
    <xf numFmtId="0" fontId="70" fillId="0" borderId="0"/>
    <xf numFmtId="0" fontId="76" fillId="44" borderId="0"/>
    <xf numFmtId="0" fontId="70" fillId="0" borderId="0"/>
    <xf numFmtId="0" fontId="19" fillId="0" borderId="0"/>
    <xf numFmtId="0" fontId="70" fillId="0" borderId="0"/>
    <xf numFmtId="0" fontId="46" fillId="0" borderId="0"/>
    <xf numFmtId="0" fontId="278" fillId="0" borderId="0"/>
    <xf numFmtId="0" fontId="278" fillId="0" borderId="0"/>
    <xf numFmtId="0" fontId="70" fillId="0" borderId="0"/>
    <xf numFmtId="0" fontId="70" fillId="0" borderId="0"/>
    <xf numFmtId="0" fontId="70" fillId="0" borderId="0"/>
    <xf numFmtId="0" fontId="278" fillId="104" borderId="102"/>
    <xf numFmtId="0" fontId="278" fillId="48" borderId="83"/>
    <xf numFmtId="0" fontId="278" fillId="0" borderId="0"/>
    <xf numFmtId="0" fontId="70" fillId="0" borderId="0"/>
    <xf numFmtId="0" fontId="278" fillId="100" borderId="102"/>
    <xf numFmtId="0" fontId="278" fillId="0" borderId="0"/>
    <xf numFmtId="0" fontId="119" fillId="0" borderId="54"/>
    <xf numFmtId="0" fontId="278" fillId="0" borderId="0"/>
    <xf numFmtId="0" fontId="278" fillId="0" borderId="0"/>
    <xf numFmtId="0" fontId="70" fillId="49" borderId="0"/>
    <xf numFmtId="0" fontId="19" fillId="0" borderId="0"/>
    <xf numFmtId="0" fontId="70" fillId="0" borderId="0"/>
    <xf numFmtId="0" fontId="70" fillId="40" borderId="0"/>
    <xf numFmtId="0" fontId="278" fillId="0" borderId="0"/>
    <xf numFmtId="0" fontId="278" fillId="0" borderId="0"/>
    <xf numFmtId="0" fontId="278" fillId="0" borderId="0"/>
    <xf numFmtId="0" fontId="70" fillId="0" borderId="0"/>
    <xf numFmtId="0" fontId="70" fillId="0" borderId="0"/>
    <xf numFmtId="0" fontId="116" fillId="0" borderId="0"/>
    <xf numFmtId="0" fontId="70" fillId="0" borderId="0"/>
    <xf numFmtId="0" fontId="139" fillId="44" borderId="61"/>
    <xf numFmtId="0" fontId="278" fillId="0" borderId="0"/>
    <xf numFmtId="0" fontId="70" fillId="0" borderId="0"/>
    <xf numFmtId="0" fontId="19" fillId="0" borderId="0"/>
    <xf numFmtId="0" fontId="19" fillId="0" borderId="0"/>
    <xf numFmtId="0" fontId="56" fillId="0" borderId="52"/>
    <xf numFmtId="0" fontId="278" fillId="0" borderId="0"/>
    <xf numFmtId="0" fontId="19" fillId="0" borderId="0"/>
    <xf numFmtId="0" fontId="278" fillId="0" borderId="0"/>
    <xf numFmtId="0" fontId="70" fillId="0" borderId="0"/>
    <xf numFmtId="0" fontId="19" fillId="0" borderId="0"/>
    <xf numFmtId="0" fontId="278" fillId="0" borderId="0"/>
    <xf numFmtId="0" fontId="70" fillId="0" borderId="0"/>
    <xf numFmtId="0" fontId="8" fillId="44" borderId="0"/>
    <xf numFmtId="0" fontId="139" fillId="44" borderId="61"/>
    <xf numFmtId="0" fontId="278" fillId="48" borderId="83"/>
    <xf numFmtId="0" fontId="139" fillId="44" borderId="61"/>
    <xf numFmtId="0" fontId="70" fillId="0" borderId="0"/>
    <xf numFmtId="0" fontId="70" fillId="0" borderId="0"/>
    <xf numFmtId="0" fontId="19" fillId="0" borderId="0"/>
    <xf numFmtId="0" fontId="76" fillId="55" borderId="0"/>
    <xf numFmtId="0" fontId="59" fillId="0" borderId="54"/>
    <xf numFmtId="0" fontId="70" fillId="0" borderId="0"/>
    <xf numFmtId="0" fontId="70" fillId="0" borderId="0"/>
    <xf numFmtId="0" fontId="278" fillId="0" borderId="0"/>
    <xf numFmtId="0" fontId="70" fillId="0" borderId="0"/>
    <xf numFmtId="0" fontId="70" fillId="0" borderId="0"/>
    <xf numFmtId="0" fontId="278" fillId="0" borderId="0"/>
    <xf numFmtId="0" fontId="19" fillId="0" borderId="0"/>
    <xf numFmtId="0" fontId="270" fillId="0" borderId="112"/>
    <xf numFmtId="0" fontId="113" fillId="0" borderId="0"/>
    <xf numFmtId="0" fontId="70" fillId="0" borderId="0"/>
    <xf numFmtId="0" fontId="243" fillId="0" borderId="0"/>
    <xf numFmtId="0" fontId="270" fillId="0" borderId="112"/>
    <xf numFmtId="0" fontId="79" fillId="0" borderId="70"/>
    <xf numFmtId="0" fontId="278" fillId="0" borderId="0"/>
    <xf numFmtId="0" fontId="139" fillId="44" borderId="61"/>
    <xf numFmtId="0" fontId="278" fillId="0" borderId="0"/>
    <xf numFmtId="0" fontId="278" fillId="0" borderId="0"/>
    <xf numFmtId="0" fontId="139" fillId="44" borderId="61"/>
    <xf numFmtId="0" fontId="19" fillId="0" borderId="0"/>
    <xf numFmtId="0" fontId="64" fillId="0" borderId="55"/>
    <xf numFmtId="0" fontId="70" fillId="0" borderId="0"/>
    <xf numFmtId="0" fontId="270" fillId="0" borderId="112"/>
    <xf numFmtId="0" fontId="278" fillId="0" borderId="0"/>
    <xf numFmtId="0" fontId="278" fillId="0" borderId="0"/>
    <xf numFmtId="0" fontId="278" fillId="0" borderId="0"/>
    <xf numFmtId="0" fontId="59" fillId="0" borderId="54"/>
    <xf numFmtId="0" fontId="70" fillId="0" borderId="0"/>
    <xf numFmtId="0" fontId="278" fillId="0" borderId="0"/>
    <xf numFmtId="0" fontId="278" fillId="0" borderId="0"/>
    <xf numFmtId="0" fontId="21" fillId="0" borderId="111"/>
    <xf numFmtId="0" fontId="270" fillId="0" borderId="112"/>
    <xf numFmtId="0" fontId="59" fillId="0" borderId="54"/>
    <xf numFmtId="0" fontId="278" fillId="0" borderId="0"/>
    <xf numFmtId="0" fontId="41" fillId="45" borderId="48"/>
    <xf numFmtId="0" fontId="278" fillId="0" borderId="0"/>
    <xf numFmtId="0" fontId="85" fillId="0" borderId="144"/>
    <xf numFmtId="0" fontId="70" fillId="0" borderId="0"/>
    <xf numFmtId="0" fontId="70" fillId="0" borderId="0"/>
    <xf numFmtId="0" fontId="278" fillId="0" borderId="0"/>
    <xf numFmtId="0" fontId="272" fillId="82" borderId="116"/>
    <xf numFmtId="0" fontId="19" fillId="0" borderId="0"/>
    <xf numFmtId="0" fontId="19" fillId="0" borderId="0"/>
    <xf numFmtId="0" fontId="70" fillId="0" borderId="0"/>
    <xf numFmtId="0" fontId="70" fillId="0" borderId="0"/>
    <xf numFmtId="0" fontId="70" fillId="0" borderId="0"/>
    <xf numFmtId="0" fontId="70" fillId="0" borderId="0"/>
    <xf numFmtId="0" fontId="278" fillId="0" borderId="0"/>
    <xf numFmtId="0" fontId="278" fillId="0" borderId="0"/>
    <xf numFmtId="0" fontId="19" fillId="0" borderId="0"/>
    <xf numFmtId="0" fontId="19" fillId="0" borderId="0"/>
    <xf numFmtId="0" fontId="45" fillId="71" borderId="0"/>
    <xf numFmtId="0" fontId="70" fillId="0" borderId="0"/>
    <xf numFmtId="0" fontId="19" fillId="0" borderId="0"/>
    <xf numFmtId="0" fontId="116" fillId="0" borderId="0"/>
    <xf numFmtId="0" fontId="74" fillId="54" borderId="0"/>
    <xf numFmtId="0" fontId="70" fillId="0" borderId="0"/>
    <xf numFmtId="0" fontId="70" fillId="0" borderId="0"/>
    <xf numFmtId="0" fontId="70" fillId="0" borderId="0"/>
    <xf numFmtId="0" fontId="85" fillId="0" borderId="144"/>
    <xf numFmtId="0" fontId="157" fillId="76" borderId="128"/>
    <xf numFmtId="0" fontId="64" fillId="0" borderId="55"/>
    <xf numFmtId="0" fontId="278" fillId="0" borderId="0"/>
    <xf numFmtId="0" fontId="278" fillId="0" borderId="0"/>
    <xf numFmtId="0" fontId="278" fillId="0" borderId="0"/>
    <xf numFmtId="0" fontId="278" fillId="0" borderId="0"/>
    <xf numFmtId="0" fontId="70" fillId="0" borderId="0"/>
    <xf numFmtId="0" fontId="70" fillId="0" borderId="0"/>
    <xf numFmtId="0" fontId="168" fillId="79" borderId="0"/>
    <xf numFmtId="0" fontId="46" fillId="0" borderId="0"/>
    <xf numFmtId="0" fontId="85" fillId="0" borderId="144"/>
    <xf numFmtId="0" fontId="278" fillId="0" borderId="0"/>
    <xf numFmtId="0" fontId="70" fillId="0" borderId="0"/>
    <xf numFmtId="0" fontId="270" fillId="0" borderId="112"/>
    <xf numFmtId="0" fontId="70" fillId="0" borderId="0"/>
    <xf numFmtId="0" fontId="19" fillId="0" borderId="0"/>
    <xf numFmtId="0" fontId="81" fillId="0" borderId="132"/>
    <xf numFmtId="0" fontId="70" fillId="0" borderId="0"/>
    <xf numFmtId="0" fontId="70" fillId="0" borderId="0"/>
    <xf numFmtId="0" fontId="19" fillId="40" borderId="0"/>
    <xf numFmtId="0" fontId="70" fillId="0" borderId="0"/>
    <xf numFmtId="0" fontId="70" fillId="0" borderId="0"/>
    <xf numFmtId="0" fontId="278" fillId="0" borderId="0"/>
    <xf numFmtId="0" fontId="70" fillId="0" borderId="0"/>
    <xf numFmtId="0" fontId="278" fillId="48" borderId="83"/>
    <xf numFmtId="0" fontId="19" fillId="0" borderId="0"/>
    <xf numFmtId="0" fontId="19" fillId="0" borderId="0"/>
    <xf numFmtId="0" fontId="70" fillId="0" borderId="0"/>
    <xf numFmtId="0" fontId="70" fillId="0" borderId="0"/>
    <xf numFmtId="0" fontId="70" fillId="0" borderId="0"/>
    <xf numFmtId="0" fontId="70" fillId="0" borderId="0"/>
    <xf numFmtId="0" fontId="19" fillId="0" borderId="0"/>
    <xf numFmtId="0" fontId="278" fillId="0" borderId="0"/>
    <xf numFmtId="0" fontId="19" fillId="0" borderId="0"/>
    <xf numFmtId="0" fontId="70" fillId="0" borderId="0"/>
    <xf numFmtId="0" fontId="278" fillId="0" borderId="0"/>
    <xf numFmtId="0" fontId="57" fillId="0" borderId="53"/>
    <xf numFmtId="0" fontId="278" fillId="0" borderId="0"/>
    <xf numFmtId="0" fontId="19" fillId="0" borderId="0"/>
    <xf numFmtId="0" fontId="278" fillId="48" borderId="83"/>
    <xf numFmtId="0" fontId="70" fillId="0" borderId="0"/>
    <xf numFmtId="0" fontId="19" fillId="0" borderId="0"/>
    <xf numFmtId="0" fontId="19" fillId="0" borderId="0"/>
    <xf numFmtId="0" fontId="278" fillId="0" borderId="0"/>
    <xf numFmtId="0" fontId="19" fillId="0" borderId="0"/>
    <xf numFmtId="0" fontId="19" fillId="0" borderId="0"/>
    <xf numFmtId="0" fontId="56" fillId="0" borderId="52"/>
    <xf numFmtId="0" fontId="70" fillId="0" borderId="0"/>
    <xf numFmtId="0" fontId="19" fillId="0" borderId="0"/>
    <xf numFmtId="0" fontId="269" fillId="3" borderId="0"/>
    <xf numFmtId="0" fontId="278" fillId="0" borderId="0"/>
    <xf numFmtId="0" fontId="70" fillId="0" borderId="0"/>
    <xf numFmtId="0" fontId="139" fillId="44" borderId="61"/>
    <xf numFmtId="0" fontId="70" fillId="0" borderId="0"/>
    <xf numFmtId="0" fontId="19" fillId="0" borderId="0"/>
    <xf numFmtId="0" fontId="50" fillId="0" borderId="0"/>
    <xf numFmtId="0" fontId="270" fillId="0" borderId="112"/>
    <xf numFmtId="0" fontId="70" fillId="0" borderId="0"/>
    <xf numFmtId="0" fontId="37" fillId="43" borderId="0"/>
    <xf numFmtId="0" fontId="19" fillId="0" borderId="0"/>
    <xf numFmtId="0" fontId="139" fillId="44" borderId="61"/>
    <xf numFmtId="0" fontId="70" fillId="0" borderId="0"/>
    <xf numFmtId="0" fontId="70" fillId="0" borderId="0"/>
    <xf numFmtId="0" fontId="278" fillId="0" borderId="0"/>
    <xf numFmtId="0" fontId="272" fillId="0" borderId="0"/>
    <xf numFmtId="0" fontId="19" fillId="0" borderId="0"/>
    <xf numFmtId="0" fontId="278" fillId="0" borderId="0"/>
    <xf numFmtId="0" fontId="278" fillId="0" borderId="0"/>
    <xf numFmtId="0" fontId="70" fillId="0" borderId="0"/>
    <xf numFmtId="0" fontId="19" fillId="0" borderId="0"/>
    <xf numFmtId="0" fontId="19" fillId="0" borderId="0"/>
    <xf numFmtId="0" fontId="278" fillId="0" borderId="0"/>
    <xf numFmtId="0" fontId="270" fillId="0" borderId="112"/>
    <xf numFmtId="0" fontId="278" fillId="0" borderId="0"/>
    <xf numFmtId="0" fontId="270" fillId="0" borderId="112"/>
    <xf numFmtId="0" fontId="19" fillId="0" borderId="0"/>
    <xf numFmtId="0" fontId="70" fillId="0" borderId="0"/>
    <xf numFmtId="0" fontId="70" fillId="0" borderId="0"/>
    <xf numFmtId="0" fontId="59" fillId="0" borderId="0"/>
    <xf numFmtId="0" fontId="70" fillId="0" borderId="0"/>
    <xf numFmtId="0" fontId="19" fillId="0" borderId="0"/>
    <xf numFmtId="0" fontId="19" fillId="0" borderId="0"/>
    <xf numFmtId="0" fontId="278" fillId="0" borderId="0"/>
    <xf numFmtId="0" fontId="8" fillId="43" borderId="0"/>
    <xf numFmtId="0" fontId="70" fillId="0" borderId="0"/>
    <xf numFmtId="0" fontId="19" fillId="0" borderId="0"/>
    <xf numFmtId="0" fontId="270" fillId="0" borderId="112"/>
    <xf numFmtId="0" fontId="278" fillId="0" borderId="0"/>
    <xf numFmtId="0" fontId="70" fillId="0" borderId="0"/>
    <xf numFmtId="0" fontId="278" fillId="0" borderId="0"/>
    <xf numFmtId="0" fontId="64" fillId="0" borderId="55"/>
    <xf numFmtId="0" fontId="278" fillId="0" borderId="0"/>
    <xf numFmtId="0" fontId="70" fillId="0" borderId="0"/>
    <xf numFmtId="0" fontId="70" fillId="0" borderId="0"/>
    <xf numFmtId="0" fontId="70" fillId="0" borderId="0"/>
    <xf numFmtId="0" fontId="70" fillId="0" borderId="0"/>
    <xf numFmtId="0" fontId="19" fillId="0" borderId="0"/>
    <xf numFmtId="0" fontId="19" fillId="0" borderId="0"/>
    <xf numFmtId="0" fontId="70" fillId="0" borderId="0"/>
    <xf numFmtId="0" fontId="272" fillId="82" borderId="116"/>
    <xf numFmtId="0" fontId="139" fillId="44" borderId="61"/>
    <xf numFmtId="0" fontId="19" fillId="0" borderId="0"/>
    <xf numFmtId="0" fontId="278" fillId="0" borderId="0"/>
    <xf numFmtId="0" fontId="209" fillId="0" borderId="0"/>
    <xf numFmtId="0" fontId="278" fillId="0" borderId="0"/>
    <xf numFmtId="0" fontId="70" fillId="0" borderId="0"/>
    <xf numFmtId="0" fontId="70" fillId="0" borderId="0"/>
    <xf numFmtId="0" fontId="70" fillId="0" borderId="0"/>
    <xf numFmtId="0" fontId="19" fillId="0" borderId="0"/>
    <xf numFmtId="0" fontId="19" fillId="0" borderId="0"/>
    <xf numFmtId="0" fontId="278" fillId="0" borderId="0"/>
    <xf numFmtId="0" fontId="278" fillId="0" borderId="0"/>
    <xf numFmtId="0" fontId="270" fillId="0" borderId="112"/>
    <xf numFmtId="0" fontId="70" fillId="0" borderId="0"/>
    <xf numFmtId="0" fontId="278" fillId="0" borderId="0"/>
    <xf numFmtId="0" fontId="59" fillId="0" borderId="54"/>
    <xf numFmtId="0" fontId="19" fillId="0" borderId="0"/>
    <xf numFmtId="0" fontId="278" fillId="48" borderId="83"/>
    <xf numFmtId="0" fontId="122" fillId="0" borderId="66"/>
    <xf numFmtId="0" fontId="70" fillId="0" borderId="0"/>
    <xf numFmtId="0" fontId="19" fillId="0" borderId="0"/>
    <xf numFmtId="0" fontId="278" fillId="0" borderId="0"/>
    <xf numFmtId="0" fontId="70" fillId="0" borderId="0"/>
    <xf numFmtId="0" fontId="70" fillId="0" borderId="0"/>
    <xf numFmtId="0" fontId="19" fillId="0" borderId="0"/>
    <xf numFmtId="0" fontId="278" fillId="0" borderId="0"/>
    <xf numFmtId="0" fontId="278" fillId="0" borderId="0"/>
    <xf numFmtId="0" fontId="70" fillId="0" borderId="0"/>
    <xf numFmtId="0" fontId="239" fillId="0" borderId="0"/>
    <xf numFmtId="0" fontId="270" fillId="0" borderId="112"/>
    <xf numFmtId="0" fontId="278" fillId="0" borderId="0"/>
    <xf numFmtId="0" fontId="70" fillId="0" borderId="0"/>
    <xf numFmtId="0" fontId="70" fillId="0" borderId="0"/>
    <xf numFmtId="0" fontId="139" fillId="44" borderId="61"/>
    <xf numFmtId="0" fontId="278" fillId="0" borderId="0"/>
    <xf numFmtId="0" fontId="50" fillId="0" borderId="94"/>
    <xf numFmtId="0" fontId="278" fillId="0" borderId="0"/>
    <xf numFmtId="0" fontId="278" fillId="48" borderId="83"/>
    <xf numFmtId="0" fontId="19" fillId="0" borderId="0"/>
    <xf numFmtId="0" fontId="70" fillId="0" borderId="0"/>
    <xf numFmtId="0" fontId="70" fillId="0" borderId="0"/>
    <xf numFmtId="0" fontId="270" fillId="0" borderId="112"/>
    <xf numFmtId="0" fontId="278" fillId="0" borderId="0"/>
    <xf numFmtId="0" fontId="19" fillId="0" borderId="0"/>
    <xf numFmtId="0" fontId="70" fillId="43" borderId="0"/>
    <xf numFmtId="0" fontId="56" fillId="0" borderId="52"/>
    <xf numFmtId="0" fontId="70" fillId="0" borderId="0"/>
    <xf numFmtId="0" fontId="278" fillId="0" borderId="0"/>
    <xf numFmtId="0" fontId="19" fillId="0" borderId="0"/>
    <xf numFmtId="0" fontId="70" fillId="0" borderId="0"/>
    <xf numFmtId="0" fontId="278" fillId="0" borderId="0"/>
    <xf numFmtId="0" fontId="278" fillId="0" borderId="0"/>
    <xf numFmtId="0" fontId="70" fillId="0" borderId="0"/>
    <xf numFmtId="0" fontId="70" fillId="0" borderId="0"/>
    <xf numFmtId="0" fontId="19" fillId="0" borderId="0"/>
    <xf numFmtId="0" fontId="70" fillId="0" borderId="0"/>
    <xf numFmtId="0" fontId="70" fillId="0" borderId="0"/>
    <xf numFmtId="0" fontId="70" fillId="0" borderId="0"/>
    <xf numFmtId="0" fontId="19" fillId="0" borderId="0"/>
    <xf numFmtId="0" fontId="70" fillId="0" borderId="0"/>
    <xf numFmtId="0" fontId="74" fillId="55" borderId="0"/>
    <xf numFmtId="0" fontId="270" fillId="0" borderId="112"/>
    <xf numFmtId="0" fontId="19" fillId="0" borderId="0"/>
    <xf numFmtId="0" fontId="70" fillId="0" borderId="0"/>
    <xf numFmtId="0" fontId="19" fillId="0" borderId="0"/>
    <xf numFmtId="0" fontId="278" fillId="0" borderId="0"/>
    <xf numFmtId="0" fontId="278" fillId="0" borderId="0"/>
    <xf numFmtId="0" fontId="278" fillId="0" borderId="0"/>
    <xf numFmtId="0" fontId="278" fillId="0" borderId="0"/>
    <xf numFmtId="0" fontId="19" fillId="0" borderId="0"/>
    <xf numFmtId="0" fontId="70" fillId="0" borderId="0"/>
    <xf numFmtId="0" fontId="272" fillId="0" borderId="0"/>
    <xf numFmtId="0" fontId="278" fillId="0" borderId="0"/>
    <xf numFmtId="0" fontId="70" fillId="0" borderId="0"/>
    <xf numFmtId="0" fontId="19" fillId="0" borderId="0"/>
    <xf numFmtId="0" fontId="19" fillId="29" borderId="0"/>
    <xf numFmtId="0" fontId="19" fillId="0" borderId="0"/>
    <xf numFmtId="0" fontId="270" fillId="0" borderId="112"/>
    <xf numFmtId="0" fontId="70" fillId="0" borderId="0"/>
    <xf numFmtId="0" fontId="278" fillId="0" borderId="0"/>
    <xf numFmtId="0" fontId="70" fillId="0" borderId="0"/>
    <xf numFmtId="0" fontId="70" fillId="0" borderId="0"/>
    <xf numFmtId="0" fontId="19" fillId="0" borderId="0"/>
    <xf numFmtId="0" fontId="19" fillId="0" borderId="0"/>
    <xf numFmtId="0" fontId="278" fillId="0" borderId="0"/>
    <xf numFmtId="0" fontId="19" fillId="0" borderId="0"/>
    <xf numFmtId="0" fontId="278" fillId="0" borderId="0"/>
    <xf numFmtId="0" fontId="19" fillId="0" borderId="0"/>
    <xf numFmtId="0" fontId="70" fillId="0" borderId="0"/>
    <xf numFmtId="0" fontId="278" fillId="0" borderId="0"/>
    <xf numFmtId="0" fontId="278" fillId="0" borderId="0"/>
    <xf numFmtId="0" fontId="63" fillId="0" borderId="55"/>
    <xf numFmtId="0" fontId="70" fillId="0" borderId="0"/>
    <xf numFmtId="0" fontId="278" fillId="0" borderId="0"/>
    <xf numFmtId="0" fontId="70" fillId="0" borderId="0"/>
    <xf numFmtId="0" fontId="278" fillId="0" borderId="0"/>
    <xf numFmtId="0" fontId="264" fillId="0" borderId="108"/>
    <xf numFmtId="0" fontId="19" fillId="0" borderId="0"/>
    <xf numFmtId="0" fontId="278" fillId="48" borderId="83"/>
    <xf numFmtId="0" fontId="70" fillId="0" borderId="0"/>
    <xf numFmtId="0" fontId="70" fillId="0" borderId="0"/>
    <xf numFmtId="0" fontId="70" fillId="0" borderId="0"/>
    <xf numFmtId="0" fontId="19" fillId="0" borderId="0"/>
    <xf numFmtId="0" fontId="278" fillId="0" borderId="0"/>
    <xf numFmtId="0" fontId="278" fillId="48" borderId="83"/>
    <xf numFmtId="0" fontId="19" fillId="0" borderId="0"/>
    <xf numFmtId="0" fontId="70" fillId="44" borderId="0"/>
    <xf numFmtId="0" fontId="278" fillId="0" borderId="0"/>
    <xf numFmtId="0" fontId="46" fillId="0" borderId="0"/>
    <xf numFmtId="0" fontId="278" fillId="0" borderId="0"/>
    <xf numFmtId="0" fontId="19" fillId="0" borderId="0"/>
    <xf numFmtId="0" fontId="19" fillId="0" borderId="0"/>
    <xf numFmtId="0" fontId="45" fillId="57" borderId="0"/>
    <xf numFmtId="0" fontId="278" fillId="0" borderId="0"/>
    <xf numFmtId="0" fontId="70" fillId="0" borderId="0"/>
    <xf numFmtId="0" fontId="59" fillId="0" borderId="54"/>
    <xf numFmtId="0" fontId="19" fillId="0" borderId="0"/>
    <xf numFmtId="0" fontId="70" fillId="0" borderId="0"/>
    <xf numFmtId="0" fontId="278" fillId="0" borderId="0"/>
    <xf numFmtId="0" fontId="19" fillId="0" borderId="0"/>
    <xf numFmtId="0" fontId="208" fillId="0" borderId="0"/>
    <xf numFmtId="0" fontId="278" fillId="0" borderId="0"/>
    <xf numFmtId="0" fontId="278" fillId="0" borderId="0"/>
    <xf numFmtId="0" fontId="70" fillId="0" borderId="0"/>
    <xf numFmtId="0" fontId="19" fillId="0" borderId="0"/>
    <xf numFmtId="0" fontId="270" fillId="0" borderId="112"/>
    <xf numFmtId="0" fontId="278" fillId="0" borderId="0"/>
    <xf numFmtId="0" fontId="19" fillId="0" borderId="0"/>
    <xf numFmtId="0" fontId="19" fillId="0" borderId="0"/>
    <xf numFmtId="0" fontId="70" fillId="0" borderId="0"/>
    <xf numFmtId="0" fontId="278" fillId="0" borderId="0"/>
    <xf numFmtId="0" fontId="278" fillId="0" borderId="0"/>
    <xf numFmtId="0" fontId="278" fillId="48" borderId="83"/>
    <xf numFmtId="0" fontId="70" fillId="0" borderId="0"/>
    <xf numFmtId="0" fontId="278" fillId="48" borderId="83"/>
    <xf numFmtId="0" fontId="80" fillId="0" borderId="0"/>
    <xf numFmtId="0" fontId="19" fillId="0" borderId="0"/>
    <xf numFmtId="0" fontId="19" fillId="0" borderId="0"/>
    <xf numFmtId="0" fontId="50" fillId="0" borderId="94"/>
    <xf numFmtId="0" fontId="70" fillId="0" borderId="0"/>
    <xf numFmtId="0" fontId="278" fillId="48" borderId="83"/>
    <xf numFmtId="0" fontId="40" fillId="12" borderId="47"/>
    <xf numFmtId="0" fontId="278" fillId="0" borderId="0"/>
    <xf numFmtId="0" fontId="278" fillId="48" borderId="83"/>
    <xf numFmtId="0" fontId="139" fillId="44" borderId="61"/>
    <xf numFmtId="0" fontId="70" fillId="0" borderId="0"/>
    <xf numFmtId="0" fontId="19" fillId="0" borderId="0"/>
    <xf numFmtId="0" fontId="70" fillId="0" borderId="0"/>
    <xf numFmtId="0" fontId="46" fillId="0" borderId="0"/>
    <xf numFmtId="0" fontId="278" fillId="0" borderId="0"/>
    <xf numFmtId="0" fontId="70" fillId="0" borderId="0"/>
    <xf numFmtId="0" fontId="70" fillId="0" borderId="0"/>
    <xf numFmtId="0" fontId="70" fillId="0" borderId="0"/>
    <xf numFmtId="0" fontId="19" fillId="0" borderId="0"/>
    <xf numFmtId="0" fontId="19" fillId="0" borderId="0"/>
    <xf numFmtId="0" fontId="70" fillId="0" borderId="0"/>
    <xf numFmtId="0" fontId="76" fillId="55" borderId="0"/>
    <xf numFmtId="0" fontId="278" fillId="0" borderId="0"/>
    <xf numFmtId="0" fontId="270" fillId="0" borderId="112"/>
    <xf numFmtId="0" fontId="45" fillId="71" borderId="0"/>
    <xf numFmtId="0" fontId="70" fillId="0" borderId="0"/>
    <xf numFmtId="0" fontId="70" fillId="0" borderId="0"/>
    <xf numFmtId="0" fontId="270" fillId="0" borderId="112"/>
    <xf numFmtId="0" fontId="76" fillId="55" borderId="0"/>
    <xf numFmtId="0" fontId="278" fillId="0" borderId="0"/>
    <xf numFmtId="0" fontId="70" fillId="0" borderId="0"/>
    <xf numFmtId="0" fontId="70" fillId="0" borderId="0"/>
    <xf numFmtId="0" fontId="278" fillId="0" borderId="0"/>
    <xf numFmtId="0" fontId="278" fillId="48" borderId="83"/>
    <xf numFmtId="0" fontId="139" fillId="44" borderId="61"/>
    <xf numFmtId="0" fontId="70" fillId="0" borderId="0"/>
    <xf numFmtId="0" fontId="70" fillId="0" borderId="0"/>
    <xf numFmtId="0" fontId="76" fillId="44" borderId="0"/>
    <xf numFmtId="0" fontId="59" fillId="0" borderId="0"/>
    <xf numFmtId="0" fontId="70" fillId="0" borderId="0"/>
    <xf numFmtId="0" fontId="70" fillId="0" borderId="0"/>
    <xf numFmtId="0" fontId="270" fillId="0" borderId="112"/>
    <xf numFmtId="0" fontId="278" fillId="0" borderId="0"/>
    <xf numFmtId="0" fontId="64" fillId="0" borderId="55"/>
    <xf numFmtId="0" fontId="59" fillId="0" borderId="54"/>
    <xf numFmtId="0" fontId="19" fillId="0" borderId="0"/>
    <xf numFmtId="0" fontId="70" fillId="0" borderId="0"/>
    <xf numFmtId="0" fontId="70" fillId="0" borderId="0"/>
    <xf numFmtId="0" fontId="70" fillId="0" borderId="0"/>
    <xf numFmtId="0" fontId="19" fillId="0" borderId="0"/>
    <xf numFmtId="0" fontId="70" fillId="0" borderId="0"/>
    <xf numFmtId="0" fontId="19" fillId="0" borderId="0"/>
    <xf numFmtId="0" fontId="139" fillId="44" borderId="61"/>
    <xf numFmtId="0" fontId="19" fillId="0" borderId="0"/>
    <xf numFmtId="0" fontId="70" fillId="0" borderId="0"/>
    <xf numFmtId="0" fontId="70" fillId="0" borderId="0"/>
    <xf numFmtId="0" fontId="19" fillId="0" borderId="0"/>
    <xf numFmtId="0" fontId="70" fillId="0" borderId="0"/>
    <xf numFmtId="0" fontId="70" fillId="0" borderId="0"/>
    <xf numFmtId="0" fontId="19" fillId="0" borderId="0"/>
    <xf numFmtId="0" fontId="113" fillId="0" borderId="0"/>
    <xf numFmtId="0" fontId="19" fillId="0" borderId="0"/>
    <xf numFmtId="0" fontId="70" fillId="0" borderId="0"/>
    <xf numFmtId="0" fontId="57" fillId="0" borderId="53"/>
    <xf numFmtId="0" fontId="19" fillId="0" borderId="0"/>
    <xf numFmtId="0" fontId="278" fillId="0" borderId="0"/>
    <xf numFmtId="0" fontId="19" fillId="0" borderId="0"/>
    <xf numFmtId="0" fontId="278" fillId="0" borderId="0"/>
    <xf numFmtId="0" fontId="19" fillId="0" borderId="0"/>
    <xf numFmtId="0" fontId="8" fillId="45" borderId="0"/>
    <xf numFmtId="0" fontId="70" fillId="0" borderId="0"/>
    <xf numFmtId="0" fontId="70" fillId="0" borderId="0"/>
    <xf numFmtId="0" fontId="270" fillId="0" borderId="112"/>
    <xf numFmtId="0" fontId="70" fillId="0" borderId="0"/>
    <xf numFmtId="0" fontId="64" fillId="0" borderId="55"/>
    <xf numFmtId="0" fontId="70" fillId="0" borderId="0"/>
    <xf numFmtId="0" fontId="70" fillId="0" borderId="0"/>
    <xf numFmtId="0" fontId="59" fillId="0" borderId="0"/>
    <xf numFmtId="0" fontId="19" fillId="0" borderId="0"/>
    <xf numFmtId="0" fontId="70" fillId="0" borderId="0"/>
    <xf numFmtId="0" fontId="70" fillId="0" borderId="0"/>
    <xf numFmtId="0" fontId="19" fillId="0" borderId="0"/>
    <xf numFmtId="0" fontId="70" fillId="0" borderId="0"/>
    <xf numFmtId="0" fontId="278" fillId="0" borderId="0"/>
    <xf numFmtId="0" fontId="278" fillId="0" borderId="0"/>
    <xf numFmtId="0" fontId="28" fillId="0" borderId="0"/>
    <xf numFmtId="0" fontId="278" fillId="48" borderId="83"/>
    <xf numFmtId="0" fontId="278" fillId="0" borderId="0"/>
    <xf numFmtId="0" fontId="70" fillId="0" borderId="0"/>
    <xf numFmtId="0" fontId="74" fillId="54" borderId="0"/>
    <xf numFmtId="0" fontId="70" fillId="0" borderId="0"/>
    <xf numFmtId="0" fontId="270" fillId="0" borderId="112"/>
    <xf numFmtId="0" fontId="70" fillId="0" borderId="0"/>
    <xf numFmtId="0" fontId="270" fillId="0" borderId="112"/>
    <xf numFmtId="0" fontId="192" fillId="0" borderId="79"/>
    <xf numFmtId="0" fontId="70" fillId="0" borderId="0"/>
    <xf numFmtId="0" fontId="70" fillId="0" borderId="0"/>
    <xf numFmtId="0" fontId="70" fillId="0" borderId="0"/>
    <xf numFmtId="0" fontId="70" fillId="0" borderId="0"/>
    <xf numFmtId="0" fontId="19" fillId="0" borderId="0"/>
    <xf numFmtId="0" fontId="270" fillId="0" borderId="112"/>
    <xf numFmtId="0" fontId="278" fillId="0" borderId="0"/>
    <xf numFmtId="0" fontId="70" fillId="0" borderId="0"/>
    <xf numFmtId="0" fontId="52" fillId="0" borderId="0"/>
    <xf numFmtId="0" fontId="70" fillId="0" borderId="0"/>
    <xf numFmtId="0" fontId="19" fillId="0" borderId="0"/>
    <xf numFmtId="0" fontId="74" fillId="53" borderId="0"/>
    <xf numFmtId="0" fontId="139" fillId="44" borderId="61"/>
    <xf numFmtId="0" fontId="70" fillId="0" borderId="0"/>
    <xf numFmtId="0" fontId="228" fillId="45" borderId="84"/>
    <xf numFmtId="0" fontId="70" fillId="0" borderId="0"/>
    <xf numFmtId="0" fontId="70" fillId="0" borderId="0"/>
    <xf numFmtId="0" fontId="270" fillId="0" borderId="112"/>
    <xf numFmtId="0" fontId="278" fillId="0" borderId="0"/>
    <xf numFmtId="0" fontId="51" fillId="0" borderId="0"/>
    <xf numFmtId="0" fontId="278" fillId="0" borderId="0"/>
    <xf numFmtId="0" fontId="278" fillId="0" borderId="0"/>
    <xf numFmtId="0" fontId="46" fillId="0" borderId="0"/>
    <xf numFmtId="0" fontId="278" fillId="48" borderId="83"/>
    <xf numFmtId="0" fontId="278" fillId="48" borderId="83"/>
    <xf numFmtId="0" fontId="270" fillId="0" borderId="112"/>
    <xf numFmtId="0" fontId="46" fillId="0" borderId="0"/>
    <xf numFmtId="0" fontId="19" fillId="0" borderId="0"/>
    <xf numFmtId="0" fontId="70" fillId="0" borderId="0"/>
    <xf numFmtId="0" fontId="46" fillId="0" borderId="0"/>
    <xf numFmtId="0" fontId="139" fillId="44" borderId="61"/>
    <xf numFmtId="0" fontId="139" fillId="44" borderId="61"/>
    <xf numFmtId="0" fontId="70" fillId="0" borderId="0"/>
    <xf numFmtId="0" fontId="70" fillId="0" borderId="0"/>
    <xf numFmtId="0" fontId="278" fillId="0" borderId="0"/>
    <xf numFmtId="0" fontId="70" fillId="0" borderId="0"/>
    <xf numFmtId="0" fontId="70" fillId="0" borderId="0"/>
    <xf numFmtId="0" fontId="70" fillId="0" borderId="0"/>
    <xf numFmtId="0" fontId="278" fillId="0" borderId="0"/>
    <xf numFmtId="0" fontId="3" fillId="63" borderId="137"/>
    <xf numFmtId="0" fontId="133" fillId="0" borderId="0"/>
    <xf numFmtId="0" fontId="278" fillId="48" borderId="83"/>
    <xf numFmtId="0" fontId="278" fillId="0" borderId="0"/>
    <xf numFmtId="0" fontId="70" fillId="0" borderId="0"/>
    <xf numFmtId="0" fontId="70" fillId="0" borderId="0"/>
    <xf numFmtId="0" fontId="19" fillId="0" borderId="0"/>
    <xf numFmtId="0" fontId="278" fillId="0" borderId="0"/>
    <xf numFmtId="0" fontId="70" fillId="0" borderId="0"/>
    <xf numFmtId="0" fontId="70" fillId="0" borderId="0"/>
    <xf numFmtId="0" fontId="70" fillId="0" borderId="0"/>
    <xf numFmtId="0" fontId="19" fillId="0" borderId="0"/>
    <xf numFmtId="0" fontId="19" fillId="0" borderId="0"/>
    <xf numFmtId="0" fontId="70" fillId="0" borderId="0"/>
    <xf numFmtId="0" fontId="76" fillId="55" borderId="0"/>
    <xf numFmtId="0" fontId="70" fillId="0" borderId="0"/>
    <xf numFmtId="0" fontId="19" fillId="0" borderId="0"/>
    <xf numFmtId="0" fontId="70" fillId="0" borderId="0"/>
    <xf numFmtId="0" fontId="278" fillId="0" borderId="0"/>
    <xf numFmtId="0" fontId="46" fillId="0" borderId="0"/>
    <xf numFmtId="0" fontId="70" fillId="0" borderId="0"/>
    <xf numFmtId="0" fontId="278" fillId="0" borderId="0"/>
    <xf numFmtId="0" fontId="19" fillId="0" borderId="0"/>
    <xf numFmtId="0" fontId="19" fillId="0" borderId="0"/>
    <xf numFmtId="0" fontId="19" fillId="0" borderId="0"/>
    <xf numFmtId="0" fontId="70" fillId="0" borderId="0"/>
    <xf numFmtId="0" fontId="278" fillId="0" borderId="0"/>
    <xf numFmtId="0" fontId="70" fillId="0" borderId="0"/>
    <xf numFmtId="0" fontId="70" fillId="0" borderId="0"/>
    <xf numFmtId="0" fontId="139" fillId="44" borderId="61"/>
    <xf numFmtId="0" fontId="278" fillId="0" borderId="0"/>
    <xf numFmtId="0" fontId="278" fillId="0" borderId="0"/>
    <xf numFmtId="0" fontId="70" fillId="0" borderId="0"/>
    <xf numFmtId="0" fontId="70" fillId="0" borderId="0"/>
    <xf numFmtId="0" fontId="19" fillId="0" borderId="0"/>
    <xf numFmtId="0" fontId="278" fillId="0" borderId="0"/>
    <xf numFmtId="0" fontId="70" fillId="0" borderId="0"/>
    <xf numFmtId="0" fontId="139" fillId="44" borderId="61"/>
    <xf numFmtId="0" fontId="278" fillId="0" borderId="0"/>
    <xf numFmtId="0" fontId="56" fillId="0" borderId="52"/>
    <xf numFmtId="0" fontId="19" fillId="0" borderId="0"/>
    <xf numFmtId="0" fontId="278" fillId="0" borderId="0"/>
    <xf numFmtId="0" fontId="70" fillId="0" borderId="0"/>
    <xf numFmtId="0" fontId="74" fillId="60" borderId="0"/>
    <xf numFmtId="0" fontId="139" fillId="44" borderId="61"/>
    <xf numFmtId="0" fontId="278" fillId="0" borderId="0"/>
    <xf numFmtId="0" fontId="19" fillId="0" borderId="0"/>
    <xf numFmtId="0" fontId="270" fillId="0" borderId="112"/>
    <xf numFmtId="0" fontId="278" fillId="0" borderId="0"/>
    <xf numFmtId="0" fontId="70" fillId="46" borderId="0"/>
    <xf numFmtId="0" fontId="278" fillId="48" borderId="83"/>
    <xf numFmtId="0" fontId="270" fillId="0" borderId="112"/>
    <xf numFmtId="0" fontId="70" fillId="0" borderId="0"/>
    <xf numFmtId="0" fontId="70" fillId="0" borderId="0"/>
    <xf numFmtId="0" fontId="8" fillId="44" borderId="0"/>
    <xf numFmtId="0" fontId="19" fillId="0" borderId="0"/>
    <xf numFmtId="0" fontId="19" fillId="0" borderId="0"/>
    <xf numFmtId="0" fontId="70" fillId="0" borderId="0"/>
    <xf numFmtId="0" fontId="139" fillId="44" borderId="61"/>
    <xf numFmtId="0" fontId="19" fillId="14" borderId="50"/>
    <xf numFmtId="0" fontId="70" fillId="0" borderId="0"/>
    <xf numFmtId="0" fontId="75" fillId="0" borderId="0"/>
    <xf numFmtId="0" fontId="19" fillId="0" borderId="0"/>
    <xf numFmtId="0" fontId="278" fillId="0" borderId="0"/>
    <xf numFmtId="0" fontId="99" fillId="45" borderId="61"/>
    <xf numFmtId="0" fontId="74" fillId="59" borderId="0"/>
    <xf numFmtId="0" fontId="70" fillId="0" borderId="0"/>
    <xf numFmtId="0" fontId="19" fillId="0" borderId="0"/>
    <xf numFmtId="0" fontId="46" fillId="0" borderId="0"/>
    <xf numFmtId="0" fontId="139" fillId="44" borderId="61"/>
    <xf numFmtId="0" fontId="278" fillId="48" borderId="83"/>
    <xf numFmtId="0" fontId="278" fillId="48" borderId="83"/>
    <xf numFmtId="0" fontId="278"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278" fillId="0" borderId="0"/>
    <xf numFmtId="0" fontId="270" fillId="0" borderId="112"/>
    <xf numFmtId="0" fontId="19" fillId="0" borderId="0"/>
    <xf numFmtId="0" fontId="278" fillId="0" borderId="0"/>
    <xf numFmtId="0" fontId="278" fillId="0" borderId="0"/>
    <xf numFmtId="0" fontId="19" fillId="0" borderId="0"/>
    <xf numFmtId="0" fontId="278" fillId="0" borderId="0"/>
    <xf numFmtId="0" fontId="278" fillId="0" borderId="0"/>
    <xf numFmtId="0" fontId="278" fillId="0" borderId="0"/>
    <xf numFmtId="0" fontId="149" fillId="75" borderId="137"/>
    <xf numFmtId="0" fontId="19" fillId="0" borderId="0"/>
    <xf numFmtId="0" fontId="70" fillId="0" borderId="0"/>
    <xf numFmtId="0" fontId="278" fillId="0" borderId="0"/>
    <xf numFmtId="0" fontId="51" fillId="0" borderId="0"/>
    <xf numFmtId="0" fontId="70" fillId="0" borderId="0"/>
    <xf numFmtId="0" fontId="26" fillId="66" borderId="65"/>
    <xf numFmtId="0" fontId="19" fillId="0" borderId="0"/>
    <xf numFmtId="0" fontId="278" fillId="0" borderId="0"/>
    <xf numFmtId="0" fontId="56" fillId="0" borderId="52"/>
    <xf numFmtId="0" fontId="278" fillId="48" borderId="83"/>
    <xf numFmtId="0" fontId="74" fillId="59" borderId="0"/>
    <xf numFmtId="0" fontId="45" fillId="57" borderId="0"/>
    <xf numFmtId="0" fontId="139" fillId="44" borderId="61"/>
    <xf numFmtId="0" fontId="19" fillId="0" borderId="0"/>
    <xf numFmtId="0" fontId="70" fillId="0" borderId="0"/>
    <xf numFmtId="0" fontId="85" fillId="0" borderId="54"/>
    <xf numFmtId="0" fontId="19" fillId="0" borderId="0"/>
    <xf numFmtId="0" fontId="70" fillId="0" borderId="0"/>
    <xf numFmtId="0" fontId="270" fillId="0" borderId="112"/>
    <xf numFmtId="0" fontId="70" fillId="0" borderId="0"/>
    <xf numFmtId="0" fontId="270" fillId="0" borderId="112"/>
    <xf numFmtId="0" fontId="278" fillId="0" borderId="0"/>
    <xf numFmtId="0" fontId="19" fillId="0" borderId="0"/>
    <xf numFmtId="0" fontId="278" fillId="0" borderId="0"/>
    <xf numFmtId="0" fontId="19" fillId="0" borderId="0"/>
    <xf numFmtId="0" fontId="70" fillId="0" borderId="0"/>
    <xf numFmtId="0" fontId="19" fillId="0" borderId="0"/>
    <xf numFmtId="0" fontId="19" fillId="0" borderId="0"/>
    <xf numFmtId="0" fontId="70" fillId="0" borderId="0"/>
    <xf numFmtId="0" fontId="278" fillId="0" borderId="0"/>
    <xf numFmtId="0" fontId="139" fillId="44" borderId="61"/>
    <xf numFmtId="0" fontId="270" fillId="0" borderId="112"/>
    <xf numFmtId="0" fontId="19" fillId="0" borderId="0"/>
    <xf numFmtId="0" fontId="278" fillId="48" borderId="83"/>
    <xf numFmtId="0" fontId="139" fillId="44" borderId="61"/>
    <xf numFmtId="0" fontId="70" fillId="0" borderId="0"/>
    <xf numFmtId="0" fontId="70" fillId="0" borderId="0"/>
    <xf numFmtId="0" fontId="278" fillId="0" borderId="0"/>
    <xf numFmtId="0" fontId="70" fillId="0" borderId="0"/>
    <xf numFmtId="0" fontId="19" fillId="0" borderId="0"/>
    <xf numFmtId="0" fontId="56" fillId="0" borderId="52"/>
    <xf numFmtId="0" fontId="17" fillId="0" borderId="114"/>
    <xf numFmtId="0" fontId="139" fillId="44" borderId="61"/>
    <xf numFmtId="0" fontId="272" fillId="0" borderId="144"/>
    <xf numFmtId="0" fontId="51" fillId="0" borderId="0"/>
    <xf numFmtId="0" fontId="70" fillId="0" borderId="0"/>
    <xf numFmtId="0" fontId="70" fillId="42" borderId="0"/>
    <xf numFmtId="0" fontId="278" fillId="0" borderId="0"/>
    <xf numFmtId="0" fontId="278" fillId="0" borderId="0"/>
    <xf numFmtId="0" fontId="70" fillId="0" borderId="0"/>
    <xf numFmtId="0" fontId="45" fillId="72" borderId="0"/>
    <xf numFmtId="0" fontId="278" fillId="0" borderId="0"/>
    <xf numFmtId="0" fontId="139" fillId="44" borderId="61"/>
    <xf numFmtId="0" fontId="70" fillId="0" borderId="0"/>
    <xf numFmtId="0" fontId="278" fillId="0" borderId="0"/>
    <xf numFmtId="0" fontId="70" fillId="0" borderId="0"/>
    <xf numFmtId="0" fontId="74" fillId="60" borderId="0"/>
    <xf numFmtId="0" fontId="228" fillId="45" borderId="84"/>
    <xf numFmtId="0" fontId="19" fillId="0" borderId="0"/>
    <xf numFmtId="0" fontId="70" fillId="0" borderId="0"/>
    <xf numFmtId="0" fontId="70" fillId="0" borderId="0"/>
    <xf numFmtId="0" fontId="278" fillId="0" borderId="0"/>
    <xf numFmtId="0" fontId="19" fillId="0" borderId="0"/>
    <xf numFmtId="0" fontId="278" fillId="48" borderId="83"/>
    <xf numFmtId="0" fontId="278" fillId="0" borderId="0"/>
    <xf numFmtId="0" fontId="19" fillId="0" borderId="0"/>
    <xf numFmtId="0" fontId="167" fillId="0" borderId="76"/>
    <xf numFmtId="0" fontId="70" fillId="0" borderId="0"/>
    <xf numFmtId="0" fontId="278" fillId="0" borderId="0"/>
    <xf numFmtId="0" fontId="70" fillId="0" borderId="0"/>
    <xf numFmtId="0" fontId="70" fillId="0" borderId="0"/>
    <xf numFmtId="0" fontId="278" fillId="0" borderId="0"/>
    <xf numFmtId="0" fontId="70" fillId="0" borderId="0"/>
    <xf numFmtId="0" fontId="278" fillId="0" borderId="0"/>
    <xf numFmtId="0" fontId="278" fillId="0" borderId="0"/>
    <xf numFmtId="0" fontId="278" fillId="0" borderId="0"/>
    <xf numFmtId="0" fontId="139" fillId="44" borderId="61"/>
    <xf numFmtId="0" fontId="70" fillId="0" borderId="0"/>
    <xf numFmtId="0" fontId="19" fillId="0" borderId="0"/>
    <xf numFmtId="0" fontId="70" fillId="41" borderId="0"/>
    <xf numFmtId="0" fontId="278" fillId="48" borderId="83"/>
    <xf numFmtId="0" fontId="81" fillId="0" borderId="0"/>
    <xf numFmtId="0" fontId="70" fillId="0" borderId="0"/>
    <xf numFmtId="0" fontId="278" fillId="0" borderId="0"/>
    <xf numFmtId="0" fontId="19" fillId="0" borderId="0"/>
    <xf numFmtId="0" fontId="70" fillId="0" borderId="0"/>
    <xf numFmtId="0" fontId="45" fillId="71" borderId="0"/>
    <xf numFmtId="0" fontId="139" fillId="44" borderId="61"/>
    <xf numFmtId="0" fontId="19" fillId="0" borderId="0"/>
    <xf numFmtId="0" fontId="278" fillId="0" borderId="0"/>
    <xf numFmtId="0" fontId="278" fillId="48" borderId="83"/>
    <xf numFmtId="0" fontId="56" fillId="0" borderId="52"/>
    <xf numFmtId="0" fontId="278" fillId="48" borderId="83"/>
    <xf numFmtId="0" fontId="139" fillId="44" borderId="61"/>
    <xf numFmtId="0" fontId="70" fillId="0" borderId="0"/>
    <xf numFmtId="0" fontId="19" fillId="0" borderId="0"/>
    <xf numFmtId="0" fontId="70" fillId="0" borderId="0"/>
    <xf numFmtId="0" fontId="278" fillId="48" borderId="83"/>
    <xf numFmtId="0" fontId="19" fillId="0" borderId="0"/>
    <xf numFmtId="0" fontId="278" fillId="0" borderId="0"/>
    <xf numFmtId="0" fontId="19" fillId="0" borderId="0"/>
    <xf numFmtId="0" fontId="278" fillId="0" borderId="0"/>
    <xf numFmtId="0" fontId="70" fillId="0" borderId="0"/>
    <xf numFmtId="0" fontId="70" fillId="0" borderId="0"/>
    <xf numFmtId="0" fontId="106" fillId="0" borderId="64"/>
    <xf numFmtId="0" fontId="278" fillId="0" borderId="0"/>
    <xf numFmtId="0" fontId="74" fillId="54" borderId="0"/>
    <xf numFmtId="0" fontId="278" fillId="0" borderId="0"/>
    <xf numFmtId="0" fontId="278" fillId="0" borderId="0"/>
    <xf numFmtId="0" fontId="56" fillId="0" borderId="52"/>
    <xf numFmtId="0" fontId="278" fillId="0" borderId="0"/>
    <xf numFmtId="0" fontId="19" fillId="0" borderId="0"/>
    <xf numFmtId="0" fontId="50" fillId="0" borderId="0"/>
    <xf numFmtId="0" fontId="70" fillId="0" borderId="0"/>
    <xf numFmtId="0" fontId="19" fillId="0" borderId="0"/>
    <xf numFmtId="0" fontId="19" fillId="0" borderId="0"/>
    <xf numFmtId="0" fontId="3" fillId="63" borderId="137"/>
    <xf numFmtId="0" fontId="278" fillId="0" borderId="0"/>
    <xf numFmtId="0" fontId="70" fillId="0" borderId="0"/>
    <xf numFmtId="0" fontId="70" fillId="0" borderId="0"/>
    <xf numFmtId="0" fontId="178" fillId="0" borderId="146"/>
    <xf numFmtId="0" fontId="70" fillId="0" borderId="0"/>
    <xf numFmtId="0" fontId="278" fillId="48" borderId="83"/>
    <xf numFmtId="0" fontId="19" fillId="0" borderId="0"/>
    <xf numFmtId="0" fontId="70" fillId="0" borderId="0"/>
    <xf numFmtId="0" fontId="278" fillId="0" borderId="0"/>
    <xf numFmtId="0" fontId="278" fillId="0" borderId="0"/>
    <xf numFmtId="0" fontId="278" fillId="0" borderId="0"/>
    <xf numFmtId="0" fontId="270" fillId="0" borderId="112"/>
    <xf numFmtId="0" fontId="272" fillId="0" borderId="144"/>
    <xf numFmtId="0" fontId="70" fillId="0" borderId="0"/>
    <xf numFmtId="0" fontId="278" fillId="0" borderId="0"/>
    <xf numFmtId="0" fontId="104" fillId="0" borderId="63"/>
    <xf numFmtId="0" fontId="70" fillId="0" borderId="0"/>
    <xf numFmtId="0" fontId="278" fillId="0" borderId="0"/>
    <xf numFmtId="0" fontId="278" fillId="0" borderId="0"/>
    <xf numFmtId="0" fontId="81" fillId="0" borderId="132"/>
    <xf numFmtId="0" fontId="278" fillId="0" borderId="0"/>
    <xf numFmtId="0" fontId="70" fillId="47" borderId="0"/>
    <xf numFmtId="0" fontId="56" fillId="0" borderId="52"/>
    <xf numFmtId="0" fontId="139" fillId="44" borderId="61"/>
    <xf numFmtId="0" fontId="278" fillId="0" borderId="0"/>
    <xf numFmtId="0" fontId="70" fillId="0" borderId="0"/>
    <xf numFmtId="0" fontId="278" fillId="0" borderId="0"/>
    <xf numFmtId="0" fontId="70" fillId="0" borderId="0"/>
    <xf numFmtId="0" fontId="278" fillId="0" borderId="0"/>
    <xf numFmtId="0" fontId="278" fillId="48" borderId="83"/>
    <xf numFmtId="0" fontId="278" fillId="0" borderId="0"/>
    <xf numFmtId="0" fontId="70" fillId="0" borderId="0"/>
    <xf numFmtId="0" fontId="70" fillId="0" borderId="0"/>
    <xf numFmtId="0" fontId="45" fillId="72" borderId="0"/>
    <xf numFmtId="0" fontId="19" fillId="0" borderId="0"/>
    <xf numFmtId="0" fontId="70" fillId="0" borderId="0"/>
    <xf numFmtId="0" fontId="278" fillId="0" borderId="0"/>
    <xf numFmtId="0" fontId="70" fillId="0" borderId="0"/>
    <xf numFmtId="0" fontId="278" fillId="0" borderId="0"/>
    <xf numFmtId="0" fontId="270" fillId="0" borderId="112"/>
    <xf numFmtId="0" fontId="139" fillId="44" borderId="61"/>
    <xf numFmtId="0" fontId="270" fillId="0" borderId="112"/>
    <xf numFmtId="0" fontId="70" fillId="0" borderId="0"/>
    <xf numFmtId="0" fontId="70" fillId="0" borderId="0"/>
    <xf numFmtId="0" fontId="70" fillId="0" borderId="0"/>
    <xf numFmtId="0" fontId="270" fillId="0" borderId="112"/>
    <xf numFmtId="0" fontId="228" fillId="45" borderId="84"/>
    <xf numFmtId="0" fontId="19" fillId="0" borderId="0"/>
    <xf numFmtId="0" fontId="19" fillId="0" borderId="0"/>
    <xf numFmtId="0" fontId="70" fillId="0" borderId="0"/>
    <xf numFmtId="0" fontId="17" fillId="0" borderId="114"/>
    <xf numFmtId="0" fontId="278" fillId="0" borderId="0"/>
    <xf numFmtId="0" fontId="59" fillId="0" borderId="0"/>
    <xf numFmtId="0" fontId="149" fillId="75" borderId="137"/>
    <xf numFmtId="0" fontId="70" fillId="0" borderId="0"/>
    <xf numFmtId="0" fontId="19" fillId="0" borderId="0"/>
    <xf numFmtId="0" fontId="278" fillId="0" borderId="87"/>
    <xf numFmtId="0" fontId="278" fillId="48" borderId="83"/>
    <xf numFmtId="0" fontId="19" fillId="0" borderId="0"/>
    <xf numFmtId="0" fontId="278" fillId="0" borderId="0"/>
    <xf numFmtId="0" fontId="19" fillId="0" borderId="0"/>
    <xf numFmtId="0" fontId="19" fillId="0" borderId="0"/>
    <xf numFmtId="0" fontId="59" fillId="0" borderId="0"/>
    <xf numFmtId="0" fontId="70" fillId="0" borderId="0"/>
    <xf numFmtId="0" fontId="70" fillId="0" borderId="0"/>
    <xf numFmtId="0" fontId="19" fillId="0" borderId="0"/>
    <xf numFmtId="0" fontId="19" fillId="0" borderId="0"/>
    <xf numFmtId="0" fontId="278" fillId="0" borderId="0"/>
    <xf numFmtId="0" fontId="278" fillId="0" borderId="0"/>
    <xf numFmtId="0" fontId="45" fillId="59" borderId="0"/>
    <xf numFmtId="0" fontId="70" fillId="0" borderId="0"/>
    <xf numFmtId="0" fontId="70" fillId="0" borderId="0"/>
    <xf numFmtId="0" fontId="278" fillId="0" borderId="0"/>
    <xf numFmtId="0" fontId="70" fillId="0" borderId="0"/>
    <xf numFmtId="0" fontId="52" fillId="0" borderId="0"/>
    <xf numFmtId="0" fontId="8" fillId="44" borderId="0"/>
    <xf numFmtId="0" fontId="278" fillId="0" borderId="0"/>
    <xf numFmtId="0" fontId="19" fillId="0" borderId="0"/>
    <xf numFmtId="0" fontId="65" fillId="0" borderId="0"/>
    <xf numFmtId="0" fontId="70" fillId="0" borderId="0"/>
    <xf numFmtId="0" fontId="139" fillId="44" borderId="61"/>
    <xf numFmtId="0" fontId="46" fillId="0" borderId="0"/>
    <xf numFmtId="0" fontId="19" fillId="0" borderId="0"/>
    <xf numFmtId="0" fontId="278" fillId="0" borderId="0"/>
    <xf numFmtId="0" fontId="19" fillId="0" borderId="0"/>
    <xf numFmtId="0" fontId="70" fillId="0" borderId="0"/>
    <xf numFmtId="0" fontId="278" fillId="0" borderId="0"/>
    <xf numFmtId="0" fontId="59" fillId="0" borderId="54"/>
    <xf numFmtId="0" fontId="278" fillId="0" borderId="0"/>
    <xf numFmtId="0" fontId="278" fillId="48" borderId="83"/>
    <xf numFmtId="0" fontId="278" fillId="0" borderId="0"/>
    <xf numFmtId="0" fontId="278" fillId="0" borderId="0"/>
    <xf numFmtId="0" fontId="70" fillId="0" borderId="0"/>
    <xf numFmtId="0" fontId="70" fillId="0" borderId="0"/>
    <xf numFmtId="0" fontId="278" fillId="48" borderId="83"/>
    <xf numFmtId="0" fontId="70" fillId="0" borderId="0"/>
    <xf numFmtId="0" fontId="70" fillId="0" borderId="0"/>
    <xf numFmtId="0" fontId="19" fillId="0" borderId="0"/>
    <xf numFmtId="0" fontId="278" fillId="0" borderId="0"/>
    <xf numFmtId="0" fontId="19" fillId="0" borderId="0"/>
    <xf numFmtId="0" fontId="70" fillId="0" borderId="0"/>
    <xf numFmtId="0" fontId="19" fillId="0" borderId="0"/>
    <xf numFmtId="0" fontId="70" fillId="0" borderId="0"/>
    <xf numFmtId="0" fontId="19" fillId="28" borderId="0"/>
    <xf numFmtId="0" fontId="74" fillId="59" borderId="0"/>
    <xf numFmtId="0" fontId="70" fillId="0" borderId="0"/>
    <xf numFmtId="0" fontId="19" fillId="0" borderId="0"/>
    <xf numFmtId="0" fontId="70" fillId="0" borderId="0"/>
    <xf numFmtId="0" fontId="99" fillId="45" borderId="61"/>
    <xf numFmtId="0" fontId="122" fillId="0" borderId="66"/>
    <xf numFmtId="0" fontId="278" fillId="48" borderId="83"/>
    <xf numFmtId="0" fontId="70" fillId="0" borderId="0"/>
    <xf numFmtId="0" fontId="19" fillId="0" borderId="0"/>
    <xf numFmtId="0" fontId="278" fillId="0" borderId="0"/>
    <xf numFmtId="0" fontId="8" fillId="43" borderId="0"/>
    <xf numFmtId="0" fontId="70" fillId="0" borderId="0"/>
    <xf numFmtId="0" fontId="59" fillId="0" borderId="54"/>
    <xf numFmtId="0" fontId="70" fillId="0" borderId="0"/>
    <xf numFmtId="0" fontId="19" fillId="0" borderId="0"/>
    <xf numFmtId="0" fontId="45" fillId="40" borderId="0"/>
    <xf numFmtId="0" fontId="70" fillId="0" borderId="0"/>
    <xf numFmtId="0" fontId="70" fillId="0" borderId="0"/>
    <xf numFmtId="0" fontId="70" fillId="0" borderId="0"/>
    <xf numFmtId="0" fontId="19" fillId="0" borderId="0"/>
    <xf numFmtId="0" fontId="278" fillId="0" borderId="0"/>
    <xf numFmtId="0" fontId="70" fillId="41" borderId="0"/>
    <xf numFmtId="0" fontId="278" fillId="0" borderId="0"/>
    <xf numFmtId="0" fontId="273" fillId="0" borderId="128"/>
    <xf numFmtId="0" fontId="19" fillId="0" borderId="0"/>
    <xf numFmtId="0" fontId="278" fillId="0" borderId="0"/>
    <xf numFmtId="0" fontId="278" fillId="0" borderId="0"/>
    <xf numFmtId="0" fontId="64" fillId="0" borderId="55"/>
    <xf numFmtId="0" fontId="278" fillId="0" borderId="0"/>
    <xf numFmtId="0" fontId="70" fillId="0" borderId="0"/>
    <xf numFmtId="0" fontId="278" fillId="0" borderId="0"/>
    <xf numFmtId="0" fontId="74" fillId="58" borderId="0"/>
    <xf numFmtId="0" fontId="270" fillId="0" borderId="112"/>
    <xf numFmtId="0" fontId="70" fillId="0" borderId="0"/>
    <xf numFmtId="0" fontId="70" fillId="0" borderId="0"/>
    <xf numFmtId="0" fontId="59" fillId="0" borderId="54"/>
    <xf numFmtId="0" fontId="19" fillId="0" borderId="0"/>
    <xf numFmtId="0" fontId="47" fillId="0" borderId="0"/>
    <xf numFmtId="0" fontId="270" fillId="0" borderId="112"/>
    <xf numFmtId="0" fontId="278" fillId="0" borderId="67"/>
    <xf numFmtId="0" fontId="208" fillId="0" borderId="0"/>
    <xf numFmtId="0" fontId="278" fillId="0" borderId="0"/>
    <xf numFmtId="0" fontId="278" fillId="0" borderId="0"/>
    <xf numFmtId="0" fontId="70" fillId="0" borderId="0"/>
    <xf numFmtId="0" fontId="70" fillId="0" borderId="0"/>
    <xf numFmtId="0" fontId="19" fillId="0" borderId="0"/>
    <xf numFmtId="0" fontId="270" fillId="0" borderId="112"/>
    <xf numFmtId="0" fontId="278" fillId="0" borderId="0"/>
    <xf numFmtId="0" fontId="56" fillId="0" borderId="52"/>
    <xf numFmtId="0" fontId="157" fillId="76" borderId="128"/>
    <xf numFmtId="0" fontId="70" fillId="0" borderId="0"/>
    <xf numFmtId="0" fontId="278" fillId="0" borderId="0"/>
    <xf numFmtId="0" fontId="74" fillId="58" borderId="0"/>
    <xf numFmtId="0" fontId="278" fillId="0" borderId="0"/>
    <xf numFmtId="0" fontId="270" fillId="0" borderId="112"/>
    <xf numFmtId="0" fontId="278" fillId="0" borderId="0"/>
    <xf numFmtId="0" fontId="74" fillId="58" borderId="0"/>
    <xf numFmtId="0" fontId="19" fillId="0" borderId="0"/>
    <xf numFmtId="0" fontId="278" fillId="0" borderId="0"/>
    <xf numFmtId="0" fontId="278" fillId="0" borderId="0"/>
    <xf numFmtId="0" fontId="19" fillId="0" borderId="0"/>
    <xf numFmtId="0" fontId="19" fillId="0" borderId="0"/>
    <xf numFmtId="0" fontId="243" fillId="0" borderId="0"/>
    <xf numFmtId="0" fontId="70" fillId="0" borderId="0"/>
    <xf numFmtId="0" fontId="70" fillId="0" borderId="0"/>
    <xf numFmtId="0" fontId="70" fillId="0" borderId="0"/>
    <xf numFmtId="0" fontId="19" fillId="0" borderId="0"/>
    <xf numFmtId="0" fontId="278" fillId="0" borderId="0"/>
    <xf numFmtId="0" fontId="270" fillId="0" borderId="112"/>
    <xf numFmtId="0" fontId="70" fillId="0" borderId="0"/>
    <xf numFmtId="0" fontId="278" fillId="0" borderId="0"/>
    <xf numFmtId="0" fontId="50" fillId="0" borderId="0"/>
    <xf numFmtId="0" fontId="45" fillId="47" borderId="0"/>
    <xf numFmtId="0" fontId="74" fillId="55" borderId="0"/>
    <xf numFmtId="0" fontId="270" fillId="0" borderId="112"/>
    <xf numFmtId="0" fontId="70" fillId="0" borderId="0"/>
    <xf numFmtId="0" fontId="270" fillId="0" borderId="112"/>
    <xf numFmtId="0" fontId="19" fillId="0" borderId="0"/>
    <xf numFmtId="0" fontId="70" fillId="0" borderId="0"/>
    <xf numFmtId="0" fontId="59" fillId="0" borderId="54"/>
    <xf numFmtId="0" fontId="70" fillId="0" borderId="0"/>
    <xf numFmtId="0" fontId="270" fillId="0" borderId="112"/>
    <xf numFmtId="0" fontId="70" fillId="0" borderId="0"/>
    <xf numFmtId="0" fontId="270" fillId="0" borderId="112"/>
    <xf numFmtId="0" fontId="19" fillId="0" borderId="0"/>
    <xf numFmtId="0" fontId="70" fillId="0" borderId="0"/>
    <xf numFmtId="0" fontId="70" fillId="0" borderId="0"/>
    <xf numFmtId="0" fontId="70" fillId="0" borderId="0"/>
    <xf numFmtId="0" fontId="278" fillId="0" borderId="0"/>
    <xf numFmtId="0" fontId="278" fillId="0" borderId="0"/>
    <xf numFmtId="0" fontId="19" fillId="0" borderId="0"/>
    <xf numFmtId="0" fontId="19" fillId="0" borderId="0"/>
    <xf numFmtId="0" fontId="70" fillId="0" borderId="0"/>
    <xf numFmtId="0" fontId="70" fillId="0" borderId="0"/>
    <xf numFmtId="0" fontId="70" fillId="0" borderId="0"/>
    <xf numFmtId="0" fontId="70" fillId="0" borderId="0"/>
    <xf numFmtId="0" fontId="70" fillId="0" borderId="0"/>
    <xf numFmtId="0" fontId="45" fillId="50" borderId="0"/>
    <xf numFmtId="0" fontId="70" fillId="0" borderId="0"/>
    <xf numFmtId="0" fontId="278" fillId="0" borderId="0"/>
    <xf numFmtId="0" fontId="56" fillId="0" borderId="52"/>
    <xf numFmtId="0" fontId="272" fillId="0" borderId="0"/>
    <xf numFmtId="0" fontId="70" fillId="0" borderId="0"/>
    <xf numFmtId="0" fontId="278" fillId="0" borderId="0"/>
    <xf numFmtId="0" fontId="70" fillId="0" borderId="0"/>
    <xf numFmtId="0" fontId="19" fillId="0" borderId="0"/>
    <xf numFmtId="0" fontId="70" fillId="0" borderId="0"/>
    <xf numFmtId="0" fontId="70" fillId="0" borderId="0"/>
    <xf numFmtId="0" fontId="70" fillId="0" borderId="0"/>
    <xf numFmtId="0" fontId="19" fillId="0" borderId="0"/>
    <xf numFmtId="0" fontId="19" fillId="0" borderId="0"/>
    <xf numFmtId="0" fontId="70" fillId="0" borderId="0"/>
    <xf numFmtId="0" fontId="51" fillId="89" borderId="0"/>
    <xf numFmtId="0" fontId="99" fillId="45" borderId="61"/>
    <xf numFmtId="0" fontId="70" fillId="0" borderId="0"/>
    <xf numFmtId="0" fontId="70" fillId="0" borderId="0"/>
    <xf numFmtId="0" fontId="70" fillId="0" borderId="0"/>
    <xf numFmtId="0" fontId="8" fillId="51" borderId="0"/>
    <xf numFmtId="0" fontId="70" fillId="0" borderId="0"/>
    <xf numFmtId="0" fontId="19" fillId="0" borderId="0"/>
    <xf numFmtId="0" fontId="278" fillId="0" borderId="0"/>
    <xf numFmtId="0" fontId="19" fillId="0" borderId="0"/>
    <xf numFmtId="0" fontId="19" fillId="0" borderId="0"/>
    <xf numFmtId="0" fontId="278" fillId="0" borderId="0"/>
    <xf numFmtId="0" fontId="70" fillId="0" borderId="0"/>
    <xf numFmtId="0" fontId="70" fillId="0" borderId="0"/>
    <xf numFmtId="0" fontId="278" fillId="0" borderId="0"/>
    <xf numFmtId="0" fontId="19" fillId="0" borderId="0"/>
    <xf numFmtId="0" fontId="52" fillId="0" borderId="0"/>
    <xf numFmtId="0" fontId="278" fillId="0" borderId="0"/>
    <xf numFmtId="0" fontId="59" fillId="0" borderId="54"/>
    <xf numFmtId="0" fontId="278" fillId="0" borderId="0"/>
    <xf numFmtId="0" fontId="278" fillId="0" borderId="0"/>
    <xf numFmtId="0" fontId="278" fillId="0" borderId="0"/>
    <xf numFmtId="0" fontId="70" fillId="0" borderId="0"/>
    <xf numFmtId="0" fontId="19" fillId="0" borderId="0"/>
    <xf numFmtId="0" fontId="278" fillId="0" borderId="0"/>
    <xf numFmtId="0" fontId="17" fillId="0" borderId="0"/>
    <xf numFmtId="0" fontId="272" fillId="82" borderId="116"/>
    <xf numFmtId="0" fontId="139" fillId="44" borderId="61"/>
    <xf numFmtId="0" fontId="278" fillId="48" borderId="83"/>
    <xf numFmtId="0" fontId="278" fillId="0" borderId="0"/>
    <xf numFmtId="0" fontId="278" fillId="0" borderId="0"/>
    <xf numFmtId="0" fontId="278" fillId="0" borderId="0"/>
    <xf numFmtId="0" fontId="70" fillId="0" borderId="0"/>
    <xf numFmtId="0" fontId="70" fillId="0" borderId="0"/>
    <xf numFmtId="0" fontId="278" fillId="0" borderId="0"/>
    <xf numFmtId="0" fontId="19" fillId="0" borderId="0"/>
    <xf numFmtId="0" fontId="70" fillId="0" borderId="0"/>
    <xf numFmtId="0" fontId="19" fillId="0" borderId="0"/>
    <xf numFmtId="0" fontId="70" fillId="0" borderId="0"/>
    <xf numFmtId="0" fontId="278" fillId="48" borderId="83"/>
    <xf numFmtId="0" fontId="56" fillId="0" borderId="52"/>
    <xf numFmtId="0" fontId="70" fillId="0" borderId="0"/>
    <xf numFmtId="0" fontId="19" fillId="0" borderId="0"/>
    <xf numFmtId="0" fontId="70" fillId="0" borderId="0"/>
    <xf numFmtId="0" fontId="121" fillId="0" borderId="0"/>
    <xf numFmtId="0" fontId="70" fillId="0" borderId="0"/>
    <xf numFmtId="0" fontId="61" fillId="0" borderId="0"/>
    <xf numFmtId="0" fontId="276" fillId="0" borderId="132"/>
    <xf numFmtId="0" fontId="278" fillId="0" borderId="0"/>
    <xf numFmtId="0" fontId="19" fillId="0" borderId="0"/>
    <xf numFmtId="0" fontId="70" fillId="0" borderId="0"/>
    <xf numFmtId="0" fontId="70" fillId="0" borderId="0"/>
    <xf numFmtId="0" fontId="70" fillId="0" borderId="0"/>
    <xf numFmtId="0" fontId="81" fillId="0" borderId="114"/>
    <xf numFmtId="0" fontId="270" fillId="0" borderId="112"/>
    <xf numFmtId="0" fontId="196" fillId="11" borderId="0"/>
    <xf numFmtId="0" fontId="70" fillId="0" borderId="0"/>
    <xf numFmtId="0" fontId="270" fillId="0" borderId="112"/>
    <xf numFmtId="0" fontId="278" fillId="0" borderId="0"/>
    <xf numFmtId="0" fontId="278" fillId="48" borderId="83"/>
    <xf numFmtId="0" fontId="270" fillId="0" borderId="112"/>
    <xf numFmtId="0" fontId="50" fillId="0" borderId="0"/>
    <xf numFmtId="0" fontId="59" fillId="0" borderId="54"/>
    <xf numFmtId="0" fontId="74" fillId="55" borderId="0"/>
    <xf numFmtId="0" fontId="70" fillId="0" borderId="0"/>
    <xf numFmtId="0" fontId="278" fillId="0" borderId="67"/>
    <xf numFmtId="0" fontId="70"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278" fillId="0" borderId="0"/>
    <xf numFmtId="0" fontId="82" fillId="0" borderId="0"/>
    <xf numFmtId="0" fontId="70" fillId="0" borderId="0"/>
    <xf numFmtId="0" fontId="70" fillId="0" borderId="0"/>
    <xf numFmtId="0" fontId="278" fillId="0" borderId="0"/>
    <xf numFmtId="0" fontId="70" fillId="0" borderId="0"/>
    <xf numFmtId="0" fontId="19" fillId="0" borderId="0"/>
    <xf numFmtId="0" fontId="70" fillId="0" borderId="0"/>
    <xf numFmtId="0" fontId="278" fillId="0" borderId="0"/>
    <xf numFmtId="0" fontId="70" fillId="0" borderId="0"/>
    <xf numFmtId="0" fontId="70" fillId="0" borderId="0"/>
    <xf numFmtId="0" fontId="70" fillId="0" borderId="0"/>
    <xf numFmtId="0" fontId="272" fillId="0" borderId="144"/>
    <xf numFmtId="0" fontId="278" fillId="0" borderId="0"/>
    <xf numFmtId="0" fontId="59" fillId="0" borderId="0"/>
    <xf numFmtId="0" fontId="70" fillId="0" borderId="0"/>
    <xf numFmtId="0" fontId="19" fillId="0" borderId="0"/>
    <xf numFmtId="0" fontId="19" fillId="0" borderId="0"/>
    <xf numFmtId="0" fontId="70" fillId="0" borderId="0"/>
    <xf numFmtId="0" fontId="70" fillId="0" borderId="0"/>
    <xf numFmtId="0" fontId="270" fillId="0" borderId="112"/>
    <xf numFmtId="0" fontId="70" fillId="0" borderId="0"/>
    <xf numFmtId="0" fontId="19" fillId="0" borderId="0"/>
    <xf numFmtId="0" fontId="278" fillId="0" borderId="0"/>
    <xf numFmtId="0" fontId="19" fillId="0" borderId="0"/>
    <xf numFmtId="0" fontId="270" fillId="0" borderId="112"/>
    <xf numFmtId="0" fontId="70" fillId="0" borderId="0"/>
    <xf numFmtId="0" fontId="70" fillId="0" borderId="0"/>
    <xf numFmtId="0" fontId="70" fillId="0" borderId="0"/>
    <xf numFmtId="0" fontId="70" fillId="0" borderId="0"/>
    <xf numFmtId="0" fontId="278" fillId="48" borderId="83"/>
    <xf numFmtId="0" fontId="70" fillId="0" borderId="0"/>
    <xf numFmtId="0" fontId="70" fillId="0" borderId="0"/>
    <xf numFmtId="0" fontId="19" fillId="0" borderId="0"/>
    <xf numFmtId="0" fontId="278" fillId="48" borderId="83"/>
    <xf numFmtId="0" fontId="8" fillId="51" borderId="0"/>
    <xf numFmtId="0" fontId="19" fillId="0" borderId="0"/>
    <xf numFmtId="0" fontId="70" fillId="0" borderId="0"/>
    <xf numFmtId="0" fontId="70" fillId="0" borderId="0"/>
    <xf numFmtId="0" fontId="21" fillId="0" borderId="111"/>
    <xf numFmtId="0" fontId="70" fillId="0" borderId="0"/>
    <xf numFmtId="0" fontId="278" fillId="0" borderId="0"/>
    <xf numFmtId="0" fontId="278" fillId="0" borderId="0"/>
    <xf numFmtId="0" fontId="278" fillId="0" borderId="0"/>
    <xf numFmtId="0" fontId="19" fillId="0" borderId="0"/>
    <xf numFmtId="0" fontId="278" fillId="0" borderId="0"/>
    <xf numFmtId="0" fontId="19" fillId="0" borderId="0"/>
    <xf numFmtId="0" fontId="70" fillId="0" borderId="0"/>
    <xf numFmtId="0" fontId="51" fillId="0" borderId="0"/>
    <xf numFmtId="0" fontId="70" fillId="0" borderId="0"/>
    <xf numFmtId="0" fontId="19" fillId="0" borderId="0"/>
    <xf numFmtId="0" fontId="70" fillId="0" borderId="0"/>
    <xf numFmtId="0" fontId="59" fillId="0" borderId="54"/>
    <xf numFmtId="0" fontId="19" fillId="0" borderId="0"/>
    <xf numFmtId="0" fontId="139" fillId="44" borderId="61"/>
    <xf numFmtId="0" fontId="19" fillId="0" borderId="0"/>
    <xf numFmtId="0" fontId="70" fillId="0" borderId="0"/>
    <xf numFmtId="0" fontId="278" fillId="48" borderId="83"/>
    <xf numFmtId="0" fontId="70" fillId="0" borderId="0"/>
    <xf numFmtId="0" fontId="70" fillId="0" borderId="0"/>
    <xf numFmtId="0" fontId="70" fillId="42" borderId="0"/>
    <xf numFmtId="0" fontId="278" fillId="0" borderId="0"/>
    <xf numFmtId="0" fontId="139" fillId="44" borderId="61"/>
    <xf numFmtId="0" fontId="278" fillId="0" borderId="0"/>
    <xf numFmtId="0" fontId="70" fillId="0" borderId="0"/>
    <xf numFmtId="0" fontId="19" fillId="0" borderId="0"/>
    <xf numFmtId="0" fontId="216" fillId="2" borderId="0"/>
    <xf numFmtId="0" fontId="19" fillId="0" borderId="0"/>
    <xf numFmtId="0" fontId="270" fillId="0" borderId="112"/>
    <xf numFmtId="0" fontId="139" fillId="44" borderId="61"/>
    <xf numFmtId="0" fontId="70" fillId="0" borderId="0"/>
    <xf numFmtId="0" fontId="19" fillId="0" borderId="0"/>
    <xf numFmtId="0" fontId="278" fillId="0" borderId="0"/>
    <xf numFmtId="0" fontId="278" fillId="0" borderId="0"/>
    <xf numFmtId="0" fontId="70" fillId="0" borderId="0"/>
    <xf numFmtId="0" fontId="70" fillId="47" borderId="0"/>
    <xf numFmtId="0" fontId="70" fillId="0" borderId="0"/>
    <xf numFmtId="0" fontId="70" fillId="47" borderId="0"/>
    <xf numFmtId="0" fontId="278" fillId="0" borderId="0"/>
    <xf numFmtId="0" fontId="278" fillId="0" borderId="0"/>
    <xf numFmtId="0" fontId="278" fillId="0" borderId="0"/>
    <xf numFmtId="0" fontId="278" fillId="48" borderId="83"/>
    <xf numFmtId="0" fontId="278" fillId="0" borderId="0"/>
    <xf numFmtId="0" fontId="70" fillId="0" borderId="0"/>
    <xf numFmtId="0" fontId="19" fillId="0" borderId="0"/>
    <xf numFmtId="0" fontId="278" fillId="0" borderId="0"/>
    <xf numFmtId="0" fontId="19" fillId="0" borderId="0"/>
    <xf numFmtId="0" fontId="70" fillId="0" borderId="0"/>
    <xf numFmtId="0" fontId="19" fillId="0" borderId="0"/>
    <xf numFmtId="0" fontId="270" fillId="0" borderId="112"/>
    <xf numFmtId="0" fontId="278" fillId="48" borderId="83"/>
    <xf numFmtId="0" fontId="278" fillId="0" borderId="0"/>
    <xf numFmtId="0" fontId="70" fillId="0" borderId="0"/>
    <xf numFmtId="0" fontId="139" fillId="44" borderId="61"/>
    <xf numFmtId="0" fontId="70" fillId="0" borderId="0"/>
    <xf numFmtId="0" fontId="70" fillId="0" borderId="0"/>
    <xf numFmtId="0" fontId="278" fillId="0" borderId="0"/>
    <xf numFmtId="0" fontId="19" fillId="0" borderId="0"/>
    <xf numFmtId="0" fontId="19" fillId="0" borderId="0"/>
    <xf numFmtId="0" fontId="70" fillId="0" borderId="0"/>
    <xf numFmtId="0" fontId="19" fillId="0" borderId="0"/>
    <xf numFmtId="0" fontId="70" fillId="0" borderId="0"/>
    <xf numFmtId="0" fontId="270" fillId="0" borderId="112"/>
    <xf numFmtId="0" fontId="70" fillId="0" borderId="0"/>
    <xf numFmtId="0" fontId="81" fillId="0" borderId="132"/>
    <xf numFmtId="0" fontId="70" fillId="0" borderId="0"/>
    <xf numFmtId="0" fontId="70" fillId="0" borderId="0"/>
    <xf numFmtId="0" fontId="70" fillId="0" borderId="0"/>
    <xf numFmtId="0" fontId="70" fillId="0" borderId="0"/>
    <xf numFmtId="0" fontId="278" fillId="0" borderId="0"/>
    <xf numFmtId="0" fontId="92" fillId="0" borderId="0"/>
    <xf numFmtId="0" fontId="19" fillId="0" borderId="0"/>
    <xf numFmtId="0" fontId="278" fillId="0" borderId="0"/>
    <xf numFmtId="0" fontId="278" fillId="48" borderId="83"/>
    <xf numFmtId="0" fontId="278" fillId="0" borderId="0"/>
    <xf numFmtId="0" fontId="278" fillId="0" borderId="0"/>
    <xf numFmtId="0" fontId="70" fillId="0" borderId="0"/>
    <xf numFmtId="0" fontId="278" fillId="48" borderId="83"/>
    <xf numFmtId="0" fontId="70" fillId="0" borderId="0"/>
    <xf numFmtId="0" fontId="278" fillId="0" borderId="0"/>
    <xf numFmtId="0" fontId="70" fillId="0" borderId="0"/>
    <xf numFmtId="0" fontId="70" fillId="0" borderId="0"/>
    <xf numFmtId="0" fontId="70" fillId="0" borderId="0"/>
    <xf numFmtId="0" fontId="70" fillId="0" borderId="0"/>
    <xf numFmtId="0" fontId="19" fillId="0" borderId="0"/>
    <xf numFmtId="0" fontId="7" fillId="95" borderId="40"/>
    <xf numFmtId="0" fontId="59" fillId="0" borderId="0"/>
    <xf numFmtId="0" fontId="59" fillId="0" borderId="54"/>
    <xf numFmtId="0" fontId="278" fillId="48" borderId="83"/>
    <xf numFmtId="0" fontId="59" fillId="0" borderId="0"/>
    <xf numFmtId="0" fontId="70" fillId="0" borderId="0"/>
    <xf numFmtId="0" fontId="21" fillId="0" borderId="111"/>
    <xf numFmtId="0" fontId="70" fillId="0" borderId="0"/>
    <xf numFmtId="0" fontId="8" fillId="43" borderId="0"/>
    <xf numFmtId="0" fontId="70" fillId="0" borderId="0"/>
    <xf numFmtId="0" fontId="70" fillId="0" borderId="0"/>
    <xf numFmtId="0" fontId="70" fillId="0" borderId="0"/>
    <xf numFmtId="0" fontId="19" fillId="0" borderId="0"/>
    <xf numFmtId="0" fontId="120" fillId="0" borderId="107"/>
    <xf numFmtId="0" fontId="70" fillId="0" borderId="0"/>
    <xf numFmtId="0" fontId="19" fillId="0" borderId="0"/>
    <xf numFmtId="0" fontId="208" fillId="1" borderId="132"/>
    <xf numFmtId="0" fontId="19" fillId="0" borderId="0"/>
    <xf numFmtId="0" fontId="19" fillId="0" borderId="0"/>
    <xf numFmtId="0" fontId="19" fillId="0" borderId="0"/>
    <xf numFmtId="0" fontId="278" fillId="0" borderId="0"/>
    <xf numFmtId="0" fontId="139" fillId="44" borderId="61"/>
    <xf numFmtId="0" fontId="70" fillId="0" borderId="0"/>
    <xf numFmtId="0" fontId="278" fillId="48" borderId="83"/>
    <xf numFmtId="0" fontId="59" fillId="0" borderId="54"/>
    <xf numFmtId="0" fontId="19" fillId="0" borderId="0"/>
    <xf numFmtId="0" fontId="19" fillId="0" borderId="0"/>
    <xf numFmtId="0" fontId="59" fillId="0" borderId="54"/>
    <xf numFmtId="0" fontId="19" fillId="0" borderId="0"/>
    <xf numFmtId="0" fontId="63" fillId="0" borderId="55"/>
    <xf numFmtId="0" fontId="19" fillId="0" borderId="0"/>
    <xf numFmtId="0" fontId="278" fillId="0" borderId="0"/>
    <xf numFmtId="0" fontId="59" fillId="0" borderId="54"/>
    <xf numFmtId="0" fontId="70" fillId="0" borderId="0"/>
    <xf numFmtId="0" fontId="70" fillId="0" borderId="0"/>
    <xf numFmtId="0" fontId="140" fillId="44" borderId="61"/>
    <xf numFmtId="0" fontId="278" fillId="0" borderId="0"/>
    <xf numFmtId="0" fontId="76" fillId="55" borderId="0"/>
    <xf numFmtId="0" fontId="278" fillId="0" borderId="0"/>
    <xf numFmtId="0" fontId="278" fillId="0" borderId="0"/>
    <xf numFmtId="0" fontId="64" fillId="0" borderId="55"/>
    <xf numFmtId="0" fontId="272" fillId="0" borderId="144"/>
    <xf numFmtId="0" fontId="70" fillId="0" borderId="0"/>
    <xf numFmtId="0" fontId="70" fillId="0" borderId="0"/>
    <xf numFmtId="0" fontId="3" fillId="63" borderId="137"/>
    <xf numFmtId="0" fontId="70" fillId="0" borderId="0"/>
    <xf numFmtId="0" fontId="19" fillId="0" borderId="0"/>
    <xf numFmtId="0" fontId="70" fillId="0" borderId="0"/>
    <xf numFmtId="0" fontId="70" fillId="0" borderId="0"/>
    <xf numFmtId="0" fontId="70" fillId="0" borderId="0"/>
    <xf numFmtId="0" fontId="122" fillId="0" borderId="66"/>
    <xf numFmtId="0" fontId="278" fillId="0" borderId="0"/>
    <xf numFmtId="0" fontId="70" fillId="0" borderId="0"/>
    <xf numFmtId="0" fontId="19" fillId="0" borderId="0"/>
    <xf numFmtId="0" fontId="59" fillId="0" borderId="54"/>
    <xf numFmtId="0" fontId="278" fillId="48" borderId="83"/>
    <xf numFmtId="0" fontId="64" fillId="0" borderId="55"/>
    <xf numFmtId="0" fontId="70" fillId="44" borderId="0"/>
    <xf numFmtId="0" fontId="139" fillId="44" borderId="61"/>
    <xf numFmtId="0" fontId="270" fillId="0" borderId="112"/>
    <xf numFmtId="0" fontId="70" fillId="0" borderId="0"/>
    <xf numFmtId="0" fontId="278" fillId="0" borderId="0"/>
    <xf numFmtId="0" fontId="70" fillId="0" borderId="0"/>
    <xf numFmtId="0" fontId="70" fillId="49" borderId="0"/>
    <xf numFmtId="0" fontId="70" fillId="0" borderId="0"/>
    <xf numFmtId="0" fontId="19" fillId="0" borderId="0"/>
    <xf numFmtId="0" fontId="19" fillId="0" borderId="0"/>
    <xf numFmtId="0" fontId="99" fillId="45" borderId="61"/>
    <xf numFmtId="0" fontId="19" fillId="0" borderId="0"/>
    <xf numFmtId="0" fontId="19" fillId="0" borderId="0"/>
    <xf numFmtId="0" fontId="19" fillId="24" borderId="0"/>
    <xf numFmtId="0" fontId="278" fillId="0" borderId="0"/>
    <xf numFmtId="0" fontId="56" fillId="0" borderId="52"/>
    <xf numFmtId="0" fontId="139" fillId="44" borderId="61"/>
    <xf numFmtId="0" fontId="19" fillId="0" borderId="0"/>
    <xf numFmtId="0" fontId="278" fillId="0" borderId="0"/>
    <xf numFmtId="0" fontId="270" fillId="0" borderId="112"/>
    <xf numFmtId="0" fontId="8" fillId="44" borderId="0"/>
    <xf numFmtId="0" fontId="70" fillId="0" borderId="0"/>
    <xf numFmtId="0" fontId="278" fillId="48" borderId="83"/>
    <xf numFmtId="0" fontId="192" fillId="0" borderId="79"/>
    <xf numFmtId="0" fontId="70" fillId="0" borderId="0"/>
    <xf numFmtId="0" fontId="278" fillId="0" borderId="0"/>
    <xf numFmtId="0" fontId="19" fillId="0" borderId="0"/>
    <xf numFmtId="0" fontId="70" fillId="0" borderId="0"/>
    <xf numFmtId="0" fontId="19" fillId="0" borderId="0"/>
    <xf numFmtId="0" fontId="140" fillId="44" borderId="61"/>
    <xf numFmtId="0" fontId="270" fillId="0" borderId="112"/>
    <xf numFmtId="0" fontId="19" fillId="0" borderId="0"/>
    <xf numFmtId="0" fontId="278" fillId="0" borderId="0"/>
    <xf numFmtId="0" fontId="278" fillId="0" borderId="0"/>
    <xf numFmtId="0" fontId="278" fillId="0" borderId="0"/>
    <xf numFmtId="0" fontId="157" fillId="76" borderId="128"/>
    <xf numFmtId="0" fontId="278" fillId="0" borderId="116"/>
    <xf numFmtId="0" fontId="19" fillId="0" borderId="0"/>
    <xf numFmtId="0" fontId="59" fillId="0" borderId="0"/>
    <xf numFmtId="0" fontId="70" fillId="0" borderId="0"/>
    <xf numFmtId="0" fontId="19" fillId="0" borderId="0"/>
    <xf numFmtId="0" fontId="192" fillId="0" borderId="79"/>
    <xf numFmtId="0" fontId="70" fillId="0" borderId="0"/>
    <xf numFmtId="0" fontId="56" fillId="0" borderId="52"/>
    <xf numFmtId="0" fontId="45" fillId="50" borderId="0"/>
    <xf numFmtId="0" fontId="70" fillId="0" borderId="0"/>
    <xf numFmtId="0" fontId="19" fillId="0" borderId="0"/>
    <xf numFmtId="0" fontId="56" fillId="0" borderId="52"/>
    <xf numFmtId="0" fontId="70" fillId="0" borderId="0"/>
    <xf numFmtId="0" fontId="19" fillId="0" borderId="0"/>
    <xf numFmtId="0" fontId="278" fillId="0" borderId="0"/>
    <xf numFmtId="0" fontId="57" fillId="0" borderId="53"/>
    <xf numFmtId="0" fontId="278" fillId="0" borderId="0"/>
    <xf numFmtId="0" fontId="278" fillId="0" borderId="0"/>
    <xf numFmtId="0" fontId="70" fillId="41" borderId="0"/>
    <xf numFmtId="0" fontId="19" fillId="0" borderId="0"/>
    <xf numFmtId="0" fontId="70" fillId="0" borderId="0"/>
    <xf numFmtId="0" fontId="19" fillId="0" borderId="0"/>
    <xf numFmtId="0" fontId="70" fillId="0" borderId="0"/>
    <xf numFmtId="0" fontId="70" fillId="0" borderId="0"/>
    <xf numFmtId="0" fontId="70" fillId="0" borderId="0"/>
    <xf numFmtId="0" fontId="70" fillId="0" borderId="0"/>
    <xf numFmtId="0" fontId="70" fillId="0" borderId="0"/>
    <xf numFmtId="0" fontId="278" fillId="0" borderId="0"/>
    <xf numFmtId="0" fontId="19" fillId="0" borderId="0"/>
    <xf numFmtId="0" fontId="19" fillId="47" borderId="0"/>
    <xf numFmtId="0" fontId="278" fillId="0" borderId="0"/>
    <xf numFmtId="0" fontId="19" fillId="0" borderId="0"/>
    <xf numFmtId="0" fontId="70" fillId="0" borderId="0"/>
    <xf numFmtId="0" fontId="70" fillId="0" borderId="0"/>
    <xf numFmtId="0" fontId="19" fillId="0" borderId="0"/>
    <xf numFmtId="0" fontId="70" fillId="0" borderId="0"/>
    <xf numFmtId="0" fontId="278" fillId="0" borderId="0"/>
    <xf numFmtId="0" fontId="70" fillId="0" borderId="0"/>
    <xf numFmtId="0" fontId="70" fillId="0" borderId="0"/>
    <xf numFmtId="0" fontId="125" fillId="0" borderId="0"/>
    <xf numFmtId="0" fontId="70" fillId="0" borderId="0"/>
    <xf numFmtId="0" fontId="70" fillId="0" borderId="0"/>
    <xf numFmtId="0" fontId="45" fillId="43" borderId="0"/>
    <xf numFmtId="0" fontId="70" fillId="0" borderId="0"/>
    <xf numFmtId="0" fontId="278" fillId="0" borderId="0"/>
    <xf numFmtId="0" fontId="278" fillId="0" borderId="0"/>
    <xf numFmtId="0" fontId="19" fillId="0" borderId="0"/>
    <xf numFmtId="0" fontId="70" fillId="0" borderId="0"/>
    <xf numFmtId="0" fontId="70" fillId="0" borderId="0"/>
    <xf numFmtId="0" fontId="19" fillId="0" borderId="0"/>
    <xf numFmtId="0" fontId="276" fillId="0" borderId="132"/>
    <xf numFmtId="0" fontId="19" fillId="0" borderId="0"/>
    <xf numFmtId="0" fontId="56" fillId="0" borderId="52"/>
    <xf numFmtId="0" fontId="19" fillId="0" borderId="0"/>
    <xf numFmtId="0" fontId="70" fillId="0" borderId="0"/>
    <xf numFmtId="0" fontId="70" fillId="0" borderId="0"/>
    <xf numFmtId="0" fontId="70" fillId="0" borderId="0"/>
    <xf numFmtId="0" fontId="278" fillId="0" borderId="0"/>
    <xf numFmtId="0" fontId="70" fillId="0" borderId="0"/>
    <xf numFmtId="0" fontId="270" fillId="0" borderId="112"/>
    <xf numFmtId="0" fontId="70" fillId="0" borderId="0"/>
    <xf numFmtId="0" fontId="19" fillId="0" borderId="0"/>
    <xf numFmtId="0" fontId="278" fillId="0" borderId="0"/>
    <xf numFmtId="0" fontId="70" fillId="0" borderId="0"/>
    <xf numFmtId="0" fontId="70" fillId="0" borderId="0"/>
    <xf numFmtId="0" fontId="278" fillId="0" borderId="0"/>
    <xf numFmtId="0" fontId="19" fillId="0" borderId="0"/>
    <xf numFmtId="0" fontId="70" fillId="0" borderId="0"/>
    <xf numFmtId="0" fontId="50" fillId="0" borderId="0"/>
    <xf numFmtId="0" fontId="19" fillId="0" borderId="0"/>
    <xf numFmtId="0" fontId="19" fillId="0" borderId="0"/>
    <xf numFmtId="0" fontId="70" fillId="0" borderId="0"/>
    <xf numFmtId="0" fontId="70" fillId="0" borderId="0"/>
    <xf numFmtId="0" fontId="19" fillId="0" borderId="0"/>
    <xf numFmtId="0" fontId="278" fillId="0" borderId="0"/>
    <xf numFmtId="0" fontId="74" fillId="49" borderId="0"/>
    <xf numFmtId="0" fontId="139" fillId="44" borderId="61"/>
    <xf numFmtId="0" fontId="278" fillId="0" borderId="0"/>
    <xf numFmtId="0" fontId="278" fillId="0" borderId="0"/>
    <xf numFmtId="0" fontId="278" fillId="0" borderId="0"/>
    <xf numFmtId="0" fontId="278" fillId="48" borderId="83"/>
    <xf numFmtId="0" fontId="58" fillId="0" borderId="0"/>
    <xf numFmtId="0" fontId="70" fillId="0" borderId="0"/>
    <xf numFmtId="0" fontId="70" fillId="0" borderId="0"/>
    <xf numFmtId="0" fontId="76" fillId="51" borderId="0"/>
    <xf numFmtId="0" fontId="70" fillId="0" borderId="0"/>
    <xf numFmtId="0" fontId="70" fillId="0" borderId="0"/>
    <xf numFmtId="0" fontId="70" fillId="46" borderId="0"/>
    <xf numFmtId="0" fontId="19" fillId="0" borderId="0"/>
    <xf numFmtId="0" fontId="70" fillId="0" borderId="0"/>
    <xf numFmtId="0" fontId="19" fillId="0" borderId="0"/>
    <xf numFmtId="0" fontId="278" fillId="0" borderId="0"/>
    <xf numFmtId="0" fontId="70" fillId="0" borderId="0"/>
    <xf numFmtId="0" fontId="278" fillId="0" borderId="0"/>
    <xf numFmtId="0" fontId="46" fillId="0" borderId="0"/>
    <xf numFmtId="0" fontId="19" fillId="0" borderId="0"/>
    <xf numFmtId="0" fontId="19" fillId="0" borderId="0"/>
    <xf numFmtId="0" fontId="19" fillId="0" borderId="0"/>
    <xf numFmtId="0" fontId="59" fillId="0" borderId="0"/>
    <xf numFmtId="0" fontId="270" fillId="0" borderId="112"/>
    <xf numFmtId="0" fontId="278" fillId="0" borderId="0"/>
    <xf numFmtId="0" fontId="278" fillId="0" borderId="0"/>
    <xf numFmtId="0" fontId="70" fillId="0" borderId="0"/>
    <xf numFmtId="0" fontId="278" fillId="0" borderId="0"/>
    <xf numFmtId="0" fontId="253" fillId="48" borderId="83"/>
    <xf numFmtId="0" fontId="278" fillId="0" borderId="0"/>
    <xf numFmtId="0" fontId="70" fillId="0" borderId="0"/>
    <xf numFmtId="0" fontId="19" fillId="0" borderId="0"/>
    <xf numFmtId="0" fontId="278" fillId="0" borderId="0"/>
    <xf numFmtId="0" fontId="19" fillId="0" borderId="0"/>
    <xf numFmtId="0" fontId="59" fillId="0" borderId="54"/>
    <xf numFmtId="0" fontId="278" fillId="0" borderId="0"/>
    <xf numFmtId="0" fontId="139" fillId="44" borderId="61"/>
    <xf numFmtId="0" fontId="278" fillId="0" borderId="0"/>
    <xf numFmtId="0" fontId="19" fillId="0" borderId="0"/>
    <xf numFmtId="0" fontId="270" fillId="0" borderId="112"/>
    <xf numFmtId="0" fontId="278" fillId="48" borderId="83"/>
    <xf numFmtId="0" fontId="278" fillId="48" borderId="83"/>
    <xf numFmtId="0" fontId="19" fillId="0" borderId="0"/>
    <xf numFmtId="0" fontId="278" fillId="0" borderId="0"/>
    <xf numFmtId="0" fontId="278" fillId="48" borderId="83"/>
    <xf numFmtId="0" fontId="278" fillId="0" borderId="0"/>
    <xf numFmtId="0" fontId="70" fillId="0" borderId="0"/>
    <xf numFmtId="0" fontId="59" fillId="0" borderId="54"/>
    <xf numFmtId="0" fontId="278" fillId="0" borderId="0"/>
    <xf numFmtId="0" fontId="278" fillId="0" borderId="0"/>
    <xf numFmtId="0" fontId="278" fillId="0" borderId="0"/>
    <xf numFmtId="0" fontId="278" fillId="0" borderId="0"/>
    <xf numFmtId="0" fontId="278" fillId="0" borderId="0"/>
    <xf numFmtId="0" fontId="278" fillId="0" borderId="0"/>
    <xf numFmtId="0" fontId="70" fillId="0" borderId="0"/>
    <xf numFmtId="0" fontId="19" fillId="0" borderId="0"/>
    <xf numFmtId="0" fontId="278" fillId="0" borderId="0"/>
    <xf numFmtId="0" fontId="70" fillId="0" borderId="0"/>
    <xf numFmtId="0" fontId="19" fillId="0" borderId="0"/>
    <xf numFmtId="0" fontId="146" fillId="0" borderId="0"/>
    <xf numFmtId="0" fontId="70" fillId="0" borderId="0"/>
    <xf numFmtId="0" fontId="70" fillId="0" borderId="0"/>
    <xf numFmtId="0" fontId="81" fillId="0" borderId="132"/>
    <xf numFmtId="0" fontId="278" fillId="48" borderId="83"/>
    <xf numFmtId="0" fontId="278" fillId="0" borderId="0"/>
    <xf numFmtId="0" fontId="19" fillId="0" borderId="0"/>
    <xf numFmtId="0" fontId="278" fillId="0" borderId="0"/>
    <xf numFmtId="0" fontId="70" fillId="0" borderId="0"/>
    <xf numFmtId="0" fontId="19" fillId="0" borderId="0"/>
    <xf numFmtId="0" fontId="70" fillId="0" borderId="0"/>
    <xf numFmtId="0" fontId="70" fillId="0" borderId="0"/>
    <xf numFmtId="0" fontId="139" fillId="44" borderId="61"/>
    <xf numFmtId="0" fontId="19" fillId="0" borderId="0"/>
    <xf numFmtId="0" fontId="70" fillId="0" borderId="0"/>
    <xf numFmtId="0" fontId="70" fillId="0" borderId="0"/>
    <xf numFmtId="0" fontId="59" fillId="0" borderId="0"/>
    <xf numFmtId="0" fontId="19" fillId="0" borderId="0"/>
    <xf numFmtId="0" fontId="59" fillId="0" borderId="54"/>
    <xf numFmtId="0" fontId="70" fillId="0" borderId="0"/>
    <xf numFmtId="0" fontId="278" fillId="0" borderId="0"/>
    <xf numFmtId="0" fontId="56" fillId="0" borderId="52"/>
    <xf numFmtId="0" fontId="70" fillId="0" borderId="0"/>
    <xf numFmtId="0" fontId="70" fillId="0" borderId="0"/>
    <xf numFmtId="0" fontId="139" fillId="44" borderId="61"/>
    <xf numFmtId="0" fontId="19" fillId="0" borderId="0"/>
    <xf numFmtId="0" fontId="70" fillId="0" borderId="0"/>
    <xf numFmtId="0" fontId="70" fillId="0" borderId="0"/>
    <xf numFmtId="0" fontId="70" fillId="0" borderId="0"/>
    <xf numFmtId="0" fontId="70" fillId="0" borderId="0"/>
    <xf numFmtId="0" fontId="278" fillId="0" borderId="0"/>
    <xf numFmtId="0" fontId="19" fillId="0" borderId="0"/>
    <xf numFmtId="0" fontId="278" fillId="0" borderId="0"/>
    <xf numFmtId="0" fontId="19" fillId="0" borderId="0"/>
    <xf numFmtId="0" fontId="19" fillId="0" borderId="0"/>
    <xf numFmtId="0" fontId="70" fillId="0" borderId="0"/>
    <xf numFmtId="0" fontId="70" fillId="0" borderId="0"/>
    <xf numFmtId="0" fontId="70" fillId="0" borderId="0"/>
    <xf numFmtId="0" fontId="85" fillId="0" borderId="144"/>
    <xf numFmtId="0" fontId="19" fillId="0" borderId="0"/>
    <xf numFmtId="0" fontId="70" fillId="0" borderId="0"/>
    <xf numFmtId="0" fontId="74" fillId="55" borderId="0"/>
    <xf numFmtId="0" fontId="278" fillId="48" borderId="83"/>
    <xf numFmtId="0" fontId="70" fillId="0" borderId="0"/>
    <xf numFmtId="0" fontId="278" fillId="0" borderId="0"/>
    <xf numFmtId="0" fontId="70" fillId="0" borderId="0"/>
    <xf numFmtId="0" fontId="19" fillId="0" borderId="0"/>
    <xf numFmtId="0" fontId="278" fillId="48" borderId="83"/>
    <xf numFmtId="0" fontId="45" fillId="57" borderId="0"/>
    <xf numFmtId="0" fontId="70" fillId="0" borderId="0"/>
    <xf numFmtId="0" fontId="270" fillId="0" borderId="112"/>
    <xf numFmtId="0" fontId="59" fillId="0" borderId="54"/>
    <xf numFmtId="0" fontId="19" fillId="0" borderId="0"/>
    <xf numFmtId="0" fontId="278" fillId="0" borderId="0"/>
    <xf numFmtId="0" fontId="70" fillId="0" borderId="0"/>
    <xf numFmtId="0" fontId="278" fillId="0" borderId="0"/>
    <xf numFmtId="0" fontId="70" fillId="40" borderId="0"/>
    <xf numFmtId="0" fontId="19" fillId="0" borderId="0"/>
    <xf numFmtId="0" fontId="59" fillId="0" borderId="0"/>
    <xf numFmtId="0" fontId="70" fillId="47" borderId="0"/>
    <xf numFmtId="0" fontId="59" fillId="0" borderId="54"/>
    <xf numFmtId="0" fontId="52" fillId="0" borderId="0"/>
    <xf numFmtId="0" fontId="278" fillId="48" borderId="83"/>
    <xf numFmtId="0" fontId="122" fillId="0" borderId="66"/>
    <xf numFmtId="0" fontId="119" fillId="0" borderId="0"/>
    <xf numFmtId="0" fontId="278" fillId="48" borderId="83"/>
    <xf numFmtId="0" fontId="70" fillId="0" borderId="0"/>
    <xf numFmtId="0" fontId="81" fillId="0" borderId="132"/>
    <xf numFmtId="0" fontId="278" fillId="48" borderId="83"/>
    <xf numFmtId="0" fontId="278" fillId="0" borderId="168"/>
    <xf numFmtId="0" fontId="70" fillId="0" borderId="0"/>
    <xf numFmtId="0" fontId="278" fillId="0" borderId="0"/>
    <xf numFmtId="0" fontId="278" fillId="48" borderId="83"/>
    <xf numFmtId="0" fontId="278" fillId="0" borderId="0"/>
    <xf numFmtId="0" fontId="272" fillId="82" borderId="116"/>
    <xf numFmtId="0" fontId="70" fillId="0" borderId="0"/>
    <xf numFmtId="0" fontId="19" fillId="0" borderId="0"/>
    <xf numFmtId="0" fontId="70" fillId="0" borderId="0"/>
    <xf numFmtId="0" fontId="278" fillId="48" borderId="83"/>
    <xf numFmtId="0" fontId="59" fillId="0" borderId="54"/>
    <xf numFmtId="0" fontId="278" fillId="0" borderId="0"/>
    <xf numFmtId="0" fontId="70" fillId="0" borderId="0"/>
    <xf numFmtId="0" fontId="56" fillId="0" borderId="52"/>
    <xf numFmtId="0" fontId="19" fillId="0" borderId="0"/>
    <xf numFmtId="0" fontId="70" fillId="0" borderId="0"/>
    <xf numFmtId="0" fontId="278" fillId="0" borderId="0"/>
    <xf numFmtId="0" fontId="70" fillId="0" borderId="0"/>
    <xf numFmtId="0" fontId="19" fillId="0" borderId="0"/>
    <xf numFmtId="0" fontId="70" fillId="0" borderId="0"/>
    <xf numFmtId="0" fontId="278" fillId="0" borderId="0"/>
    <xf numFmtId="0" fontId="70" fillId="0" borderId="0"/>
    <xf numFmtId="0" fontId="19" fillId="0" borderId="0"/>
    <xf numFmtId="0" fontId="19" fillId="0" borderId="0"/>
    <xf numFmtId="0" fontId="278" fillId="0" borderId="0"/>
    <xf numFmtId="0" fontId="278" fillId="48" borderId="83"/>
    <xf numFmtId="0" fontId="70" fillId="0" borderId="0"/>
    <xf numFmtId="0" fontId="278" fillId="48" borderId="83"/>
    <xf numFmtId="0" fontId="278" fillId="0" borderId="0"/>
    <xf numFmtId="0" fontId="46" fillId="0" borderId="0"/>
    <xf numFmtId="0" fontId="70" fillId="0" borderId="0"/>
    <xf numFmtId="0" fontId="19" fillId="0" borderId="0"/>
    <xf numFmtId="0" fontId="19" fillId="0" borderId="0"/>
    <xf numFmtId="0" fontId="157" fillId="76" borderId="128"/>
    <xf numFmtId="0" fontId="278" fillId="0" borderId="0"/>
    <xf numFmtId="0" fontId="278" fillId="48" borderId="83"/>
    <xf numFmtId="0" fontId="70" fillId="0" borderId="0"/>
    <xf numFmtId="0" fontId="19" fillId="0" borderId="0"/>
    <xf numFmtId="0" fontId="19" fillId="0" borderId="0"/>
    <xf numFmtId="0" fontId="70" fillId="0" borderId="0"/>
    <xf numFmtId="0" fontId="8" fillId="52" borderId="0"/>
    <xf numFmtId="0" fontId="19" fillId="0" borderId="0"/>
    <xf numFmtId="0" fontId="70" fillId="0" borderId="0"/>
    <xf numFmtId="0" fontId="59" fillId="0" borderId="0"/>
    <xf numFmtId="0" fontId="64" fillId="0" borderId="55"/>
    <xf numFmtId="0" fontId="139" fillId="44" borderId="61"/>
    <xf numFmtId="0" fontId="19" fillId="0" borderId="0"/>
    <xf numFmtId="0" fontId="70" fillId="0" borderId="0"/>
    <xf numFmtId="0" fontId="70" fillId="0" borderId="0"/>
    <xf numFmtId="0" fontId="19" fillId="0" borderId="0"/>
    <xf numFmtId="0" fontId="278" fillId="0" borderId="0"/>
    <xf numFmtId="0" fontId="70" fillId="40" borderId="0"/>
    <xf numFmtId="0" fontId="70" fillId="0" borderId="0"/>
    <xf numFmtId="0" fontId="70" fillId="41" borderId="0"/>
    <xf numFmtId="0" fontId="70" fillId="0" borderId="0"/>
    <xf numFmtId="0" fontId="278" fillId="0" borderId="0"/>
    <xf numFmtId="0" fontId="70" fillId="0" borderId="0"/>
    <xf numFmtId="0" fontId="19" fillId="0" borderId="0"/>
    <xf numFmtId="0" fontId="272" fillId="0" borderId="144"/>
    <xf numFmtId="0" fontId="70" fillId="0" borderId="0"/>
    <xf numFmtId="0" fontId="70" fillId="0" borderId="0"/>
    <xf numFmtId="0" fontId="70" fillId="0" borderId="0"/>
    <xf numFmtId="0" fontId="278" fillId="0" borderId="0"/>
    <xf numFmtId="0" fontId="70" fillId="0" borderId="0"/>
    <xf numFmtId="0" fontId="278" fillId="0" borderId="0"/>
    <xf numFmtId="0" fontId="278" fillId="0" borderId="0"/>
    <xf numFmtId="0" fontId="19" fillId="0" borderId="0"/>
    <xf numFmtId="0" fontId="70" fillId="0" borderId="0"/>
    <xf numFmtId="0" fontId="278" fillId="0" borderId="0"/>
    <xf numFmtId="0" fontId="70" fillId="0" borderId="0"/>
    <xf numFmtId="0" fontId="278" fillId="0" borderId="0"/>
    <xf numFmtId="0" fontId="19" fillId="0" borderId="0"/>
    <xf numFmtId="0" fontId="19" fillId="0" borderId="0"/>
    <xf numFmtId="0" fontId="70" fillId="0" borderId="0"/>
    <xf numFmtId="0" fontId="192" fillId="0" borderId="79"/>
    <xf numFmtId="0" fontId="70" fillId="0" borderId="0"/>
    <xf numFmtId="0" fontId="70" fillId="42" borderId="0"/>
    <xf numFmtId="0" fontId="148" fillId="13" borderId="0"/>
    <xf numFmtId="0" fontId="278" fillId="48" borderId="83"/>
    <xf numFmtId="0" fontId="19" fillId="0" borderId="0"/>
    <xf numFmtId="0" fontId="19" fillId="0" borderId="0"/>
    <xf numFmtId="0" fontId="70" fillId="0" borderId="0"/>
    <xf numFmtId="0" fontId="70" fillId="0" borderId="0"/>
    <xf numFmtId="0" fontId="70" fillId="0" borderId="0"/>
    <xf numFmtId="0" fontId="278" fillId="0" borderId="0"/>
    <xf numFmtId="0" fontId="70" fillId="0" borderId="0"/>
    <xf numFmtId="0" fontId="64" fillId="0" borderId="55"/>
    <xf numFmtId="0" fontId="70" fillId="0" borderId="0"/>
    <xf numFmtId="0" fontId="139" fillId="44" borderId="61"/>
    <xf numFmtId="0" fontId="70" fillId="0" borderId="0"/>
    <xf numFmtId="0" fontId="278" fillId="0" borderId="0"/>
    <xf numFmtId="0" fontId="70" fillId="0" borderId="0"/>
    <xf numFmtId="0" fontId="59" fillId="0" borderId="54"/>
    <xf numFmtId="0" fontId="19" fillId="0" borderId="0"/>
    <xf numFmtId="0" fontId="19" fillId="0" borderId="0"/>
    <xf numFmtId="0" fontId="70" fillId="0" borderId="0"/>
    <xf numFmtId="0" fontId="140" fillId="44" borderId="61"/>
    <xf numFmtId="0" fontId="19" fillId="0" borderId="0"/>
    <xf numFmtId="0" fontId="19" fillId="0" borderId="0"/>
    <xf numFmtId="0" fontId="46" fillId="0" borderId="0"/>
    <xf numFmtId="0" fontId="70" fillId="0" borderId="0"/>
    <xf numFmtId="0" fontId="278" fillId="0" borderId="0"/>
    <xf numFmtId="0" fontId="70" fillId="0" borderId="0"/>
    <xf numFmtId="0" fontId="19" fillId="0" borderId="0"/>
    <xf numFmtId="0" fontId="99" fillId="45" borderId="61"/>
    <xf numFmtId="0" fontId="70" fillId="0" borderId="0"/>
    <xf numFmtId="0" fontId="19" fillId="0" borderId="0"/>
    <xf numFmtId="0" fontId="19" fillId="0" borderId="0"/>
    <xf numFmtId="0" fontId="70" fillId="0" borderId="0"/>
    <xf numFmtId="0" fontId="19" fillId="0" borderId="0"/>
    <xf numFmtId="0" fontId="19" fillId="0" borderId="0"/>
    <xf numFmtId="0" fontId="70" fillId="0" borderId="0"/>
    <xf numFmtId="0" fontId="62" fillId="0" borderId="0"/>
    <xf numFmtId="0" fontId="70" fillId="0" borderId="0"/>
    <xf numFmtId="0" fontId="19" fillId="0" borderId="0"/>
    <xf numFmtId="0" fontId="70" fillId="0" borderId="0"/>
    <xf numFmtId="0" fontId="54" fillId="0" borderId="0"/>
    <xf numFmtId="0" fontId="278" fillId="0" borderId="0"/>
    <xf numFmtId="0" fontId="278" fillId="48" borderId="83"/>
    <xf numFmtId="0" fontId="278" fillId="0" borderId="0"/>
    <xf numFmtId="0" fontId="70" fillId="0" borderId="0"/>
    <xf numFmtId="0" fontId="119" fillId="0" borderId="54"/>
    <xf numFmtId="0" fontId="278" fillId="0" borderId="0"/>
    <xf numFmtId="0" fontId="270" fillId="0" borderId="112"/>
    <xf numFmtId="0" fontId="19" fillId="0" borderId="0"/>
    <xf numFmtId="0" fontId="70" fillId="0" borderId="0"/>
    <xf numFmtId="0" fontId="70" fillId="0" borderId="0"/>
    <xf numFmtId="0" fontId="278" fillId="0" borderId="0"/>
    <xf numFmtId="0" fontId="139" fillId="44" borderId="61"/>
    <xf numFmtId="0" fontId="278" fillId="0" borderId="0"/>
    <xf numFmtId="0" fontId="278" fillId="0" borderId="0"/>
    <xf numFmtId="0" fontId="278" fillId="48" borderId="83"/>
    <xf numFmtId="0" fontId="70" fillId="0" borderId="0"/>
    <xf numFmtId="0" fontId="70" fillId="0" borderId="0"/>
    <xf numFmtId="0" fontId="70" fillId="0" borderId="0"/>
    <xf numFmtId="0" fontId="278" fillId="0" borderId="0"/>
    <xf numFmtId="0" fontId="278" fillId="0" borderId="0"/>
    <xf numFmtId="0" fontId="70" fillId="0" borderId="0"/>
    <xf numFmtId="0" fontId="70" fillId="0" borderId="0"/>
    <xf numFmtId="0" fontId="19" fillId="0" borderId="0"/>
    <xf numFmtId="0" fontId="8" fillId="44" borderId="0"/>
    <xf numFmtId="0" fontId="70" fillId="0" borderId="0"/>
    <xf numFmtId="0" fontId="70" fillId="0" borderId="0"/>
    <xf numFmtId="0" fontId="8" fillId="44" borderId="0"/>
    <xf numFmtId="0" fontId="276" fillId="0" borderId="0"/>
    <xf numFmtId="0" fontId="19" fillId="0" borderId="0"/>
    <xf numFmtId="0" fontId="70" fillId="0" borderId="0"/>
    <xf numFmtId="0" fontId="70" fillId="0" borderId="0"/>
    <xf numFmtId="0" fontId="139" fillId="44" borderId="61"/>
    <xf numFmtId="0" fontId="64" fillId="0" borderId="55"/>
    <xf numFmtId="0" fontId="19" fillId="0" borderId="0"/>
    <xf numFmtId="0" fontId="19" fillId="0" borderId="0"/>
    <xf numFmtId="0" fontId="278" fillId="0" borderId="0"/>
    <xf numFmtId="0" fontId="70" fillId="0" borderId="0"/>
    <xf numFmtId="0" fontId="19" fillId="0" borderId="0"/>
    <xf numFmtId="0" fontId="70" fillId="0" borderId="0"/>
    <xf numFmtId="0" fontId="278" fillId="0" borderId="0"/>
    <xf numFmtId="0" fontId="19" fillId="0" borderId="0"/>
    <xf numFmtId="0" fontId="19" fillId="0" borderId="0"/>
    <xf numFmtId="0" fontId="139" fillId="44" borderId="61"/>
    <xf numFmtId="0" fontId="278" fillId="0" borderId="0"/>
    <xf numFmtId="0" fontId="19" fillId="0" borderId="0"/>
    <xf numFmtId="0" fontId="70" fillId="0" borderId="0"/>
    <xf numFmtId="0" fontId="70" fillId="0" borderId="0"/>
    <xf numFmtId="0" fontId="270" fillId="0" borderId="112"/>
    <xf numFmtId="0" fontId="270" fillId="0" borderId="112"/>
    <xf numFmtId="0" fontId="70" fillId="0" borderId="0"/>
    <xf numFmtId="0" fontId="19" fillId="0" borderId="0"/>
    <xf numFmtId="0" fontId="278" fillId="0" borderId="0"/>
    <xf numFmtId="0" fontId="45" fillId="40" borderId="0"/>
    <xf numFmtId="0" fontId="278" fillId="0" borderId="0"/>
    <xf numFmtId="0" fontId="70" fillId="0" borderId="0"/>
    <xf numFmtId="0" fontId="19" fillId="0" borderId="0"/>
    <xf numFmtId="0" fontId="278" fillId="0" borderId="0"/>
    <xf numFmtId="0" fontId="8" fillId="44" borderId="0"/>
    <xf numFmtId="0" fontId="70" fillId="0" borderId="0"/>
    <xf numFmtId="0" fontId="70" fillId="0" borderId="0"/>
    <xf numFmtId="0" fontId="59" fillId="0" borderId="54"/>
    <xf numFmtId="0" fontId="19" fillId="0" borderId="0"/>
    <xf numFmtId="0" fontId="70" fillId="0" borderId="0"/>
    <xf numFmtId="0" fontId="70" fillId="0" borderId="0"/>
    <xf numFmtId="0" fontId="19" fillId="43" borderId="0"/>
    <xf numFmtId="0" fontId="278" fillId="0" borderId="0"/>
    <xf numFmtId="0" fontId="70" fillId="0" borderId="0"/>
    <xf numFmtId="0" fontId="278" fillId="0" borderId="0"/>
    <xf numFmtId="0" fontId="70" fillId="0" borderId="0"/>
    <xf numFmtId="0" fontId="278" fillId="48" borderId="83"/>
    <xf numFmtId="0" fontId="19" fillId="0" borderId="0"/>
    <xf numFmtId="0" fontId="278" fillId="0" borderId="0"/>
    <xf numFmtId="0" fontId="70" fillId="0" borderId="0"/>
    <xf numFmtId="0" fontId="70" fillId="0" borderId="0"/>
    <xf numFmtId="0" fontId="139" fillId="44" borderId="61"/>
    <xf numFmtId="0" fontId="70" fillId="0" borderId="0"/>
    <xf numFmtId="0" fontId="270" fillId="0" borderId="112"/>
    <xf numFmtId="0" fontId="278" fillId="61" borderId="0"/>
    <xf numFmtId="0" fontId="46" fillId="0" borderId="0"/>
    <xf numFmtId="0" fontId="70" fillId="0" borderId="0"/>
    <xf numFmtId="0" fontId="70" fillId="0" borderId="0"/>
    <xf numFmtId="0" fontId="19" fillId="0" borderId="0"/>
    <xf numFmtId="0" fontId="19" fillId="0" borderId="0"/>
    <xf numFmtId="0" fontId="70" fillId="0" borderId="0"/>
    <xf numFmtId="0" fontId="19" fillId="0" borderId="0"/>
    <xf numFmtId="0" fontId="70" fillId="0" borderId="0"/>
    <xf numFmtId="0" fontId="270" fillId="0" borderId="112"/>
    <xf numFmtId="0" fontId="70" fillId="0" borderId="0"/>
    <xf numFmtId="0" fontId="19" fillId="0" borderId="0"/>
    <xf numFmtId="0" fontId="19" fillId="0" borderId="0"/>
    <xf numFmtId="0" fontId="19" fillId="0" borderId="0"/>
    <xf numFmtId="0" fontId="59" fillId="0" borderId="54"/>
    <xf numFmtId="0" fontId="70" fillId="0" borderId="0"/>
    <xf numFmtId="0" fontId="270" fillId="0" borderId="112"/>
    <xf numFmtId="0" fontId="139" fillId="44" borderId="61"/>
    <xf numFmtId="0" fontId="70" fillId="0" borderId="0"/>
    <xf numFmtId="0" fontId="70" fillId="0" borderId="0"/>
    <xf numFmtId="0" fontId="19" fillId="0" borderId="0"/>
    <xf numFmtId="0" fontId="10" fillId="0" borderId="168"/>
    <xf numFmtId="0" fontId="278" fillId="0" borderId="0"/>
    <xf numFmtId="0" fontId="59" fillId="0" borderId="0"/>
    <xf numFmtId="0" fontId="272" fillId="0" borderId="168"/>
    <xf numFmtId="0" fontId="278" fillId="0" borderId="0"/>
    <xf numFmtId="0" fontId="19" fillId="0" borderId="0"/>
    <xf numFmtId="0" fontId="17" fillId="82" borderId="0"/>
    <xf numFmtId="0" fontId="70" fillId="0" borderId="0"/>
    <xf numFmtId="0" fontId="278" fillId="0" borderId="0"/>
    <xf numFmtId="0" fontId="278" fillId="48" borderId="83"/>
    <xf numFmtId="0" fontId="19" fillId="0" borderId="0"/>
    <xf numFmtId="0" fontId="70" fillId="0" borderId="0"/>
    <xf numFmtId="0" fontId="70" fillId="0" borderId="0"/>
    <xf numFmtId="0" fontId="59" fillId="0" borderId="0"/>
    <xf numFmtId="0" fontId="278" fillId="0" borderId="0"/>
    <xf numFmtId="0" fontId="186" fillId="85" borderId="146"/>
    <xf numFmtId="0" fontId="70" fillId="0" borderId="0"/>
    <xf numFmtId="0" fontId="19" fillId="0" borderId="0"/>
    <xf numFmtId="0" fontId="19" fillId="0" borderId="0"/>
    <xf numFmtId="0" fontId="70" fillId="0" borderId="0"/>
    <xf numFmtId="0" fontId="70" fillId="0" borderId="0"/>
    <xf numFmtId="0" fontId="19" fillId="0" borderId="0"/>
    <xf numFmtId="0" fontId="19" fillId="0" borderId="0"/>
    <xf numFmtId="0" fontId="278" fillId="0" borderId="0"/>
    <xf numFmtId="0" fontId="62" fillId="0" borderId="0"/>
    <xf numFmtId="0" fontId="19" fillId="0" borderId="0"/>
    <xf numFmtId="0" fontId="278" fillId="48" borderId="83"/>
    <xf numFmtId="0" fontId="278" fillId="0" borderId="0"/>
    <xf numFmtId="0" fontId="52" fillId="0" borderId="0"/>
    <xf numFmtId="0" fontId="79" fillId="0" borderId="168"/>
    <xf numFmtId="0" fontId="278" fillId="0" borderId="0"/>
    <xf numFmtId="0" fontId="259" fillId="0" borderId="0"/>
    <xf numFmtId="0" fontId="19" fillId="0" borderId="0"/>
    <xf numFmtId="0" fontId="19" fillId="0" borderId="0"/>
    <xf numFmtId="0" fontId="50" fillId="0" borderId="0"/>
    <xf numFmtId="0" fontId="19" fillId="0" borderId="0"/>
    <xf numFmtId="0" fontId="19" fillId="0" borderId="0"/>
    <xf numFmtId="0" fontId="70" fillId="0" borderId="0"/>
    <xf numFmtId="0" fontId="8" fillId="51" borderId="0"/>
    <xf numFmtId="0" fontId="19" fillId="0" borderId="0"/>
    <xf numFmtId="0" fontId="70" fillId="39" borderId="0"/>
    <xf numFmtId="0" fontId="278" fillId="0" borderId="0"/>
    <xf numFmtId="0" fontId="8" fillId="44" borderId="0"/>
    <xf numFmtId="0" fontId="70" fillId="0" borderId="0"/>
    <xf numFmtId="0" fontId="278" fillId="48" borderId="83"/>
    <xf numFmtId="0" fontId="278" fillId="0" borderId="0"/>
    <xf numFmtId="0" fontId="270" fillId="0" borderId="112"/>
    <xf numFmtId="0" fontId="19" fillId="0" borderId="0"/>
    <xf numFmtId="0" fontId="70" fillId="0" borderId="0"/>
    <xf numFmtId="0" fontId="70" fillId="0" borderId="0"/>
    <xf numFmtId="0" fontId="19" fillId="0" borderId="0"/>
    <xf numFmtId="0" fontId="74" fillId="55" borderId="0"/>
    <xf numFmtId="0" fontId="70" fillId="0" borderId="0"/>
    <xf numFmtId="0" fontId="278" fillId="0" borderId="0"/>
    <xf numFmtId="0" fontId="19" fillId="0" borderId="0"/>
    <xf numFmtId="0" fontId="139" fillId="44" borderId="61"/>
    <xf numFmtId="0" fontId="278" fillId="0" borderId="0"/>
    <xf numFmtId="0" fontId="74" fillId="49" borderId="0"/>
    <xf numFmtId="0" fontId="70" fillId="0" borderId="0"/>
    <xf numFmtId="0" fontId="19" fillId="0" borderId="0"/>
    <xf numFmtId="0" fontId="70" fillId="0" borderId="0"/>
    <xf numFmtId="0" fontId="278" fillId="48" borderId="83"/>
    <xf numFmtId="0" fontId="19" fillId="0" borderId="0"/>
    <xf numFmtId="0" fontId="70" fillId="0" borderId="0"/>
    <xf numFmtId="0" fontId="278" fillId="48" borderId="83"/>
    <xf numFmtId="0" fontId="278" fillId="48" borderId="83"/>
    <xf numFmtId="0" fontId="243" fillId="0" borderId="0"/>
    <xf numFmtId="0" fontId="70" fillId="0" borderId="0"/>
    <xf numFmtId="0" fontId="278" fillId="48" borderId="83"/>
    <xf numFmtId="0" fontId="278" fillId="0" borderId="0"/>
    <xf numFmtId="0" fontId="70" fillId="0" borderId="0"/>
    <xf numFmtId="0" fontId="139" fillId="44" borderId="61"/>
    <xf numFmtId="0" fontId="278" fillId="0" borderId="0"/>
    <xf numFmtId="0" fontId="70" fillId="0" borderId="0"/>
    <xf numFmtId="0" fontId="19" fillId="0" borderId="0"/>
    <xf numFmtId="0" fontId="70" fillId="49" borderId="0"/>
    <xf numFmtId="0" fontId="70" fillId="0" borderId="0"/>
    <xf numFmtId="0" fontId="253" fillId="0" borderId="168"/>
    <xf numFmtId="0" fontId="278" fillId="48" borderId="83"/>
    <xf numFmtId="0" fontId="11" fillId="0" borderId="0"/>
    <xf numFmtId="0" fontId="19" fillId="0" borderId="0"/>
    <xf numFmtId="0" fontId="139" fillId="44" borderId="61"/>
    <xf numFmtId="0" fontId="70" fillId="0" borderId="0"/>
    <xf numFmtId="0" fontId="19" fillId="0" borderId="0"/>
    <xf numFmtId="0" fontId="19" fillId="0" borderId="0"/>
    <xf numFmtId="0" fontId="19" fillId="0" borderId="0"/>
    <xf numFmtId="0" fontId="70" fillId="0" borderId="0"/>
    <xf numFmtId="0" fontId="278" fillId="0" borderId="0"/>
    <xf numFmtId="0" fontId="56" fillId="0" borderId="52"/>
    <xf numFmtId="0" fontId="70" fillId="0" borderId="0"/>
    <xf numFmtId="0" fontId="70" fillId="0" borderId="0"/>
    <xf numFmtId="0" fontId="70" fillId="0" borderId="0"/>
    <xf numFmtId="0" fontId="19" fillId="0" borderId="0"/>
    <xf numFmtId="0" fontId="70" fillId="0" borderId="0"/>
    <xf numFmtId="0" fontId="278" fillId="0" borderId="0"/>
    <xf numFmtId="0" fontId="70" fillId="0" borderId="0"/>
    <xf numFmtId="0" fontId="70" fillId="0" borderId="0"/>
    <xf numFmtId="0" fontId="70" fillId="0" borderId="0"/>
    <xf numFmtId="0" fontId="59" fillId="0" borderId="54"/>
    <xf numFmtId="0" fontId="70" fillId="0" borderId="0"/>
    <xf numFmtId="0" fontId="278" fillId="0" borderId="0"/>
    <xf numFmtId="0" fontId="19" fillId="0" borderId="0"/>
    <xf numFmtId="0" fontId="70" fillId="0" borderId="0"/>
    <xf numFmtId="0" fontId="19" fillId="0" borderId="0"/>
    <xf numFmtId="0" fontId="70" fillId="0" borderId="0"/>
    <xf numFmtId="0" fontId="70" fillId="0" borderId="0"/>
    <xf numFmtId="0" fontId="19" fillId="0" borderId="0"/>
    <xf numFmtId="0" fontId="19" fillId="0" borderId="0"/>
    <xf numFmtId="0" fontId="278" fillId="48" borderId="83"/>
    <xf numFmtId="0" fontId="70" fillId="0" borderId="0"/>
    <xf numFmtId="0" fontId="62" fillId="0" borderId="0"/>
    <xf numFmtId="0" fontId="70" fillId="0" borderId="0"/>
    <xf numFmtId="0" fontId="278" fillId="48" borderId="83"/>
    <xf numFmtId="0" fontId="139" fillId="44" borderId="61"/>
    <xf numFmtId="0" fontId="139" fillId="44" borderId="61"/>
    <xf numFmtId="0" fontId="70" fillId="0" borderId="0"/>
    <xf numFmtId="0" fontId="70" fillId="0" borderId="0"/>
    <xf numFmtId="0" fontId="70" fillId="0" borderId="0"/>
    <xf numFmtId="0" fontId="70" fillId="0" borderId="0"/>
    <xf numFmtId="0" fontId="278" fillId="0" borderId="0"/>
    <xf numFmtId="0" fontId="19" fillId="0" borderId="0"/>
    <xf numFmtId="0" fontId="70" fillId="0" borderId="0"/>
    <xf numFmtId="0" fontId="8" fillId="48" borderId="0"/>
    <xf numFmtId="0" fontId="278" fillId="0" borderId="0"/>
    <xf numFmtId="0" fontId="70" fillId="0" borderId="0"/>
    <xf numFmtId="0" fontId="70" fillId="0" borderId="0"/>
    <xf numFmtId="0" fontId="270" fillId="0" borderId="112"/>
    <xf numFmtId="0" fontId="70" fillId="0" borderId="0"/>
    <xf numFmtId="0" fontId="19" fillId="0" borderId="0"/>
    <xf numFmtId="0" fontId="70" fillId="0" borderId="0"/>
    <xf numFmtId="0" fontId="17" fillId="0" borderId="114"/>
    <xf numFmtId="0" fontId="278" fillId="48" borderId="83"/>
    <xf numFmtId="0" fontId="278" fillId="0" borderId="0"/>
    <xf numFmtId="0" fontId="70" fillId="0" borderId="0"/>
    <xf numFmtId="0" fontId="134" fillId="0" borderId="0"/>
    <xf numFmtId="0" fontId="19" fillId="0" borderId="0"/>
    <xf numFmtId="0" fontId="70" fillId="0" borderId="0"/>
    <xf numFmtId="0" fontId="70" fillId="0" borderId="0"/>
    <xf numFmtId="0" fontId="278" fillId="0" borderId="0"/>
    <xf numFmtId="0" fontId="70" fillId="0" borderId="0"/>
    <xf numFmtId="0" fontId="70" fillId="0" borderId="0"/>
    <xf numFmtId="0" fontId="70" fillId="0" borderId="0"/>
    <xf numFmtId="0" fontId="64" fillId="0" borderId="55"/>
    <xf numFmtId="0" fontId="19" fillId="0" borderId="0"/>
    <xf numFmtId="0" fontId="278" fillId="0" borderId="0"/>
    <xf numFmtId="0" fontId="278" fillId="0" borderId="0"/>
    <xf numFmtId="0" fontId="70" fillId="0" borderId="0"/>
    <xf numFmtId="0" fontId="21" fillId="0" borderId="111"/>
    <xf numFmtId="0" fontId="70" fillId="0" borderId="0"/>
    <xf numFmtId="0" fontId="70" fillId="0" borderId="0"/>
    <xf numFmtId="0" fontId="59" fillId="0" borderId="0"/>
    <xf numFmtId="0" fontId="139" fillId="44" borderId="61"/>
    <xf numFmtId="0" fontId="278" fillId="0" borderId="0"/>
    <xf numFmtId="0" fontId="52" fillId="0" borderId="0"/>
    <xf numFmtId="0" fontId="56" fillId="0" borderId="52"/>
    <xf numFmtId="0" fontId="75" fillId="0" borderId="0"/>
    <xf numFmtId="0" fontId="70" fillId="0" borderId="0"/>
    <xf numFmtId="0" fontId="278" fillId="48" borderId="83"/>
    <xf numFmtId="0" fontId="19" fillId="0" borderId="0"/>
    <xf numFmtId="0" fontId="59" fillId="0" borderId="54"/>
    <xf numFmtId="0" fontId="19" fillId="0" borderId="0"/>
    <xf numFmtId="0" fontId="74" fillId="59" borderId="0"/>
    <xf numFmtId="0" fontId="19" fillId="0" borderId="0"/>
    <xf numFmtId="0" fontId="70" fillId="0" borderId="0"/>
    <xf numFmtId="0" fontId="24" fillId="0" borderId="0"/>
    <xf numFmtId="0" fontId="70" fillId="0" borderId="0"/>
    <xf numFmtId="0" fontId="278" fillId="0" borderId="0"/>
    <xf numFmtId="0" fontId="19" fillId="0" borderId="0"/>
    <xf numFmtId="0" fontId="278" fillId="0" borderId="0"/>
    <xf numFmtId="0" fontId="278" fillId="48" borderId="83"/>
    <xf numFmtId="0" fontId="19" fillId="0" borderId="0"/>
    <xf numFmtId="0" fontId="19" fillId="0" borderId="0"/>
    <xf numFmtId="0" fontId="278" fillId="48" borderId="83"/>
    <xf numFmtId="0" fontId="270" fillId="0" borderId="112"/>
    <xf numFmtId="0" fontId="278" fillId="0" borderId="0"/>
    <xf numFmtId="0" fontId="278" fillId="0" borderId="0"/>
    <xf numFmtId="0" fontId="74" fillId="56" borderId="0"/>
    <xf numFmtId="0" fontId="70" fillId="0" borderId="0"/>
    <xf numFmtId="0" fontId="3" fillId="63" borderId="137"/>
    <xf numFmtId="0" fontId="70" fillId="0" borderId="0"/>
    <xf numFmtId="0" fontId="74" fillId="54" borderId="0"/>
    <xf numFmtId="0" fontId="70" fillId="0" borderId="0"/>
    <xf numFmtId="0" fontId="278" fillId="0" borderId="0"/>
    <xf numFmtId="0" fontId="186" fillId="85" borderId="146"/>
    <xf numFmtId="0" fontId="70" fillId="0" borderId="0"/>
    <xf numFmtId="0" fontId="19" fillId="0" borderId="0"/>
    <xf numFmtId="0" fontId="70" fillId="0" borderId="0"/>
    <xf numFmtId="0" fontId="46" fillId="0" borderId="0"/>
    <xf numFmtId="0" fontId="85" fillId="0" borderId="54"/>
    <xf numFmtId="0" fontId="70" fillId="0" borderId="0"/>
    <xf numFmtId="0" fontId="278" fillId="0" borderId="0"/>
    <xf numFmtId="0" fontId="63" fillId="0" borderId="55"/>
    <xf numFmtId="0" fontId="278" fillId="0" borderId="0"/>
    <xf numFmtId="0" fontId="51" fillId="0" borderId="0"/>
    <xf numFmtId="0" fontId="278" fillId="0" borderId="0"/>
    <xf numFmtId="0" fontId="70" fillId="0" borderId="0"/>
    <xf numFmtId="0" fontId="70" fillId="0" borderId="0"/>
    <xf numFmtId="0" fontId="19" fillId="0" borderId="0"/>
    <xf numFmtId="0" fontId="70" fillId="0" borderId="0"/>
    <xf numFmtId="0" fontId="76" fillId="55" borderId="0"/>
    <xf numFmtId="0" fontId="70" fillId="0" borderId="0"/>
    <xf numFmtId="0" fontId="70" fillId="0" borderId="0"/>
    <xf numFmtId="0" fontId="278" fillId="0" borderId="0"/>
    <xf numFmtId="0" fontId="85" fillId="0" borderId="54"/>
    <xf numFmtId="0" fontId="59" fillId="0" borderId="54"/>
    <xf numFmtId="0" fontId="59" fillId="0" borderId="54"/>
    <xf numFmtId="0" fontId="278" fillId="0" borderId="0"/>
    <xf numFmtId="0" fontId="70" fillId="0" borderId="0"/>
    <xf numFmtId="0" fontId="70" fillId="0" borderId="0"/>
    <xf numFmtId="0" fontId="139" fillId="44" borderId="61"/>
    <xf numFmtId="0" fontId="139" fillId="44" borderId="61"/>
    <xf numFmtId="0" fontId="278" fillId="0" borderId="0"/>
    <xf numFmtId="0" fontId="46" fillId="0" borderId="0"/>
    <xf numFmtId="0" fontId="70" fillId="0" borderId="0"/>
    <xf numFmtId="0" fontId="70" fillId="0" borderId="0"/>
    <xf numFmtId="0" fontId="278" fillId="0" borderId="0"/>
    <xf numFmtId="0" fontId="92" fillId="0" borderId="0"/>
    <xf numFmtId="0" fontId="278" fillId="0" borderId="0"/>
    <xf numFmtId="0" fontId="272" fillId="82" borderId="116"/>
    <xf numFmtId="0" fontId="74" fillId="55" borderId="0"/>
    <xf numFmtId="0" fontId="19" fillId="0" borderId="0"/>
    <xf numFmtId="0" fontId="70" fillId="0" borderId="0"/>
    <xf numFmtId="0" fontId="70" fillId="0" borderId="0"/>
    <xf numFmtId="0" fontId="70" fillId="0" borderId="0"/>
    <xf numFmtId="0" fontId="139" fillId="44" borderId="61"/>
    <xf numFmtId="0" fontId="278" fillId="0" borderId="0"/>
    <xf numFmtId="0" fontId="19" fillId="0" borderId="0"/>
    <xf numFmtId="0" fontId="45" fillId="50" borderId="0"/>
    <xf numFmtId="0" fontId="19" fillId="0" borderId="0"/>
    <xf numFmtId="0" fontId="278" fillId="0" borderId="0"/>
    <xf numFmtId="0" fontId="139" fillId="44" borderId="61"/>
    <xf numFmtId="0" fontId="19" fillId="48" borderId="0"/>
    <xf numFmtId="0" fontId="19" fillId="0" borderId="0"/>
    <xf numFmtId="0" fontId="70" fillId="0" borderId="0"/>
    <xf numFmtId="0" fontId="278" fillId="48" borderId="83"/>
    <xf numFmtId="0" fontId="70" fillId="0" borderId="0"/>
    <xf numFmtId="0" fontId="70" fillId="0" borderId="0"/>
    <xf numFmtId="0" fontId="19" fillId="0" borderId="0"/>
    <xf numFmtId="0" fontId="56" fillId="0" borderId="52"/>
    <xf numFmtId="0" fontId="19" fillId="0" borderId="0"/>
    <xf numFmtId="0" fontId="70" fillId="0" borderId="0"/>
    <xf numFmtId="0" fontId="278" fillId="48" borderId="83"/>
    <xf numFmtId="0" fontId="70" fillId="0" borderId="0"/>
    <xf numFmtId="0" fontId="59" fillId="0" borderId="0"/>
    <xf numFmtId="0" fontId="139" fillId="44" borderId="61"/>
    <xf numFmtId="0" fontId="278" fillId="0" borderId="0"/>
    <xf numFmtId="0" fontId="70" fillId="0" borderId="0"/>
    <xf numFmtId="0" fontId="278" fillId="0" borderId="0"/>
    <xf numFmtId="0" fontId="70" fillId="0" borderId="0"/>
    <xf numFmtId="0" fontId="278" fillId="0" borderId="0"/>
    <xf numFmtId="0" fontId="70" fillId="0" borderId="0"/>
    <xf numFmtId="0" fontId="70" fillId="0" borderId="0"/>
    <xf numFmtId="0" fontId="272" fillId="0" borderId="144"/>
    <xf numFmtId="0" fontId="70" fillId="0" borderId="0"/>
    <xf numFmtId="0" fontId="70" fillId="0" borderId="0"/>
    <xf numFmtId="0" fontId="70" fillId="0" borderId="0"/>
    <xf numFmtId="0" fontId="278" fillId="0" borderId="0"/>
    <xf numFmtId="0" fontId="19" fillId="0" borderId="0"/>
    <xf numFmtId="0" fontId="56" fillId="0" borderId="52"/>
    <xf numFmtId="0" fontId="278" fillId="0" borderId="0"/>
    <xf numFmtId="0" fontId="76" fillId="47" borderId="0"/>
    <xf numFmtId="0" fontId="59" fillId="0" borderId="54"/>
    <xf numFmtId="0" fontId="278" fillId="0" borderId="0"/>
    <xf numFmtId="0" fontId="19" fillId="0" borderId="0"/>
    <xf numFmtId="0" fontId="172" fillId="0" borderId="0"/>
    <xf numFmtId="0" fontId="278" fillId="0" borderId="0"/>
    <xf numFmtId="0" fontId="41" fillId="45" borderId="48"/>
    <xf numFmtId="0" fontId="70" fillId="0" borderId="0"/>
    <xf numFmtId="0" fontId="70" fillId="0" borderId="0"/>
    <xf numFmtId="0" fontId="278" fillId="0" borderId="0"/>
    <xf numFmtId="0" fontId="81" fillId="0" borderId="132"/>
    <xf numFmtId="0" fontId="278" fillId="0" borderId="0"/>
    <xf numFmtId="0" fontId="19" fillId="0" borderId="0"/>
    <xf numFmtId="0" fontId="19" fillId="0" borderId="0"/>
    <xf numFmtId="0" fontId="278" fillId="48" borderId="83"/>
    <xf numFmtId="0" fontId="70" fillId="0" borderId="0"/>
    <xf numFmtId="0" fontId="253" fillId="48" borderId="83"/>
    <xf numFmtId="0" fontId="70" fillId="0" borderId="0"/>
    <xf numFmtId="0" fontId="19" fillId="0" borderId="0"/>
    <xf numFmtId="0" fontId="278" fillId="0" borderId="0"/>
    <xf numFmtId="0" fontId="70" fillId="0" borderId="0"/>
    <xf numFmtId="0" fontId="19" fillId="0" borderId="0"/>
    <xf numFmtId="0" fontId="278" fillId="0" borderId="0"/>
    <xf numFmtId="0" fontId="278" fillId="48" borderId="83"/>
    <xf numFmtId="0" fontId="76" fillId="55" borderId="0"/>
    <xf numFmtId="0" fontId="139" fillId="44" borderId="61"/>
    <xf numFmtId="0" fontId="56" fillId="0" borderId="52"/>
    <xf numFmtId="0" fontId="19" fillId="0" borderId="0"/>
    <xf numFmtId="0" fontId="70" fillId="0" borderId="0"/>
    <xf numFmtId="0" fontId="8" fillId="45" borderId="0"/>
    <xf numFmtId="0" fontId="70" fillId="0" borderId="0"/>
    <xf numFmtId="0" fontId="278" fillId="0" borderId="0"/>
    <xf numFmtId="0" fontId="19" fillId="0" borderId="0"/>
    <xf numFmtId="0" fontId="278" fillId="48" borderId="83"/>
    <xf numFmtId="0" fontId="231" fillId="94" borderId="40"/>
    <xf numFmtId="0" fontId="79" fillId="0" borderId="116"/>
    <xf numFmtId="0" fontId="278" fillId="0" borderId="0"/>
    <xf numFmtId="0" fontId="278" fillId="0" borderId="0"/>
    <xf numFmtId="0" fontId="59" fillId="0" borderId="54"/>
    <xf numFmtId="0" fontId="70" fillId="0" borderId="0"/>
    <xf numFmtId="0" fontId="70" fillId="0" borderId="0"/>
    <xf numFmtId="0" fontId="19" fillId="0" borderId="0"/>
    <xf numFmtId="0" fontId="70" fillId="0" borderId="0"/>
    <xf numFmtId="0" fontId="70" fillId="0" borderId="0"/>
    <xf numFmtId="0" fontId="70" fillId="0" borderId="0"/>
    <xf numFmtId="0" fontId="19" fillId="0" borderId="0"/>
    <xf numFmtId="0" fontId="278" fillId="0" borderId="0"/>
    <xf numFmtId="0" fontId="45" fillId="57" borderId="0"/>
    <xf numFmtId="0" fontId="70" fillId="0" borderId="0"/>
    <xf numFmtId="0" fontId="19" fillId="0" borderId="0"/>
    <xf numFmtId="0" fontId="70" fillId="0" borderId="0"/>
    <xf numFmtId="0" fontId="139" fillId="44" borderId="61"/>
    <xf numFmtId="0" fontId="19" fillId="0" borderId="0"/>
    <xf numFmtId="0" fontId="278" fillId="0" borderId="0"/>
    <xf numFmtId="0" fontId="272" fillId="82" borderId="116"/>
    <xf numFmtId="0" fontId="70" fillId="0" borderId="0"/>
    <xf numFmtId="0" fontId="70" fillId="0" borderId="0"/>
    <xf numFmtId="0" fontId="70" fillId="0" borderId="0"/>
    <xf numFmtId="0" fontId="70" fillId="0" borderId="0"/>
    <xf numFmtId="0" fontId="139" fillId="44" borderId="61"/>
    <xf numFmtId="0" fontId="70" fillId="0" borderId="0"/>
    <xf numFmtId="0" fontId="59" fillId="0" borderId="54"/>
    <xf numFmtId="0" fontId="70" fillId="0" borderId="0"/>
    <xf numFmtId="0" fontId="19" fillId="0" borderId="0"/>
    <xf numFmtId="0" fontId="278" fillId="0" borderId="0"/>
    <xf numFmtId="0" fontId="70" fillId="0" borderId="0"/>
    <xf numFmtId="0" fontId="70" fillId="0" borderId="0"/>
    <xf numFmtId="0" fontId="70" fillId="0" borderId="0"/>
    <xf numFmtId="0" fontId="278" fillId="0" borderId="0"/>
    <xf numFmtId="0" fontId="70" fillId="0" borderId="0"/>
    <xf numFmtId="0" fontId="70" fillId="0" borderId="0"/>
    <xf numFmtId="0" fontId="70" fillId="0" borderId="0"/>
    <xf numFmtId="0" fontId="70" fillId="0" borderId="0"/>
    <xf numFmtId="0" fontId="70" fillId="0" borderId="0"/>
    <xf numFmtId="0" fontId="70" fillId="0" borderId="0"/>
    <xf numFmtId="0" fontId="278" fillId="0" borderId="0"/>
    <xf numFmtId="0" fontId="70" fillId="0" borderId="0"/>
    <xf numFmtId="0" fontId="278" fillId="0" borderId="0"/>
    <xf numFmtId="0" fontId="270" fillId="0" borderId="112"/>
    <xf numFmtId="0" fontId="139" fillId="44" borderId="61"/>
    <xf numFmtId="0" fontId="70" fillId="0" borderId="0"/>
    <xf numFmtId="0" fontId="278" fillId="0" borderId="0"/>
    <xf numFmtId="0" fontId="70" fillId="0" borderId="0"/>
    <xf numFmtId="0" fontId="70" fillId="0" borderId="0"/>
    <xf numFmtId="0" fontId="278" fillId="0" borderId="0"/>
    <xf numFmtId="0" fontId="19" fillId="0" borderId="0"/>
    <xf numFmtId="0" fontId="278" fillId="0" borderId="0"/>
    <xf numFmtId="0" fontId="19" fillId="0" borderId="0"/>
    <xf numFmtId="0" fontId="278" fillId="0" borderId="0"/>
    <xf numFmtId="0" fontId="59" fillId="0" borderId="0"/>
    <xf numFmtId="0" fontId="278" fillId="0" borderId="0"/>
    <xf numFmtId="0" fontId="192" fillId="0" borderId="79"/>
    <xf numFmtId="0" fontId="70" fillId="0" borderId="0"/>
    <xf numFmtId="0" fontId="65" fillId="0" borderId="0"/>
    <xf numFmtId="0" fontId="278" fillId="48" borderId="83"/>
    <xf numFmtId="0" fontId="19" fillId="0" borderId="0"/>
    <xf numFmtId="0" fontId="278" fillId="0" borderId="0"/>
    <xf numFmtId="0" fontId="70" fillId="0" borderId="0"/>
    <xf numFmtId="0" fontId="278" fillId="0" borderId="0"/>
    <xf numFmtId="0" fontId="278" fillId="48" borderId="83"/>
    <xf numFmtId="0" fontId="56" fillId="0" borderId="52"/>
    <xf numFmtId="0" fontId="19" fillId="0" borderId="0"/>
    <xf numFmtId="0" fontId="70" fillId="0" borderId="0"/>
    <xf numFmtId="0" fontId="70" fillId="0" borderId="0"/>
    <xf numFmtId="0" fontId="278" fillId="0" borderId="0"/>
    <xf numFmtId="0" fontId="278" fillId="0" borderId="0"/>
    <xf numFmtId="0" fontId="19" fillId="0" borderId="0"/>
    <xf numFmtId="0" fontId="278" fillId="48" borderId="83"/>
    <xf numFmtId="0" fontId="278" fillId="0" borderId="0"/>
    <xf numFmtId="0" fontId="278" fillId="48" borderId="83"/>
    <xf numFmtId="0" fontId="278" fillId="48" borderId="83"/>
    <xf numFmtId="0" fontId="70" fillId="0" borderId="0"/>
    <xf numFmtId="0" fontId="70" fillId="0" borderId="0"/>
    <xf numFmtId="0" fontId="278" fillId="0" borderId="0"/>
    <xf numFmtId="0" fontId="70" fillId="0" borderId="0"/>
    <xf numFmtId="0" fontId="70" fillId="0" borderId="0"/>
    <xf numFmtId="0" fontId="270" fillId="0" borderId="112"/>
    <xf numFmtId="0" fontId="278" fillId="0" borderId="0"/>
    <xf numFmtId="0" fontId="70" fillId="0" borderId="0"/>
    <xf numFmtId="0" fontId="70" fillId="0" borderId="0"/>
    <xf numFmtId="0" fontId="139" fillId="44" borderId="61"/>
    <xf numFmtId="0" fontId="70" fillId="0" borderId="0"/>
    <xf numFmtId="0" fontId="74" fillId="49" borderId="0"/>
    <xf numFmtId="0" fontId="278" fillId="0" borderId="0"/>
    <xf numFmtId="0" fontId="180" fillId="0" borderId="0"/>
    <xf numFmtId="0" fontId="278" fillId="0" borderId="0"/>
    <xf numFmtId="0" fontId="85" fillId="0" borderId="54"/>
    <xf numFmtId="0" fontId="70" fillId="0" borderId="0"/>
    <xf numFmtId="0" fontId="19" fillId="0" borderId="0"/>
    <xf numFmtId="0" fontId="70" fillId="0" borderId="0"/>
    <xf numFmtId="0" fontId="278" fillId="0" borderId="0"/>
    <xf numFmtId="0" fontId="70" fillId="0" borderId="0"/>
    <xf numFmtId="0" fontId="278" fillId="0" borderId="0"/>
    <xf numFmtId="0" fontId="19" fillId="0" borderId="0"/>
    <xf numFmtId="0" fontId="70" fillId="0" borderId="0"/>
    <xf numFmtId="0" fontId="46" fillId="0" borderId="0"/>
    <xf numFmtId="0" fontId="19" fillId="0" borderId="0"/>
    <xf numFmtId="0" fontId="70" fillId="0" borderId="0"/>
    <xf numFmtId="0" fontId="70" fillId="0" borderId="0"/>
    <xf numFmtId="0" fontId="19" fillId="0" borderId="0"/>
    <xf numFmtId="0" fontId="278" fillId="0" borderId="0"/>
    <xf numFmtId="0" fontId="139" fillId="44" borderId="61"/>
    <xf numFmtId="0" fontId="19" fillId="0" borderId="0"/>
    <xf numFmtId="0" fontId="70" fillId="0" borderId="0"/>
    <xf numFmtId="0" fontId="70" fillId="0" borderId="0"/>
    <xf numFmtId="0" fontId="272" fillId="82" borderId="116"/>
    <xf numFmtId="0" fontId="272" fillId="82" borderId="116"/>
    <xf numFmtId="0" fontId="8" fillId="46" borderId="0"/>
    <xf numFmtId="0" fontId="70" fillId="0" borderId="0"/>
    <xf numFmtId="0" fontId="19" fillId="0" borderId="0"/>
    <xf numFmtId="0" fontId="79" fillId="0" borderId="168"/>
    <xf numFmtId="0" fontId="70" fillId="0" borderId="0"/>
    <xf numFmtId="0" fontId="278" fillId="0" borderId="0"/>
    <xf numFmtId="0" fontId="70" fillId="0" borderId="0"/>
    <xf numFmtId="0" fontId="19" fillId="0" borderId="0"/>
    <xf numFmtId="0" fontId="45" fillId="50" borderId="0"/>
    <xf numFmtId="0" fontId="70" fillId="0" borderId="0"/>
    <xf numFmtId="0" fontId="19" fillId="0" borderId="0"/>
    <xf numFmtId="0" fontId="272" fillId="0" borderId="144"/>
    <xf numFmtId="0" fontId="278" fillId="0" borderId="0"/>
    <xf numFmtId="0" fontId="278" fillId="0" borderId="0"/>
    <xf numFmtId="0" fontId="19" fillId="0" borderId="0"/>
    <xf numFmtId="0" fontId="21" fillId="0" borderId="111"/>
    <xf numFmtId="0" fontId="278" fillId="61" borderId="0"/>
    <xf numFmtId="0" fontId="70" fillId="0" borderId="0"/>
    <xf numFmtId="0" fontId="19" fillId="0" borderId="0"/>
    <xf numFmtId="0" fontId="70" fillId="0" borderId="0"/>
    <xf numFmtId="0" fontId="19" fillId="0" borderId="0"/>
    <xf numFmtId="0" fontId="70" fillId="0" borderId="0"/>
    <xf numFmtId="0" fontId="70" fillId="0" borderId="0"/>
    <xf numFmtId="0" fontId="278" fillId="0" borderId="0"/>
    <xf numFmtId="0" fontId="19" fillId="0" borderId="0"/>
    <xf numFmtId="0" fontId="19" fillId="0" borderId="0"/>
    <xf numFmtId="0" fontId="70" fillId="0" borderId="0"/>
    <xf numFmtId="0" fontId="70" fillId="0" borderId="0"/>
    <xf numFmtId="0" fontId="70" fillId="0" borderId="0"/>
    <xf numFmtId="0" fontId="278" fillId="0" borderId="0"/>
    <xf numFmtId="0" fontId="19" fillId="0" borderId="0"/>
    <xf numFmtId="0" fontId="272" fillId="61" borderId="0"/>
    <xf numFmtId="0" fontId="70" fillId="0" borderId="0"/>
    <xf numFmtId="0" fontId="139" fillId="44" borderId="61"/>
    <xf numFmtId="0" fontId="278" fillId="0" borderId="0"/>
    <xf numFmtId="0" fontId="19" fillId="0" borderId="0"/>
    <xf numFmtId="0" fontId="19" fillId="0" borderId="0"/>
    <xf numFmtId="0" fontId="19" fillId="0" borderId="0"/>
    <xf numFmtId="0" fontId="70" fillId="0" borderId="0"/>
    <xf numFmtId="0" fontId="74" fillId="54" borderId="0"/>
    <xf numFmtId="0" fontId="70" fillId="49" borderId="0"/>
    <xf numFmtId="0" fontId="19" fillId="0" borderId="0"/>
    <xf numFmtId="0" fontId="19" fillId="0" borderId="0"/>
    <xf numFmtId="0" fontId="70" fillId="0" borderId="0"/>
    <xf numFmtId="0" fontId="59" fillId="0" borderId="0"/>
    <xf numFmtId="0" fontId="50" fillId="0" borderId="0"/>
    <xf numFmtId="0" fontId="278" fillId="0" borderId="0"/>
    <xf numFmtId="0" fontId="70" fillId="0" borderId="0"/>
    <xf numFmtId="0" fontId="19" fillId="0" borderId="0"/>
    <xf numFmtId="0" fontId="192" fillId="0" borderId="79"/>
    <xf numFmtId="0" fontId="60" fillId="0" borderId="0"/>
    <xf numFmtId="0" fontId="19" fillId="0" borderId="0"/>
    <xf numFmtId="0" fontId="278" fillId="0" borderId="0"/>
    <xf numFmtId="0" fontId="278" fillId="0" borderId="0"/>
    <xf numFmtId="0" fontId="70" fillId="0" borderId="0"/>
    <xf numFmtId="0" fontId="19"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19" fillId="0" borderId="0"/>
    <xf numFmtId="0" fontId="70" fillId="0" borderId="0"/>
    <xf numFmtId="0" fontId="59" fillId="0" borderId="54"/>
    <xf numFmtId="0" fontId="70" fillId="0" borderId="0"/>
    <xf numFmtId="0" fontId="70" fillId="0" borderId="0"/>
    <xf numFmtId="0" fontId="278" fillId="48" borderId="83"/>
    <xf numFmtId="0" fontId="70" fillId="0" borderId="0"/>
    <xf numFmtId="0" fontId="70" fillId="0" borderId="0"/>
    <xf numFmtId="0" fontId="278" fillId="48" borderId="83"/>
    <xf numFmtId="0" fontId="8" fillId="51" borderId="0"/>
    <xf numFmtId="0" fontId="19" fillId="0" borderId="0"/>
    <xf numFmtId="0" fontId="278" fillId="0" borderId="0"/>
    <xf numFmtId="0" fontId="74" fillId="56" borderId="0"/>
    <xf numFmtId="0" fontId="70" fillId="41" borderId="0"/>
    <xf numFmtId="0" fontId="70" fillId="0" borderId="0"/>
    <xf numFmtId="0" fontId="278" fillId="0" borderId="0"/>
    <xf numFmtId="0" fontId="278" fillId="0" borderId="0"/>
    <xf numFmtId="0" fontId="70" fillId="0" borderId="0"/>
    <xf numFmtId="0" fontId="19" fillId="0" borderId="0"/>
    <xf numFmtId="0" fontId="278" fillId="48" borderId="83"/>
    <xf numFmtId="0" fontId="139" fillId="44" borderId="61"/>
    <xf numFmtId="0" fontId="19" fillId="0" borderId="0"/>
    <xf numFmtId="0" fontId="270" fillId="0" borderId="112"/>
    <xf numFmtId="0" fontId="192" fillId="0" borderId="79"/>
    <xf numFmtId="0" fontId="70" fillId="0" borderId="0"/>
    <xf numFmtId="0" fontId="139" fillId="44" borderId="61"/>
    <xf numFmtId="0" fontId="278" fillId="0" borderId="0"/>
    <xf numFmtId="0" fontId="70" fillId="0" borderId="0"/>
    <xf numFmtId="0" fontId="70" fillId="0" borderId="0"/>
    <xf numFmtId="0" fontId="19" fillId="0" borderId="0"/>
    <xf numFmtId="0" fontId="278" fillId="0" borderId="0"/>
    <xf numFmtId="0" fontId="50" fillId="0" borderId="0"/>
    <xf numFmtId="0" fontId="278" fillId="0" borderId="0"/>
    <xf numFmtId="0" fontId="70" fillId="0" borderId="0"/>
    <xf numFmtId="0" fontId="19" fillId="0" borderId="0"/>
    <xf numFmtId="0" fontId="278" fillId="0" borderId="0"/>
    <xf numFmtId="0" fontId="19" fillId="0" borderId="0"/>
    <xf numFmtId="0" fontId="70" fillId="0" borderId="0"/>
    <xf numFmtId="0" fontId="278" fillId="0" borderId="0"/>
    <xf numFmtId="0" fontId="272" fillId="0" borderId="144"/>
    <xf numFmtId="0" fontId="70" fillId="0" borderId="0"/>
    <xf numFmtId="0" fontId="70" fillId="0" borderId="0"/>
    <xf numFmtId="0" fontId="70" fillId="0" borderId="0"/>
    <xf numFmtId="0" fontId="70" fillId="0" borderId="0"/>
    <xf numFmtId="0" fontId="70" fillId="0" borderId="0"/>
    <xf numFmtId="0" fontId="70" fillId="0" borderId="0"/>
    <xf numFmtId="0" fontId="278" fillId="0" borderId="0"/>
    <xf numFmtId="0" fontId="70" fillId="0" borderId="0"/>
    <xf numFmtId="0" fontId="70" fillId="0" borderId="0"/>
    <xf numFmtId="0" fontId="19" fillId="0" borderId="0"/>
    <xf numFmtId="0" fontId="70" fillId="0" borderId="0"/>
    <xf numFmtId="0" fontId="278" fillId="0" borderId="0"/>
    <xf numFmtId="0" fontId="70" fillId="0" borderId="0"/>
    <xf numFmtId="0" fontId="70" fillId="0" borderId="0"/>
    <xf numFmtId="0" fontId="70" fillId="0" borderId="0"/>
    <xf numFmtId="0" fontId="70" fillId="0" borderId="0"/>
    <xf numFmtId="0" fontId="70" fillId="14" borderId="50"/>
    <xf numFmtId="0" fontId="8" fillId="44" borderId="0"/>
    <xf numFmtId="0" fontId="70" fillId="0" borderId="0"/>
    <xf numFmtId="0" fontId="70" fillId="0" borderId="0"/>
    <xf numFmtId="0" fontId="70" fillId="0" borderId="0"/>
    <xf numFmtId="0" fontId="70" fillId="0" borderId="0"/>
    <xf numFmtId="0" fontId="19" fillId="0" borderId="0"/>
    <xf numFmtId="0" fontId="278" fillId="0" borderId="0"/>
    <xf numFmtId="0" fontId="119" fillId="0" borderId="0"/>
    <xf numFmtId="0" fontId="70" fillId="0" borderId="0"/>
    <xf numFmtId="0" fontId="70" fillId="0" borderId="0"/>
    <xf numFmtId="0" fontId="70" fillId="0" borderId="0"/>
    <xf numFmtId="0" fontId="70" fillId="0" borderId="0"/>
    <xf numFmtId="0" fontId="278" fillId="0" borderId="0"/>
    <xf numFmtId="0" fontId="139" fillId="44" borderId="61"/>
    <xf numFmtId="0" fontId="278" fillId="0" borderId="0"/>
    <xf numFmtId="0" fontId="19" fillId="0" borderId="0"/>
    <xf numFmtId="0" fontId="278" fillId="0" borderId="0"/>
    <xf numFmtId="0" fontId="70" fillId="0" borderId="0"/>
    <xf numFmtId="0" fontId="278" fillId="0" borderId="0"/>
    <xf numFmtId="0" fontId="70" fillId="0" borderId="0"/>
    <xf numFmtId="0" fontId="19" fillId="0" borderId="0"/>
    <xf numFmtId="0" fontId="278" fillId="48" borderId="83"/>
    <xf numFmtId="0" fontId="19" fillId="0" borderId="0"/>
    <xf numFmtId="0" fontId="70" fillId="0" borderId="0"/>
    <xf numFmtId="0" fontId="70" fillId="0" borderId="0"/>
    <xf numFmtId="0" fontId="270" fillId="0" borderId="112"/>
    <xf numFmtId="0" fontId="278" fillId="0" borderId="0"/>
    <xf numFmtId="0" fontId="19" fillId="0" borderId="0"/>
    <xf numFmtId="0" fontId="99" fillId="45" borderId="61"/>
    <xf numFmtId="0" fontId="19" fillId="0" borderId="0"/>
    <xf numFmtId="0" fontId="70" fillId="0" borderId="0"/>
    <xf numFmtId="0" fontId="70" fillId="0" borderId="0"/>
    <xf numFmtId="0" fontId="70" fillId="0" borderId="0"/>
    <xf numFmtId="0" fontId="76" fillId="51" borderId="0"/>
    <xf numFmtId="0" fontId="70" fillId="0" borderId="0"/>
    <xf numFmtId="0" fontId="70" fillId="0" borderId="0"/>
    <xf numFmtId="0" fontId="70" fillId="0" borderId="0"/>
    <xf numFmtId="0" fontId="70" fillId="0" borderId="0"/>
    <xf numFmtId="0" fontId="70" fillId="0" borderId="0"/>
    <xf numFmtId="0" fontId="270" fillId="0" borderId="112"/>
    <xf numFmtId="0" fontId="41" fillId="45" borderId="48"/>
    <xf numFmtId="0" fontId="59" fillId="0" borderId="0"/>
    <xf numFmtId="0" fontId="75" fillId="0" borderId="0"/>
    <xf numFmtId="0" fontId="278" fillId="0" borderId="0"/>
    <xf numFmtId="0" fontId="70" fillId="0" borderId="0"/>
    <xf numFmtId="0" fontId="70" fillId="0" borderId="0"/>
    <xf numFmtId="0" fontId="19" fillId="0" borderId="0"/>
    <xf numFmtId="0" fontId="278" fillId="0" borderId="0"/>
    <xf numFmtId="0" fontId="70" fillId="0" borderId="0"/>
    <xf numFmtId="0" fontId="19" fillId="0" borderId="0"/>
    <xf numFmtId="0" fontId="278" fillId="0" borderId="0"/>
    <xf numFmtId="0" fontId="70" fillId="0" borderId="0"/>
    <xf numFmtId="0" fontId="63" fillId="0" borderId="55"/>
    <xf numFmtId="0" fontId="57" fillId="0" borderId="53"/>
    <xf numFmtId="0" fontId="122" fillId="0" borderId="66"/>
    <xf numFmtId="0" fontId="19" fillId="0" borderId="0"/>
    <xf numFmtId="0" fontId="70" fillId="0" borderId="0"/>
    <xf numFmtId="0" fontId="19" fillId="0" borderId="0"/>
    <xf numFmtId="0" fontId="278" fillId="0" borderId="0"/>
    <xf numFmtId="0" fontId="19" fillId="0" borderId="0"/>
    <xf numFmtId="0" fontId="157" fillId="76" borderId="128"/>
    <xf numFmtId="0" fontId="278" fillId="0" borderId="0"/>
    <xf numFmtId="0" fontId="19" fillId="0" borderId="0"/>
    <xf numFmtId="0" fontId="270" fillId="0" borderId="112"/>
    <xf numFmtId="0" fontId="70" fillId="0" borderId="0"/>
    <xf numFmtId="0" fontId="270" fillId="0" borderId="112"/>
    <xf numFmtId="0" fontId="278" fillId="0" borderId="0"/>
    <xf numFmtId="0" fontId="70" fillId="0" borderId="0"/>
    <xf numFmtId="0" fontId="70" fillId="0" borderId="0"/>
    <xf numFmtId="0" fontId="272" fillId="82" borderId="116"/>
    <xf numFmtId="0" fontId="278" fillId="0" borderId="0"/>
    <xf numFmtId="0" fontId="19" fillId="0" borderId="0"/>
    <xf numFmtId="0" fontId="64" fillId="0" borderId="55"/>
    <xf numFmtId="0" fontId="139" fillId="44" borderId="61"/>
    <xf numFmtId="0" fontId="70" fillId="0" borderId="0"/>
    <xf numFmtId="0" fontId="70" fillId="0" borderId="0"/>
    <xf numFmtId="0" fontId="278" fillId="0" borderId="0"/>
    <xf numFmtId="0" fontId="59" fillId="0" borderId="54"/>
    <xf numFmtId="0" fontId="272" fillId="82" borderId="116"/>
    <xf numFmtId="0" fontId="70" fillId="0" borderId="0"/>
    <xf numFmtId="0" fontId="74" fillId="58" borderId="0"/>
    <xf numFmtId="0" fontId="70" fillId="0" borderId="0"/>
    <xf numFmtId="0" fontId="70" fillId="0" borderId="0"/>
    <xf numFmtId="0" fontId="19" fillId="0" borderId="0"/>
    <xf numFmtId="0" fontId="278" fillId="0" borderId="0"/>
    <xf numFmtId="0" fontId="19" fillId="0" borderId="0"/>
    <xf numFmtId="0" fontId="139" fillId="44" borderId="61"/>
    <xf numFmtId="0" fontId="278" fillId="48" borderId="83"/>
    <xf numFmtId="0" fontId="278" fillId="0" borderId="0"/>
    <xf numFmtId="0" fontId="278" fillId="0" borderId="0"/>
    <xf numFmtId="0" fontId="70" fillId="0" borderId="0"/>
    <xf numFmtId="0" fontId="70" fillId="0" borderId="0"/>
    <xf numFmtId="0" fontId="70" fillId="41" borderId="0"/>
    <xf numFmtId="0" fontId="19" fillId="0" borderId="0"/>
    <xf numFmtId="0" fontId="70" fillId="0" borderId="0"/>
    <xf numFmtId="0" fontId="70" fillId="0" borderId="0"/>
    <xf numFmtId="0" fontId="70" fillId="0" borderId="0"/>
    <xf numFmtId="0" fontId="70" fillId="0" borderId="0"/>
    <xf numFmtId="0" fontId="45" fillId="43" borderId="0"/>
    <xf numFmtId="0" fontId="79" fillId="0" borderId="116"/>
    <xf numFmtId="0" fontId="19" fillId="0" borderId="0"/>
    <xf numFmtId="0" fontId="19" fillId="0" borderId="0"/>
    <xf numFmtId="0" fontId="70" fillId="0" borderId="0"/>
    <xf numFmtId="0" fontId="139" fillId="44" borderId="61"/>
    <xf numFmtId="0" fontId="19" fillId="0" borderId="0"/>
    <xf numFmtId="0" fontId="19" fillId="0" borderId="0"/>
    <xf numFmtId="0" fontId="59" fillId="0" borderId="0"/>
    <xf numFmtId="0" fontId="19" fillId="0" borderId="0"/>
    <xf numFmtId="0" fontId="278" fillId="0" borderId="0"/>
    <xf numFmtId="0" fontId="19" fillId="0" borderId="0"/>
    <xf numFmtId="0" fontId="19" fillId="0" borderId="0"/>
    <xf numFmtId="0" fontId="139" fillId="44" borderId="61"/>
    <xf numFmtId="0" fontId="278" fillId="0" borderId="0"/>
    <xf numFmtId="0" fontId="278" fillId="0" borderId="0"/>
    <xf numFmtId="0" fontId="278" fillId="0" borderId="0"/>
    <xf numFmtId="0" fontId="19" fillId="0" borderId="0"/>
    <xf numFmtId="0" fontId="19" fillId="0" borderId="0"/>
    <xf numFmtId="0" fontId="278" fillId="0" borderId="0"/>
    <xf numFmtId="0" fontId="70" fillId="0" borderId="0"/>
    <xf numFmtId="0" fontId="278" fillId="0" borderId="0"/>
    <xf numFmtId="0" fontId="70" fillId="0" borderId="0"/>
    <xf numFmtId="0" fontId="19" fillId="0" borderId="0"/>
    <xf numFmtId="0" fontId="19" fillId="0" borderId="0"/>
    <xf numFmtId="0" fontId="278" fillId="0" borderId="0"/>
    <xf numFmtId="0" fontId="139" fillId="44" borderId="61"/>
    <xf numFmtId="0" fontId="278" fillId="48" borderId="83"/>
    <xf numFmtId="0" fontId="19" fillId="0" borderId="0"/>
    <xf numFmtId="0" fontId="19" fillId="0" borderId="0"/>
    <xf numFmtId="0" fontId="19" fillId="0" borderId="0"/>
    <xf numFmtId="0" fontId="19" fillId="0" borderId="0"/>
    <xf numFmtId="0" fontId="70" fillId="0" borderId="0"/>
    <xf numFmtId="0" fontId="70" fillId="0" borderId="0"/>
    <xf numFmtId="0" fontId="59" fillId="0" borderId="54"/>
    <xf numFmtId="0" fontId="19" fillId="0" borderId="0"/>
    <xf numFmtId="0" fontId="278" fillId="48" borderId="83"/>
    <xf numFmtId="0" fontId="70" fillId="0" borderId="0"/>
    <xf numFmtId="0" fontId="46" fillId="0" borderId="0"/>
    <xf numFmtId="0" fontId="81" fillId="0" borderId="132"/>
    <xf numFmtId="0" fontId="276" fillId="0" borderId="132"/>
    <xf numFmtId="0" fontId="133" fillId="0" borderId="0"/>
    <xf numFmtId="0" fontId="70" fillId="0" borderId="0"/>
    <xf numFmtId="0" fontId="46" fillId="0" borderId="0"/>
    <xf numFmtId="0" fontId="19" fillId="0" borderId="0"/>
    <xf numFmtId="0" fontId="54" fillId="0" borderId="0"/>
    <xf numFmtId="0" fontId="278" fillId="0" borderId="0"/>
    <xf numFmtId="0" fontId="278" fillId="0" borderId="0"/>
    <xf numFmtId="0" fontId="276" fillId="0" borderId="132"/>
    <xf numFmtId="0" fontId="278" fillId="0" borderId="0"/>
    <xf numFmtId="0" fontId="70" fillId="0" borderId="0"/>
    <xf numFmtId="0" fontId="70" fillId="0" borderId="0"/>
    <xf numFmtId="0" fontId="70" fillId="0" borderId="0"/>
    <xf numFmtId="0" fontId="56" fillId="0" borderId="52"/>
    <xf numFmtId="0" fontId="19" fillId="0" borderId="0"/>
    <xf numFmtId="0" fontId="139" fillId="44" borderId="61"/>
    <xf numFmtId="0" fontId="278" fillId="0" borderId="0"/>
    <xf numFmtId="0" fontId="70" fillId="0" borderId="0"/>
    <xf numFmtId="0" fontId="17" fillId="0" borderId="0"/>
    <xf numFmtId="0" fontId="139" fillId="44" borderId="61"/>
    <xf numFmtId="0" fontId="70" fillId="0" borderId="0"/>
    <xf numFmtId="0" fontId="70" fillId="0" borderId="0"/>
    <xf numFmtId="0" fontId="70" fillId="0" borderId="0"/>
    <xf numFmtId="0" fontId="278" fillId="0" borderId="0"/>
    <xf numFmtId="0" fontId="74" fillId="58" borderId="0"/>
    <xf numFmtId="0" fontId="70" fillId="0" borderId="0"/>
    <xf numFmtId="0" fontId="70" fillId="0" borderId="0"/>
    <xf numFmtId="0" fontId="19" fillId="0" borderId="0"/>
    <xf numFmtId="0" fontId="70" fillId="0" borderId="0"/>
    <xf numFmtId="0" fontId="70" fillId="0" borderId="0"/>
    <xf numFmtId="0" fontId="278" fillId="0" borderId="0"/>
    <xf numFmtId="0" fontId="46" fillId="0" borderId="0"/>
    <xf numFmtId="0" fontId="70" fillId="0" borderId="0"/>
    <xf numFmtId="0" fontId="19" fillId="0" borderId="0"/>
    <xf numFmtId="0" fontId="278" fillId="0" borderId="0"/>
    <xf numFmtId="0" fontId="278" fillId="48" borderId="83"/>
    <xf numFmtId="0" fontId="270" fillId="0" borderId="112"/>
    <xf numFmtId="0" fontId="70" fillId="0" borderId="0"/>
    <xf numFmtId="0" fontId="19" fillId="0" borderId="0"/>
    <xf numFmtId="0" fontId="139" fillId="44" borderId="61"/>
    <xf numFmtId="0" fontId="70" fillId="0" borderId="0"/>
    <xf numFmtId="0" fontId="19" fillId="0" borderId="0"/>
    <xf numFmtId="0" fontId="228" fillId="45" borderId="84"/>
    <xf numFmtId="0" fontId="278" fillId="0" borderId="0"/>
    <xf numFmtId="0" fontId="70" fillId="0" borderId="0"/>
    <xf numFmtId="0" fontId="19" fillId="0" borderId="0"/>
    <xf numFmtId="0" fontId="59" fillId="0" borderId="0"/>
    <xf numFmtId="0" fontId="59" fillId="0" borderId="54"/>
    <xf numFmtId="0" fontId="19" fillId="0" borderId="0"/>
    <xf numFmtId="0" fontId="70" fillId="0" borderId="0"/>
    <xf numFmtId="0" fontId="19" fillId="0" borderId="0"/>
    <xf numFmtId="0" fontId="19" fillId="0" borderId="0"/>
    <xf numFmtId="0" fontId="70" fillId="0" borderId="0"/>
    <xf numFmtId="0" fontId="59" fillId="0" borderId="54"/>
    <xf numFmtId="0" fontId="270" fillId="0" borderId="112"/>
    <xf numFmtId="0" fontId="19" fillId="0" borderId="0"/>
    <xf numFmtId="0" fontId="70" fillId="0" borderId="0"/>
    <xf numFmtId="0" fontId="70" fillId="0" borderId="0"/>
    <xf numFmtId="0" fontId="70" fillId="0" borderId="0"/>
    <xf numFmtId="0" fontId="19" fillId="0" borderId="0"/>
    <xf numFmtId="0" fontId="19" fillId="0" borderId="0"/>
    <xf numFmtId="0" fontId="70" fillId="0" borderId="0"/>
    <xf numFmtId="0" fontId="278" fillId="0" borderId="0"/>
    <xf numFmtId="0" fontId="19" fillId="43" borderId="0"/>
    <xf numFmtId="0" fontId="70" fillId="0" borderId="0"/>
    <xf numFmtId="0" fontId="74" fillId="54" borderId="0"/>
    <xf numFmtId="0" fontId="278" fillId="0" borderId="0"/>
    <xf numFmtId="0" fontId="278" fillId="0" borderId="0"/>
    <xf numFmtId="0" fontId="278" fillId="0" borderId="0"/>
    <xf numFmtId="0" fontId="278" fillId="0" borderId="0"/>
    <xf numFmtId="0" fontId="278" fillId="0" borderId="0"/>
    <xf numFmtId="0" fontId="59" fillId="0" borderId="54"/>
    <xf numFmtId="0" fontId="8" fillId="45" borderId="0"/>
    <xf numFmtId="0" fontId="19" fillId="0" borderId="0"/>
    <xf numFmtId="0" fontId="278" fillId="48" borderId="83"/>
    <xf numFmtId="0" fontId="70" fillId="0" borderId="0"/>
    <xf numFmtId="0" fontId="19" fillId="0" borderId="0"/>
    <xf numFmtId="0" fontId="278" fillId="0" borderId="0"/>
    <xf numFmtId="0" fontId="70" fillId="0" borderId="0"/>
    <xf numFmtId="0" fontId="139" fillId="44" borderId="61"/>
    <xf numFmtId="0" fontId="19" fillId="0" borderId="0"/>
    <xf numFmtId="0" fontId="76" fillId="44" borderId="0"/>
    <xf numFmtId="0" fontId="70" fillId="0" borderId="0"/>
    <xf numFmtId="0" fontId="139" fillId="44" borderId="61"/>
    <xf numFmtId="0" fontId="278" fillId="0" borderId="0"/>
    <xf numFmtId="0" fontId="70" fillId="0" borderId="0"/>
    <xf numFmtId="0" fontId="70" fillId="0" borderId="0"/>
    <xf numFmtId="0" fontId="19" fillId="0" borderId="0"/>
    <xf numFmtId="0" fontId="76" fillId="52" borderId="0"/>
    <xf numFmtId="0" fontId="70" fillId="0" borderId="0"/>
    <xf numFmtId="0" fontId="19" fillId="0" borderId="0"/>
    <xf numFmtId="0" fontId="70" fillId="0" borderId="0"/>
    <xf numFmtId="0" fontId="19" fillId="0" borderId="0"/>
    <xf numFmtId="0" fontId="19" fillId="0" borderId="0"/>
    <xf numFmtId="0" fontId="70" fillId="0" borderId="0"/>
    <xf numFmtId="0" fontId="19" fillId="0" borderId="0"/>
    <xf numFmtId="0" fontId="70" fillId="14" borderId="50"/>
    <xf numFmtId="0" fontId="70" fillId="0" borderId="0"/>
    <xf numFmtId="0" fontId="278" fillId="0" borderId="0"/>
    <xf numFmtId="0" fontId="278" fillId="0" borderId="0"/>
    <xf numFmtId="0" fontId="272" fillId="0" borderId="144"/>
    <xf numFmtId="0" fontId="19" fillId="0" borderId="0"/>
    <xf numFmtId="0" fontId="70" fillId="0" borderId="0"/>
    <xf numFmtId="0" fontId="19" fillId="0" borderId="0"/>
    <xf numFmtId="0" fontId="278" fillId="0" borderId="0"/>
    <xf numFmtId="0" fontId="19" fillId="0" borderId="0"/>
    <xf numFmtId="0" fontId="139" fillId="44" borderId="61"/>
    <xf numFmtId="0" fontId="265" fillId="0" borderId="0"/>
    <xf numFmtId="0" fontId="278" fillId="91" borderId="100"/>
    <xf numFmtId="0" fontId="70" fillId="0" borderId="0"/>
    <xf numFmtId="0" fontId="70" fillId="0" borderId="0"/>
    <xf numFmtId="0" fontId="45" fillId="26" borderId="0"/>
    <xf numFmtId="0" fontId="278" fillId="0" borderId="0"/>
    <xf numFmtId="0" fontId="59" fillId="0" borderId="0"/>
    <xf numFmtId="0" fontId="70" fillId="0" borderId="0"/>
    <xf numFmtId="0" fontId="70" fillId="0" borderId="0"/>
    <xf numFmtId="0" fontId="278" fillId="0" borderId="0"/>
    <xf numFmtId="0" fontId="70" fillId="0" borderId="0"/>
    <xf numFmtId="0" fontId="70" fillId="0" borderId="0"/>
    <xf numFmtId="0" fontId="19" fillId="0" borderId="0"/>
    <xf numFmtId="0" fontId="70" fillId="0" borderId="0"/>
    <xf numFmtId="0" fontId="70" fillId="0" borderId="0"/>
    <xf numFmtId="0" fontId="278" fillId="0" borderId="0"/>
    <xf numFmtId="0" fontId="70" fillId="0" borderId="0"/>
    <xf numFmtId="0" fontId="70" fillId="0" borderId="0"/>
    <xf numFmtId="0" fontId="70" fillId="46" borderId="0"/>
    <xf numFmtId="0" fontId="278" fillId="0" borderId="0"/>
    <xf numFmtId="0" fontId="70" fillId="0" borderId="0"/>
    <xf numFmtId="0" fontId="19" fillId="0" borderId="0"/>
    <xf numFmtId="0" fontId="19" fillId="0" borderId="0"/>
    <xf numFmtId="0" fontId="70" fillId="0" borderId="0"/>
    <xf numFmtId="0" fontId="70" fillId="0" borderId="0"/>
    <xf numFmtId="0" fontId="70" fillId="0" borderId="0"/>
    <xf numFmtId="0" fontId="278" fillId="0" borderId="0"/>
    <xf numFmtId="0" fontId="192" fillId="0" borderId="79"/>
    <xf numFmtId="0" fontId="76" fillId="47" borderId="0"/>
    <xf numFmtId="0" fontId="70" fillId="0" borderId="0"/>
    <xf numFmtId="0" fontId="19" fillId="0" borderId="0"/>
    <xf numFmtId="0" fontId="70" fillId="0" borderId="0"/>
    <xf numFmtId="0" fontId="19" fillId="0" borderId="0"/>
    <xf numFmtId="0" fontId="278" fillId="0" borderId="0"/>
    <xf numFmtId="0" fontId="278" fillId="0" borderId="0"/>
    <xf numFmtId="0" fontId="70" fillId="0" borderId="0"/>
    <xf numFmtId="0" fontId="60" fillId="0" borderId="0"/>
    <xf numFmtId="0" fontId="278" fillId="0" borderId="0"/>
    <xf numFmtId="0" fontId="70" fillId="0" borderId="0"/>
    <xf numFmtId="0" fontId="56" fillId="0" borderId="52"/>
    <xf numFmtId="0" fontId="56" fillId="0" borderId="52"/>
    <xf numFmtId="0" fontId="278" fillId="0" borderId="0"/>
    <xf numFmtId="0" fontId="19" fillId="0" borderId="0"/>
    <xf numFmtId="0" fontId="19" fillId="0" borderId="0"/>
    <xf numFmtId="0" fontId="46" fillId="0" borderId="0"/>
    <xf numFmtId="0" fontId="64" fillId="0" borderId="55"/>
    <xf numFmtId="0" fontId="278" fillId="0" borderId="0"/>
    <xf numFmtId="0" fontId="70" fillId="0" borderId="0"/>
    <xf numFmtId="0" fontId="278" fillId="0" borderId="0"/>
    <xf numFmtId="0" fontId="278" fillId="48" borderId="83"/>
    <xf numFmtId="0" fontId="278" fillId="0" borderId="0"/>
    <xf numFmtId="0" fontId="278" fillId="0" borderId="0"/>
    <xf numFmtId="0" fontId="278" fillId="0" borderId="0"/>
    <xf numFmtId="0" fontId="76" fillId="52" borderId="0"/>
    <xf numFmtId="0" fontId="278" fillId="0" borderId="0"/>
    <xf numFmtId="0" fontId="278" fillId="48" borderId="83"/>
    <xf numFmtId="0" fontId="70" fillId="0" borderId="0"/>
    <xf numFmtId="0" fontId="19" fillId="40" borderId="0"/>
    <xf numFmtId="0" fontId="70" fillId="0" borderId="0"/>
    <xf numFmtId="0" fontId="19" fillId="0" borderId="0"/>
    <xf numFmtId="0" fontId="70" fillId="42" borderId="0"/>
    <xf numFmtId="0" fontId="278" fillId="0" borderId="0"/>
    <xf numFmtId="0" fontId="278" fillId="0" borderId="0"/>
    <xf numFmtId="0" fontId="58" fillId="0" borderId="0"/>
    <xf numFmtId="0" fontId="139" fillId="44" borderId="61"/>
    <xf numFmtId="0" fontId="59" fillId="0" borderId="54"/>
    <xf numFmtId="0" fontId="19" fillId="0" borderId="0"/>
    <xf numFmtId="0" fontId="278" fillId="0" borderId="0"/>
    <xf numFmtId="0" fontId="278" fillId="0" borderId="0"/>
    <xf numFmtId="0" fontId="70" fillId="48" borderId="83"/>
    <xf numFmtId="0" fontId="70" fillId="0" borderId="0"/>
    <xf numFmtId="0" fontId="19" fillId="0" borderId="0"/>
    <xf numFmtId="0" fontId="70" fillId="0" borderId="0"/>
    <xf numFmtId="0" fontId="70" fillId="0" borderId="0"/>
    <xf numFmtId="0" fontId="139" fillId="44" borderId="61"/>
    <xf numFmtId="0" fontId="70" fillId="0" borderId="0"/>
    <xf numFmtId="0" fontId="70" fillId="0" borderId="0"/>
    <xf numFmtId="0" fontId="278" fillId="48" borderId="83"/>
    <xf numFmtId="0" fontId="278" fillId="0" borderId="0"/>
    <xf numFmtId="0" fontId="19" fillId="0" borderId="0"/>
    <xf numFmtId="0" fontId="278" fillId="48" borderId="83"/>
    <xf numFmtId="0" fontId="278" fillId="0" borderId="0"/>
    <xf numFmtId="0" fontId="70" fillId="0" borderId="0"/>
    <xf numFmtId="0" fontId="278" fillId="0" borderId="0"/>
    <xf numFmtId="0" fontId="59" fillId="0" borderId="54"/>
    <xf numFmtId="0" fontId="70" fillId="43" borderId="0"/>
    <xf numFmtId="0" fontId="19" fillId="0" borderId="0"/>
    <xf numFmtId="0" fontId="270" fillId="0" borderId="112"/>
    <xf numFmtId="0" fontId="278" fillId="0" borderId="0"/>
    <xf numFmtId="0" fontId="19" fillId="0" borderId="0"/>
    <xf numFmtId="0" fontId="70" fillId="0" borderId="0"/>
    <xf numFmtId="0" fontId="278" fillId="0" borderId="0"/>
    <xf numFmtId="0" fontId="19" fillId="0" borderId="0"/>
    <xf numFmtId="0" fontId="70" fillId="0" borderId="0"/>
    <xf numFmtId="0" fontId="278" fillId="0" borderId="0"/>
    <xf numFmtId="0" fontId="70" fillId="0" borderId="0"/>
    <xf numFmtId="0" fontId="70" fillId="0" borderId="0"/>
    <xf numFmtId="0" fontId="19" fillId="0" borderId="0"/>
    <xf numFmtId="0" fontId="19" fillId="0" borderId="0"/>
    <xf numFmtId="0" fontId="278" fillId="0" borderId="0"/>
    <xf numFmtId="0" fontId="56" fillId="0" borderId="52"/>
    <xf numFmtId="0" fontId="278" fillId="48" borderId="83"/>
    <xf numFmtId="0" fontId="278" fillId="48" borderId="83"/>
    <xf numFmtId="0" fontId="70" fillId="0" borderId="0"/>
    <xf numFmtId="0" fontId="19" fillId="0" borderId="0"/>
    <xf numFmtId="0" fontId="76" fillId="55" borderId="0"/>
    <xf numFmtId="0" fontId="19" fillId="0" borderId="0"/>
    <xf numFmtId="0" fontId="70" fillId="0" borderId="0"/>
    <xf numFmtId="0" fontId="8" fillId="44" borderId="0"/>
    <xf numFmtId="0" fontId="278" fillId="48" borderId="83"/>
    <xf numFmtId="0" fontId="70" fillId="0" borderId="0"/>
    <xf numFmtId="0" fontId="278" fillId="48" borderId="83"/>
    <xf numFmtId="0" fontId="62" fillId="0" borderId="0"/>
    <xf numFmtId="0" fontId="139" fillId="44" borderId="61"/>
    <xf numFmtId="0" fontId="19" fillId="47" borderId="0"/>
    <xf numFmtId="0" fontId="70" fillId="0" borderId="0"/>
    <xf numFmtId="0" fontId="278" fillId="0" borderId="0"/>
    <xf numFmtId="0" fontId="270" fillId="0" borderId="112"/>
    <xf numFmtId="0" fontId="278" fillId="0" borderId="0"/>
    <xf numFmtId="0" fontId="278" fillId="0" borderId="0"/>
    <xf numFmtId="0" fontId="278" fillId="48" borderId="83"/>
    <xf numFmtId="0" fontId="19" fillId="0" borderId="0"/>
    <xf numFmtId="0" fontId="19" fillId="0" borderId="0"/>
    <xf numFmtId="0" fontId="70" fillId="0" borderId="0"/>
    <xf numFmtId="0" fontId="70" fillId="0" borderId="0"/>
    <xf numFmtId="0" fontId="19" fillId="0" borderId="0"/>
    <xf numFmtId="0" fontId="278" fillId="0" borderId="0"/>
    <xf numFmtId="0" fontId="278" fillId="0" borderId="0"/>
    <xf numFmtId="0" fontId="278" fillId="0" borderId="0"/>
    <xf numFmtId="0" fontId="278" fillId="0" borderId="0"/>
    <xf numFmtId="0" fontId="70" fillId="0" borderId="0"/>
    <xf numFmtId="0" fontId="70" fillId="0" borderId="0"/>
    <xf numFmtId="0" fontId="70" fillId="0" borderId="0"/>
    <xf numFmtId="0" fontId="19" fillId="0" borderId="0"/>
    <xf numFmtId="0" fontId="19" fillId="0" borderId="0"/>
    <xf numFmtId="0" fontId="64" fillId="0" borderId="55"/>
    <xf numFmtId="0" fontId="70" fillId="0" borderId="0"/>
    <xf numFmtId="0" fontId="70" fillId="0" borderId="0"/>
    <xf numFmtId="0" fontId="70" fillId="47" borderId="0"/>
    <xf numFmtId="0" fontId="70" fillId="0" borderId="0"/>
    <xf numFmtId="0" fontId="70" fillId="0" borderId="0"/>
    <xf numFmtId="0" fontId="139" fillId="44" borderId="61"/>
    <xf numFmtId="0" fontId="19" fillId="0" borderId="0"/>
    <xf numFmtId="0" fontId="70" fillId="0" borderId="0"/>
    <xf numFmtId="0" fontId="19" fillId="0" borderId="0"/>
    <xf numFmtId="0" fontId="70" fillId="14" borderId="50"/>
    <xf numFmtId="0" fontId="278" fillId="0" borderId="0"/>
    <xf numFmtId="0" fontId="139" fillId="44" borderId="61"/>
    <xf numFmtId="0" fontId="70" fillId="0" borderId="0"/>
    <xf numFmtId="0" fontId="278" fillId="0" borderId="0"/>
    <xf numFmtId="0" fontId="79" fillId="0" borderId="116"/>
    <xf numFmtId="0" fontId="70" fillId="0" borderId="0"/>
    <xf numFmtId="0" fontId="8" fillId="44" borderId="0"/>
    <xf numFmtId="0" fontId="59" fillId="0" borderId="54"/>
    <xf numFmtId="0" fontId="19" fillId="0" borderId="0"/>
    <xf numFmtId="0" fontId="70" fillId="0" borderId="0"/>
    <xf numFmtId="0" fontId="278" fillId="0" borderId="0"/>
    <xf numFmtId="0" fontId="278" fillId="48" borderId="83"/>
    <xf numFmtId="0" fontId="19" fillId="0" borderId="0"/>
    <xf numFmtId="0" fontId="278" fillId="0" borderId="0"/>
    <xf numFmtId="0" fontId="19" fillId="0" borderId="0"/>
    <xf numFmtId="0" fontId="70" fillId="0" borderId="0"/>
    <xf numFmtId="0" fontId="70" fillId="0" borderId="0"/>
    <xf numFmtId="0" fontId="113" fillId="0" borderId="0"/>
    <xf numFmtId="0" fontId="19" fillId="0" borderId="0"/>
    <xf numFmtId="0" fontId="19" fillId="0" borderId="0"/>
    <xf numFmtId="0" fontId="278" fillId="0" borderId="0"/>
    <xf numFmtId="0" fontId="278" fillId="48" borderId="83"/>
    <xf numFmtId="0" fontId="46" fillId="0" borderId="0"/>
    <xf numFmtId="0" fontId="278" fillId="0" borderId="0"/>
    <xf numFmtId="0" fontId="59" fillId="0" borderId="54"/>
    <xf numFmtId="0" fontId="70" fillId="0" borderId="0"/>
    <xf numFmtId="0" fontId="52" fillId="0" borderId="0"/>
    <xf numFmtId="0" fontId="270" fillId="0" borderId="112"/>
    <xf numFmtId="0" fontId="19" fillId="0" borderId="0"/>
    <xf numFmtId="0" fontId="70" fillId="0" borderId="0"/>
    <xf numFmtId="0" fontId="19" fillId="0" borderId="0"/>
    <xf numFmtId="0" fontId="19" fillId="0" borderId="0"/>
    <xf numFmtId="0" fontId="270" fillId="0" borderId="112"/>
    <xf numFmtId="0" fontId="278" fillId="0" borderId="0"/>
    <xf numFmtId="0" fontId="19" fillId="0" borderId="0"/>
    <xf numFmtId="0" fontId="278" fillId="0" borderId="0"/>
    <xf numFmtId="0" fontId="70" fillId="0" borderId="0"/>
    <xf numFmtId="0" fontId="64" fillId="0" borderId="55"/>
    <xf numFmtId="0" fontId="19" fillId="0" borderId="0"/>
    <xf numFmtId="0" fontId="19" fillId="0" borderId="0"/>
    <xf numFmtId="0" fontId="19" fillId="0" borderId="0"/>
    <xf numFmtId="0" fontId="19" fillId="0" borderId="0"/>
    <xf numFmtId="0" fontId="64" fillId="0" borderId="55"/>
    <xf numFmtId="0" fontId="278" fillId="0" borderId="0"/>
    <xf numFmtId="0" fontId="70" fillId="0" borderId="0"/>
    <xf numFmtId="0" fontId="278" fillId="48" borderId="83"/>
    <xf numFmtId="0" fontId="19" fillId="0" borderId="0"/>
    <xf numFmtId="0" fontId="270" fillId="0" borderId="112"/>
    <xf numFmtId="0" fontId="19" fillId="0" borderId="0"/>
    <xf numFmtId="0" fontId="19" fillId="0" borderId="0"/>
    <xf numFmtId="0" fontId="70" fillId="0" borderId="0"/>
    <xf numFmtId="0" fontId="278" fillId="48" borderId="83"/>
    <xf numFmtId="0" fontId="57" fillId="0" borderId="53"/>
    <xf numFmtId="0" fontId="19" fillId="0" borderId="0"/>
    <xf numFmtId="0" fontId="63" fillId="0" borderId="55"/>
    <xf numFmtId="0" fontId="19" fillId="0" borderId="0"/>
    <xf numFmtId="0" fontId="70" fillId="0" borderId="0"/>
    <xf numFmtId="0" fontId="278" fillId="0" borderId="0"/>
    <xf numFmtId="0" fontId="139" fillId="44" borderId="61"/>
    <xf numFmtId="0" fontId="17" fillId="0" borderId="114"/>
    <xf numFmtId="0" fontId="70" fillId="0" borderId="0"/>
    <xf numFmtId="0" fontId="19" fillId="0" borderId="0"/>
    <xf numFmtId="0" fontId="19" fillId="0" borderId="0"/>
    <xf numFmtId="0" fontId="70" fillId="0" borderId="0"/>
    <xf numFmtId="0" fontId="139" fillId="44" borderId="61"/>
    <xf numFmtId="0" fontId="278" fillId="61" borderId="0"/>
    <xf numFmtId="0" fontId="19" fillId="0" borderId="0"/>
    <xf numFmtId="0" fontId="278" fillId="0" borderId="0"/>
    <xf numFmtId="0" fontId="70" fillId="0" borderId="0"/>
    <xf numFmtId="0" fontId="278" fillId="0" borderId="0"/>
    <xf numFmtId="0" fontId="70" fillId="0" borderId="0"/>
    <xf numFmtId="0" fontId="119" fillId="0" borderId="0"/>
    <xf numFmtId="0" fontId="278" fillId="0" borderId="0"/>
    <xf numFmtId="0" fontId="45" fillId="72" borderId="0"/>
    <xf numFmtId="0" fontId="59" fillId="0" borderId="0"/>
    <xf numFmtId="0" fontId="270" fillId="0" borderId="112"/>
    <xf numFmtId="0" fontId="70" fillId="0" borderId="0"/>
    <xf numFmtId="0" fontId="70" fillId="0" borderId="0"/>
    <xf numFmtId="0" fontId="19" fillId="0" borderId="0"/>
    <xf numFmtId="0" fontId="70" fillId="0" borderId="0"/>
    <xf numFmtId="0" fontId="70" fillId="0" borderId="0"/>
    <xf numFmtId="0" fontId="278" fillId="0" borderId="0"/>
    <xf numFmtId="0" fontId="109" fillId="0" borderId="116"/>
    <xf numFmtId="0" fontId="70" fillId="0" borderId="0"/>
    <xf numFmtId="0" fontId="70" fillId="0" borderId="0"/>
    <xf numFmtId="0" fontId="19" fillId="0" borderId="0"/>
    <xf numFmtId="0" fontId="278" fillId="0" borderId="0"/>
    <xf numFmtId="0" fontId="278" fillId="48" borderId="83"/>
    <xf numFmtId="0" fontId="270" fillId="0" borderId="112"/>
    <xf numFmtId="0" fontId="19" fillId="0" borderId="0"/>
    <xf numFmtId="0" fontId="278" fillId="48" borderId="83"/>
    <xf numFmtId="0" fontId="278" fillId="0" borderId="0"/>
    <xf numFmtId="0" fontId="74" fillId="53" borderId="0"/>
    <xf numFmtId="0" fontId="278" fillId="0" borderId="0"/>
    <xf numFmtId="0" fontId="70" fillId="0" borderId="0"/>
    <xf numFmtId="0" fontId="70" fillId="0" borderId="0"/>
    <xf numFmtId="0" fontId="19" fillId="0" borderId="0"/>
    <xf numFmtId="0" fontId="19" fillId="0" borderId="0"/>
    <xf numFmtId="0" fontId="70" fillId="0" borderId="0"/>
    <xf numFmtId="0" fontId="19" fillId="0" borderId="0"/>
    <xf numFmtId="0" fontId="76" fillId="51" borderId="0"/>
    <xf numFmtId="0" fontId="19" fillId="0" borderId="0"/>
    <xf numFmtId="0" fontId="278" fillId="0" borderId="0"/>
    <xf numFmtId="0" fontId="19" fillId="0" borderId="0"/>
    <xf numFmtId="0" fontId="70" fillId="0" borderId="0"/>
    <xf numFmtId="0" fontId="46" fillId="0" borderId="0"/>
    <xf numFmtId="0" fontId="19" fillId="0" borderId="0"/>
    <xf numFmtId="0" fontId="270" fillId="0" borderId="112"/>
    <xf numFmtId="0" fontId="19" fillId="0" borderId="0"/>
    <xf numFmtId="0" fontId="19" fillId="0" borderId="0"/>
    <xf numFmtId="0" fontId="8" fillId="51" borderId="0"/>
    <xf numFmtId="0" fontId="139" fillId="44" borderId="61"/>
    <xf numFmtId="0" fontId="278" fillId="0" borderId="0"/>
    <xf numFmtId="0" fontId="70" fillId="47" borderId="0"/>
    <xf numFmtId="0" fontId="70" fillId="0" borderId="0"/>
    <xf numFmtId="0" fontId="70" fillId="0" borderId="0"/>
    <xf numFmtId="0" fontId="70" fillId="0" borderId="0"/>
    <xf numFmtId="0" fontId="250" fillId="107" borderId="168"/>
    <xf numFmtId="0" fontId="278" fillId="0" borderId="0"/>
    <xf numFmtId="0" fontId="19" fillId="0" borderId="0"/>
    <xf numFmtId="0" fontId="19" fillId="0" borderId="0"/>
    <xf numFmtId="0" fontId="278" fillId="0" borderId="0"/>
    <xf numFmtId="0" fontId="278" fillId="0" borderId="0"/>
    <xf numFmtId="0" fontId="19" fillId="36" borderId="0"/>
    <xf numFmtId="0" fontId="278" fillId="0" borderId="0"/>
    <xf numFmtId="0" fontId="56" fillId="0" borderId="52"/>
    <xf numFmtId="0" fontId="19" fillId="0" borderId="0"/>
    <xf numFmtId="0" fontId="278" fillId="0" borderId="0"/>
    <xf numFmtId="0" fontId="70" fillId="0" borderId="0"/>
    <xf numFmtId="0" fontId="19" fillId="0" borderId="0"/>
    <xf numFmtId="0" fontId="70" fillId="0" borderId="0"/>
    <xf numFmtId="0" fontId="3" fillId="63" borderId="137"/>
    <xf numFmtId="0" fontId="70" fillId="0" borderId="0"/>
    <xf numFmtId="0" fontId="270" fillId="0" borderId="112"/>
    <xf numFmtId="0" fontId="19" fillId="0" borderId="0"/>
    <xf numFmtId="0" fontId="139" fillId="44" borderId="61"/>
    <xf numFmtId="0" fontId="278" fillId="0" borderId="0"/>
    <xf numFmtId="0" fontId="70" fillId="0" borderId="0"/>
    <xf numFmtId="0" fontId="270" fillId="0" borderId="112"/>
    <xf numFmtId="0" fontId="139" fillId="44" borderId="61"/>
    <xf numFmtId="0" fontId="139" fillId="44" borderId="61"/>
    <xf numFmtId="0" fontId="278" fillId="0" borderId="0"/>
    <xf numFmtId="0" fontId="70" fillId="0" borderId="0"/>
    <xf numFmtId="0" fontId="70" fillId="0" borderId="0"/>
    <xf numFmtId="0" fontId="139" fillId="44" borderId="61"/>
    <xf numFmtId="0" fontId="278" fillId="48" borderId="83"/>
    <xf numFmtId="0" fontId="70" fillId="0" borderId="0"/>
    <xf numFmtId="0" fontId="278" fillId="0" borderId="0"/>
    <xf numFmtId="0" fontId="19" fillId="0" borderId="0"/>
    <xf numFmtId="0" fontId="70" fillId="0" borderId="0"/>
    <xf numFmtId="0" fontId="270" fillId="0" borderId="112"/>
    <xf numFmtId="0" fontId="70" fillId="0" borderId="0"/>
    <xf numFmtId="0" fontId="19" fillId="0" borderId="0"/>
    <xf numFmtId="0" fontId="278" fillId="0" borderId="0"/>
    <xf numFmtId="0" fontId="19" fillId="0" borderId="0"/>
    <xf numFmtId="0" fontId="278" fillId="0" borderId="0"/>
    <xf numFmtId="0" fontId="278" fillId="0" borderId="0"/>
    <xf numFmtId="0" fontId="19" fillId="0" borderId="0"/>
    <xf numFmtId="0" fontId="278" fillId="48" borderId="83"/>
    <xf numFmtId="0" fontId="19" fillId="0" borderId="0"/>
    <xf numFmtId="0" fontId="139" fillId="44" borderId="61"/>
    <xf numFmtId="0" fontId="278" fillId="0" borderId="0"/>
    <xf numFmtId="0" fontId="70" fillId="0" borderId="0"/>
    <xf numFmtId="0" fontId="278" fillId="0" borderId="0"/>
    <xf numFmtId="0" fontId="278" fillId="0" borderId="0"/>
    <xf numFmtId="0" fontId="278" fillId="48" borderId="83"/>
    <xf numFmtId="0" fontId="70" fillId="0" borderId="0"/>
    <xf numFmtId="0" fontId="19" fillId="0" borderId="0"/>
    <xf numFmtId="0" fontId="57" fillId="0" borderId="53"/>
    <xf numFmtId="0" fontId="70" fillId="0" borderId="0"/>
    <xf numFmtId="0" fontId="70" fillId="0" borderId="0"/>
    <xf numFmtId="0" fontId="70" fillId="0" borderId="0"/>
    <xf numFmtId="0" fontId="45" fillId="43" borderId="0"/>
    <xf numFmtId="0" fontId="49" fillId="0" borderId="0"/>
    <xf numFmtId="0" fontId="85" fillId="0" borderId="144"/>
    <xf numFmtId="0" fontId="278" fillId="0" borderId="0"/>
    <xf numFmtId="0" fontId="70" fillId="0" borderId="0"/>
    <xf numFmtId="0" fontId="70" fillId="0" borderId="0"/>
    <xf numFmtId="0" fontId="59" fillId="0" borderId="54"/>
    <xf numFmtId="0" fontId="70" fillId="0" borderId="0"/>
    <xf numFmtId="0" fontId="278" fillId="0" borderId="0"/>
    <xf numFmtId="0" fontId="19" fillId="0" borderId="0"/>
    <xf numFmtId="0" fontId="19" fillId="0" borderId="0"/>
    <xf numFmtId="0" fontId="19" fillId="0" borderId="0"/>
    <xf numFmtId="0" fontId="70" fillId="0" borderId="0"/>
    <xf numFmtId="0" fontId="19" fillId="0" borderId="0"/>
    <xf numFmtId="0" fontId="70" fillId="0" borderId="0"/>
    <xf numFmtId="0" fontId="278" fillId="0" borderId="0"/>
    <xf numFmtId="0" fontId="24" fillId="0" borderId="0"/>
    <xf numFmtId="0" fontId="270" fillId="0" borderId="112"/>
    <xf numFmtId="0" fontId="70" fillId="0" borderId="0"/>
    <xf numFmtId="0" fontId="278" fillId="0" borderId="0"/>
    <xf numFmtId="0" fontId="70" fillId="0" borderId="0"/>
    <xf numFmtId="0" fontId="278" fillId="48" borderId="83"/>
    <xf numFmtId="0" fontId="278" fillId="0" borderId="0"/>
    <xf numFmtId="0" fontId="19" fillId="0" borderId="0"/>
    <xf numFmtId="0" fontId="278" fillId="0" borderId="0"/>
    <xf numFmtId="0" fontId="139" fillId="44" borderId="61"/>
    <xf numFmtId="0" fontId="113" fillId="0" borderId="0"/>
    <xf numFmtId="0" fontId="278" fillId="0" borderId="0"/>
    <xf numFmtId="0" fontId="278" fillId="0" borderId="0"/>
    <xf numFmtId="0" fontId="278" fillId="0" borderId="0"/>
    <xf numFmtId="0" fontId="19" fillId="0" borderId="0"/>
    <xf numFmtId="0" fontId="70" fillId="0" borderId="0"/>
    <xf numFmtId="0" fontId="19" fillId="0" borderId="0"/>
    <xf numFmtId="0" fontId="52" fillId="0" borderId="0"/>
    <xf numFmtId="0" fontId="70" fillId="0" borderId="0"/>
    <xf numFmtId="0" fontId="70" fillId="0" borderId="0"/>
    <xf numFmtId="0" fontId="278" fillId="0" borderId="0"/>
    <xf numFmtId="0" fontId="278" fillId="0" borderId="0"/>
    <xf numFmtId="0" fontId="19" fillId="0" borderId="0"/>
    <xf numFmtId="0" fontId="19" fillId="0" borderId="0"/>
    <xf numFmtId="0" fontId="70" fillId="0" borderId="0"/>
    <xf numFmtId="0" fontId="70" fillId="0" borderId="0"/>
    <xf numFmtId="0" fontId="270" fillId="0" borderId="112"/>
    <xf numFmtId="0" fontId="19" fillId="0" borderId="0"/>
    <xf numFmtId="0" fontId="19" fillId="0" borderId="0"/>
    <xf numFmtId="0" fontId="70" fillId="0" borderId="0"/>
    <xf numFmtId="0" fontId="70" fillId="46" borderId="0"/>
    <xf numFmtId="0" fontId="70" fillId="0" borderId="0"/>
    <xf numFmtId="0" fontId="70" fillId="0" borderId="0"/>
    <xf numFmtId="0" fontId="70" fillId="0" borderId="0"/>
    <xf numFmtId="0" fontId="278" fillId="0" borderId="0"/>
    <xf numFmtId="0" fontId="278" fillId="48" borderId="83"/>
    <xf numFmtId="0" fontId="270" fillId="0" borderId="112"/>
    <xf numFmtId="0" fontId="278" fillId="0" borderId="0"/>
    <xf numFmtId="0" fontId="70" fillId="0" borderId="0"/>
    <xf numFmtId="0" fontId="19" fillId="0" borderId="0"/>
    <xf numFmtId="0" fontId="70" fillId="0" borderId="0"/>
    <xf numFmtId="0" fontId="70" fillId="0" borderId="0"/>
    <xf numFmtId="0" fontId="278" fillId="0" borderId="0"/>
    <xf numFmtId="0" fontId="70" fillId="0" borderId="0"/>
    <xf numFmtId="0" fontId="70" fillId="0" borderId="0"/>
    <xf numFmtId="0" fontId="19" fillId="0" borderId="0"/>
    <xf numFmtId="0" fontId="70" fillId="0" borderId="0"/>
    <xf numFmtId="0" fontId="278" fillId="0" borderId="0"/>
    <xf numFmtId="0" fontId="19" fillId="0" borderId="0"/>
    <xf numFmtId="0" fontId="70" fillId="0" borderId="0"/>
    <xf numFmtId="0" fontId="70" fillId="0" borderId="0"/>
    <xf numFmtId="0" fontId="70" fillId="0" borderId="0"/>
    <xf numFmtId="0" fontId="139" fillId="44" borderId="61"/>
    <xf numFmtId="0" fontId="59" fillId="0" borderId="0"/>
    <xf numFmtId="0" fontId="70" fillId="46" borderId="0"/>
    <xf numFmtId="0" fontId="278" fillId="0" borderId="0"/>
    <xf numFmtId="0" fontId="19" fillId="0" borderId="0"/>
    <xf numFmtId="0" fontId="139" fillId="44" borderId="61"/>
    <xf numFmtId="0" fontId="19" fillId="0" borderId="0"/>
    <xf numFmtId="0" fontId="19" fillId="0" borderId="0"/>
    <xf numFmtId="0" fontId="278" fillId="0" borderId="0"/>
    <xf numFmtId="0" fontId="19" fillId="0" borderId="0"/>
    <xf numFmtId="0" fontId="70" fillId="0" borderId="0"/>
    <xf numFmtId="0" fontId="59" fillId="0" borderId="54"/>
    <xf numFmtId="0" fontId="70" fillId="0" borderId="0"/>
    <xf numFmtId="0" fontId="113" fillId="0" borderId="0"/>
    <xf numFmtId="0" fontId="70" fillId="0" borderId="0"/>
    <xf numFmtId="0" fontId="270" fillId="0" borderId="112"/>
    <xf numFmtId="0" fontId="19" fillId="0" borderId="0"/>
    <xf numFmtId="0" fontId="19" fillId="0" borderId="0"/>
    <xf numFmtId="0" fontId="278" fillId="0" borderId="0"/>
    <xf numFmtId="0" fontId="278" fillId="0" borderId="0"/>
    <xf numFmtId="0" fontId="70" fillId="0" borderId="0"/>
    <xf numFmtId="0" fontId="270" fillId="0" borderId="112"/>
    <xf numFmtId="0" fontId="19" fillId="0" borderId="0"/>
    <xf numFmtId="0" fontId="19" fillId="0" borderId="0"/>
    <xf numFmtId="0" fontId="19" fillId="0" borderId="0"/>
    <xf numFmtId="0" fontId="139" fillId="44" borderId="61"/>
    <xf numFmtId="0" fontId="79" fillId="0" borderId="116"/>
    <xf numFmtId="0" fontId="19" fillId="0" borderId="0"/>
    <xf numFmtId="0" fontId="99" fillId="45" borderId="61"/>
    <xf numFmtId="0" fontId="70" fillId="0" borderId="0"/>
    <xf numFmtId="0" fontId="70" fillId="0" borderId="0"/>
    <xf numFmtId="0" fontId="70" fillId="0" borderId="0"/>
    <xf numFmtId="0" fontId="70" fillId="0" borderId="0"/>
    <xf numFmtId="0" fontId="70" fillId="0" borderId="0"/>
    <xf numFmtId="0" fontId="278" fillId="48" borderId="83"/>
    <xf numFmtId="0" fontId="19" fillId="0" borderId="0"/>
    <xf numFmtId="0" fontId="70" fillId="0" borderId="0"/>
    <xf numFmtId="0" fontId="278" fillId="0" borderId="0"/>
    <xf numFmtId="0" fontId="64" fillId="0" borderId="55"/>
    <xf numFmtId="0" fontId="270" fillId="0" borderId="112"/>
    <xf numFmtId="0" fontId="19" fillId="0" borderId="0"/>
    <xf numFmtId="0" fontId="19" fillId="0" borderId="0"/>
    <xf numFmtId="0" fontId="19" fillId="0" borderId="0"/>
    <xf numFmtId="0" fontId="70" fillId="0" borderId="0"/>
    <xf numFmtId="0" fontId="70" fillId="0" borderId="0"/>
    <xf numFmtId="0" fontId="19" fillId="0" borderId="0"/>
    <xf numFmtId="0" fontId="8" fillId="47" borderId="0"/>
    <xf numFmtId="0" fontId="19" fillId="14" borderId="50"/>
    <xf numFmtId="0" fontId="19" fillId="0" borderId="0"/>
    <xf numFmtId="0" fontId="81" fillId="0" borderId="132"/>
    <xf numFmtId="0" fontId="19" fillId="0" borderId="0"/>
    <xf numFmtId="0" fontId="70" fillId="0" borderId="0"/>
    <xf numFmtId="0" fontId="19" fillId="0" borderId="0"/>
    <xf numFmtId="0" fontId="139" fillId="44" borderId="61"/>
    <xf numFmtId="0" fontId="115" fillId="0" borderId="0"/>
    <xf numFmtId="0" fontId="19" fillId="0" borderId="0"/>
    <xf numFmtId="0" fontId="278" fillId="0" borderId="0"/>
    <xf numFmtId="0" fontId="278" fillId="0" borderId="0"/>
    <xf numFmtId="0" fontId="19" fillId="0" borderId="0"/>
    <xf numFmtId="0" fontId="19" fillId="0" borderId="0"/>
    <xf numFmtId="0" fontId="19" fillId="0" borderId="0"/>
    <xf numFmtId="0" fontId="114" fillId="0" borderId="0"/>
    <xf numFmtId="0" fontId="278" fillId="0" borderId="0"/>
    <xf numFmtId="0" fontId="56" fillId="0" borderId="52"/>
    <xf numFmtId="0" fontId="278" fillId="0" borderId="0"/>
    <xf numFmtId="0" fontId="278" fillId="0" borderId="90"/>
    <xf numFmtId="0" fontId="70" fillId="0" borderId="0"/>
    <xf numFmtId="0" fontId="59" fillId="0" borderId="54"/>
    <xf numFmtId="0" fontId="19" fillId="0" borderId="0"/>
    <xf numFmtId="0" fontId="70" fillId="0" borderId="0"/>
    <xf numFmtId="0" fontId="192" fillId="0" borderId="79"/>
    <xf numFmtId="0" fontId="59" fillId="0" borderId="0"/>
    <xf numFmtId="0" fontId="70" fillId="0" borderId="0"/>
    <xf numFmtId="0" fontId="70" fillId="0" borderId="0"/>
    <xf numFmtId="0" fontId="59" fillId="0" borderId="54"/>
    <xf numFmtId="0" fontId="70" fillId="0" borderId="0"/>
    <xf numFmtId="0" fontId="70" fillId="0" borderId="0"/>
    <xf numFmtId="0" fontId="19" fillId="0" borderId="0"/>
    <xf numFmtId="0" fontId="19" fillId="0" borderId="0"/>
    <xf numFmtId="0" fontId="278" fillId="0" borderId="0"/>
    <xf numFmtId="0" fontId="63" fillId="0" borderId="55"/>
    <xf numFmtId="0" fontId="70" fillId="0" borderId="0"/>
    <xf numFmtId="0" fontId="278" fillId="0" borderId="0"/>
    <xf numFmtId="0" fontId="70" fillId="0" borderId="0"/>
    <xf numFmtId="0" fontId="70" fillId="40" borderId="0"/>
    <xf numFmtId="0" fontId="19" fillId="0" borderId="0"/>
    <xf numFmtId="0" fontId="19" fillId="0" borderId="0"/>
    <xf numFmtId="0" fontId="70" fillId="0" borderId="0"/>
    <xf numFmtId="0" fontId="70" fillId="0" borderId="0"/>
    <xf numFmtId="0" fontId="70" fillId="0" borderId="0"/>
    <xf numFmtId="0" fontId="70" fillId="0" borderId="0"/>
    <xf numFmtId="0" fontId="19" fillId="0" borderId="0"/>
    <xf numFmtId="0" fontId="70" fillId="0" borderId="0"/>
    <xf numFmtId="0" fontId="70" fillId="0" borderId="0"/>
    <xf numFmtId="0" fontId="278" fillId="0" borderId="0"/>
    <xf numFmtId="0" fontId="50" fillId="0" borderId="0"/>
    <xf numFmtId="0" fontId="70" fillId="0" borderId="0"/>
    <xf numFmtId="0" fontId="278" fillId="0" borderId="0"/>
    <xf numFmtId="0" fontId="272" fillId="61" borderId="0"/>
    <xf numFmtId="0" fontId="70" fillId="0" borderId="0"/>
    <xf numFmtId="0" fontId="19" fillId="0" borderId="0"/>
    <xf numFmtId="0" fontId="278" fillId="0" borderId="0"/>
    <xf numFmtId="0" fontId="270" fillId="0" borderId="112"/>
    <xf numFmtId="0" fontId="278" fillId="0" borderId="0"/>
    <xf numFmtId="0" fontId="19" fillId="47" borderId="0"/>
    <xf numFmtId="0" fontId="278" fillId="0" borderId="0"/>
    <xf numFmtId="0" fontId="19" fillId="0" borderId="0"/>
    <xf numFmtId="0" fontId="70" fillId="0" borderId="0"/>
    <xf numFmtId="0" fontId="70" fillId="0" borderId="0"/>
    <xf numFmtId="0" fontId="278" fillId="0" borderId="0"/>
    <xf numFmtId="0" fontId="59" fillId="0" borderId="0"/>
    <xf numFmtId="0" fontId="19" fillId="0" borderId="0"/>
    <xf numFmtId="0" fontId="278" fillId="0" borderId="0"/>
    <xf numFmtId="0" fontId="52" fillId="0" borderId="0"/>
    <xf numFmtId="0" fontId="278" fillId="0" borderId="0"/>
    <xf numFmtId="0" fontId="70" fillId="47" borderId="0"/>
    <xf numFmtId="0" fontId="139" fillId="44" borderId="61"/>
    <xf numFmtId="0" fontId="70" fillId="0" borderId="0"/>
    <xf numFmtId="0" fontId="76" fillId="47" borderId="0"/>
    <xf numFmtId="0" fontId="206" fillId="0" borderId="0"/>
    <xf numFmtId="0" fontId="278" fillId="0" borderId="0"/>
    <xf numFmtId="0" fontId="278" fillId="0" borderId="0"/>
    <xf numFmtId="0" fontId="70" fillId="0" borderId="0"/>
    <xf numFmtId="0" fontId="70" fillId="0" borderId="0"/>
    <xf numFmtId="0" fontId="70" fillId="0" borderId="0"/>
    <xf numFmtId="0" fontId="70" fillId="0" borderId="0"/>
    <xf numFmtId="0" fontId="70" fillId="0" borderId="0"/>
    <xf numFmtId="0" fontId="70" fillId="46" borderId="0"/>
    <xf numFmtId="0" fontId="19" fillId="0" borderId="0"/>
    <xf numFmtId="0" fontId="74" fillId="47" borderId="0"/>
    <xf numFmtId="0" fontId="70" fillId="0" borderId="0"/>
    <xf numFmtId="0" fontId="278" fillId="0" borderId="0"/>
    <xf numFmtId="0" fontId="278" fillId="0" borderId="0"/>
    <xf numFmtId="0" fontId="74" fillId="53" borderId="0"/>
    <xf numFmtId="0" fontId="70" fillId="0" borderId="0"/>
    <xf numFmtId="0" fontId="74" fillId="47" borderId="0"/>
    <xf numFmtId="0" fontId="19" fillId="0" borderId="0"/>
    <xf numFmtId="0" fontId="70" fillId="0" borderId="0"/>
    <xf numFmtId="0" fontId="70" fillId="0" borderId="0"/>
    <xf numFmtId="0" fontId="278" fillId="0" borderId="0"/>
    <xf numFmtId="0" fontId="19" fillId="0" borderId="0"/>
    <xf numFmtId="0" fontId="56" fillId="0" borderId="52"/>
    <xf numFmtId="0" fontId="19" fillId="0" borderId="0"/>
    <xf numFmtId="0" fontId="278" fillId="48" borderId="83"/>
    <xf numFmtId="0" fontId="272" fillId="82" borderId="116"/>
    <xf numFmtId="0" fontId="278" fillId="0" borderId="0"/>
    <xf numFmtId="0" fontId="74" fillId="47" borderId="0"/>
    <xf numFmtId="0" fontId="278" fillId="0" borderId="0"/>
    <xf numFmtId="0" fontId="81" fillId="0" borderId="132"/>
    <xf numFmtId="0" fontId="278" fillId="0" borderId="0"/>
    <xf numFmtId="0" fontId="278" fillId="0" borderId="0"/>
    <xf numFmtId="0" fontId="8" fillId="47" borderId="0"/>
    <xf numFmtId="0" fontId="19" fillId="0" borderId="0"/>
    <xf numFmtId="0" fontId="70" fillId="0" borderId="0"/>
    <xf numFmtId="0" fontId="70" fillId="0" borderId="0"/>
    <xf numFmtId="0" fontId="59" fillId="0" borderId="54"/>
    <xf numFmtId="0" fontId="139" fillId="44" borderId="61"/>
    <xf numFmtId="0" fontId="19" fillId="0" borderId="0"/>
    <xf numFmtId="0" fontId="19" fillId="0" borderId="0"/>
    <xf numFmtId="0" fontId="278" fillId="0" borderId="0"/>
    <xf numFmtId="0" fontId="70" fillId="0" borderId="0"/>
    <xf numFmtId="0" fontId="278" fillId="0" borderId="0"/>
    <xf numFmtId="0" fontId="70" fillId="0" borderId="0"/>
    <xf numFmtId="0" fontId="58" fillId="0" borderId="0"/>
    <xf numFmtId="0" fontId="17" fillId="0" borderId="0"/>
    <xf numFmtId="0" fontId="70" fillId="0" borderId="0"/>
    <xf numFmtId="0" fontId="70" fillId="0" borderId="0"/>
    <xf numFmtId="0" fontId="192" fillId="0" borderId="79"/>
    <xf numFmtId="0" fontId="63" fillId="0" borderId="55"/>
    <xf numFmtId="0" fontId="122" fillId="0" borderId="66"/>
    <xf numFmtId="0" fontId="70" fillId="0" borderId="0"/>
    <xf numFmtId="0" fontId="70" fillId="0" borderId="0"/>
    <xf numFmtId="0" fontId="139" fillId="44" borderId="61"/>
    <xf numFmtId="0" fontId="19" fillId="25" borderId="0"/>
    <xf numFmtId="0" fontId="70" fillId="0" borderId="0"/>
    <xf numFmtId="0" fontId="70" fillId="0" borderId="0"/>
    <xf numFmtId="0" fontId="19" fillId="0" borderId="0"/>
    <xf numFmtId="0" fontId="278" fillId="0" borderId="0"/>
    <xf numFmtId="0" fontId="278" fillId="48" borderId="83"/>
    <xf numFmtId="0" fontId="278" fillId="0" borderId="0"/>
    <xf numFmtId="0" fontId="70" fillId="0" borderId="0"/>
    <xf numFmtId="0" fontId="278" fillId="0" borderId="0"/>
    <xf numFmtId="0" fontId="70" fillId="0" borderId="0"/>
    <xf numFmtId="0" fontId="19" fillId="0" borderId="0"/>
    <xf numFmtId="0" fontId="70" fillId="0" borderId="0"/>
    <xf numFmtId="0" fontId="19" fillId="0" borderId="0"/>
    <xf numFmtId="0" fontId="19" fillId="0" borderId="0"/>
    <xf numFmtId="0" fontId="19" fillId="0" borderId="0"/>
    <xf numFmtId="0" fontId="59" fillId="0" borderId="0"/>
    <xf numFmtId="0" fontId="278" fillId="0" borderId="0"/>
    <xf numFmtId="0" fontId="59" fillId="0" borderId="0"/>
    <xf numFmtId="0" fontId="278" fillId="0" borderId="0"/>
    <xf numFmtId="0" fontId="70" fillId="0" borderId="0"/>
    <xf numFmtId="0" fontId="81" fillId="0" borderId="132"/>
    <xf numFmtId="0" fontId="70" fillId="0" borderId="0"/>
    <xf numFmtId="0" fontId="70" fillId="0" borderId="0"/>
    <xf numFmtId="0" fontId="70" fillId="0" borderId="0"/>
    <xf numFmtId="0" fontId="70" fillId="0" borderId="0"/>
    <xf numFmtId="0" fontId="19" fillId="0" borderId="0"/>
    <xf numFmtId="0" fontId="19" fillId="0" borderId="0"/>
    <xf numFmtId="0" fontId="19" fillId="0" borderId="0"/>
    <xf numFmtId="0" fontId="70" fillId="0" borderId="0"/>
    <xf numFmtId="0" fontId="278" fillId="0" borderId="0"/>
    <xf numFmtId="0" fontId="19" fillId="0" borderId="0"/>
    <xf numFmtId="0" fontId="165" fillId="0" borderId="0"/>
    <xf numFmtId="0" fontId="19" fillId="0" borderId="0"/>
    <xf numFmtId="0" fontId="17" fillId="0" borderId="0"/>
    <xf numFmtId="0" fontId="70" fillId="0" borderId="0"/>
    <xf numFmtId="0" fontId="270" fillId="0" borderId="112"/>
    <xf numFmtId="0" fontId="70" fillId="0" borderId="0"/>
    <xf numFmtId="0" fontId="270" fillId="0" borderId="112"/>
    <xf numFmtId="0" fontId="19" fillId="0" borderId="0"/>
    <xf numFmtId="0" fontId="278" fillId="0" borderId="0"/>
    <xf numFmtId="0" fontId="56" fillId="0" borderId="52"/>
    <xf numFmtId="0" fontId="278" fillId="48" borderId="83"/>
    <xf numFmtId="0" fontId="59" fillId="0" borderId="54"/>
    <xf numFmtId="0" fontId="70" fillId="0" borderId="0"/>
    <xf numFmtId="0" fontId="278" fillId="0" borderId="0"/>
    <xf numFmtId="0" fontId="19" fillId="0" borderId="0"/>
    <xf numFmtId="0" fontId="19" fillId="0" borderId="0"/>
    <xf numFmtId="0" fontId="270" fillId="0" borderId="112"/>
    <xf numFmtId="0" fontId="70" fillId="0" borderId="0"/>
    <xf numFmtId="0" fontId="70" fillId="0" borderId="0"/>
    <xf numFmtId="0" fontId="56" fillId="0" borderId="52"/>
    <xf numFmtId="0" fontId="74" fillId="53" borderId="0"/>
    <xf numFmtId="0" fontId="85" fillId="80" borderId="0"/>
    <xf numFmtId="0" fontId="139" fillId="44" borderId="61"/>
    <xf numFmtId="0" fontId="278" fillId="0" borderId="0"/>
    <xf numFmtId="0" fontId="278" fillId="48" borderId="83"/>
    <xf numFmtId="0" fontId="56" fillId="0" borderId="52"/>
    <xf numFmtId="0" fontId="37" fillId="43" borderId="0"/>
    <xf numFmtId="0" fontId="70" fillId="0" borderId="0"/>
    <xf numFmtId="0" fontId="278" fillId="0" borderId="0"/>
    <xf numFmtId="0" fontId="70" fillId="0" borderId="0"/>
    <xf numFmtId="0" fontId="278" fillId="0" borderId="0"/>
    <xf numFmtId="0" fontId="19" fillId="0" borderId="0"/>
    <xf numFmtId="0" fontId="19" fillId="0" borderId="0"/>
    <xf numFmtId="0" fontId="70" fillId="0" borderId="0"/>
    <xf numFmtId="0" fontId="19" fillId="0" borderId="0"/>
    <xf numFmtId="0" fontId="19" fillId="0" borderId="0"/>
    <xf numFmtId="0" fontId="64" fillId="0" borderId="55"/>
    <xf numFmtId="0" fontId="70" fillId="0" borderId="0"/>
    <xf numFmtId="0" fontId="74" fillId="54" borderId="0"/>
    <xf numFmtId="0" fontId="70" fillId="0" borderId="0"/>
    <xf numFmtId="0" fontId="19" fillId="0" borderId="0"/>
    <xf numFmtId="0" fontId="59" fillId="0" borderId="54"/>
    <xf numFmtId="0" fontId="19" fillId="0" borderId="0"/>
    <xf numFmtId="0" fontId="278" fillId="0" borderId="0"/>
    <xf numFmtId="0" fontId="19" fillId="0" borderId="0"/>
    <xf numFmtId="0" fontId="122" fillId="0" borderId="66"/>
    <xf numFmtId="0" fontId="278" fillId="0" borderId="0"/>
    <xf numFmtId="0" fontId="70" fillId="0" borderId="0"/>
    <xf numFmtId="0" fontId="70" fillId="14" borderId="50"/>
    <xf numFmtId="0" fontId="70" fillId="0" borderId="0"/>
    <xf numFmtId="0" fontId="19" fillId="0" borderId="0"/>
    <xf numFmtId="0" fontId="19" fillId="0" borderId="0"/>
    <xf numFmtId="0" fontId="19" fillId="0" borderId="0"/>
    <xf numFmtId="0" fontId="70" fillId="0" borderId="0"/>
    <xf numFmtId="0" fontId="278" fillId="0" borderId="0"/>
    <xf numFmtId="0" fontId="70" fillId="0" borderId="0"/>
    <xf numFmtId="0" fontId="74" fillId="56" borderId="0"/>
    <xf numFmtId="0" fontId="278" fillId="0" borderId="0"/>
    <xf numFmtId="0" fontId="278" fillId="0" borderId="0"/>
    <xf numFmtId="0" fontId="70" fillId="0" borderId="0"/>
    <xf numFmtId="0" fontId="70" fillId="0" borderId="0"/>
    <xf numFmtId="0" fontId="270" fillId="0" borderId="112"/>
    <xf numFmtId="0" fontId="70" fillId="0" borderId="0"/>
    <xf numFmtId="0" fontId="278" fillId="0" borderId="0"/>
    <xf numFmtId="0" fontId="70" fillId="0" borderId="0"/>
    <xf numFmtId="0" fontId="70" fillId="0" borderId="0"/>
    <xf numFmtId="0" fontId="70" fillId="0" borderId="0"/>
    <xf numFmtId="0" fontId="19" fillId="0" borderId="0"/>
    <xf numFmtId="0" fontId="19" fillId="0" borderId="0"/>
    <xf numFmtId="0" fontId="70" fillId="0" borderId="0"/>
    <xf numFmtId="0" fontId="57" fillId="0" borderId="53"/>
    <xf numFmtId="0" fontId="70" fillId="0" borderId="0"/>
    <xf numFmtId="0" fontId="70" fillId="0" borderId="0"/>
    <xf numFmtId="0" fontId="278" fillId="0" borderId="0"/>
    <xf numFmtId="0" fontId="19" fillId="0" borderId="0"/>
    <xf numFmtId="0" fontId="163" fillId="0" borderId="114"/>
    <xf numFmtId="0" fontId="70" fillId="0" borderId="0"/>
    <xf numFmtId="0" fontId="192" fillId="0" borderId="79"/>
    <xf numFmtId="0" fontId="19" fillId="0" borderId="0"/>
    <xf numFmtId="0" fontId="56" fillId="0" borderId="52"/>
    <xf numFmtId="0" fontId="139" fillId="44" borderId="61"/>
    <xf numFmtId="0" fontId="70" fillId="0" borderId="0"/>
    <xf numFmtId="0" fontId="50" fillId="0" borderId="0"/>
    <xf numFmtId="0" fontId="278" fillId="0" borderId="0"/>
    <xf numFmtId="0" fontId="70" fillId="0" borderId="0"/>
    <xf numFmtId="0" fontId="70" fillId="0" borderId="0"/>
    <xf numFmtId="0" fontId="19" fillId="0" borderId="0"/>
    <xf numFmtId="0" fontId="139" fillId="44" borderId="61"/>
    <xf numFmtId="0" fontId="19" fillId="0" borderId="0"/>
    <xf numFmtId="0" fontId="278" fillId="0" borderId="0"/>
    <xf numFmtId="0" fontId="70" fillId="0" borderId="0"/>
    <xf numFmtId="0" fontId="19" fillId="0" borderId="0"/>
    <xf numFmtId="0" fontId="19" fillId="0" borderId="0"/>
    <xf numFmtId="0" fontId="70" fillId="0" borderId="0"/>
    <xf numFmtId="0" fontId="76" fillId="52" borderId="0"/>
    <xf numFmtId="0" fontId="139" fillId="44" borderId="61"/>
    <xf numFmtId="0" fontId="70" fillId="0" borderId="0"/>
    <xf numFmtId="0" fontId="19" fillId="0" borderId="0"/>
    <xf numFmtId="0" fontId="70" fillId="0" borderId="0"/>
    <xf numFmtId="0" fontId="70" fillId="0" borderId="0"/>
    <xf numFmtId="0" fontId="278" fillId="48" borderId="83"/>
    <xf numFmtId="0" fontId="70" fillId="0" borderId="0"/>
    <xf numFmtId="0" fontId="64" fillId="0" borderId="55"/>
    <xf numFmtId="0" fontId="278" fillId="0" borderId="0"/>
    <xf numFmtId="0" fontId="19" fillId="0" borderId="0"/>
    <xf numFmtId="0" fontId="70" fillId="0" borderId="0"/>
    <xf numFmtId="0" fontId="270" fillId="0" borderId="112"/>
    <xf numFmtId="0" fontId="50" fillId="0" borderId="0"/>
    <xf numFmtId="0" fontId="70" fillId="0" borderId="0"/>
    <xf numFmtId="0" fontId="19" fillId="0" borderId="0"/>
    <xf numFmtId="0" fontId="64" fillId="0" borderId="55"/>
    <xf numFmtId="0" fontId="139" fillId="44" borderId="61"/>
    <xf numFmtId="0" fontId="70" fillId="44" borderId="0"/>
    <xf numFmtId="0" fontId="46" fillId="0" borderId="0"/>
    <xf numFmtId="0" fontId="278" fillId="48" borderId="83"/>
    <xf numFmtId="0" fontId="70" fillId="0" borderId="0"/>
    <xf numFmtId="0" fontId="278" fillId="0" borderId="0"/>
    <xf numFmtId="0" fontId="19" fillId="0" borderId="0"/>
    <xf numFmtId="0" fontId="70" fillId="0" borderId="0"/>
    <xf numFmtId="0" fontId="19" fillId="0" borderId="0"/>
    <xf numFmtId="0" fontId="192" fillId="0" borderId="79"/>
    <xf numFmtId="0" fontId="278" fillId="48" borderId="83"/>
    <xf numFmtId="0" fontId="270" fillId="0" borderId="112"/>
    <xf numFmtId="0" fontId="70" fillId="0" borderId="0"/>
    <xf numFmtId="0" fontId="19" fillId="0" borderId="0"/>
    <xf numFmtId="0" fontId="70" fillId="0" borderId="0"/>
    <xf numFmtId="0" fontId="139" fillId="44" borderId="61"/>
    <xf numFmtId="0" fontId="70" fillId="0" borderId="0"/>
    <xf numFmtId="0" fontId="19" fillId="0" borderId="0"/>
    <xf numFmtId="0" fontId="74" fillId="56" borderId="0"/>
    <xf numFmtId="0" fontId="70" fillId="0" borderId="0"/>
    <xf numFmtId="0" fontId="134" fillId="0" borderId="0"/>
    <xf numFmtId="0" fontId="56" fillId="0" borderId="52"/>
    <xf numFmtId="0" fontId="141" fillId="0" borderId="0"/>
    <xf numFmtId="0" fontId="278" fillId="0" borderId="0"/>
    <xf numFmtId="0" fontId="19" fillId="0" borderId="0"/>
    <xf numFmtId="0" fontId="272" fillId="82" borderId="116"/>
    <xf numFmtId="0" fontId="228" fillId="45" borderId="84"/>
    <xf numFmtId="0" fontId="19" fillId="0" borderId="0"/>
    <xf numFmtId="0" fontId="278" fillId="0" borderId="0"/>
    <xf numFmtId="0" fontId="19" fillId="0" borderId="0"/>
    <xf numFmtId="0" fontId="116" fillId="0" borderId="0"/>
    <xf numFmtId="0" fontId="270" fillId="0" borderId="112"/>
    <xf numFmtId="0" fontId="62" fillId="0" borderId="0"/>
    <xf numFmtId="0" fontId="70" fillId="0" borderId="0"/>
    <xf numFmtId="0" fontId="56" fillId="0" borderId="52"/>
    <xf numFmtId="0" fontId="56" fillId="0" borderId="52"/>
    <xf numFmtId="0" fontId="278" fillId="0" borderId="0"/>
    <xf numFmtId="0" fontId="19" fillId="0" borderId="0"/>
    <xf numFmtId="0" fontId="278" fillId="0" borderId="0"/>
    <xf numFmtId="0" fontId="19" fillId="0" borderId="0"/>
    <xf numFmtId="0" fontId="278" fillId="48" borderId="83"/>
    <xf numFmtId="0" fontId="19" fillId="0" borderId="0"/>
    <xf numFmtId="0" fontId="19" fillId="0" borderId="0"/>
    <xf numFmtId="0" fontId="70" fillId="0" borderId="0"/>
    <xf numFmtId="0" fontId="278" fillId="48" borderId="83"/>
    <xf numFmtId="0" fontId="70" fillId="0" borderId="0"/>
    <xf numFmtId="0" fontId="70" fillId="14" borderId="50"/>
    <xf numFmtId="0" fontId="19" fillId="0" borderId="0"/>
    <xf numFmtId="0" fontId="70" fillId="0" borderId="0"/>
    <xf numFmtId="0" fontId="139" fillId="44" borderId="61"/>
    <xf numFmtId="0" fontId="57" fillId="0" borderId="53"/>
    <xf numFmtId="0" fontId="278" fillId="0" borderId="0"/>
    <xf numFmtId="0" fontId="70" fillId="0" borderId="0"/>
    <xf numFmtId="0" fontId="278" fillId="0" borderId="0"/>
    <xf numFmtId="0" fontId="70" fillId="0" borderId="0"/>
    <xf numFmtId="0" fontId="278" fillId="0" borderId="0"/>
    <xf numFmtId="0" fontId="19" fillId="0" borderId="0"/>
    <xf numFmtId="0" fontId="51" fillId="0" borderId="0"/>
    <xf numFmtId="0" fontId="278" fillId="0" borderId="0"/>
    <xf numFmtId="0" fontId="278" fillId="0" borderId="0"/>
    <xf numFmtId="0" fontId="56" fillId="0" borderId="52"/>
    <xf numFmtId="0" fontId="19" fillId="0" borderId="0"/>
    <xf numFmtId="0" fontId="278" fillId="0" borderId="0"/>
    <xf numFmtId="0" fontId="278" fillId="0" borderId="0"/>
    <xf numFmtId="0" fontId="70" fillId="0" borderId="0"/>
    <xf numFmtId="0" fontId="116" fillId="0" borderId="0"/>
    <xf numFmtId="0" fontId="272" fillId="0" borderId="144"/>
    <xf numFmtId="0" fontId="278" fillId="0" borderId="0"/>
    <xf numFmtId="0" fontId="74" fillId="54" borderId="0"/>
    <xf numFmtId="0" fontId="70" fillId="0" borderId="0"/>
    <xf numFmtId="0" fontId="278" fillId="48" borderId="83"/>
    <xf numFmtId="0" fontId="75" fillId="0" borderId="0"/>
    <xf numFmtId="0" fontId="70" fillId="0" borderId="0"/>
    <xf numFmtId="0" fontId="70" fillId="0" borderId="0"/>
    <xf numFmtId="0" fontId="70" fillId="0" borderId="0"/>
    <xf numFmtId="0" fontId="19" fillId="0" borderId="0"/>
    <xf numFmtId="0" fontId="70" fillId="0" borderId="0"/>
    <xf numFmtId="0" fontId="270" fillId="0" borderId="112"/>
    <xf numFmtId="0" fontId="278" fillId="0" borderId="0"/>
    <xf numFmtId="0" fontId="104" fillId="0" borderId="63"/>
    <xf numFmtId="0" fontId="70" fillId="0" borderId="0"/>
    <xf numFmtId="0" fontId="59" fillId="0" borderId="54"/>
    <xf numFmtId="0" fontId="70" fillId="0" borderId="0"/>
    <xf numFmtId="0" fontId="70" fillId="0" borderId="0"/>
    <xf numFmtId="0" fontId="70" fillId="0" borderId="0"/>
    <xf numFmtId="0" fontId="139" fillId="44" borderId="61"/>
    <xf numFmtId="0" fontId="278" fillId="0" borderId="0"/>
    <xf numFmtId="0" fontId="70" fillId="0" borderId="0"/>
    <xf numFmtId="0" fontId="56" fillId="0" borderId="52"/>
    <xf numFmtId="0" fontId="19" fillId="0" borderId="0"/>
    <xf numFmtId="0" fontId="70" fillId="0" borderId="0"/>
    <xf numFmtId="0" fontId="278" fillId="48" borderId="83"/>
    <xf numFmtId="0" fontId="278" fillId="0" borderId="0"/>
    <xf numFmtId="0" fontId="278" fillId="0" borderId="0"/>
    <xf numFmtId="0" fontId="278" fillId="0" borderId="0"/>
    <xf numFmtId="0" fontId="278" fillId="48" borderId="83"/>
    <xf numFmtId="0" fontId="278" fillId="0" borderId="0"/>
    <xf numFmtId="0" fontId="19" fillId="0" borderId="0"/>
    <xf numFmtId="0" fontId="278" fillId="0" borderId="0"/>
    <xf numFmtId="0" fontId="19" fillId="0" borderId="0"/>
    <xf numFmtId="0" fontId="70" fillId="0" borderId="0"/>
    <xf numFmtId="0" fontId="70" fillId="0" borderId="0"/>
    <xf numFmtId="0" fontId="70" fillId="0" borderId="0"/>
    <xf numFmtId="0" fontId="70" fillId="0" borderId="0"/>
    <xf numFmtId="0" fontId="74" fillId="54" borderId="0"/>
    <xf numFmtId="0" fontId="76" fillId="51" borderId="0"/>
    <xf numFmtId="0" fontId="59" fillId="0" borderId="0"/>
    <xf numFmtId="0" fontId="70" fillId="0" borderId="0"/>
    <xf numFmtId="0" fontId="46" fillId="0" borderId="0"/>
    <xf numFmtId="0" fontId="19" fillId="0" borderId="0"/>
    <xf numFmtId="0" fontId="19" fillId="0" borderId="0"/>
    <xf numFmtId="0" fontId="70" fillId="0" borderId="0"/>
    <xf numFmtId="0" fontId="59" fillId="0" borderId="54"/>
    <xf numFmtId="0" fontId="70" fillId="0" borderId="0"/>
    <xf numFmtId="0" fontId="278" fillId="0" borderId="0"/>
    <xf numFmtId="0" fontId="278" fillId="0" borderId="0"/>
    <xf numFmtId="0" fontId="46" fillId="0" borderId="0"/>
    <xf numFmtId="0" fontId="70" fillId="0" borderId="0"/>
    <xf numFmtId="0" fontId="272" fillId="0" borderId="144"/>
    <xf numFmtId="0" fontId="19" fillId="0" borderId="0"/>
    <xf numFmtId="0" fontId="70" fillId="0" borderId="0"/>
    <xf numFmtId="0" fontId="19" fillId="0" borderId="0"/>
    <xf numFmtId="0" fontId="278" fillId="0" borderId="0"/>
    <xf numFmtId="0" fontId="19" fillId="0" borderId="0"/>
    <xf numFmtId="0" fontId="70" fillId="0" borderId="0"/>
    <xf numFmtId="0" fontId="19" fillId="0" borderId="0"/>
    <xf numFmtId="0" fontId="70" fillId="0" borderId="0"/>
    <xf numFmtId="0" fontId="278" fillId="0" borderId="0"/>
    <xf numFmtId="0" fontId="113" fillId="0" borderId="0"/>
    <xf numFmtId="0" fontId="19" fillId="0" borderId="0"/>
    <xf numFmtId="0" fontId="278" fillId="0" borderId="0"/>
    <xf numFmtId="0" fontId="70" fillId="0" borderId="0"/>
    <xf numFmtId="0" fontId="278" fillId="48" borderId="83"/>
    <xf numFmtId="0" fontId="19" fillId="0" borderId="0"/>
    <xf numFmtId="0" fontId="70" fillId="0" borderId="0"/>
    <xf numFmtId="0" fontId="19" fillId="0" borderId="0"/>
    <xf numFmtId="0" fontId="19" fillId="0" borderId="0"/>
    <xf numFmtId="0" fontId="270" fillId="0" borderId="112"/>
    <xf numFmtId="0" fontId="70" fillId="0" borderId="0"/>
    <xf numFmtId="0" fontId="70" fillId="0" borderId="0"/>
    <xf numFmtId="0" fontId="70" fillId="0" borderId="0"/>
    <xf numFmtId="0" fontId="70" fillId="0" borderId="0"/>
    <xf numFmtId="0" fontId="278" fillId="0" borderId="0"/>
    <xf numFmtId="0" fontId="70" fillId="0" borderId="0"/>
    <xf numFmtId="0" fontId="70" fillId="0" borderId="0"/>
    <xf numFmtId="0" fontId="70" fillId="41" borderId="0"/>
    <xf numFmtId="0" fontId="19" fillId="0" borderId="0"/>
    <xf numFmtId="0" fontId="19" fillId="0" borderId="0"/>
    <xf numFmtId="0" fontId="19" fillId="0" borderId="0"/>
    <xf numFmtId="0" fontId="70" fillId="0" borderId="0"/>
    <xf numFmtId="0" fontId="70" fillId="46" borderId="0"/>
    <xf numFmtId="0" fontId="8" fillId="44" borderId="0"/>
    <xf numFmtId="0" fontId="19" fillId="0" borderId="0"/>
    <xf numFmtId="0" fontId="70" fillId="0" borderId="0"/>
    <xf numFmtId="0" fontId="149" fillId="75" borderId="137"/>
    <xf numFmtId="0" fontId="19" fillId="0" borderId="0"/>
    <xf numFmtId="0" fontId="278" fillId="0" borderId="0"/>
    <xf numFmtId="0" fontId="19" fillId="0" borderId="0"/>
    <xf numFmtId="0" fontId="19" fillId="0" borderId="0"/>
    <xf numFmtId="0" fontId="278" fillId="0" borderId="0"/>
    <xf numFmtId="0" fontId="67" fillId="0" borderId="0"/>
    <xf numFmtId="0" fontId="70" fillId="0" borderId="0"/>
    <xf numFmtId="0" fontId="87" fillId="0" borderId="0"/>
    <xf numFmtId="0" fontId="70" fillId="0" borderId="0"/>
    <xf numFmtId="0" fontId="70" fillId="0" borderId="0"/>
    <xf numFmtId="0" fontId="139" fillId="44" borderId="61"/>
    <xf numFmtId="0" fontId="70" fillId="0" borderId="0"/>
    <xf numFmtId="0" fontId="278" fillId="0" borderId="0"/>
    <xf numFmtId="0" fontId="70" fillId="0" borderId="0"/>
    <xf numFmtId="0" fontId="70" fillId="44" borderId="0"/>
    <xf numFmtId="0" fontId="278" fillId="48" borderId="83"/>
    <xf numFmtId="0" fontId="70" fillId="0" borderId="0"/>
    <xf numFmtId="0" fontId="56" fillId="0" borderId="52"/>
    <xf numFmtId="0" fontId="45" fillId="50" borderId="0"/>
    <xf numFmtId="0" fontId="278" fillId="0" borderId="0"/>
    <xf numFmtId="0" fontId="19" fillId="0" borderId="0"/>
    <xf numFmtId="0" fontId="19" fillId="0" borderId="0"/>
    <xf numFmtId="0" fontId="70" fillId="0" borderId="0"/>
    <xf numFmtId="0" fontId="19" fillId="0" borderId="0"/>
    <xf numFmtId="0" fontId="70" fillId="0" borderId="0"/>
    <xf numFmtId="0" fontId="70" fillId="40" borderId="0"/>
    <xf numFmtId="0" fontId="70" fillId="0" borderId="0"/>
    <xf numFmtId="0" fontId="278" fillId="48" borderId="83"/>
    <xf numFmtId="0" fontId="46" fillId="0" borderId="0"/>
    <xf numFmtId="0" fontId="152" fillId="0" borderId="0"/>
    <xf numFmtId="0" fontId="70" fillId="0" borderId="0"/>
    <xf numFmtId="0" fontId="70" fillId="0" borderId="0"/>
    <xf numFmtId="0" fontId="70" fillId="0" borderId="0"/>
    <xf numFmtId="0" fontId="70" fillId="0" borderId="0"/>
    <xf numFmtId="0" fontId="70" fillId="0" borderId="0"/>
    <xf numFmtId="0" fontId="278" fillId="0" borderId="0"/>
    <xf numFmtId="0" fontId="270" fillId="0" borderId="112"/>
    <xf numFmtId="0" fontId="70" fillId="0" borderId="0"/>
    <xf numFmtId="0" fontId="70" fillId="0" borderId="0"/>
    <xf numFmtId="0" fontId="278" fillId="0" borderId="0"/>
    <xf numFmtId="0" fontId="70" fillId="0" borderId="0"/>
    <xf numFmtId="0" fontId="70" fillId="0" borderId="0"/>
    <xf numFmtId="0" fontId="99" fillId="45" borderId="61"/>
    <xf numFmtId="0" fontId="70" fillId="0" borderId="0"/>
    <xf numFmtId="0" fontId="139" fillId="44" borderId="61"/>
    <xf numFmtId="0" fontId="278" fillId="48" borderId="83"/>
    <xf numFmtId="0" fontId="70" fillId="44" borderId="0"/>
    <xf numFmtId="0" fontId="19" fillId="0" borderId="0"/>
    <xf numFmtId="0" fontId="19" fillId="0" borderId="0"/>
    <xf numFmtId="0" fontId="76" fillId="51" borderId="0"/>
    <xf numFmtId="0" fontId="165" fillId="0" borderId="0"/>
    <xf numFmtId="0" fontId="19" fillId="0" borderId="0"/>
    <xf numFmtId="0" fontId="70" fillId="0" borderId="0"/>
    <xf numFmtId="0" fontId="70" fillId="0" borderId="0"/>
    <xf numFmtId="0" fontId="56" fillId="0" borderId="52"/>
    <xf numFmtId="0" fontId="70" fillId="0" borderId="0"/>
    <xf numFmtId="0" fontId="278" fillId="0" borderId="0"/>
    <xf numFmtId="0" fontId="70" fillId="0" borderId="0"/>
    <xf numFmtId="0" fontId="19" fillId="0" borderId="0"/>
    <xf numFmtId="0" fontId="270" fillId="0" borderId="112"/>
    <xf numFmtId="0" fontId="70" fillId="0" borderId="0"/>
    <xf numFmtId="0" fontId="74" fillId="55" borderId="0"/>
    <xf numFmtId="0" fontId="70" fillId="0" borderId="0"/>
    <xf numFmtId="0" fontId="228" fillId="45" borderId="84"/>
    <xf numFmtId="0" fontId="19" fillId="0" borderId="0"/>
    <xf numFmtId="0" fontId="19" fillId="0" borderId="0"/>
    <xf numFmtId="0" fontId="59" fillId="0" borderId="54"/>
    <xf numFmtId="0" fontId="70" fillId="0" borderId="0"/>
    <xf numFmtId="0" fontId="278" fillId="0" borderId="0"/>
    <xf numFmtId="0" fontId="70" fillId="0" borderId="0"/>
    <xf numFmtId="0" fontId="59" fillId="0" borderId="54"/>
    <xf numFmtId="0" fontId="270" fillId="0" borderId="112"/>
    <xf numFmtId="0" fontId="278" fillId="0" borderId="0"/>
    <xf numFmtId="0" fontId="70" fillId="0" borderId="0"/>
    <xf numFmtId="0" fontId="19" fillId="0" borderId="0"/>
    <xf numFmtId="0" fontId="278" fillId="0" borderId="0"/>
    <xf numFmtId="0" fontId="137" fillId="0" borderId="0"/>
    <xf numFmtId="0" fontId="278" fillId="0" borderId="0"/>
    <xf numFmtId="0" fontId="70" fillId="49" borderId="0"/>
    <xf numFmtId="0" fontId="70" fillId="0" borderId="0"/>
    <xf numFmtId="0" fontId="50" fillId="0" borderId="0"/>
    <xf numFmtId="0" fontId="278" fillId="0" borderId="0"/>
    <xf numFmtId="0" fontId="70" fillId="0" borderId="0"/>
    <xf numFmtId="0" fontId="70" fillId="0" borderId="0"/>
    <xf numFmtId="0" fontId="278" fillId="48" borderId="83"/>
    <xf numFmtId="0" fontId="17" fillId="0" borderId="114"/>
    <xf numFmtId="0" fontId="19" fillId="0" borderId="0"/>
    <xf numFmtId="0" fontId="70" fillId="0" borderId="0"/>
    <xf numFmtId="0" fontId="19" fillId="0" borderId="0"/>
    <xf numFmtId="0" fontId="70" fillId="0" borderId="0"/>
    <xf numFmtId="0" fontId="278" fillId="0" borderId="0"/>
    <xf numFmtId="0" fontId="70" fillId="0" borderId="0"/>
    <xf numFmtId="0" fontId="278" fillId="0" borderId="0"/>
    <xf numFmtId="0" fontId="70" fillId="0" borderId="0"/>
    <xf numFmtId="0" fontId="56" fillId="0" borderId="52"/>
    <xf numFmtId="0" fontId="70" fillId="0" borderId="0"/>
    <xf numFmtId="0" fontId="70" fillId="0" borderId="0"/>
    <xf numFmtId="0" fontId="19" fillId="0" borderId="0"/>
    <xf numFmtId="0" fontId="278" fillId="0" borderId="0"/>
    <xf numFmtId="0" fontId="19" fillId="0" borderId="0"/>
    <xf numFmtId="0" fontId="70" fillId="0" borderId="0"/>
    <xf numFmtId="0" fontId="278" fillId="0" borderId="0"/>
    <xf numFmtId="0" fontId="19" fillId="0" borderId="0"/>
    <xf numFmtId="0" fontId="70" fillId="0" borderId="0"/>
    <xf numFmtId="0" fontId="24" fillId="0" borderId="0"/>
    <xf numFmtId="0" fontId="19" fillId="0" borderId="0"/>
    <xf numFmtId="0" fontId="19" fillId="0" borderId="0"/>
    <xf numFmtId="0" fontId="266" fillId="0" borderId="109"/>
    <xf numFmtId="0" fontId="19" fillId="0" borderId="0"/>
    <xf numFmtId="0" fontId="70" fillId="0" borderId="0"/>
    <xf numFmtId="0" fontId="278" fillId="0" borderId="0"/>
    <xf numFmtId="0" fontId="19" fillId="0" borderId="0"/>
    <xf numFmtId="0" fontId="270" fillId="0" borderId="112"/>
    <xf numFmtId="0" fontId="70" fillId="0" borderId="0"/>
    <xf numFmtId="0" fontId="272" fillId="0" borderId="144"/>
    <xf numFmtId="0" fontId="70" fillId="0" borderId="0"/>
    <xf numFmtId="0" fontId="253" fillId="48" borderId="83"/>
    <xf numFmtId="0" fontId="70" fillId="0" borderId="0"/>
    <xf numFmtId="0" fontId="8" fillId="45" borderId="0"/>
    <xf numFmtId="0" fontId="19" fillId="0" borderId="0"/>
    <xf numFmtId="0" fontId="59" fillId="0" borderId="54"/>
    <xf numFmtId="0" fontId="278" fillId="0" borderId="0"/>
    <xf numFmtId="0" fontId="278" fillId="0" borderId="0"/>
    <xf numFmtId="0" fontId="74" fillId="47" borderId="0"/>
    <xf numFmtId="0" fontId="63" fillId="0" borderId="55"/>
    <xf numFmtId="0" fontId="59" fillId="0" borderId="0"/>
    <xf numFmtId="0" fontId="45" fillId="47" borderId="0"/>
    <xf numFmtId="0" fontId="139" fillId="44" borderId="61"/>
    <xf numFmtId="0" fontId="51" fillId="0" borderId="0"/>
    <xf numFmtId="0" fontId="70" fillId="0" borderId="0"/>
    <xf numFmtId="0" fontId="70" fillId="0" borderId="0"/>
    <xf numFmtId="0" fontId="19" fillId="0" borderId="0"/>
    <xf numFmtId="0" fontId="70" fillId="0" borderId="0"/>
    <xf numFmtId="0" fontId="19" fillId="0" borderId="0"/>
    <xf numFmtId="0" fontId="19" fillId="0" borderId="0"/>
    <xf numFmtId="0" fontId="19" fillId="48" borderId="0"/>
    <xf numFmtId="0" fontId="19" fillId="0" borderId="0"/>
    <xf numFmtId="0" fontId="70" fillId="0" borderId="0"/>
    <xf numFmtId="0" fontId="19" fillId="0" borderId="0"/>
    <xf numFmtId="0" fontId="139" fillId="44" borderId="61"/>
    <xf numFmtId="0" fontId="278" fillId="0" borderId="0"/>
    <xf numFmtId="0" fontId="60" fillId="0" borderId="0"/>
    <xf numFmtId="0" fontId="278" fillId="0" borderId="0"/>
    <xf numFmtId="0" fontId="81" fillId="0" borderId="132"/>
    <xf numFmtId="0" fontId="70" fillId="0" borderId="0"/>
    <xf numFmtId="0" fontId="19" fillId="0" borderId="0"/>
    <xf numFmtId="0" fontId="139" fillId="44" borderId="61"/>
    <xf numFmtId="0" fontId="70" fillId="0" borderId="0"/>
    <xf numFmtId="0" fontId="19" fillId="0" borderId="0"/>
    <xf numFmtId="0" fontId="278" fillId="0" borderId="0"/>
    <xf numFmtId="0" fontId="70" fillId="0" borderId="0"/>
    <xf numFmtId="0" fontId="272" fillId="82" borderId="116"/>
    <xf numFmtId="0" fontId="278" fillId="0" borderId="0"/>
    <xf numFmtId="0" fontId="278" fillId="0" borderId="0"/>
    <xf numFmtId="0" fontId="3" fillId="63" borderId="137"/>
    <xf numFmtId="0" fontId="278" fillId="0" borderId="0"/>
    <xf numFmtId="0" fontId="278" fillId="0" borderId="0"/>
    <xf numFmtId="0" fontId="70" fillId="0" borderId="0"/>
    <xf numFmtId="0" fontId="278" fillId="0" borderId="0"/>
    <xf numFmtId="0" fontId="19" fillId="0" borderId="0"/>
    <xf numFmtId="0" fontId="19" fillId="0" borderId="0"/>
    <xf numFmtId="0" fontId="278" fillId="0" borderId="0"/>
    <xf numFmtId="0" fontId="70" fillId="0" borderId="0"/>
    <xf numFmtId="0" fontId="272" fillId="0" borderId="0"/>
    <xf numFmtId="0" fontId="278" fillId="48" borderId="83"/>
    <xf numFmtId="0" fontId="278" fillId="48" borderId="83"/>
    <xf numFmtId="0" fontId="70" fillId="0" borderId="0"/>
    <xf numFmtId="0" fontId="19" fillId="0" borderId="0"/>
    <xf numFmtId="0" fontId="19" fillId="0" borderId="0"/>
    <xf numFmtId="0" fontId="278" fillId="0" borderId="0"/>
    <xf numFmtId="0" fontId="70" fillId="0" borderId="0"/>
    <xf numFmtId="0" fontId="70" fillId="0" borderId="0"/>
    <xf numFmtId="0" fontId="19" fillId="0" borderId="0"/>
    <xf numFmtId="0" fontId="75" fillId="0" borderId="0"/>
    <xf numFmtId="0" fontId="278" fillId="0" borderId="0"/>
    <xf numFmtId="0" fontId="70" fillId="0" borderId="0"/>
    <xf numFmtId="0" fontId="11" fillId="0" borderId="0"/>
    <xf numFmtId="0" fontId="19" fillId="0" borderId="0"/>
    <xf numFmtId="0" fontId="70" fillId="0" borderId="0"/>
    <xf numFmtId="0" fontId="278" fillId="0" borderId="0"/>
    <xf numFmtId="0" fontId="70" fillId="0" borderId="0"/>
    <xf numFmtId="0" fontId="70" fillId="0" borderId="0"/>
    <xf numFmtId="0" fontId="278" fillId="48" borderId="83"/>
    <xf numFmtId="0" fontId="278" fillId="0" borderId="0"/>
    <xf numFmtId="0" fontId="19" fillId="0" borderId="0"/>
    <xf numFmtId="0" fontId="278" fillId="0" borderId="0"/>
    <xf numFmtId="0" fontId="278" fillId="48" borderId="83"/>
    <xf numFmtId="0" fontId="272" fillId="0" borderId="0"/>
    <xf numFmtId="0" fontId="70" fillId="0" borderId="0"/>
    <xf numFmtId="0" fontId="70" fillId="0" borderId="0"/>
    <xf numFmtId="0" fontId="19" fillId="0" borderId="0"/>
    <xf numFmtId="0" fontId="19" fillId="0" borderId="0"/>
    <xf numFmtId="0" fontId="19" fillId="0" borderId="0"/>
    <xf numFmtId="0" fontId="70" fillId="0" borderId="0"/>
    <xf numFmtId="0" fontId="19" fillId="43" borderId="0"/>
    <xf numFmtId="0" fontId="270" fillId="0" borderId="112"/>
    <xf numFmtId="0" fontId="70" fillId="0" borderId="0"/>
    <xf numFmtId="0" fontId="278" fillId="0" borderId="0"/>
    <xf numFmtId="0" fontId="278" fillId="48" borderId="83"/>
    <xf numFmtId="0" fontId="85" fillId="0" borderId="54"/>
    <xf numFmtId="0" fontId="70" fillId="0" borderId="0"/>
    <xf numFmtId="0" fontId="70" fillId="0" borderId="0"/>
    <xf numFmtId="0" fontId="56" fillId="0" borderId="52"/>
    <xf numFmtId="0" fontId="19" fillId="0" borderId="0"/>
    <xf numFmtId="0" fontId="278" fillId="0" borderId="0"/>
    <xf numFmtId="0" fontId="70" fillId="0" borderId="0"/>
    <xf numFmtId="0" fontId="45" fillId="50" borderId="0"/>
    <xf numFmtId="0" fontId="74" fillId="58" borderId="0"/>
    <xf numFmtId="0" fontId="19" fillId="0" borderId="0"/>
    <xf numFmtId="0" fontId="70" fillId="0" borderId="0"/>
    <xf numFmtId="0" fontId="19" fillId="0" borderId="0"/>
    <xf numFmtId="0" fontId="278" fillId="0" borderId="0"/>
    <xf numFmtId="0" fontId="52" fillId="0" borderId="0"/>
    <xf numFmtId="0" fontId="276" fillId="0" borderId="132"/>
    <xf numFmtId="0" fontId="19" fillId="0" borderId="0"/>
    <xf numFmtId="0" fontId="70" fillId="0" borderId="0"/>
    <xf numFmtId="0" fontId="56" fillId="0" borderId="52"/>
    <xf numFmtId="0" fontId="278" fillId="0" borderId="0"/>
    <xf numFmtId="0" fontId="278" fillId="0" borderId="0"/>
    <xf numFmtId="0" fontId="278" fillId="0" borderId="0"/>
    <xf numFmtId="0" fontId="70" fillId="0" borderId="0"/>
    <xf numFmtId="0" fontId="278" fillId="0" borderId="0"/>
    <xf numFmtId="0" fontId="19" fillId="0" borderId="0"/>
    <xf numFmtId="0" fontId="70" fillId="0" borderId="0"/>
    <xf numFmtId="0" fontId="76" fillId="44" borderId="0"/>
    <xf numFmtId="0" fontId="278" fillId="0" borderId="0"/>
    <xf numFmtId="0" fontId="70" fillId="0" borderId="0"/>
    <xf numFmtId="0" fontId="19" fillId="0" borderId="0"/>
    <xf numFmtId="0" fontId="74" fillId="60" borderId="0"/>
    <xf numFmtId="0" fontId="19" fillId="0" borderId="0"/>
    <xf numFmtId="0" fontId="46" fillId="0" borderId="0"/>
    <xf numFmtId="0" fontId="228" fillId="45" borderId="84"/>
    <xf numFmtId="0" fontId="70" fillId="43" borderId="0"/>
    <xf numFmtId="0" fontId="19" fillId="0" borderId="0"/>
    <xf numFmtId="0" fontId="278" fillId="0" borderId="0"/>
    <xf numFmtId="0" fontId="19" fillId="0" borderId="0"/>
    <xf numFmtId="0" fontId="70" fillId="0" borderId="0"/>
    <xf numFmtId="0" fontId="278" fillId="48" borderId="83"/>
    <xf numFmtId="0" fontId="70" fillId="0" borderId="0"/>
    <xf numFmtId="0" fontId="278" fillId="48" borderId="83"/>
    <xf numFmtId="0" fontId="74" fillId="54" borderId="0"/>
    <xf numFmtId="0" fontId="278" fillId="48" borderId="83"/>
    <xf numFmtId="0" fontId="278" fillId="0" borderId="0"/>
    <xf numFmtId="0" fontId="139" fillId="44" borderId="61"/>
    <xf numFmtId="0" fontId="70" fillId="0" borderId="0"/>
    <xf numFmtId="0" fontId="278" fillId="0" borderId="0"/>
    <xf numFmtId="0" fontId="70" fillId="0" borderId="0"/>
    <xf numFmtId="0" fontId="70" fillId="0" borderId="0"/>
    <xf numFmtId="0" fontId="46" fillId="0" borderId="0"/>
    <xf numFmtId="0" fontId="19" fillId="0" borderId="0"/>
    <xf numFmtId="0" fontId="19" fillId="0" borderId="0"/>
    <xf numFmtId="0" fontId="17" fillId="0" borderId="0"/>
    <xf numFmtId="0" fontId="278" fillId="0" borderId="0"/>
    <xf numFmtId="0" fontId="270" fillId="0" borderId="112"/>
    <xf numFmtId="0" fontId="8" fillId="47" borderId="0"/>
    <xf numFmtId="0" fontId="139" fillId="44" borderId="61"/>
    <xf numFmtId="0" fontId="8" fillId="45" borderId="0"/>
    <xf numFmtId="0" fontId="208" fillId="1" borderId="132"/>
    <xf numFmtId="0" fontId="70" fillId="0" borderId="0"/>
    <xf numFmtId="0" fontId="70" fillId="0" borderId="0"/>
    <xf numFmtId="0" fontId="70" fillId="0" borderId="0"/>
    <xf numFmtId="0" fontId="19" fillId="0" borderId="0"/>
    <xf numFmtId="0" fontId="19" fillId="0" borderId="0"/>
    <xf numFmtId="0" fontId="139" fillId="44" borderId="61"/>
    <xf numFmtId="0" fontId="278" fillId="0" borderId="0"/>
    <xf numFmtId="0" fontId="70" fillId="0" borderId="0"/>
    <xf numFmtId="0" fontId="46" fillId="0" borderId="0"/>
    <xf numFmtId="0" fontId="270" fillId="0" borderId="112"/>
    <xf numFmtId="0" fontId="19" fillId="0" borderId="0"/>
    <xf numFmtId="0" fontId="70" fillId="0" borderId="0"/>
    <xf numFmtId="0" fontId="46" fillId="0" borderId="0"/>
    <xf numFmtId="0" fontId="278" fillId="0" borderId="0"/>
    <xf numFmtId="0" fontId="19" fillId="0" borderId="0"/>
    <xf numFmtId="0" fontId="56" fillId="0" borderId="52"/>
    <xf numFmtId="0" fontId="70" fillId="0" borderId="0"/>
    <xf numFmtId="0" fontId="70" fillId="0" borderId="0"/>
    <xf numFmtId="0" fontId="278" fillId="0" borderId="0"/>
    <xf numFmtId="0" fontId="278" fillId="103" borderId="102"/>
    <xf numFmtId="0" fontId="70" fillId="0" borderId="0"/>
    <xf numFmtId="0" fontId="70" fillId="0" borderId="0"/>
    <xf numFmtId="0" fontId="91" fillId="45" borderId="0"/>
    <xf numFmtId="0" fontId="19" fillId="0" borderId="0"/>
    <xf numFmtId="0" fontId="19" fillId="0" borderId="0"/>
    <xf numFmtId="0" fontId="19" fillId="0" borderId="0"/>
    <xf numFmtId="0" fontId="70" fillId="0" borderId="0"/>
    <xf numFmtId="0" fontId="278" fillId="48" borderId="83"/>
    <xf numFmtId="0" fontId="46" fillId="0" borderId="0"/>
    <xf numFmtId="0" fontId="70" fillId="0" borderId="0"/>
    <xf numFmtId="0" fontId="70" fillId="0" borderId="0"/>
    <xf numFmtId="0" fontId="278" fillId="48" borderId="83"/>
    <xf numFmtId="0" fontId="70" fillId="0" borderId="0"/>
    <xf numFmtId="0" fontId="70" fillId="0" borderId="0"/>
    <xf numFmtId="0" fontId="70" fillId="0" borderId="0"/>
    <xf numFmtId="0" fontId="19" fillId="0" borderId="0"/>
    <xf numFmtId="0" fontId="278" fillId="0" borderId="0"/>
    <xf numFmtId="0" fontId="278" fillId="0" borderId="0"/>
    <xf numFmtId="0" fontId="19" fillId="0" borderId="0"/>
    <xf numFmtId="0" fontId="278" fillId="48" borderId="83"/>
    <xf numFmtId="0" fontId="139" fillId="44" borderId="61"/>
    <xf numFmtId="0" fontId="19" fillId="0" borderId="0"/>
    <xf numFmtId="0" fontId="278" fillId="0" borderId="0"/>
    <xf numFmtId="0" fontId="70" fillId="0" borderId="0"/>
    <xf numFmtId="0" fontId="278" fillId="0" borderId="0"/>
    <xf numFmtId="0" fontId="19" fillId="36" borderId="0"/>
    <xf numFmtId="0" fontId="70" fillId="0" borderId="0"/>
    <xf numFmtId="0" fontId="70" fillId="0" borderId="0"/>
    <xf numFmtId="0" fontId="19" fillId="0" borderId="0"/>
    <xf numFmtId="0" fontId="278" fillId="0" borderId="0"/>
    <xf numFmtId="0" fontId="19" fillId="0" borderId="0"/>
    <xf numFmtId="0" fontId="272" fillId="0" borderId="0"/>
    <xf numFmtId="0" fontId="74" fillId="53" borderId="0"/>
    <xf numFmtId="0" fontId="70" fillId="0" borderId="0"/>
    <xf numFmtId="0" fontId="19" fillId="0" borderId="0"/>
    <xf numFmtId="0" fontId="70" fillId="0" borderId="0"/>
    <xf numFmtId="0" fontId="278" fillId="0" borderId="0"/>
    <xf numFmtId="0" fontId="278" fillId="0" borderId="0"/>
    <xf numFmtId="0" fontId="70" fillId="0" borderId="0"/>
    <xf numFmtId="0" fontId="278" fillId="0" borderId="0"/>
    <xf numFmtId="0" fontId="228" fillId="45" borderId="84"/>
    <xf numFmtId="0" fontId="56" fillId="0" borderId="52"/>
    <xf numFmtId="0" fontId="19" fillId="0" borderId="0"/>
    <xf numFmtId="0" fontId="228" fillId="45" borderId="84"/>
    <xf numFmtId="0" fontId="19" fillId="0" borderId="0"/>
    <xf numFmtId="0" fontId="19" fillId="0" borderId="0"/>
    <xf numFmtId="0" fontId="278" fillId="0" borderId="0"/>
    <xf numFmtId="0" fontId="70" fillId="40" borderId="0"/>
    <xf numFmtId="0" fontId="19" fillId="0" borderId="0"/>
    <xf numFmtId="0" fontId="70" fillId="0" borderId="0"/>
    <xf numFmtId="0" fontId="270" fillId="0" borderId="112"/>
    <xf numFmtId="0" fontId="17" fillId="0" borderId="0"/>
    <xf numFmtId="0" fontId="70" fillId="0" borderId="0"/>
    <xf numFmtId="0" fontId="278" fillId="0" borderId="0"/>
    <xf numFmtId="0" fontId="70" fillId="0" borderId="0"/>
    <xf numFmtId="0" fontId="70" fillId="0" borderId="0"/>
    <xf numFmtId="0" fontId="19" fillId="0" borderId="0"/>
    <xf numFmtId="0" fontId="139" fillId="44" borderId="61"/>
    <xf numFmtId="0" fontId="64" fillId="0" borderId="55"/>
    <xf numFmtId="0" fontId="19" fillId="0" borderId="0"/>
    <xf numFmtId="0" fontId="70" fillId="0" borderId="0"/>
    <xf numFmtId="0" fontId="213" fillId="0" borderId="0"/>
    <xf numFmtId="0" fontId="70" fillId="0" borderId="0"/>
    <xf numFmtId="0" fontId="19" fillId="0" borderId="0"/>
    <xf numFmtId="0" fontId="278" fillId="0" borderId="0"/>
    <xf numFmtId="0" fontId="250" fillId="107" borderId="168"/>
    <xf numFmtId="0" fontId="19" fillId="0" borderId="0"/>
    <xf numFmtId="0" fontId="278" fillId="48" borderId="83"/>
    <xf numFmtId="0" fontId="70" fillId="0" borderId="0"/>
    <xf numFmtId="0" fontId="19" fillId="0" borderId="0"/>
    <xf numFmtId="0" fontId="19" fillId="0" borderId="0"/>
    <xf numFmtId="0" fontId="139" fillId="44" borderId="61"/>
    <xf numFmtId="0" fontId="149" fillId="75" borderId="137"/>
    <xf numFmtId="0" fontId="19" fillId="0" borderId="0"/>
    <xf numFmtId="0" fontId="278" fillId="48" borderId="83"/>
    <xf numFmtId="0" fontId="278" fillId="0" borderId="0"/>
    <xf numFmtId="0" fontId="70" fillId="0" borderId="0"/>
    <xf numFmtId="0" fontId="278" fillId="0" borderId="0"/>
    <xf numFmtId="0" fontId="70" fillId="0" borderId="0"/>
    <xf numFmtId="0" fontId="278" fillId="0" borderId="67"/>
    <xf numFmtId="0" fontId="278" fillId="0" borderId="0"/>
    <xf numFmtId="0" fontId="139" fillId="44" borderId="61"/>
    <xf numFmtId="0" fontId="19" fillId="0" borderId="0"/>
    <xf numFmtId="0" fontId="278" fillId="0" borderId="86"/>
    <xf numFmtId="0" fontId="70" fillId="0" borderId="0"/>
    <xf numFmtId="0" fontId="278" fillId="0" borderId="0"/>
    <xf numFmtId="0" fontId="81" fillId="0" borderId="132"/>
    <xf numFmtId="0" fontId="19" fillId="0" borderId="0"/>
    <xf numFmtId="0" fontId="70" fillId="0" borderId="0"/>
    <xf numFmtId="0" fontId="70" fillId="0" borderId="0"/>
    <xf numFmtId="0" fontId="19" fillId="0" borderId="0"/>
    <xf numFmtId="0" fontId="278" fillId="48" borderId="83"/>
    <xf numFmtId="0" fontId="19" fillId="0" borderId="0"/>
    <xf numFmtId="0" fontId="70" fillId="0" borderId="0"/>
    <xf numFmtId="0" fontId="19" fillId="0" borderId="0"/>
    <xf numFmtId="0" fontId="70" fillId="0" borderId="0"/>
    <xf numFmtId="0" fontId="19" fillId="0" borderId="0"/>
    <xf numFmtId="0" fontId="46" fillId="0" borderId="0"/>
    <xf numFmtId="0" fontId="70" fillId="0" borderId="0"/>
    <xf numFmtId="0" fontId="70" fillId="0" borderId="0"/>
    <xf numFmtId="0" fontId="139" fillId="44" borderId="61"/>
    <xf numFmtId="0" fontId="70" fillId="0" borderId="0"/>
    <xf numFmtId="0" fontId="270" fillId="0" borderId="112"/>
    <xf numFmtId="0" fontId="70" fillId="0" borderId="0"/>
    <xf numFmtId="0" fontId="19" fillId="0" borderId="0"/>
    <xf numFmtId="0" fontId="70" fillId="0" borderId="0"/>
    <xf numFmtId="0" fontId="59" fillId="0" borderId="0"/>
    <xf numFmtId="0" fontId="70" fillId="0" borderId="0"/>
    <xf numFmtId="0" fontId="70" fillId="0" borderId="0"/>
    <xf numFmtId="0" fontId="278" fillId="0" borderId="0"/>
    <xf numFmtId="0" fontId="70" fillId="0" borderId="0"/>
    <xf numFmtId="0" fontId="270" fillId="0" borderId="112"/>
    <xf numFmtId="0" fontId="19" fillId="0" borderId="0"/>
    <xf numFmtId="0" fontId="278" fillId="0" borderId="0"/>
    <xf numFmtId="0" fontId="278" fillId="0" borderId="0"/>
    <xf numFmtId="0" fontId="278" fillId="0" borderId="0"/>
    <xf numFmtId="0" fontId="70" fillId="0" borderId="0"/>
    <xf numFmtId="0" fontId="19" fillId="0" borderId="0"/>
    <xf numFmtId="0" fontId="157" fillId="76" borderId="128"/>
    <xf numFmtId="0" fontId="278" fillId="0" borderId="0"/>
    <xf numFmtId="0" fontId="19" fillId="0" borderId="0"/>
    <xf numFmtId="0" fontId="81" fillId="0" borderId="132"/>
    <xf numFmtId="0" fontId="70" fillId="0" borderId="0"/>
    <xf numFmtId="0" fontId="70" fillId="0" borderId="0"/>
    <xf numFmtId="0" fontId="70" fillId="0" borderId="0"/>
    <xf numFmtId="0" fontId="19" fillId="0" borderId="0"/>
    <xf numFmtId="0" fontId="19" fillId="0" borderId="0"/>
    <xf numFmtId="0" fontId="139" fillId="44" borderId="61"/>
    <xf numFmtId="0" fontId="19" fillId="0" borderId="0"/>
    <xf numFmtId="0" fontId="70" fillId="0" borderId="0"/>
    <xf numFmtId="0" fontId="70" fillId="0" borderId="0"/>
    <xf numFmtId="0" fontId="70" fillId="0" borderId="0"/>
    <xf numFmtId="0" fontId="19" fillId="0" borderId="0"/>
    <xf numFmtId="0" fontId="70" fillId="0" borderId="0"/>
    <xf numFmtId="0" fontId="278" fillId="0" borderId="0"/>
    <xf numFmtId="0" fontId="70" fillId="0" borderId="0"/>
    <xf numFmtId="0" fontId="70" fillId="0" borderId="0"/>
    <xf numFmtId="0" fontId="19" fillId="0" borderId="0"/>
    <xf numFmtId="0" fontId="278" fillId="0" borderId="0"/>
    <xf numFmtId="0" fontId="70" fillId="0" borderId="0"/>
    <xf numFmtId="0" fontId="278" fillId="0" borderId="0"/>
    <xf numFmtId="0" fontId="139" fillId="44" borderId="61"/>
    <xf numFmtId="0" fontId="278" fillId="0" borderId="0"/>
    <xf numFmtId="0" fontId="19" fillId="0" borderId="0"/>
    <xf numFmtId="0" fontId="8" fillId="46" borderId="0"/>
    <xf numFmtId="0" fontId="19" fillId="0" borderId="0"/>
    <xf numFmtId="0" fontId="278" fillId="0" borderId="0"/>
    <xf numFmtId="0" fontId="70" fillId="0" borderId="0"/>
    <xf numFmtId="0" fontId="172" fillId="0" borderId="0"/>
    <xf numFmtId="0" fontId="139" fillId="44" borderId="61"/>
    <xf numFmtId="0" fontId="70" fillId="0" borderId="0"/>
    <xf numFmtId="0" fontId="70" fillId="0" borderId="0"/>
    <xf numFmtId="0" fontId="46" fillId="0" borderId="0"/>
    <xf numFmtId="0" fontId="70" fillId="0" borderId="0"/>
    <xf numFmtId="0" fontId="70" fillId="0" borderId="0"/>
    <xf numFmtId="0" fontId="19" fillId="0" borderId="0"/>
    <xf numFmtId="0" fontId="278" fillId="0" borderId="0"/>
    <xf numFmtId="0" fontId="278" fillId="0" borderId="0"/>
    <xf numFmtId="0" fontId="139" fillId="44" borderId="61"/>
    <xf numFmtId="0" fontId="278" fillId="48" borderId="83"/>
    <xf numFmtId="0" fontId="70" fillId="0" borderId="0"/>
    <xf numFmtId="0" fontId="19" fillId="0" borderId="0"/>
    <xf numFmtId="0" fontId="278" fillId="0" borderId="0"/>
    <xf numFmtId="0" fontId="45" fillId="59" borderId="0"/>
    <xf numFmtId="0" fontId="45" fillId="72" borderId="0"/>
    <xf numFmtId="0" fontId="70" fillId="0" borderId="0"/>
    <xf numFmtId="0" fontId="278" fillId="48" borderId="83"/>
    <xf numFmtId="0" fontId="70" fillId="0" borderId="0"/>
    <xf numFmtId="0" fontId="278" fillId="0" borderId="0"/>
    <xf numFmtId="0" fontId="278" fillId="48" borderId="83"/>
    <xf numFmtId="0" fontId="149" fillId="75" borderId="137"/>
    <xf numFmtId="0" fontId="17" fillId="0" borderId="114"/>
    <xf numFmtId="0" fontId="139" fillId="44" borderId="61"/>
    <xf numFmtId="0" fontId="139" fillId="44" borderId="61"/>
    <xf numFmtId="0" fontId="70" fillId="0" borderId="0"/>
    <xf numFmtId="0" fontId="278" fillId="0" borderId="0"/>
    <xf numFmtId="0" fontId="70" fillId="0" borderId="0"/>
    <xf numFmtId="0" fontId="278" fillId="0" borderId="0"/>
    <xf numFmtId="0" fontId="278" fillId="48" borderId="83"/>
    <xf numFmtId="0" fontId="70" fillId="0" borderId="0"/>
    <xf numFmtId="0" fontId="278" fillId="0" borderId="0"/>
    <xf numFmtId="0" fontId="278" fillId="48" borderId="83"/>
    <xf numFmtId="0" fontId="278" fillId="0" borderId="0"/>
    <xf numFmtId="0" fontId="278" fillId="0" borderId="0"/>
    <xf numFmtId="0" fontId="139" fillId="44" borderId="61"/>
    <xf numFmtId="0" fontId="70" fillId="0" borderId="0"/>
    <xf numFmtId="0" fontId="278" fillId="0" borderId="0"/>
    <xf numFmtId="0" fontId="19" fillId="0" borderId="0"/>
    <xf numFmtId="0" fontId="70" fillId="0" borderId="0"/>
    <xf numFmtId="0" fontId="19" fillId="0" borderId="0"/>
    <xf numFmtId="0" fontId="70" fillId="42" borderId="0"/>
    <xf numFmtId="0" fontId="70" fillId="0" borderId="0"/>
    <xf numFmtId="0" fontId="19" fillId="0" borderId="0"/>
    <xf numFmtId="0" fontId="70" fillId="0" borderId="0"/>
    <xf numFmtId="0" fontId="70" fillId="0" borderId="0"/>
    <xf numFmtId="0" fontId="56" fillId="0" borderId="52"/>
    <xf numFmtId="0" fontId="278" fillId="48" borderId="83"/>
    <xf numFmtId="0" fontId="272" fillId="0" borderId="168"/>
    <xf numFmtId="0" fontId="70" fillId="0" borderId="0"/>
    <xf numFmtId="0" fontId="278" fillId="48" borderId="83"/>
    <xf numFmtId="0" fontId="19" fillId="0" borderId="0"/>
    <xf numFmtId="0" fontId="278" fillId="0" borderId="0"/>
    <xf numFmtId="0" fontId="81" fillId="0" borderId="132"/>
    <xf numFmtId="0" fontId="278" fillId="0" borderId="0"/>
    <xf numFmtId="0" fontId="278" fillId="0" borderId="0"/>
    <xf numFmtId="0" fontId="70" fillId="0" borderId="0"/>
    <xf numFmtId="0" fontId="278" fillId="0" borderId="0"/>
    <xf numFmtId="0" fontId="19" fillId="0" borderId="0"/>
    <xf numFmtId="0" fontId="19" fillId="0" borderId="0"/>
    <xf numFmtId="0" fontId="139" fillId="44" borderId="61"/>
    <xf numFmtId="0" fontId="196" fillId="11" borderId="0"/>
    <xf numFmtId="0" fontId="70" fillId="0" borderId="0"/>
    <xf numFmtId="0" fontId="70" fillId="0" borderId="0"/>
    <xf numFmtId="0" fontId="19" fillId="0" borderId="0"/>
    <xf numFmtId="0" fontId="270" fillId="0" borderId="112"/>
    <xf numFmtId="0" fontId="76" fillId="44" borderId="0"/>
    <xf numFmtId="0" fontId="50" fillId="0" borderId="0"/>
    <xf numFmtId="0" fontId="139" fillId="44" borderId="61"/>
    <xf numFmtId="0" fontId="70" fillId="0" borderId="0"/>
    <xf numFmtId="0" fontId="70" fillId="0" borderId="0"/>
    <xf numFmtId="0" fontId="70" fillId="0" borderId="0"/>
    <xf numFmtId="0" fontId="278" fillId="0" borderId="0"/>
    <xf numFmtId="0" fontId="70" fillId="0" borderId="0"/>
    <xf numFmtId="0" fontId="70" fillId="50" borderId="0"/>
    <xf numFmtId="0" fontId="278" fillId="0" borderId="0"/>
    <xf numFmtId="0" fontId="19" fillId="0" borderId="0"/>
    <xf numFmtId="0" fontId="70" fillId="0" borderId="0"/>
    <xf numFmtId="0" fontId="139" fillId="44" borderId="61"/>
    <xf numFmtId="0" fontId="70" fillId="0" borderId="0"/>
    <xf numFmtId="0" fontId="139" fillId="44" borderId="61"/>
    <xf numFmtId="0" fontId="70" fillId="0" borderId="0"/>
    <xf numFmtId="0" fontId="278" fillId="0" borderId="0"/>
    <xf numFmtId="0" fontId="64" fillId="0" borderId="55"/>
    <xf numFmtId="0" fontId="278" fillId="0" borderId="0"/>
    <xf numFmtId="0" fontId="270" fillId="0" borderId="112"/>
    <xf numFmtId="0" fontId="19" fillId="0" borderId="0"/>
    <xf numFmtId="0" fontId="278" fillId="48" borderId="83"/>
    <xf numFmtId="0" fontId="19" fillId="0" borderId="0"/>
    <xf numFmtId="0" fontId="70" fillId="0" borderId="0"/>
    <xf numFmtId="0" fontId="19" fillId="0" borderId="0"/>
    <xf numFmtId="0" fontId="70" fillId="0" borderId="0"/>
    <xf numFmtId="0" fontId="8" fillId="44" borderId="0"/>
    <xf numFmtId="0" fontId="192" fillId="0" borderId="79"/>
    <xf numFmtId="0" fontId="273" fillId="0" borderId="128"/>
    <xf numFmtId="0" fontId="70" fillId="0" borderId="0"/>
    <xf numFmtId="0" fontId="19" fillId="0" borderId="0"/>
    <xf numFmtId="0" fontId="70" fillId="0" borderId="0"/>
    <xf numFmtId="0" fontId="272" fillId="82" borderId="116"/>
    <xf numFmtId="0" fontId="59" fillId="0" borderId="0"/>
    <xf numFmtId="0" fontId="70" fillId="0" borderId="0"/>
    <xf numFmtId="0" fontId="119" fillId="0" borderId="54"/>
    <xf numFmtId="0" fontId="19" fillId="0" borderId="0"/>
    <xf numFmtId="0" fontId="139" fillId="44" borderId="61"/>
    <xf numFmtId="0" fontId="19" fillId="0" borderId="0"/>
    <xf numFmtId="0" fontId="49" fillId="0" borderId="0"/>
    <xf numFmtId="0" fontId="272" fillId="82" borderId="116"/>
    <xf numFmtId="0" fontId="59" fillId="0" borderId="0"/>
    <xf numFmtId="0" fontId="70" fillId="0" borderId="0"/>
    <xf numFmtId="0" fontId="19" fillId="0" borderId="0"/>
    <xf numFmtId="0" fontId="270" fillId="0" borderId="112"/>
    <xf numFmtId="0" fontId="56" fillId="0" borderId="52"/>
    <xf numFmtId="0" fontId="46" fillId="0" borderId="0"/>
    <xf numFmtId="0" fontId="70" fillId="0" borderId="0"/>
    <xf numFmtId="0" fontId="70" fillId="0" borderId="0"/>
    <xf numFmtId="0" fontId="19" fillId="0" borderId="0"/>
    <xf numFmtId="0" fontId="278" fillId="0" borderId="0"/>
    <xf numFmtId="0" fontId="19" fillId="0" borderId="0"/>
    <xf numFmtId="0" fontId="270" fillId="0" borderId="112"/>
    <xf numFmtId="0" fontId="278" fillId="0" borderId="0"/>
    <xf numFmtId="0" fontId="19" fillId="0" borderId="0"/>
    <xf numFmtId="0" fontId="270" fillId="0" borderId="112"/>
    <xf numFmtId="0" fontId="70" fillId="0" borderId="0"/>
    <xf numFmtId="0" fontId="192" fillId="0" borderId="79"/>
    <xf numFmtId="0" fontId="19" fillId="0" borderId="0"/>
    <xf numFmtId="0" fontId="19" fillId="0" borderId="0"/>
    <xf numFmtId="0" fontId="19" fillId="0" borderId="0"/>
    <xf numFmtId="0" fontId="19" fillId="0" borderId="0"/>
    <xf numFmtId="0" fontId="70" fillId="0" borderId="0"/>
    <xf numFmtId="0" fontId="278" fillId="0" borderId="0"/>
    <xf numFmtId="0" fontId="19" fillId="0" borderId="0"/>
    <xf numFmtId="0" fontId="19" fillId="0" borderId="0"/>
    <xf numFmtId="0" fontId="70" fillId="0" borderId="0"/>
    <xf numFmtId="0" fontId="46" fillId="0" borderId="0"/>
    <xf numFmtId="0" fontId="19" fillId="0" borderId="0"/>
    <xf numFmtId="0" fontId="278" fillId="0" borderId="0"/>
    <xf numFmtId="0" fontId="70" fillId="0" borderId="0"/>
    <xf numFmtId="0" fontId="59" fillId="0" borderId="54"/>
    <xf numFmtId="0" fontId="278" fillId="0" borderId="0"/>
    <xf numFmtId="0" fontId="70" fillId="0" borderId="0"/>
    <xf numFmtId="0" fontId="278" fillId="0" borderId="0"/>
    <xf numFmtId="0" fontId="139" fillId="44" borderId="61"/>
    <xf numFmtId="0" fontId="278" fillId="0" borderId="0"/>
    <xf numFmtId="0" fontId="70" fillId="0" borderId="0"/>
    <xf numFmtId="0" fontId="59" fillId="0" borderId="0"/>
    <xf numFmtId="0" fontId="19" fillId="0" borderId="0"/>
    <xf numFmtId="0" fontId="278" fillId="48" borderId="83"/>
    <xf numFmtId="0" fontId="272" fillId="0" borderId="0"/>
    <xf numFmtId="0" fontId="278" fillId="0" borderId="0"/>
    <xf numFmtId="0" fontId="19" fillId="0" borderId="0"/>
    <xf numFmtId="0" fontId="70" fillId="0" borderId="0"/>
    <xf numFmtId="0" fontId="70" fillId="0" borderId="0"/>
    <xf numFmtId="0" fontId="278" fillId="0" borderId="0"/>
    <xf numFmtId="0" fontId="19" fillId="0" borderId="0"/>
    <xf numFmtId="0" fontId="70" fillId="0" borderId="0"/>
    <xf numFmtId="0" fontId="19" fillId="0" borderId="0"/>
    <xf numFmtId="0" fontId="70" fillId="0" borderId="0"/>
    <xf numFmtId="0" fontId="19" fillId="0" borderId="0"/>
    <xf numFmtId="0" fontId="76" fillId="52" borderId="0"/>
    <xf numFmtId="0" fontId="19" fillId="0" borderId="0"/>
    <xf numFmtId="0" fontId="278" fillId="0" borderId="0"/>
    <xf numFmtId="0" fontId="70" fillId="0" borderId="0"/>
    <xf numFmtId="0" fontId="70" fillId="0" borderId="0"/>
    <xf numFmtId="0" fontId="278" fillId="0" borderId="0"/>
    <xf numFmtId="0" fontId="70" fillId="0" borderId="0"/>
    <xf numFmtId="0" fontId="19" fillId="0" borderId="0"/>
    <xf numFmtId="0" fontId="19" fillId="0" borderId="0"/>
    <xf numFmtId="0" fontId="70" fillId="0" borderId="0"/>
    <xf numFmtId="0" fontId="70" fillId="0" borderId="0"/>
    <xf numFmtId="0" fontId="19" fillId="0" borderId="0"/>
    <xf numFmtId="0" fontId="19" fillId="0" borderId="0"/>
    <xf numFmtId="0" fontId="19" fillId="0" borderId="0"/>
    <xf numFmtId="0" fontId="70" fillId="0" borderId="0"/>
    <xf numFmtId="0" fontId="70" fillId="0" borderId="0"/>
    <xf numFmtId="0" fontId="278" fillId="0" borderId="0"/>
    <xf numFmtId="0" fontId="278" fillId="0" borderId="0"/>
    <xf numFmtId="0" fontId="70" fillId="0" borderId="0"/>
    <xf numFmtId="0" fontId="64" fillId="0" borderId="55"/>
    <xf numFmtId="0" fontId="270" fillId="0" borderId="112"/>
    <xf numFmtId="0" fontId="19" fillId="0" borderId="0"/>
    <xf numFmtId="0" fontId="70" fillId="0" borderId="0"/>
    <xf numFmtId="0" fontId="270" fillId="0" borderId="112"/>
    <xf numFmtId="0" fontId="278" fillId="0" borderId="0"/>
    <xf numFmtId="0" fontId="104" fillId="0" borderId="63"/>
    <xf numFmtId="0" fontId="19" fillId="0" borderId="0"/>
    <xf numFmtId="0" fontId="278" fillId="0" borderId="0"/>
    <xf numFmtId="0" fontId="59" fillId="0" borderId="54"/>
    <xf numFmtId="0" fontId="278" fillId="0" borderId="0"/>
    <xf numFmtId="0" fontId="278" fillId="0" borderId="0"/>
    <xf numFmtId="0" fontId="70" fillId="0" borderId="0"/>
    <xf numFmtId="0" fontId="19" fillId="0" borderId="0"/>
    <xf numFmtId="0" fontId="19" fillId="0" borderId="0"/>
    <xf numFmtId="0" fontId="19" fillId="0" borderId="0"/>
    <xf numFmtId="0" fontId="278" fillId="48" borderId="83"/>
    <xf numFmtId="0" fontId="70" fillId="0" borderId="0"/>
    <xf numFmtId="0" fontId="70" fillId="0" borderId="0"/>
    <xf numFmtId="0" fontId="56" fillId="0" borderId="52"/>
    <xf numFmtId="0" fontId="70" fillId="0" borderId="0"/>
    <xf numFmtId="0" fontId="278" fillId="0" borderId="0"/>
    <xf numFmtId="0" fontId="19" fillId="0" borderId="0"/>
    <xf numFmtId="0" fontId="278" fillId="48" borderId="83"/>
    <xf numFmtId="0" fontId="278" fillId="0" borderId="0"/>
    <xf numFmtId="0" fontId="70" fillId="0" borderId="0"/>
    <xf numFmtId="0" fontId="70" fillId="0" borderId="0"/>
    <xf numFmtId="0" fontId="19" fillId="0" borderId="0"/>
    <xf numFmtId="0" fontId="278" fillId="0" borderId="0"/>
    <xf numFmtId="0" fontId="70" fillId="0" borderId="0"/>
    <xf numFmtId="0" fontId="19" fillId="0" borderId="0"/>
    <xf numFmtId="0" fontId="270" fillId="0" borderId="112"/>
    <xf numFmtId="0" fontId="70" fillId="0" borderId="0"/>
    <xf numFmtId="0" fontId="70" fillId="46" borderId="0"/>
    <xf numFmtId="0" fontId="70" fillId="0" borderId="0"/>
    <xf numFmtId="0" fontId="278" fillId="48" borderId="83"/>
    <xf numFmtId="0" fontId="19" fillId="0" borderId="0"/>
    <xf numFmtId="0" fontId="278" fillId="0" borderId="0"/>
    <xf numFmtId="0" fontId="208" fillId="1" borderId="132"/>
    <xf numFmtId="0" fontId="19" fillId="0" borderId="0"/>
    <xf numFmtId="0" fontId="19" fillId="0" borderId="0"/>
    <xf numFmtId="0" fontId="139" fillId="44" borderId="61"/>
    <xf numFmtId="0" fontId="270" fillId="0" borderId="112"/>
    <xf numFmtId="0" fontId="70" fillId="0" borderId="0"/>
    <xf numFmtId="0" fontId="270" fillId="0" borderId="112"/>
    <xf numFmtId="0" fontId="70" fillId="0" borderId="0"/>
    <xf numFmtId="0" fontId="278" fillId="48" borderId="83"/>
    <xf numFmtId="0" fontId="278" fillId="0" borderId="0"/>
    <xf numFmtId="0" fontId="19" fillId="0" borderId="0"/>
    <xf numFmtId="0" fontId="56" fillId="0" borderId="52"/>
    <xf numFmtId="0" fontId="70" fillId="0" borderId="0"/>
    <xf numFmtId="0" fontId="19" fillId="0" borderId="0"/>
    <xf numFmtId="0" fontId="122" fillId="0" borderId="66"/>
    <xf numFmtId="0" fontId="56" fillId="0" borderId="52"/>
    <xf numFmtId="0" fontId="19" fillId="0" borderId="0"/>
    <xf numFmtId="0" fontId="19" fillId="0" borderId="0"/>
    <xf numFmtId="0" fontId="278" fillId="0" borderId="0"/>
    <xf numFmtId="0" fontId="19" fillId="0" borderId="0"/>
    <xf numFmtId="0" fontId="70" fillId="0" borderId="0"/>
    <xf numFmtId="0" fontId="278" fillId="0" borderId="0"/>
    <xf numFmtId="0" fontId="70" fillId="0" borderId="0"/>
    <xf numFmtId="0" fontId="139" fillId="44" borderId="61"/>
    <xf numFmtId="0" fontId="278" fillId="0" borderId="0"/>
    <xf numFmtId="0" fontId="70" fillId="0" borderId="0"/>
    <xf numFmtId="0" fontId="85" fillId="0" borderId="144"/>
    <xf numFmtId="0" fontId="278" fillId="48" borderId="83"/>
    <xf numFmtId="0" fontId="74" fillId="53" borderId="0"/>
    <xf numFmtId="0" fontId="70" fillId="0" borderId="0"/>
    <xf numFmtId="0" fontId="278" fillId="0" borderId="0"/>
    <xf numFmtId="0" fontId="46" fillId="0" borderId="0"/>
    <xf numFmtId="0" fontId="46" fillId="0" borderId="0"/>
    <xf numFmtId="0" fontId="70" fillId="0" borderId="0"/>
    <xf numFmtId="0" fontId="70" fillId="0" borderId="0"/>
    <xf numFmtId="0" fontId="19" fillId="0" borderId="0"/>
    <xf numFmtId="0" fontId="278" fillId="0" borderId="0"/>
    <xf numFmtId="0" fontId="19" fillId="0" borderId="0"/>
    <xf numFmtId="0" fontId="19" fillId="0" borderId="0"/>
    <xf numFmtId="0" fontId="70" fillId="0" borderId="0"/>
    <xf numFmtId="0" fontId="278" fillId="48" borderId="83"/>
    <xf numFmtId="0" fontId="19" fillId="0" borderId="0"/>
    <xf numFmtId="0" fontId="70" fillId="0" borderId="0"/>
    <xf numFmtId="0" fontId="70" fillId="0" borderId="0"/>
    <xf numFmtId="0" fontId="278" fillId="0" borderId="0"/>
    <xf numFmtId="0" fontId="272" fillId="0" borderId="0"/>
    <xf numFmtId="0" fontId="19" fillId="0" borderId="0"/>
    <xf numFmtId="0" fontId="70" fillId="43" borderId="0"/>
    <xf numFmtId="0" fontId="19" fillId="0" borderId="0"/>
    <xf numFmtId="0" fontId="70" fillId="0" borderId="0"/>
    <xf numFmtId="0" fontId="278" fillId="62" borderId="100"/>
    <xf numFmtId="0" fontId="19" fillId="0" borderId="0"/>
    <xf numFmtId="0" fontId="19" fillId="0" borderId="0"/>
    <xf numFmtId="0" fontId="70" fillId="0" borderId="0"/>
    <xf numFmtId="0" fontId="70" fillId="0" borderId="0"/>
    <xf numFmtId="0" fontId="278" fillId="0" borderId="0"/>
    <xf numFmtId="0" fontId="276" fillId="0" borderId="132"/>
    <xf numFmtId="0" fontId="278" fillId="0" borderId="0"/>
    <xf numFmtId="0" fontId="70" fillId="42" borderId="0"/>
    <xf numFmtId="0" fontId="70" fillId="0" borderId="0"/>
    <xf numFmtId="0" fontId="8" fillId="45" borderId="0"/>
    <xf numFmtId="0" fontId="70" fillId="0" borderId="0"/>
    <xf numFmtId="0" fontId="278" fillId="0" borderId="0"/>
    <xf numFmtId="0" fontId="278" fillId="0" borderId="0"/>
    <xf numFmtId="0" fontId="70" fillId="0" borderId="0"/>
    <xf numFmtId="0" fontId="270" fillId="0" borderId="112"/>
    <xf numFmtId="0" fontId="59" fillId="0" borderId="0"/>
    <xf numFmtId="0" fontId="70" fillId="0" borderId="0"/>
    <xf numFmtId="0" fontId="59" fillId="0" borderId="54"/>
    <xf numFmtId="0" fontId="19" fillId="0" borderId="0"/>
    <xf numFmtId="0" fontId="19" fillId="0" borderId="0"/>
    <xf numFmtId="0" fontId="19" fillId="0" borderId="0"/>
    <xf numFmtId="0" fontId="19" fillId="0" borderId="0"/>
    <xf numFmtId="0" fontId="19" fillId="0" borderId="0"/>
    <xf numFmtId="0" fontId="278" fillId="0" borderId="0"/>
    <xf numFmtId="0" fontId="70" fillId="0" borderId="0"/>
    <xf numFmtId="0" fontId="278" fillId="0" borderId="0"/>
    <xf numFmtId="0" fontId="56" fillId="0" borderId="52"/>
    <xf numFmtId="0" fontId="19" fillId="0" borderId="0"/>
    <xf numFmtId="0" fontId="19" fillId="0" borderId="0"/>
    <xf numFmtId="0" fontId="76" fillId="47" borderId="0"/>
    <xf numFmtId="0" fontId="270" fillId="0" borderId="112"/>
    <xf numFmtId="0" fontId="278" fillId="0" borderId="96"/>
    <xf numFmtId="0" fontId="19" fillId="0" borderId="0"/>
    <xf numFmtId="0" fontId="70" fillId="0" borderId="0"/>
    <xf numFmtId="0" fontId="19" fillId="0" borderId="0"/>
    <xf numFmtId="0" fontId="70" fillId="0" borderId="0"/>
    <xf numFmtId="0" fontId="19" fillId="0" borderId="0"/>
    <xf numFmtId="0" fontId="19" fillId="0" borderId="0"/>
    <xf numFmtId="0" fontId="278" fillId="0" borderId="0"/>
    <xf numFmtId="0" fontId="278" fillId="48" borderId="83"/>
    <xf numFmtId="0" fontId="59" fillId="0" borderId="54"/>
    <xf numFmtId="0" fontId="70" fillId="0" borderId="0"/>
    <xf numFmtId="0" fontId="278" fillId="0" borderId="0"/>
    <xf numFmtId="0" fontId="19" fillId="0" borderId="0"/>
    <xf numFmtId="0" fontId="70" fillId="0" borderId="0"/>
    <xf numFmtId="0" fontId="70" fillId="0" borderId="0"/>
    <xf numFmtId="0" fontId="70" fillId="0" borderId="0"/>
    <xf numFmtId="0" fontId="19" fillId="0" borderId="0"/>
    <xf numFmtId="0" fontId="264" fillId="0" borderId="108"/>
    <xf numFmtId="0" fontId="278" fillId="0" borderId="0"/>
    <xf numFmtId="0" fontId="19" fillId="0" borderId="0"/>
    <xf numFmtId="0" fontId="278" fillId="0" borderId="67"/>
    <xf numFmtId="0" fontId="278" fillId="0" borderId="0"/>
    <xf numFmtId="0" fontId="64" fillId="0" borderId="55"/>
    <xf numFmtId="0" fontId="64" fillId="0" borderId="55"/>
    <xf numFmtId="0" fontId="64" fillId="0" borderId="55"/>
    <xf numFmtId="0" fontId="46" fillId="0" borderId="0"/>
    <xf numFmtId="0" fontId="70" fillId="0" borderId="0"/>
    <xf numFmtId="0" fontId="19" fillId="0" borderId="0"/>
    <xf numFmtId="0" fontId="278" fillId="0" borderId="0"/>
    <xf numFmtId="0" fontId="70" fillId="0" borderId="0"/>
    <xf numFmtId="0" fontId="70" fillId="0" borderId="0"/>
    <xf numFmtId="0" fontId="19" fillId="0" borderId="0"/>
    <xf numFmtId="0" fontId="70" fillId="0" borderId="0"/>
    <xf numFmtId="0" fontId="278" fillId="0" borderId="0"/>
    <xf numFmtId="0" fontId="278" fillId="0" borderId="0"/>
    <xf numFmtId="0" fontId="76" fillId="44" borderId="0"/>
    <xf numFmtId="0" fontId="74" fillId="60" borderId="0"/>
    <xf numFmtId="0" fontId="70" fillId="0" borderId="0"/>
    <xf numFmtId="0" fontId="139" fillId="44" borderId="61"/>
    <xf numFmtId="0" fontId="70" fillId="42" borderId="0"/>
    <xf numFmtId="0" fontId="8" fillId="0" borderId="0"/>
    <xf numFmtId="0" fontId="278" fillId="0" borderId="0"/>
    <xf numFmtId="0" fontId="26" fillId="0" borderId="0"/>
    <xf numFmtId="0" fontId="19" fillId="0" borderId="0"/>
    <xf numFmtId="0" fontId="45" fillId="43" borderId="0"/>
    <xf numFmtId="0" fontId="278" fillId="0" borderId="0"/>
    <xf numFmtId="0" fontId="70" fillId="0" borderId="0"/>
    <xf numFmtId="0" fontId="104" fillId="0" borderId="0"/>
    <xf numFmtId="0" fontId="278" fillId="0" borderId="0"/>
    <xf numFmtId="0" fontId="19" fillId="0" borderId="0"/>
    <xf numFmtId="0" fontId="19" fillId="0" borderId="0"/>
    <xf numFmtId="0" fontId="70" fillId="0" borderId="0"/>
    <xf numFmtId="0" fontId="272" fillId="0" borderId="144"/>
    <xf numFmtId="0" fontId="19" fillId="0" borderId="0"/>
    <xf numFmtId="0" fontId="278" fillId="0" borderId="0"/>
    <xf numFmtId="0" fontId="278" fillId="0" borderId="0"/>
    <xf numFmtId="0" fontId="70" fillId="0" borderId="0"/>
    <xf numFmtId="0" fontId="70" fillId="0" borderId="0"/>
    <xf numFmtId="0" fontId="278" fillId="0" borderId="0"/>
    <xf numFmtId="0" fontId="19" fillId="0" borderId="0"/>
    <xf numFmtId="0" fontId="19" fillId="0" borderId="0"/>
    <xf numFmtId="0" fontId="270" fillId="0" borderId="112"/>
    <xf numFmtId="0" fontId="70" fillId="0" borderId="0"/>
    <xf numFmtId="0" fontId="19" fillId="0" borderId="0"/>
    <xf numFmtId="0" fontId="70" fillId="0" borderId="0"/>
    <xf numFmtId="0" fontId="19" fillId="0" borderId="0"/>
    <xf numFmtId="0" fontId="278" fillId="0" borderId="0"/>
    <xf numFmtId="0" fontId="139" fillId="44" borderId="61"/>
    <xf numFmtId="0" fontId="278" fillId="0" borderId="0"/>
    <xf numFmtId="0" fontId="139" fillId="44" borderId="61"/>
    <xf numFmtId="0" fontId="19" fillId="0" borderId="0"/>
    <xf numFmtId="0" fontId="70" fillId="0" borderId="0"/>
    <xf numFmtId="0" fontId="70" fillId="0" borderId="0"/>
    <xf numFmtId="0" fontId="70" fillId="0" borderId="0"/>
    <xf numFmtId="0" fontId="278" fillId="0" borderId="0"/>
    <xf numFmtId="0" fontId="278" fillId="0" borderId="0"/>
    <xf numFmtId="0" fontId="276" fillId="0" borderId="132"/>
    <xf numFmtId="0" fontId="272" fillId="82" borderId="116"/>
    <xf numFmtId="0" fontId="278" fillId="0" borderId="0"/>
    <xf numFmtId="0" fontId="19" fillId="0" borderId="0"/>
    <xf numFmtId="0" fontId="19" fillId="0" borderId="0"/>
    <xf numFmtId="0" fontId="19" fillId="0" borderId="0"/>
    <xf numFmtId="0" fontId="41" fillId="45" borderId="48"/>
    <xf numFmtId="0" fontId="70" fillId="0" borderId="0"/>
    <xf numFmtId="0" fontId="119" fillId="0" borderId="54"/>
    <xf numFmtId="0" fontId="70" fillId="0" borderId="0"/>
    <xf numFmtId="0" fontId="19" fillId="0" borderId="0"/>
    <xf numFmtId="0" fontId="70" fillId="0" borderId="0"/>
    <xf numFmtId="0" fontId="278" fillId="0" borderId="0"/>
    <xf numFmtId="0" fontId="70" fillId="0" borderId="0"/>
    <xf numFmtId="0" fontId="8" fillId="47" borderId="0"/>
    <xf numFmtId="0" fontId="151" fillId="0" borderId="0"/>
    <xf numFmtId="0" fontId="278" fillId="0" borderId="0"/>
    <xf numFmtId="0" fontId="19" fillId="0" borderId="0"/>
    <xf numFmtId="0" fontId="76" fillId="52" borderId="0"/>
    <xf numFmtId="0" fontId="19" fillId="0" borderId="0"/>
    <xf numFmtId="0" fontId="70" fillId="0" borderId="0"/>
    <xf numFmtId="0" fontId="139" fillId="44" borderId="61"/>
    <xf numFmtId="0" fontId="74" fillId="60" borderId="0"/>
    <xf numFmtId="0" fontId="70" fillId="0" borderId="0"/>
    <xf numFmtId="0" fontId="278" fillId="0" borderId="0"/>
    <xf numFmtId="0" fontId="64" fillId="0" borderId="55"/>
    <xf numFmtId="0" fontId="19" fillId="0" borderId="0"/>
    <xf numFmtId="0" fontId="278" fillId="0" borderId="0"/>
    <xf numFmtId="0" fontId="19" fillId="0" borderId="0"/>
    <xf numFmtId="0" fontId="19" fillId="20" borderId="0"/>
    <xf numFmtId="0" fontId="19" fillId="0" borderId="0"/>
    <xf numFmtId="0" fontId="278" fillId="0" borderId="0"/>
    <xf numFmtId="0" fontId="19" fillId="0" borderId="0"/>
    <xf numFmtId="0" fontId="278" fillId="0" borderId="0"/>
    <xf numFmtId="0" fontId="70" fillId="0" borderId="0"/>
    <xf numFmtId="0" fontId="278" fillId="48" borderId="83"/>
    <xf numFmtId="0" fontId="139" fillId="44" borderId="61"/>
    <xf numFmtId="0" fontId="278" fillId="0" borderId="0"/>
    <xf numFmtId="0" fontId="70" fillId="0" borderId="0"/>
    <xf numFmtId="0" fontId="70" fillId="0" borderId="0"/>
    <xf numFmtId="0" fontId="208" fillId="1" borderId="132"/>
    <xf numFmtId="0" fontId="278" fillId="0" borderId="0"/>
    <xf numFmtId="0" fontId="278" fillId="48" borderId="83"/>
    <xf numFmtId="0" fontId="139" fillId="44" borderId="61"/>
    <xf numFmtId="0" fontId="70" fillId="0" borderId="0"/>
    <xf numFmtId="0" fontId="278" fillId="0" borderId="0"/>
    <xf numFmtId="0" fontId="278" fillId="0" borderId="0"/>
    <xf numFmtId="0" fontId="278" fillId="0" borderId="0"/>
    <xf numFmtId="0" fontId="278" fillId="0" borderId="0"/>
    <xf numFmtId="0" fontId="139" fillId="44" borderId="61"/>
    <xf numFmtId="0" fontId="70" fillId="0" borderId="0"/>
    <xf numFmtId="0" fontId="139" fillId="44" borderId="61"/>
    <xf numFmtId="0" fontId="81" fillId="0" borderId="132"/>
    <xf numFmtId="0" fontId="139" fillId="44" borderId="61"/>
    <xf numFmtId="0" fontId="253" fillId="48" borderId="83"/>
    <xf numFmtId="0" fontId="278" fillId="0" borderId="0"/>
    <xf numFmtId="0" fontId="272" fillId="0" borderId="144"/>
    <xf numFmtId="0" fontId="70" fillId="0" borderId="0"/>
    <xf numFmtId="0" fontId="19" fillId="0" borderId="0"/>
    <xf numFmtId="0" fontId="278" fillId="0" borderId="0"/>
    <xf numFmtId="0" fontId="46" fillId="0" borderId="0"/>
    <xf numFmtId="0" fontId="70" fillId="0" borderId="0"/>
    <xf numFmtId="0" fontId="70" fillId="0" borderId="0"/>
    <xf numFmtId="0" fontId="70" fillId="0" borderId="0"/>
    <xf numFmtId="0" fontId="278" fillId="0" borderId="0"/>
    <xf numFmtId="0" fontId="19" fillId="0" borderId="0"/>
    <xf numFmtId="0" fontId="70" fillId="0" borderId="0"/>
    <xf numFmtId="0" fontId="278" fillId="0" borderId="0"/>
    <xf numFmtId="0" fontId="19" fillId="0" borderId="0"/>
    <xf numFmtId="0" fontId="278" fillId="0" borderId="0"/>
    <xf numFmtId="0" fontId="70" fillId="0" borderId="0"/>
    <xf numFmtId="0" fontId="278" fillId="0" borderId="0"/>
    <xf numFmtId="0" fontId="19" fillId="0" borderId="0"/>
    <xf numFmtId="0" fontId="278" fillId="0" borderId="0"/>
    <xf numFmtId="0" fontId="70" fillId="0" borderId="0"/>
    <xf numFmtId="0" fontId="278" fillId="0" borderId="0"/>
    <xf numFmtId="0" fontId="278" fillId="0" borderId="0"/>
    <xf numFmtId="0" fontId="270" fillId="0" borderId="112"/>
    <xf numFmtId="0" fontId="19" fillId="0" borderId="0"/>
    <xf numFmtId="0" fontId="19" fillId="0" borderId="0"/>
    <xf numFmtId="0" fontId="278" fillId="48" borderId="83"/>
    <xf numFmtId="0" fontId="19" fillId="0" borderId="0"/>
    <xf numFmtId="0" fontId="278" fillId="0" borderId="0"/>
    <xf numFmtId="0" fontId="46" fillId="0" borderId="0"/>
    <xf numFmtId="0" fontId="139" fillId="44" borderId="61"/>
    <xf numFmtId="0" fontId="278" fillId="48" borderId="83"/>
    <xf numFmtId="0" fontId="70" fillId="0" borderId="0"/>
    <xf numFmtId="0" fontId="59" fillId="0" borderId="54"/>
    <xf numFmtId="0" fontId="70" fillId="0" borderId="0"/>
    <xf numFmtId="0" fontId="63" fillId="0" borderId="55"/>
    <xf numFmtId="0" fontId="19" fillId="0" borderId="0"/>
    <xf numFmtId="0" fontId="278" fillId="48" borderId="83"/>
    <xf numFmtId="0" fontId="70" fillId="0" borderId="0"/>
    <xf numFmtId="0" fontId="76" fillId="51" borderId="0"/>
    <xf numFmtId="0" fontId="70" fillId="0" borderId="0"/>
    <xf numFmtId="0" fontId="19" fillId="0" borderId="0"/>
    <xf numFmtId="0" fontId="278" fillId="0" borderId="0"/>
    <xf numFmtId="0" fontId="70" fillId="0" borderId="0"/>
    <xf numFmtId="0" fontId="70" fillId="0" borderId="0"/>
    <xf numFmtId="0" fontId="278" fillId="48" borderId="83"/>
    <xf numFmtId="0" fontId="270" fillId="0" borderId="112"/>
    <xf numFmtId="0" fontId="70" fillId="0" borderId="0"/>
    <xf numFmtId="0" fontId="70" fillId="0" borderId="0"/>
    <xf numFmtId="0" fontId="19" fillId="0" borderId="0"/>
    <xf numFmtId="0" fontId="70" fillId="0" borderId="0"/>
    <xf numFmtId="0" fontId="19" fillId="0" borderId="0"/>
    <xf numFmtId="0" fontId="70" fillId="0" borderId="0"/>
    <xf numFmtId="0" fontId="70" fillId="0" borderId="0"/>
    <xf numFmtId="0" fontId="70" fillId="0" borderId="0"/>
    <xf numFmtId="0" fontId="278" fillId="48" borderId="83"/>
    <xf numFmtId="0" fontId="70" fillId="0" borderId="0"/>
    <xf numFmtId="0" fontId="70" fillId="0" borderId="0"/>
    <xf numFmtId="0" fontId="70" fillId="0" borderId="0"/>
    <xf numFmtId="0" fontId="70" fillId="0" borderId="0"/>
    <xf numFmtId="0" fontId="139" fillId="44" borderId="61"/>
    <xf numFmtId="0" fontId="140" fillId="44" borderId="61"/>
    <xf numFmtId="0" fontId="74" fillId="55" borderId="0"/>
    <xf numFmtId="0" fontId="278" fillId="0" borderId="0"/>
    <xf numFmtId="0" fontId="70" fillId="0" borderId="0"/>
    <xf numFmtId="0" fontId="70" fillId="0" borderId="0"/>
    <xf numFmtId="0" fontId="270" fillId="0" borderId="112"/>
    <xf numFmtId="0" fontId="70" fillId="0" borderId="0"/>
    <xf numFmtId="0" fontId="70" fillId="0" borderId="0"/>
    <xf numFmtId="0" fontId="19" fillId="0" borderId="0"/>
    <xf numFmtId="0" fontId="70" fillId="0" borderId="0"/>
    <xf numFmtId="0" fontId="139" fillId="44" borderId="61"/>
    <xf numFmtId="0" fontId="70" fillId="0" borderId="0"/>
    <xf numFmtId="0" fontId="278" fillId="48" borderId="83"/>
    <xf numFmtId="0" fontId="278" fillId="0" borderId="0"/>
    <xf numFmtId="0" fontId="70" fillId="0" borderId="0"/>
    <xf numFmtId="0" fontId="70" fillId="0" borderId="0"/>
    <xf numFmtId="0" fontId="278" fillId="0" borderId="0"/>
    <xf numFmtId="0" fontId="19" fillId="0" borderId="0"/>
    <xf numFmtId="0" fontId="278" fillId="48" borderId="83"/>
    <xf numFmtId="0" fontId="270" fillId="0" borderId="112"/>
    <xf numFmtId="0" fontId="278" fillId="0" borderId="0"/>
    <xf numFmtId="0" fontId="19" fillId="0" borderId="0"/>
    <xf numFmtId="0" fontId="70" fillId="0" borderId="0"/>
    <xf numFmtId="0" fontId="19" fillId="0" borderId="0"/>
    <xf numFmtId="0" fontId="19" fillId="0" borderId="0"/>
    <xf numFmtId="0" fontId="19" fillId="0" borderId="0"/>
    <xf numFmtId="0" fontId="278" fillId="0" borderId="0"/>
    <xf numFmtId="0" fontId="70" fillId="0" borderId="0"/>
    <xf numFmtId="0" fontId="278" fillId="0" borderId="0"/>
    <xf numFmtId="0" fontId="70" fillId="0" borderId="0"/>
    <xf numFmtId="0" fontId="278" fillId="0" borderId="0"/>
    <xf numFmtId="0" fontId="270" fillId="0" borderId="112"/>
    <xf numFmtId="0" fontId="19" fillId="0" borderId="0"/>
    <xf numFmtId="0" fontId="70" fillId="0" borderId="0"/>
    <xf numFmtId="0" fontId="19" fillId="0" borderId="0"/>
    <xf numFmtId="0" fontId="19" fillId="0" borderId="0"/>
    <xf numFmtId="0" fontId="19" fillId="0" borderId="0"/>
    <xf numFmtId="0" fontId="228" fillId="45" borderId="84"/>
    <xf numFmtId="0" fontId="70" fillId="0" borderId="0"/>
    <xf numFmtId="0" fontId="278" fillId="0" borderId="0"/>
    <xf numFmtId="0" fontId="59" fillId="0" borderId="0"/>
    <xf numFmtId="0" fontId="58" fillId="0" borderId="0"/>
    <xf numFmtId="0" fontId="70" fillId="0" borderId="0"/>
    <xf numFmtId="0" fontId="70" fillId="0" borderId="0"/>
    <xf numFmtId="0" fontId="19" fillId="0" borderId="0"/>
    <xf numFmtId="0" fontId="70" fillId="0" borderId="0"/>
    <xf numFmtId="0" fontId="19" fillId="0" borderId="0"/>
    <xf numFmtId="0" fontId="64" fillId="0" borderId="55"/>
    <xf numFmtId="0" fontId="139" fillId="44" borderId="61"/>
    <xf numFmtId="0" fontId="70" fillId="0" borderId="0"/>
    <xf numFmtId="0" fontId="278" fillId="0" borderId="0"/>
    <xf numFmtId="0" fontId="70" fillId="0" borderId="0"/>
    <xf numFmtId="0" fontId="139" fillId="44" borderId="61"/>
    <xf numFmtId="0" fontId="70" fillId="0" borderId="0"/>
    <xf numFmtId="0" fontId="70" fillId="0" borderId="0"/>
    <xf numFmtId="0" fontId="49" fillId="0" borderId="0"/>
    <xf numFmtId="0" fontId="70" fillId="0" borderId="0"/>
    <xf numFmtId="0" fontId="74" fillId="54" borderId="0"/>
    <xf numFmtId="0" fontId="19" fillId="0" borderId="0"/>
    <xf numFmtId="0" fontId="59" fillId="0" borderId="54"/>
    <xf numFmtId="0" fontId="278" fillId="0" borderId="0"/>
    <xf numFmtId="0" fontId="70" fillId="0" borderId="0"/>
    <xf numFmtId="0" fontId="278" fillId="0" borderId="0"/>
    <xf numFmtId="0" fontId="19" fillId="0" borderId="0"/>
    <xf numFmtId="0" fontId="139" fillId="44" borderId="61"/>
    <xf numFmtId="0" fontId="59" fillId="0" borderId="0"/>
    <xf numFmtId="0" fontId="70" fillId="0" borderId="0"/>
    <xf numFmtId="0" fontId="70" fillId="0" borderId="0"/>
    <xf numFmtId="0" fontId="70" fillId="0" borderId="0"/>
    <xf numFmtId="0" fontId="278" fillId="0" borderId="0"/>
    <xf numFmtId="0" fontId="59" fillId="0" borderId="54"/>
    <xf numFmtId="0" fontId="70" fillId="0" borderId="0"/>
    <xf numFmtId="0" fontId="139" fillId="44" borderId="61"/>
    <xf numFmtId="0" fontId="19" fillId="0" borderId="0"/>
    <xf numFmtId="0" fontId="278" fillId="0" borderId="0"/>
    <xf numFmtId="0" fontId="19" fillId="0" borderId="0"/>
    <xf numFmtId="0" fontId="278" fillId="0" borderId="0"/>
    <xf numFmtId="0" fontId="76" fillId="44" borderId="0"/>
    <xf numFmtId="0" fontId="70" fillId="0" borderId="0"/>
    <xf numFmtId="0" fontId="19" fillId="0" borderId="0"/>
    <xf numFmtId="0" fontId="119" fillId="0" borderId="54"/>
    <xf numFmtId="0" fontId="70" fillId="0" borderId="0"/>
    <xf numFmtId="0" fontId="278" fillId="0" borderId="0"/>
    <xf numFmtId="0" fontId="139" fillId="44" borderId="61"/>
    <xf numFmtId="0" fontId="59" fillId="0" borderId="54"/>
    <xf numFmtId="0" fontId="70" fillId="0" borderId="0"/>
    <xf numFmtId="0" fontId="74" fillId="54" borderId="0"/>
    <xf numFmtId="0" fontId="19" fillId="0" borderId="0"/>
    <xf numFmtId="0" fontId="19" fillId="0" borderId="0"/>
    <xf numFmtId="0" fontId="70" fillId="0" borderId="0"/>
    <xf numFmtId="0" fontId="19" fillId="0" borderId="0"/>
    <xf numFmtId="0" fontId="70" fillId="0" borderId="0"/>
    <xf numFmtId="0" fontId="19" fillId="0" borderId="0"/>
    <xf numFmtId="0" fontId="70" fillId="0" borderId="0"/>
    <xf numFmtId="0" fontId="70" fillId="0" borderId="0"/>
    <xf numFmtId="0" fontId="270" fillId="0" borderId="112"/>
    <xf numFmtId="0" fontId="8" fillId="47" borderId="0"/>
    <xf numFmtId="0" fontId="19" fillId="0" borderId="0"/>
    <xf numFmtId="0" fontId="19" fillId="0" borderId="0"/>
    <xf numFmtId="0" fontId="70" fillId="0" borderId="0"/>
    <xf numFmtId="0" fontId="278" fillId="0" borderId="0"/>
    <xf numFmtId="0" fontId="19" fillId="0" borderId="0"/>
    <xf numFmtId="0" fontId="139" fillId="44" borderId="61"/>
    <xf numFmtId="0" fontId="278" fillId="0" borderId="0"/>
    <xf numFmtId="0" fontId="70" fillId="0" borderId="0"/>
    <xf numFmtId="0" fontId="70" fillId="0" borderId="0"/>
    <xf numFmtId="0" fontId="70" fillId="0" borderId="0"/>
    <xf numFmtId="0" fontId="278" fillId="0" borderId="0"/>
    <xf numFmtId="0" fontId="19" fillId="0" borderId="0"/>
    <xf numFmtId="0" fontId="70" fillId="0" borderId="0"/>
    <xf numFmtId="0" fontId="19" fillId="0" borderId="0"/>
    <xf numFmtId="0" fontId="19" fillId="0" borderId="0"/>
    <xf numFmtId="0" fontId="149" fillId="75" borderId="137"/>
    <xf numFmtId="0" fontId="19" fillId="0" borderId="0"/>
    <xf numFmtId="0" fontId="70" fillId="0" borderId="0"/>
    <xf numFmtId="0" fontId="278" fillId="48" borderId="83"/>
    <xf numFmtId="0" fontId="70" fillId="0" borderId="0"/>
    <xf numFmtId="0" fontId="8" fillId="44" borderId="0"/>
    <xf numFmtId="0" fontId="70" fillId="0" borderId="0"/>
    <xf numFmtId="0" fontId="272" fillId="82" borderId="116"/>
    <xf numFmtId="0" fontId="19" fillId="0" borderId="0"/>
    <xf numFmtId="0" fontId="270" fillId="0" borderId="112"/>
    <xf numFmtId="0" fontId="59" fillId="0" borderId="54"/>
    <xf numFmtId="0" fontId="56" fillId="0" borderId="52"/>
    <xf numFmtId="0" fontId="19" fillId="0" borderId="0"/>
    <xf numFmtId="0" fontId="139" fillId="44" borderId="61"/>
    <xf numFmtId="0" fontId="19" fillId="0" borderId="0"/>
    <xf numFmtId="0" fontId="278" fillId="48" borderId="83"/>
    <xf numFmtId="0" fontId="45" fillId="43" borderId="0"/>
    <xf numFmtId="0" fontId="59" fillId="0" borderId="54"/>
    <xf numFmtId="0" fontId="64" fillId="0" borderId="55"/>
    <xf numFmtId="0" fontId="8" fillId="45" borderId="0"/>
    <xf numFmtId="0" fontId="270" fillId="0" borderId="112"/>
    <xf numFmtId="0" fontId="19" fillId="0" borderId="0"/>
    <xf numFmtId="0" fontId="139" fillId="44" borderId="61"/>
    <xf numFmtId="0" fontId="59" fillId="0" borderId="54"/>
    <xf numFmtId="0" fontId="278" fillId="0" borderId="93"/>
    <xf numFmtId="0" fontId="74" fillId="58" borderId="0"/>
    <xf numFmtId="0" fontId="64" fillId="0" borderId="55"/>
    <xf numFmtId="0" fontId="45" fillId="43" borderId="0"/>
    <xf numFmtId="0" fontId="56" fillId="0" borderId="52"/>
    <xf numFmtId="0" fontId="76" fillId="47" borderId="0"/>
    <xf numFmtId="0" fontId="278" fillId="0" borderId="0"/>
    <xf numFmtId="0" fontId="70" fillId="0" borderId="0"/>
    <xf numFmtId="0" fontId="70" fillId="0" borderId="0"/>
    <xf numFmtId="0" fontId="19" fillId="0" borderId="0"/>
    <xf numFmtId="0" fontId="70" fillId="0" borderId="0"/>
    <xf numFmtId="0" fontId="70" fillId="0" borderId="0"/>
    <xf numFmtId="0" fontId="70" fillId="0" borderId="0"/>
    <xf numFmtId="0" fontId="19" fillId="0" borderId="0"/>
    <xf numFmtId="0" fontId="278" fillId="0" borderId="0"/>
    <xf numFmtId="0" fontId="270" fillId="0" borderId="112"/>
    <xf numFmtId="0" fontId="278" fillId="0" borderId="0"/>
    <xf numFmtId="0" fontId="42" fillId="13" borderId="47"/>
    <xf numFmtId="0" fontId="70" fillId="0" borderId="0"/>
    <xf numFmtId="0" fontId="272" fillId="0" borderId="144"/>
    <xf numFmtId="0" fontId="278" fillId="0" borderId="0"/>
    <xf numFmtId="0" fontId="64" fillId="0" borderId="55"/>
    <xf numFmtId="0" fontId="74" fillId="54" borderId="0"/>
    <xf numFmtId="0" fontId="70" fillId="0" borderId="0"/>
    <xf numFmtId="0" fontId="278" fillId="0" borderId="0"/>
    <xf numFmtId="0" fontId="70" fillId="0" borderId="0"/>
    <xf numFmtId="0" fontId="70" fillId="0" borderId="0"/>
    <xf numFmtId="0" fontId="70" fillId="0" borderId="0"/>
    <xf numFmtId="0" fontId="19" fillId="0" borderId="0"/>
    <xf numFmtId="0" fontId="19" fillId="0" borderId="0"/>
    <xf numFmtId="0" fontId="19" fillId="0" borderId="0"/>
    <xf numFmtId="0" fontId="70" fillId="0" borderId="0"/>
    <xf numFmtId="0" fontId="19" fillId="0" borderId="0"/>
    <xf numFmtId="0" fontId="278" fillId="0" borderId="0"/>
    <xf numFmtId="0" fontId="19" fillId="0" borderId="0"/>
    <xf numFmtId="0" fontId="70" fillId="0" borderId="0"/>
    <xf numFmtId="0" fontId="278" fillId="0" borderId="0"/>
    <xf numFmtId="0" fontId="46" fillId="0" borderId="0"/>
    <xf numFmtId="0" fontId="139" fillId="44" borderId="61"/>
    <xf numFmtId="0" fontId="169" fillId="80" borderId="0"/>
    <xf numFmtId="0" fontId="74" fillId="54" borderId="0"/>
    <xf numFmtId="0" fontId="139" fillId="44" borderId="61"/>
    <xf numFmtId="0" fontId="270" fillId="0" borderId="112"/>
    <xf numFmtId="0" fontId="278" fillId="0" borderId="0"/>
    <xf numFmtId="0" fontId="70" fillId="0" borderId="0"/>
    <xf numFmtId="0" fontId="142" fillId="0" borderId="0"/>
    <xf numFmtId="0" fontId="278" fillId="0" borderId="0"/>
    <xf numFmtId="0" fontId="64" fillId="0" borderId="55"/>
    <xf numFmtId="0" fontId="70" fillId="0" borderId="0"/>
    <xf numFmtId="0" fontId="70" fillId="0" borderId="0"/>
    <xf numFmtId="0" fontId="19" fillId="0" borderId="0"/>
    <xf numFmtId="0" fontId="278" fillId="0" borderId="0"/>
    <xf numFmtId="0" fontId="70" fillId="0" borderId="0"/>
    <xf numFmtId="0" fontId="230" fillId="0" borderId="0"/>
    <xf numFmtId="0" fontId="278" fillId="48" borderId="83"/>
    <xf numFmtId="0" fontId="56" fillId="0" borderId="52"/>
    <xf numFmtId="0" fontId="19" fillId="0" borderId="0"/>
    <xf numFmtId="0" fontId="70" fillId="0" borderId="0"/>
    <xf numFmtId="0" fontId="70" fillId="0" borderId="0"/>
    <xf numFmtId="0" fontId="278" fillId="0" borderId="0"/>
    <xf numFmtId="0" fontId="278" fillId="0" borderId="0"/>
    <xf numFmtId="0" fontId="139" fillId="44" borderId="61"/>
    <xf numFmtId="0" fontId="70" fillId="0" borderId="0"/>
    <xf numFmtId="0" fontId="104" fillId="0" borderId="63"/>
    <xf numFmtId="0" fontId="70" fillId="0" borderId="0"/>
    <xf numFmtId="0" fontId="70" fillId="0" borderId="0"/>
    <xf numFmtId="0" fontId="70" fillId="0" borderId="0"/>
    <xf numFmtId="0" fontId="64" fillId="0" borderId="55"/>
    <xf numFmtId="0" fontId="270" fillId="0" borderId="112"/>
    <xf numFmtId="0" fontId="278" fillId="0" borderId="0"/>
    <xf numFmtId="0" fontId="19" fillId="0" borderId="0"/>
    <xf numFmtId="0" fontId="19" fillId="0" borderId="0"/>
    <xf numFmtId="0" fontId="74" fillId="56" borderId="0"/>
    <xf numFmtId="0" fontId="70" fillId="0" borderId="0"/>
    <xf numFmtId="0" fontId="139" fillId="44" borderId="61"/>
    <xf numFmtId="0" fontId="70" fillId="0" borderId="0"/>
    <xf numFmtId="0" fontId="49" fillId="0" borderId="0"/>
    <xf numFmtId="0" fontId="70" fillId="0" borderId="0"/>
    <xf numFmtId="0" fontId="139" fillId="44" borderId="61"/>
    <xf numFmtId="0" fontId="70" fillId="0" borderId="0"/>
    <xf numFmtId="0" fontId="278" fillId="0" borderId="0"/>
    <xf numFmtId="0" fontId="272" fillId="0" borderId="144"/>
    <xf numFmtId="0" fontId="278" fillId="0" borderId="0"/>
    <xf numFmtId="0" fontId="70" fillId="0" borderId="0"/>
    <xf numFmtId="0" fontId="70" fillId="0" borderId="0"/>
    <xf numFmtId="0" fontId="19" fillId="0" borderId="0"/>
    <xf numFmtId="0" fontId="278" fillId="0" borderId="0"/>
    <xf numFmtId="0" fontId="99" fillId="45" borderId="61"/>
    <xf numFmtId="0" fontId="52" fillId="0" borderId="0"/>
    <xf numFmtId="0" fontId="46" fillId="0" borderId="0"/>
    <xf numFmtId="0" fontId="19" fillId="0" borderId="0"/>
    <xf numFmtId="0" fontId="19" fillId="0" borderId="0"/>
    <xf numFmtId="0" fontId="272" fillId="0" borderId="0"/>
    <xf numFmtId="0" fontId="19" fillId="0" borderId="0"/>
    <xf numFmtId="0" fontId="19" fillId="0" borderId="0"/>
    <xf numFmtId="0" fontId="270" fillId="0" borderId="112"/>
    <xf numFmtId="0" fontId="278" fillId="0" borderId="0"/>
    <xf numFmtId="0" fontId="70" fillId="0" borderId="0"/>
    <xf numFmtId="0" fontId="19" fillId="0" borderId="0"/>
    <xf numFmtId="0" fontId="70" fillId="0" borderId="0"/>
    <xf numFmtId="0" fontId="278" fillId="0" borderId="0"/>
    <xf numFmtId="0" fontId="278" fillId="0" borderId="0"/>
    <xf numFmtId="0" fontId="70" fillId="0" borderId="0"/>
    <xf numFmtId="0" fontId="278" fillId="0" borderId="0"/>
    <xf numFmtId="0" fontId="70" fillId="0" borderId="0"/>
    <xf numFmtId="0" fontId="270" fillId="0" borderId="112"/>
    <xf numFmtId="0" fontId="270" fillId="0" borderId="112"/>
    <xf numFmtId="0" fontId="19" fillId="0" borderId="0"/>
    <xf numFmtId="0" fontId="139" fillId="44" borderId="61"/>
    <xf numFmtId="0" fontId="278" fillId="0" borderId="0"/>
    <xf numFmtId="0" fontId="19" fillId="0" borderId="0"/>
    <xf numFmtId="0" fontId="70" fillId="0" borderId="0"/>
    <xf numFmtId="0" fontId="70" fillId="0" borderId="0"/>
    <xf numFmtId="0" fontId="70" fillId="0" borderId="0"/>
    <xf numFmtId="0" fontId="278" fillId="48" borderId="83"/>
    <xf numFmtId="0" fontId="62" fillId="0" borderId="0"/>
    <xf numFmtId="0" fontId="278" fillId="0" borderId="0"/>
    <xf numFmtId="0" fontId="19" fillId="0" borderId="0"/>
    <xf numFmtId="0" fontId="59" fillId="0" borderId="0"/>
    <xf numFmtId="0" fontId="70" fillId="0" borderId="0"/>
    <xf numFmtId="0" fontId="278" fillId="0" borderId="0"/>
    <xf numFmtId="0" fontId="278" fillId="0" borderId="0"/>
    <xf numFmtId="0" fontId="278" fillId="0" borderId="0"/>
    <xf numFmtId="0" fontId="278" fillId="0" borderId="0"/>
    <xf numFmtId="0" fontId="62" fillId="0" borderId="0"/>
    <xf numFmtId="0" fontId="278" fillId="0" borderId="0"/>
    <xf numFmtId="0" fontId="59" fillId="0" borderId="54"/>
    <xf numFmtId="0" fontId="19" fillId="0" borderId="0"/>
    <xf numFmtId="0" fontId="278" fillId="0" borderId="0"/>
    <xf numFmtId="0" fontId="278" fillId="0" borderId="0"/>
    <xf numFmtId="0" fontId="70" fillId="0" borderId="0"/>
    <xf numFmtId="0" fontId="19" fillId="0" borderId="0"/>
    <xf numFmtId="0" fontId="19" fillId="0" borderId="0"/>
    <xf numFmtId="0" fontId="19" fillId="0" borderId="0"/>
    <xf numFmtId="0" fontId="278" fillId="0" borderId="0"/>
    <xf numFmtId="0" fontId="19" fillId="0" borderId="0"/>
    <xf numFmtId="0" fontId="19" fillId="0" borderId="0"/>
    <xf numFmtId="0" fontId="70" fillId="46" borderId="0"/>
    <xf numFmtId="0" fontId="46" fillId="0" borderId="0"/>
    <xf numFmtId="0" fontId="74" fillId="59" borderId="0"/>
    <xf numFmtId="0" fontId="70" fillId="0" borderId="0"/>
    <xf numFmtId="0" fontId="52" fillId="0" borderId="0"/>
    <xf numFmtId="0" fontId="270" fillId="0" borderId="112"/>
    <xf numFmtId="0" fontId="278" fillId="0" borderId="0"/>
    <xf numFmtId="0" fontId="70" fillId="0" borderId="0"/>
    <xf numFmtId="0" fontId="70" fillId="0" borderId="0"/>
    <xf numFmtId="0" fontId="19" fillId="0" borderId="0"/>
    <xf numFmtId="0" fontId="272" fillId="82" borderId="116"/>
    <xf numFmtId="0" fontId="139" fillId="44" borderId="61"/>
    <xf numFmtId="0" fontId="70" fillId="0" borderId="0"/>
    <xf numFmtId="0" fontId="19" fillId="0" borderId="0"/>
    <xf numFmtId="0" fontId="139" fillId="44" borderId="61"/>
    <xf numFmtId="0" fontId="19" fillId="0" borderId="0"/>
    <xf numFmtId="0" fontId="278" fillId="0" borderId="0"/>
    <xf numFmtId="0" fontId="19" fillId="0" borderId="0"/>
    <xf numFmtId="0" fontId="8" fillId="52" borderId="0"/>
    <xf numFmtId="0" fontId="70" fillId="0" borderId="0"/>
    <xf numFmtId="0" fontId="70" fillId="0" borderId="0"/>
    <xf numFmtId="0" fontId="70" fillId="0" borderId="0"/>
    <xf numFmtId="0" fontId="70" fillId="0" borderId="0"/>
    <xf numFmtId="0" fontId="70" fillId="0" borderId="0"/>
    <xf numFmtId="0" fontId="19" fillId="0" borderId="0"/>
    <xf numFmtId="0" fontId="278" fillId="0" borderId="0"/>
    <xf numFmtId="0" fontId="64" fillId="0" borderId="55"/>
    <xf numFmtId="0" fontId="278" fillId="48" borderId="83"/>
    <xf numFmtId="0" fontId="70" fillId="0" borderId="0"/>
    <xf numFmtId="0" fontId="260" fillId="74" borderId="0"/>
    <xf numFmtId="0" fontId="158" fillId="0" borderId="0"/>
    <xf numFmtId="0" fontId="278" fillId="0" borderId="0"/>
    <xf numFmtId="0" fontId="70" fillId="0" borderId="0"/>
    <xf numFmtId="0" fontId="278" fillId="0" borderId="0"/>
    <xf numFmtId="0" fontId="70" fillId="43" borderId="0"/>
    <xf numFmtId="0" fontId="19" fillId="0" borderId="0"/>
    <xf numFmtId="0" fontId="70" fillId="0" borderId="0"/>
    <xf numFmtId="0" fontId="70" fillId="0" borderId="0"/>
    <xf numFmtId="0" fontId="278" fillId="0" borderId="0"/>
    <xf numFmtId="0" fontId="139" fillId="44" borderId="61"/>
    <xf numFmtId="0" fontId="70" fillId="0" borderId="0"/>
    <xf numFmtId="0" fontId="139" fillId="44" borderId="61"/>
    <xf numFmtId="0" fontId="19" fillId="0" borderId="0"/>
    <xf numFmtId="0" fontId="19" fillId="0" borderId="0"/>
    <xf numFmtId="0" fontId="19" fillId="0" borderId="0"/>
    <xf numFmtId="0" fontId="19" fillId="0" borderId="0"/>
    <xf numFmtId="0" fontId="278" fillId="0" borderId="0"/>
    <xf numFmtId="0" fontId="19" fillId="0" borderId="0"/>
    <xf numFmtId="0" fontId="140" fillId="44" borderId="61"/>
    <xf numFmtId="0" fontId="70" fillId="0" borderId="0"/>
    <xf numFmtId="0" fontId="139" fillId="44" borderId="61"/>
    <xf numFmtId="0" fontId="278" fillId="0" borderId="0"/>
    <xf numFmtId="0" fontId="70" fillId="0" borderId="0"/>
    <xf numFmtId="0" fontId="70" fillId="0" borderId="0"/>
    <xf numFmtId="0" fontId="272" fillId="0" borderId="144"/>
    <xf numFmtId="0" fontId="139" fillId="44" borderId="61"/>
    <xf numFmtId="0" fontId="70" fillId="0" borderId="0"/>
    <xf numFmtId="0" fontId="278" fillId="48" borderId="83"/>
    <xf numFmtId="0" fontId="270" fillId="0" borderId="112"/>
    <xf numFmtId="0" fontId="278" fillId="0" borderId="0"/>
    <xf numFmtId="0" fontId="81" fillId="0" borderId="132"/>
    <xf numFmtId="0" fontId="139" fillId="44" borderId="61"/>
    <xf numFmtId="0" fontId="63" fillId="0" borderId="55"/>
    <xf numFmtId="0" fontId="70" fillId="0" borderId="0"/>
    <xf numFmtId="0" fontId="278" fillId="0" borderId="0"/>
    <xf numFmtId="0" fontId="70" fillId="0" borderId="0"/>
    <xf numFmtId="0" fontId="76" fillId="51" borderId="0"/>
    <xf numFmtId="0" fontId="46" fillId="0" borderId="0"/>
    <xf numFmtId="0" fontId="278" fillId="0" borderId="0"/>
    <xf numFmtId="0" fontId="70" fillId="0" borderId="0"/>
    <xf numFmtId="0" fontId="19" fillId="0" borderId="0"/>
    <xf numFmtId="0" fontId="19" fillId="0" borderId="0"/>
    <xf numFmtId="0" fontId="70" fillId="0" borderId="0"/>
    <xf numFmtId="0" fontId="70" fillId="0" borderId="0"/>
    <xf numFmtId="0" fontId="19" fillId="0" borderId="0"/>
    <xf numFmtId="0" fontId="278" fillId="48" borderId="83"/>
    <xf numFmtId="0" fontId="278" fillId="0" borderId="0"/>
    <xf numFmtId="0" fontId="70" fillId="0" borderId="0"/>
    <xf numFmtId="0" fontId="19" fillId="0" borderId="0"/>
    <xf numFmtId="0" fontId="46" fillId="0" borderId="0"/>
    <xf numFmtId="0" fontId="70" fillId="0" borderId="0"/>
    <xf numFmtId="0" fontId="51" fillId="89" borderId="0"/>
    <xf numFmtId="0" fontId="278" fillId="0" borderId="0"/>
    <xf numFmtId="0" fontId="273" fillId="0" borderId="128"/>
    <xf numFmtId="0" fontId="278" fillId="48" borderId="83"/>
    <xf numFmtId="0" fontId="19" fillId="0" borderId="0"/>
    <xf numFmtId="0" fontId="19" fillId="0" borderId="0"/>
    <xf numFmtId="0" fontId="19" fillId="0" borderId="0"/>
    <xf numFmtId="0" fontId="278" fillId="0" borderId="0"/>
    <xf numFmtId="0" fontId="70" fillId="0" borderId="0"/>
    <xf numFmtId="0" fontId="70" fillId="0" borderId="0"/>
    <xf numFmtId="0" fontId="70" fillId="0" borderId="0"/>
    <xf numFmtId="0" fontId="19" fillId="0" borderId="0"/>
    <xf numFmtId="0" fontId="19" fillId="0" borderId="0"/>
    <xf numFmtId="0" fontId="19" fillId="0" borderId="0"/>
    <xf numFmtId="0" fontId="70" fillId="0" borderId="0"/>
    <xf numFmtId="0" fontId="278" fillId="0" borderId="0"/>
    <xf numFmtId="0" fontId="70" fillId="0" borderId="0"/>
    <xf numFmtId="0" fontId="278" fillId="0" borderId="0"/>
    <xf numFmtId="0" fontId="70" fillId="0" borderId="0"/>
    <xf numFmtId="0" fontId="70" fillId="0" borderId="0"/>
    <xf numFmtId="0" fontId="19" fillId="0" borderId="0"/>
    <xf numFmtId="0" fontId="19" fillId="0" borderId="0"/>
    <xf numFmtId="0" fontId="19" fillId="0" borderId="0"/>
    <xf numFmtId="0" fontId="272" fillId="82" borderId="116"/>
    <xf numFmtId="0" fontId="70" fillId="0" borderId="0"/>
    <xf numFmtId="0" fontId="19" fillId="0" borderId="0"/>
    <xf numFmtId="0" fontId="19" fillId="0" borderId="0"/>
    <xf numFmtId="0" fontId="278" fillId="0" borderId="0"/>
    <xf numFmtId="0" fontId="70" fillId="0" borderId="0"/>
    <xf numFmtId="0" fontId="70" fillId="0" borderId="0"/>
    <xf numFmtId="0" fontId="272" fillId="0" borderId="0"/>
    <xf numFmtId="0" fontId="70" fillId="0" borderId="0"/>
    <xf numFmtId="0" fontId="70" fillId="0" borderId="0"/>
    <xf numFmtId="0" fontId="70" fillId="0" borderId="0"/>
    <xf numFmtId="0" fontId="278" fillId="0" borderId="0"/>
    <xf numFmtId="0" fontId="278" fillId="0" borderId="0"/>
    <xf numFmtId="0" fontId="70" fillId="0" borderId="0"/>
    <xf numFmtId="0" fontId="278" fillId="0" borderId="0"/>
    <xf numFmtId="0" fontId="270" fillId="0" borderId="112"/>
    <xf numFmtId="0" fontId="19" fillId="0" borderId="0"/>
    <xf numFmtId="0" fontId="70" fillId="0" borderId="0"/>
    <xf numFmtId="0" fontId="278" fillId="0" borderId="0"/>
    <xf numFmtId="0" fontId="19" fillId="0" borderId="0"/>
    <xf numFmtId="0" fontId="253" fillId="48" borderId="83"/>
    <xf numFmtId="0" fontId="278" fillId="0" borderId="0"/>
    <xf numFmtId="0" fontId="19" fillId="0" borderId="0"/>
    <xf numFmtId="0" fontId="70" fillId="0" borderId="0"/>
    <xf numFmtId="0" fontId="70" fillId="0" borderId="0"/>
    <xf numFmtId="0" fontId="19" fillId="0" borderId="0"/>
    <xf numFmtId="0" fontId="56" fillId="0" borderId="52"/>
    <xf numFmtId="0" fontId="270" fillId="0" borderId="112"/>
    <xf numFmtId="0" fontId="70" fillId="0" borderId="0"/>
    <xf numFmtId="0" fontId="50" fillId="0" borderId="0"/>
    <xf numFmtId="0" fontId="59" fillId="0" borderId="0"/>
    <xf numFmtId="0" fontId="64" fillId="0" borderId="55"/>
    <xf numFmtId="0" fontId="19" fillId="0" borderId="0"/>
    <xf numFmtId="0" fontId="70" fillId="0" borderId="0"/>
    <xf numFmtId="0" fontId="278" fillId="48" borderId="83"/>
    <xf numFmtId="0" fontId="278" fillId="0" borderId="0"/>
    <xf numFmtId="0" fontId="278" fillId="0" borderId="0"/>
    <xf numFmtId="0" fontId="278" fillId="48" borderId="83"/>
    <xf numFmtId="0" fontId="70" fillId="0" borderId="0"/>
    <xf numFmtId="0" fontId="278" fillId="0" borderId="0"/>
    <xf numFmtId="0" fontId="270" fillId="0" borderId="112"/>
    <xf numFmtId="0" fontId="70" fillId="0" borderId="0"/>
    <xf numFmtId="0" fontId="70" fillId="0" borderId="0"/>
    <xf numFmtId="0" fontId="278" fillId="0" borderId="0"/>
    <xf numFmtId="0" fontId="19" fillId="0" borderId="0"/>
    <xf numFmtId="0" fontId="59" fillId="0" borderId="54"/>
    <xf numFmtId="0" fontId="19" fillId="0" borderId="0"/>
    <xf numFmtId="0" fontId="70" fillId="0" borderId="0"/>
    <xf numFmtId="0" fontId="278" fillId="0" borderId="0"/>
    <xf numFmtId="0" fontId="70" fillId="0" borderId="0"/>
    <xf numFmtId="0" fontId="70" fillId="0" borderId="0"/>
    <xf numFmtId="0" fontId="70" fillId="0" borderId="0"/>
    <xf numFmtId="0" fontId="17" fillId="0" borderId="114"/>
    <xf numFmtId="0" fontId="19" fillId="0" borderId="0"/>
    <xf numFmtId="0" fontId="19" fillId="0" borderId="0"/>
    <xf numFmtId="0" fontId="70" fillId="0" borderId="0"/>
    <xf numFmtId="0" fontId="19" fillId="0" borderId="0"/>
    <xf numFmtId="0" fontId="19" fillId="0" borderId="0"/>
    <xf numFmtId="0" fontId="278" fillId="0" borderId="0"/>
    <xf numFmtId="0" fontId="19" fillId="0" borderId="0"/>
    <xf numFmtId="0" fontId="278" fillId="0" borderId="0"/>
    <xf numFmtId="0" fontId="278" fillId="0" borderId="0"/>
    <xf numFmtId="0" fontId="278" fillId="0" borderId="0"/>
    <xf numFmtId="0" fontId="19" fillId="0" borderId="0"/>
    <xf numFmtId="0" fontId="70" fillId="0" borderId="0"/>
    <xf numFmtId="0" fontId="278" fillId="0" borderId="0"/>
    <xf numFmtId="0" fontId="19" fillId="0" borderId="0"/>
    <xf numFmtId="0" fontId="70" fillId="0" borderId="0"/>
    <xf numFmtId="0" fontId="70" fillId="0" borderId="0"/>
    <xf numFmtId="0" fontId="139" fillId="44" borderId="61"/>
    <xf numFmtId="0" fontId="278" fillId="0" borderId="0"/>
    <xf numFmtId="0" fontId="70" fillId="0" borderId="0"/>
    <xf numFmtId="0" fontId="70" fillId="0" borderId="0"/>
    <xf numFmtId="0" fontId="56" fillId="0" borderId="52"/>
    <xf numFmtId="0" fontId="278" fillId="48" borderId="83"/>
    <xf numFmtId="0" fontId="270" fillId="0" borderId="112"/>
    <xf numFmtId="0" fontId="49" fillId="0" borderId="0"/>
    <xf numFmtId="0" fontId="70" fillId="0" borderId="0"/>
    <xf numFmtId="0" fontId="19" fillId="0" borderId="0"/>
    <xf numFmtId="0" fontId="70" fillId="0" borderId="0"/>
    <xf numFmtId="0" fontId="278" fillId="0" borderId="0"/>
    <xf numFmtId="0" fontId="278" fillId="0" borderId="0"/>
    <xf numFmtId="0" fontId="278" fillId="0" borderId="0"/>
    <xf numFmtId="0" fontId="19" fillId="0" borderId="0"/>
    <xf numFmtId="0" fontId="70" fillId="0" borderId="0"/>
    <xf numFmtId="0" fontId="70" fillId="0" borderId="0"/>
    <xf numFmtId="0" fontId="278" fillId="48" borderId="83"/>
    <xf numFmtId="0" fontId="278" fillId="0" borderId="0"/>
    <xf numFmtId="0" fontId="70" fillId="0" borderId="0"/>
    <xf numFmtId="0" fontId="278" fillId="0" borderId="0"/>
    <xf numFmtId="0" fontId="278" fillId="0" borderId="0"/>
    <xf numFmtId="0" fontId="70" fillId="0" borderId="0"/>
    <xf numFmtId="0" fontId="70" fillId="0" borderId="0"/>
    <xf numFmtId="0" fontId="278" fillId="0" borderId="0"/>
    <xf numFmtId="0" fontId="278" fillId="0" borderId="0"/>
    <xf numFmtId="0" fontId="70" fillId="0" borderId="0"/>
    <xf numFmtId="0" fontId="19" fillId="0" borderId="0"/>
    <xf numFmtId="0" fontId="70" fillId="0" borderId="0"/>
    <xf numFmtId="0" fontId="278" fillId="0" borderId="0"/>
    <xf numFmtId="0" fontId="278" fillId="0" borderId="0"/>
    <xf numFmtId="0" fontId="270" fillId="0" borderId="112"/>
    <xf numFmtId="0" fontId="70" fillId="0" borderId="0"/>
    <xf numFmtId="0" fontId="70" fillId="46" borderId="0"/>
    <xf numFmtId="0" fontId="278" fillId="0" borderId="0"/>
    <xf numFmtId="0" fontId="70" fillId="39" borderId="0"/>
    <xf numFmtId="0" fontId="19" fillId="0" borderId="0"/>
    <xf numFmtId="0" fontId="70" fillId="0" borderId="0"/>
    <xf numFmtId="0" fontId="278" fillId="0" borderId="0"/>
    <xf numFmtId="0" fontId="278" fillId="0" borderId="0"/>
    <xf numFmtId="0" fontId="70" fillId="0" borderId="0"/>
    <xf numFmtId="0" fontId="19" fillId="0" borderId="0"/>
    <xf numFmtId="0" fontId="278" fillId="0" borderId="0"/>
    <xf numFmtId="0" fontId="70" fillId="0" borderId="0"/>
    <xf numFmtId="0" fontId="278" fillId="0" borderId="0"/>
    <xf numFmtId="0" fontId="70" fillId="0" borderId="0"/>
    <xf numFmtId="0" fontId="278" fillId="0" borderId="0"/>
    <xf numFmtId="0" fontId="70" fillId="0" borderId="0"/>
    <xf numFmtId="0" fontId="70" fillId="0" borderId="0"/>
    <xf numFmtId="0" fontId="70" fillId="0" borderId="0"/>
    <xf numFmtId="0" fontId="19" fillId="0" borderId="0"/>
    <xf numFmtId="0" fontId="70" fillId="0" borderId="0"/>
    <xf numFmtId="0" fontId="278" fillId="0" borderId="0"/>
    <xf numFmtId="0" fontId="19" fillId="0" borderId="0"/>
    <xf numFmtId="0" fontId="273" fillId="0" borderId="128"/>
    <xf numFmtId="0" fontId="70" fillId="0" borderId="0"/>
    <xf numFmtId="0" fontId="278" fillId="48" borderId="83"/>
    <xf numFmtId="0" fontId="70" fillId="0" borderId="0"/>
    <xf numFmtId="0" fontId="278" fillId="0" borderId="0"/>
    <xf numFmtId="0" fontId="270" fillId="0" borderId="112"/>
    <xf numFmtId="0" fontId="70" fillId="0" borderId="0"/>
    <xf numFmtId="0" fontId="19" fillId="0" borderId="0"/>
    <xf numFmtId="0" fontId="278" fillId="0" borderId="0"/>
    <xf numFmtId="0" fontId="270" fillId="0" borderId="112"/>
    <xf numFmtId="0" fontId="19" fillId="0" borderId="0"/>
    <xf numFmtId="0" fontId="70" fillId="0" borderId="0"/>
    <xf numFmtId="0" fontId="278" fillId="0" borderId="0"/>
    <xf numFmtId="0" fontId="19" fillId="0" borderId="0"/>
    <xf numFmtId="0" fontId="139" fillId="44" borderId="61"/>
    <xf numFmtId="0" fontId="278" fillId="0" borderId="0"/>
    <xf numFmtId="0" fontId="278" fillId="0" borderId="0"/>
    <xf numFmtId="0" fontId="70" fillId="0" borderId="0"/>
    <xf numFmtId="0" fontId="70" fillId="0" borderId="0"/>
    <xf numFmtId="0" fontId="19" fillId="0" borderId="0"/>
    <xf numFmtId="0" fontId="17" fillId="0" borderId="114"/>
    <xf numFmtId="0" fontId="64" fillId="0" borderId="55"/>
    <xf numFmtId="0" fontId="276" fillId="0" borderId="0"/>
    <xf numFmtId="0" fontId="19" fillId="0" borderId="0"/>
    <xf numFmtId="0" fontId="59" fillId="0" borderId="54"/>
    <xf numFmtId="0" fontId="278" fillId="48" borderId="83"/>
    <xf numFmtId="0" fontId="19" fillId="0" borderId="0"/>
    <xf numFmtId="0" fontId="70" fillId="0" borderId="0"/>
    <xf numFmtId="0" fontId="165" fillId="0" borderId="0"/>
    <xf numFmtId="0" fontId="278" fillId="0" borderId="0"/>
    <xf numFmtId="0" fontId="70" fillId="0" borderId="0"/>
    <xf numFmtId="0" fontId="70" fillId="0" borderId="0"/>
    <xf numFmtId="0" fontId="278" fillId="0" borderId="0"/>
    <xf numFmtId="0" fontId="50" fillId="0" borderId="94"/>
    <xf numFmtId="0" fontId="70" fillId="0" borderId="0"/>
    <xf numFmtId="0" fontId="70" fillId="0" borderId="0"/>
    <xf numFmtId="0" fontId="19" fillId="0" borderId="0"/>
    <xf numFmtId="0" fontId="70" fillId="0" borderId="0"/>
    <xf numFmtId="0" fontId="19" fillId="0" borderId="0"/>
    <xf numFmtId="0" fontId="70" fillId="0" borderId="0"/>
    <xf numFmtId="0" fontId="19" fillId="0" borderId="0"/>
    <xf numFmtId="0" fontId="70" fillId="0" borderId="0"/>
    <xf numFmtId="0" fontId="270" fillId="0" borderId="112"/>
    <xf numFmtId="0" fontId="19" fillId="0" borderId="0"/>
    <xf numFmtId="0" fontId="70" fillId="0" borderId="0"/>
    <xf numFmtId="0" fontId="278" fillId="0" borderId="0"/>
    <xf numFmtId="0" fontId="278" fillId="0" borderId="0"/>
    <xf numFmtId="0" fontId="19" fillId="0" borderId="0"/>
    <xf numFmtId="0" fontId="70" fillId="0" borderId="0"/>
    <xf numFmtId="0" fontId="63" fillId="0" borderId="55"/>
    <xf numFmtId="0" fontId="278" fillId="48" borderId="83"/>
    <xf numFmtId="0" fontId="70" fillId="0" borderId="0"/>
    <xf numFmtId="0" fontId="70" fillId="44" borderId="0"/>
    <xf numFmtId="0" fontId="19" fillId="0" borderId="0"/>
    <xf numFmtId="0" fontId="17" fillId="0" borderId="114"/>
    <xf numFmtId="0" fontId="278" fillId="0" borderId="0"/>
    <xf numFmtId="0" fontId="70" fillId="0" borderId="0"/>
    <xf numFmtId="0" fontId="19" fillId="0" borderId="0"/>
    <xf numFmtId="0" fontId="19" fillId="0" borderId="0"/>
    <xf numFmtId="0" fontId="19" fillId="0" borderId="0"/>
    <xf numFmtId="0" fontId="70" fillId="0" borderId="0"/>
    <xf numFmtId="0" fontId="278" fillId="0" borderId="0"/>
    <xf numFmtId="0" fontId="19" fillId="0" borderId="0"/>
    <xf numFmtId="0" fontId="19" fillId="0" borderId="0"/>
    <xf numFmtId="0" fontId="70" fillId="0" borderId="0"/>
    <xf numFmtId="0" fontId="19" fillId="0" borderId="0"/>
    <xf numFmtId="0" fontId="278" fillId="0" borderId="0"/>
    <xf numFmtId="0" fontId="50" fillId="0" borderId="0"/>
    <xf numFmtId="0" fontId="70" fillId="0" borderId="0"/>
    <xf numFmtId="0" fontId="59" fillId="0" borderId="0"/>
    <xf numFmtId="0" fontId="278" fillId="0" borderId="0"/>
    <xf numFmtId="0" fontId="278" fillId="0" borderId="0"/>
    <xf numFmtId="0" fontId="19" fillId="0" borderId="0"/>
    <xf numFmtId="0" fontId="19" fillId="0" borderId="0"/>
    <xf numFmtId="0" fontId="70" fillId="0" borderId="0"/>
    <xf numFmtId="0" fontId="70" fillId="0" borderId="0"/>
    <xf numFmtId="0" fontId="70" fillId="0" borderId="0"/>
    <xf numFmtId="0" fontId="59" fillId="0" borderId="0"/>
    <xf numFmtId="0" fontId="278" fillId="48" borderId="83"/>
    <xf numFmtId="0" fontId="19" fillId="0" borderId="0"/>
    <xf numFmtId="0" fontId="70" fillId="0" borderId="0"/>
    <xf numFmtId="0" fontId="70" fillId="0" borderId="0"/>
    <xf numFmtId="0" fontId="19" fillId="0" borderId="0"/>
    <xf numFmtId="0" fontId="278" fillId="48" borderId="83"/>
    <xf numFmtId="0" fontId="19" fillId="0" borderId="0"/>
    <xf numFmtId="0" fontId="70" fillId="0" borderId="0"/>
    <xf numFmtId="0" fontId="70" fillId="0" borderId="0"/>
    <xf numFmtId="0" fontId="19" fillId="0" borderId="0"/>
    <xf numFmtId="0" fontId="74" fillId="53" borderId="0"/>
    <xf numFmtId="0" fontId="19" fillId="0" borderId="0"/>
    <xf numFmtId="0" fontId="263" fillId="0" borderId="108"/>
    <xf numFmtId="0" fontId="141" fillId="0" borderId="107"/>
    <xf numFmtId="0" fontId="19" fillId="0" borderId="0"/>
    <xf numFmtId="0" fontId="70" fillId="0" borderId="0"/>
    <xf numFmtId="0" fontId="19" fillId="0" borderId="0"/>
    <xf numFmtId="0" fontId="70" fillId="0" borderId="0"/>
    <xf numFmtId="0" fontId="222" fillId="0" borderId="76"/>
    <xf numFmtId="0" fontId="70" fillId="0" borderId="0"/>
    <xf numFmtId="0" fontId="278" fillId="0" borderId="0"/>
    <xf numFmtId="0" fontId="19" fillId="0" borderId="0"/>
    <xf numFmtId="0" fontId="263" fillId="0" borderId="108"/>
    <xf numFmtId="0" fontId="19" fillId="0" borderId="0"/>
    <xf numFmtId="0" fontId="19" fillId="0" borderId="0"/>
    <xf numFmtId="0" fontId="278" fillId="48" borderId="83"/>
    <xf numFmtId="0" fontId="272" fillId="0" borderId="0"/>
    <xf numFmtId="0" fontId="19" fillId="0" borderId="0"/>
    <xf numFmtId="0" fontId="19" fillId="0" borderId="0"/>
    <xf numFmtId="0" fontId="19" fillId="0" borderId="0"/>
    <xf numFmtId="0" fontId="70" fillId="0" borderId="0"/>
    <xf numFmtId="0" fontId="278" fillId="0" borderId="0"/>
    <xf numFmtId="0" fontId="70" fillId="0" borderId="0"/>
    <xf numFmtId="0" fontId="70" fillId="0" borderId="0"/>
    <xf numFmtId="0" fontId="70" fillId="0" borderId="0"/>
    <xf numFmtId="0" fontId="70" fillId="0" borderId="0"/>
    <xf numFmtId="0" fontId="19" fillId="0" borderId="0"/>
    <xf numFmtId="0" fontId="70" fillId="0" borderId="0"/>
    <xf numFmtId="0" fontId="19" fillId="0" borderId="0"/>
    <xf numFmtId="0" fontId="70" fillId="0" borderId="0"/>
    <xf numFmtId="0" fontId="3" fillId="63" borderId="137"/>
    <xf numFmtId="0" fontId="70" fillId="0" borderId="0"/>
    <xf numFmtId="0" fontId="19" fillId="0" borderId="0"/>
    <xf numFmtId="0" fontId="8" fillId="45" borderId="0"/>
    <xf numFmtId="0" fontId="19" fillId="0" borderId="0"/>
    <xf numFmtId="0" fontId="150" fillId="0" borderId="117"/>
    <xf numFmtId="0" fontId="139" fillId="44" borderId="61"/>
    <xf numFmtId="0" fontId="19" fillId="0" borderId="0"/>
    <xf numFmtId="0" fontId="278" fillId="48" borderId="83"/>
    <xf numFmtId="0" fontId="70" fillId="0" borderId="0"/>
    <xf numFmtId="0" fontId="64" fillId="0" borderId="55"/>
    <xf numFmtId="0" fontId="278" fillId="0" borderId="0"/>
    <xf numFmtId="0" fontId="74" fillId="49" borderId="0"/>
    <xf numFmtId="0" fontId="70" fillId="0" borderId="0"/>
    <xf numFmtId="0" fontId="270" fillId="0" borderId="112"/>
    <xf numFmtId="0" fontId="59" fillId="0" borderId="54"/>
    <xf numFmtId="0" fontId="139" fillId="44" borderId="61"/>
    <xf numFmtId="0" fontId="19" fillId="0" borderId="0"/>
    <xf numFmtId="0" fontId="278" fillId="48" borderId="83"/>
    <xf numFmtId="0" fontId="19" fillId="0" borderId="0"/>
    <xf numFmtId="0" fontId="70" fillId="0" borderId="0"/>
    <xf numFmtId="0" fontId="19" fillId="0" borderId="0"/>
    <xf numFmtId="0" fontId="70" fillId="14" borderId="50"/>
    <xf numFmtId="0" fontId="278" fillId="0" borderId="94"/>
    <xf numFmtId="0" fontId="70" fillId="0" borderId="0"/>
    <xf numFmtId="0" fontId="278" fillId="0" borderId="0"/>
    <xf numFmtId="0" fontId="278" fillId="0" borderId="0"/>
    <xf numFmtId="0" fontId="70" fillId="0" borderId="0"/>
    <xf numFmtId="0" fontId="70" fillId="0" borderId="0"/>
    <xf numFmtId="0" fontId="19" fillId="0" borderId="0"/>
    <xf numFmtId="0" fontId="70" fillId="0" borderId="0"/>
    <xf numFmtId="0" fontId="278" fillId="0" borderId="0"/>
    <xf numFmtId="0" fontId="70" fillId="0" borderId="0"/>
    <xf numFmtId="0" fontId="19" fillId="0" borderId="0"/>
    <xf numFmtId="0" fontId="38" fillId="10" borderId="0"/>
    <xf numFmtId="0" fontId="19" fillId="0" borderId="0"/>
    <xf numFmtId="0" fontId="278" fillId="0" borderId="0"/>
    <xf numFmtId="0" fontId="70" fillId="0" borderId="0"/>
    <xf numFmtId="0" fontId="19" fillId="0" borderId="0"/>
    <xf numFmtId="0" fontId="19" fillId="0" borderId="0"/>
    <xf numFmtId="0" fontId="19" fillId="0" borderId="0"/>
    <xf numFmtId="0" fontId="19" fillId="0" borderId="0"/>
    <xf numFmtId="0" fontId="70" fillId="0" borderId="0"/>
    <xf numFmtId="0" fontId="278" fillId="0" borderId="0"/>
    <xf numFmtId="0" fontId="70" fillId="0" borderId="0"/>
    <xf numFmtId="0" fontId="278" fillId="0" borderId="0"/>
    <xf numFmtId="0" fontId="278" fillId="0" borderId="0"/>
    <xf numFmtId="0" fontId="19" fillId="0" borderId="0"/>
    <xf numFmtId="0" fontId="19" fillId="0" borderId="0"/>
    <xf numFmtId="0" fontId="270" fillId="0" borderId="112"/>
    <xf numFmtId="0" fontId="19" fillId="0" borderId="0"/>
    <xf numFmtId="0" fontId="278" fillId="48" borderId="83"/>
    <xf numFmtId="0" fontId="70" fillId="0" borderId="0"/>
    <xf numFmtId="0" fontId="19" fillId="0" borderId="0"/>
    <xf numFmtId="0" fontId="278" fillId="0" borderId="0"/>
    <xf numFmtId="0" fontId="278" fillId="0" borderId="0"/>
    <xf numFmtId="0" fontId="278" fillId="0" borderId="0"/>
    <xf numFmtId="0" fontId="139" fillId="44" borderId="61"/>
    <xf numFmtId="0" fontId="19" fillId="0" borderId="0"/>
    <xf numFmtId="0" fontId="56" fillId="0" borderId="52"/>
    <xf numFmtId="0" fontId="19" fillId="0" borderId="0"/>
    <xf numFmtId="0" fontId="278" fillId="0" borderId="0"/>
    <xf numFmtId="0" fontId="19" fillId="0" borderId="0"/>
    <xf numFmtId="0" fontId="70" fillId="0" borderId="0"/>
    <xf numFmtId="0" fontId="278" fillId="48" borderId="83"/>
    <xf numFmtId="0" fontId="70" fillId="0" borderId="0"/>
    <xf numFmtId="0" fontId="139" fillId="44" borderId="61"/>
    <xf numFmtId="0" fontId="70" fillId="0" borderId="0"/>
    <xf numFmtId="0" fontId="278" fillId="0" borderId="0"/>
    <xf numFmtId="0" fontId="70" fillId="0" borderId="0"/>
    <xf numFmtId="0" fontId="278" fillId="0" borderId="0"/>
    <xf numFmtId="0" fontId="41" fillId="45" borderId="48"/>
    <xf numFmtId="0" fontId="278" fillId="0" borderId="0"/>
    <xf numFmtId="0" fontId="278" fillId="0" borderId="0"/>
    <xf numFmtId="0" fontId="272" fillId="0" borderId="144"/>
    <xf numFmtId="0" fontId="19" fillId="0" borderId="0"/>
    <xf numFmtId="0" fontId="278" fillId="0" borderId="0"/>
    <xf numFmtId="0" fontId="19" fillId="0" borderId="0"/>
    <xf numFmtId="0" fontId="70" fillId="0" borderId="0"/>
    <xf numFmtId="0" fontId="19" fillId="0" borderId="0"/>
    <xf numFmtId="0" fontId="70" fillId="0" borderId="0"/>
    <xf numFmtId="0" fontId="70" fillId="0" borderId="0"/>
    <xf numFmtId="0" fontId="19" fillId="0" borderId="0"/>
    <xf numFmtId="0" fontId="278" fillId="0" borderId="0"/>
    <xf numFmtId="0" fontId="278" fillId="0" borderId="0"/>
    <xf numFmtId="0" fontId="19" fillId="0" borderId="0"/>
    <xf numFmtId="0" fontId="119" fillId="0" borderId="0"/>
    <xf numFmtId="0" fontId="81" fillId="0" borderId="0"/>
    <xf numFmtId="0" fontId="19" fillId="24" borderId="0"/>
    <xf numFmtId="0" fontId="19" fillId="0" borderId="0"/>
    <xf numFmtId="0" fontId="70" fillId="0" borderId="0"/>
    <xf numFmtId="0" fontId="64" fillId="0" borderId="55"/>
    <xf numFmtId="0" fontId="119" fillId="0" borderId="54"/>
    <xf numFmtId="0" fontId="19" fillId="0" borderId="0"/>
    <xf numFmtId="0" fontId="19" fillId="0" borderId="0"/>
    <xf numFmtId="0" fontId="19" fillId="0" borderId="0"/>
    <xf numFmtId="0" fontId="74" fillId="58" borderId="0"/>
    <xf numFmtId="0" fontId="52" fillId="0" borderId="0"/>
    <xf numFmtId="0" fontId="225" fillId="0" borderId="0"/>
    <xf numFmtId="0" fontId="278" fillId="0" borderId="0"/>
    <xf numFmtId="0" fontId="19" fillId="0" borderId="0"/>
    <xf numFmtId="0" fontId="238" fillId="0" borderId="0"/>
    <xf numFmtId="0" fontId="139" fillId="44" borderId="61"/>
    <xf numFmtId="0" fontId="278" fillId="0" borderId="0"/>
    <xf numFmtId="0" fontId="70" fillId="0" borderId="0"/>
    <xf numFmtId="0" fontId="19" fillId="0" borderId="0"/>
    <xf numFmtId="0" fontId="278" fillId="0" borderId="0"/>
    <xf numFmtId="0" fontId="19" fillId="0" borderId="0"/>
    <xf numFmtId="0" fontId="270" fillId="0" borderId="112"/>
    <xf numFmtId="0" fontId="70" fillId="0" borderId="0"/>
    <xf numFmtId="0" fontId="266" fillId="0" borderId="109"/>
    <xf numFmtId="0" fontId="278" fillId="0" borderId="0"/>
    <xf numFmtId="0" fontId="122" fillId="0" borderId="66"/>
    <xf numFmtId="0" fontId="70" fillId="0" borderId="0"/>
    <xf numFmtId="0" fontId="278" fillId="0" borderId="0"/>
    <xf numFmtId="0" fontId="70" fillId="0" borderId="0"/>
    <xf numFmtId="0" fontId="74" fillId="55" borderId="0"/>
    <xf numFmtId="0" fontId="70" fillId="0" borderId="0"/>
    <xf numFmtId="0" fontId="149" fillId="75" borderId="137"/>
    <xf numFmtId="0" fontId="70" fillId="14" borderId="50"/>
    <xf numFmtId="0" fontId="46" fillId="0" borderId="0"/>
    <xf numFmtId="0" fontId="70" fillId="0" borderId="0"/>
    <xf numFmtId="0" fontId="278" fillId="48" borderId="83"/>
    <xf numFmtId="0" fontId="278" fillId="0" borderId="0"/>
    <xf numFmtId="0" fontId="8" fillId="51" borderId="0"/>
    <xf numFmtId="0" fontId="139" fillId="44" borderId="61"/>
    <xf numFmtId="0" fontId="253" fillId="48" borderId="83"/>
    <xf numFmtId="0" fontId="52" fillId="0" borderId="0"/>
    <xf numFmtId="0" fontId="70" fillId="0" borderId="0"/>
    <xf numFmtId="0" fontId="19" fillId="0" borderId="0"/>
    <xf numFmtId="0" fontId="278" fillId="48" borderId="83"/>
    <xf numFmtId="0" fontId="19" fillId="0" borderId="0"/>
    <xf numFmtId="0" fontId="70" fillId="0" borderId="0"/>
    <xf numFmtId="0" fontId="56" fillId="0" borderId="52"/>
    <xf numFmtId="0" fontId="278" fillId="0" borderId="0"/>
    <xf numFmtId="0" fontId="70" fillId="0" borderId="0"/>
    <xf numFmtId="0" fontId="70" fillId="0" borderId="0"/>
    <xf numFmtId="0" fontId="70" fillId="0" borderId="0"/>
    <xf numFmtId="0" fontId="270" fillId="0" borderId="112"/>
    <xf numFmtId="0" fontId="19" fillId="0" borderId="0"/>
    <xf numFmtId="0" fontId="70" fillId="0" borderId="0"/>
    <xf numFmtId="0" fontId="70" fillId="0" borderId="0"/>
    <xf numFmtId="0" fontId="19" fillId="0" borderId="0"/>
    <xf numFmtId="0" fontId="19" fillId="0" borderId="0"/>
    <xf numFmtId="0" fontId="70" fillId="0" borderId="0"/>
    <xf numFmtId="0" fontId="19" fillId="0" borderId="0"/>
    <xf numFmtId="0" fontId="70" fillId="0" borderId="0"/>
    <xf numFmtId="0" fontId="70" fillId="0" borderId="0"/>
    <xf numFmtId="0" fontId="70" fillId="0" borderId="0"/>
    <xf numFmtId="0" fontId="70" fillId="0" borderId="0"/>
    <xf numFmtId="0" fontId="70" fillId="0" borderId="0"/>
    <xf numFmtId="0" fontId="19" fillId="0" borderId="0"/>
    <xf numFmtId="0" fontId="19" fillId="33" borderId="0"/>
    <xf numFmtId="0" fontId="70" fillId="0" borderId="0"/>
    <xf numFmtId="0" fontId="208" fillId="1" borderId="132"/>
    <xf numFmtId="0" fontId="70" fillId="0" borderId="0"/>
    <xf numFmtId="0" fontId="59" fillId="0" borderId="0"/>
    <xf numFmtId="0" fontId="19" fillId="0" borderId="0"/>
    <xf numFmtId="0" fontId="270" fillId="0" borderId="112"/>
    <xf numFmtId="0" fontId="278" fillId="0" borderId="0"/>
    <xf numFmtId="0" fontId="70" fillId="0" borderId="0"/>
    <xf numFmtId="0" fontId="273" fillId="0" borderId="128"/>
    <xf numFmtId="0" fontId="70" fillId="0" borderId="0"/>
    <xf numFmtId="0" fontId="272" fillId="0" borderId="168"/>
    <xf numFmtId="0" fontId="56" fillId="0" borderId="52"/>
    <xf numFmtId="0" fontId="70" fillId="0" borderId="0"/>
    <xf numFmtId="0" fontId="56" fillId="0" borderId="52"/>
    <xf numFmtId="0" fontId="19" fillId="0" borderId="0"/>
    <xf numFmtId="0" fontId="64" fillId="0" borderId="55"/>
    <xf numFmtId="0" fontId="272" fillId="0" borderId="168"/>
    <xf numFmtId="0" fontId="19" fillId="0" borderId="0"/>
    <xf numFmtId="0" fontId="70" fillId="0" borderId="0"/>
    <xf numFmtId="0" fontId="70" fillId="0" borderId="0"/>
    <xf numFmtId="0" fontId="70" fillId="0" borderId="0"/>
    <xf numFmtId="0" fontId="55" fillId="0" borderId="0"/>
    <xf numFmtId="0" fontId="70" fillId="0" borderId="0"/>
    <xf numFmtId="0" fontId="19" fillId="0" borderId="0"/>
    <xf numFmtId="0" fontId="133" fillId="0" borderId="0"/>
    <xf numFmtId="0" fontId="17" fillId="0" borderId="0"/>
    <xf numFmtId="0" fontId="70" fillId="0" borderId="0"/>
    <xf numFmtId="0" fontId="70" fillId="0" borderId="0"/>
    <xf numFmtId="0" fontId="270" fillId="0" borderId="112"/>
    <xf numFmtId="0" fontId="70" fillId="0" borderId="0"/>
    <xf numFmtId="0" fontId="272" fillId="82" borderId="116"/>
    <xf numFmtId="0" fontId="70" fillId="0" borderId="0"/>
    <xf numFmtId="0" fontId="270" fillId="0" borderId="112"/>
    <xf numFmtId="0" fontId="50" fillId="0" borderId="0"/>
    <xf numFmtId="0" fontId="19" fillId="0" borderId="0"/>
    <xf numFmtId="0" fontId="19" fillId="0" borderId="0"/>
    <xf numFmtId="0" fontId="278" fillId="0" borderId="0"/>
    <xf numFmtId="0" fontId="70" fillId="0" borderId="0"/>
    <xf numFmtId="0" fontId="70" fillId="0" borderId="0"/>
    <xf numFmtId="0" fontId="74" fillId="55" borderId="0"/>
    <xf numFmtId="0" fontId="70" fillId="0" borderId="0"/>
    <xf numFmtId="0" fontId="19" fillId="0" borderId="0"/>
    <xf numFmtId="0" fontId="19" fillId="0" borderId="0"/>
    <xf numFmtId="0" fontId="19" fillId="0" borderId="0"/>
    <xf numFmtId="0" fontId="70" fillId="0" borderId="0"/>
    <xf numFmtId="0" fontId="278" fillId="0" borderId="0"/>
    <xf numFmtId="0" fontId="70" fillId="0" borderId="0"/>
    <xf numFmtId="0" fontId="70" fillId="0" borderId="0"/>
    <xf numFmtId="0" fontId="278" fillId="0" borderId="0"/>
    <xf numFmtId="0" fontId="70" fillId="0" borderId="0"/>
    <xf numFmtId="0" fontId="70" fillId="46" borderId="0"/>
    <xf numFmtId="0" fontId="70" fillId="0" borderId="0"/>
    <xf numFmtId="0" fontId="278" fillId="0" borderId="0"/>
    <xf numFmtId="0" fontId="70" fillId="0" borderId="0"/>
    <xf numFmtId="0" fontId="76" fillId="44" borderId="0"/>
    <xf numFmtId="0" fontId="170" fillId="0" borderId="0"/>
    <xf numFmtId="0" fontId="19" fillId="0" borderId="0"/>
    <xf numFmtId="0" fontId="19" fillId="0" borderId="0"/>
    <xf numFmtId="0" fontId="278" fillId="0" borderId="0"/>
    <xf numFmtId="0" fontId="70" fillId="0" borderId="0"/>
    <xf numFmtId="0" fontId="45" fillId="50" borderId="0"/>
    <xf numFmtId="0" fontId="278" fillId="0" borderId="0"/>
    <xf numFmtId="0" fontId="278" fillId="0" borderId="0"/>
    <xf numFmtId="0" fontId="70" fillId="0" borderId="0"/>
    <xf numFmtId="0" fontId="70" fillId="42" borderId="0"/>
    <xf numFmtId="0" fontId="70" fillId="0" borderId="0"/>
    <xf numFmtId="0" fontId="70" fillId="0" borderId="0"/>
    <xf numFmtId="0" fontId="278" fillId="0" borderId="0"/>
    <xf numFmtId="0" fontId="45" fillId="57" borderId="0"/>
    <xf numFmtId="0" fontId="278" fillId="0" borderId="0"/>
    <xf numFmtId="0" fontId="278" fillId="0" borderId="0"/>
    <xf numFmtId="0" fontId="19" fillId="46" borderId="0"/>
    <xf numFmtId="0" fontId="278" fillId="0" borderId="0"/>
    <xf numFmtId="0" fontId="278" fillId="0" borderId="0"/>
    <xf numFmtId="0" fontId="19" fillId="0" borderId="0"/>
    <xf numFmtId="0" fontId="19" fillId="0" borderId="0"/>
    <xf numFmtId="0" fontId="70" fillId="0" borderId="0"/>
    <xf numFmtId="0" fontId="278" fillId="0" borderId="0"/>
    <xf numFmtId="0" fontId="270" fillId="0" borderId="112"/>
    <xf numFmtId="0" fontId="278" fillId="0" borderId="0"/>
    <xf numFmtId="0" fontId="70" fillId="0" borderId="0"/>
    <xf numFmtId="0" fontId="70" fillId="0" borderId="0"/>
    <xf numFmtId="0" fontId="19" fillId="0" borderId="0"/>
    <xf numFmtId="0" fontId="278" fillId="0" borderId="0"/>
    <xf numFmtId="0" fontId="70" fillId="0" borderId="0"/>
    <xf numFmtId="0" fontId="64" fillId="0" borderId="55"/>
    <xf numFmtId="0" fontId="56" fillId="0" borderId="52"/>
    <xf numFmtId="0" fontId="19" fillId="0" borderId="0"/>
    <xf numFmtId="0" fontId="278" fillId="0" borderId="0"/>
    <xf numFmtId="0" fontId="19" fillId="0" borderId="0"/>
    <xf numFmtId="0" fontId="19" fillId="0" borderId="0"/>
    <xf numFmtId="0" fontId="70" fillId="0" borderId="0"/>
    <xf numFmtId="0" fontId="278" fillId="48" borderId="83"/>
    <xf numFmtId="0" fontId="278" fillId="0" borderId="0"/>
    <xf numFmtId="0" fontId="59" fillId="0" borderId="54"/>
    <xf numFmtId="0" fontId="270" fillId="0" borderId="112"/>
    <xf numFmtId="0" fontId="19" fillId="0" borderId="0"/>
    <xf numFmtId="0" fontId="70" fillId="40" borderId="0"/>
    <xf numFmtId="0" fontId="70" fillId="0" borderId="0"/>
    <xf numFmtId="0" fontId="70" fillId="0" borderId="0"/>
    <xf numFmtId="0" fontId="50" fillId="0" borderId="0"/>
    <xf numFmtId="0" fontId="70" fillId="0" borderId="0"/>
    <xf numFmtId="0" fontId="278" fillId="0" borderId="0"/>
    <xf numFmtId="0" fontId="70" fillId="0" borderId="0"/>
    <xf numFmtId="0" fontId="70" fillId="0" borderId="0"/>
    <xf numFmtId="0" fontId="278" fillId="0" borderId="0"/>
    <xf numFmtId="0" fontId="74" fillId="60" borderId="0"/>
    <xf numFmtId="0" fontId="85" fillId="0" borderId="144"/>
    <xf numFmtId="0" fontId="278" fillId="0" borderId="0"/>
    <xf numFmtId="0" fontId="278" fillId="0" borderId="0"/>
    <xf numFmtId="0" fontId="19" fillId="0" borderId="0"/>
    <xf numFmtId="0" fontId="19" fillId="0" borderId="0"/>
    <xf numFmtId="0" fontId="278" fillId="0" borderId="0"/>
    <xf numFmtId="0" fontId="70" fillId="0" borderId="0"/>
    <xf numFmtId="0" fontId="19" fillId="0" borderId="0"/>
    <xf numFmtId="0" fontId="19" fillId="0" borderId="0"/>
    <xf numFmtId="0" fontId="278" fillId="0" borderId="0"/>
    <xf numFmtId="0" fontId="19" fillId="0" borderId="0"/>
    <xf numFmtId="0" fontId="70" fillId="0" borderId="0"/>
    <xf numFmtId="0" fontId="278" fillId="0" borderId="0"/>
    <xf numFmtId="0" fontId="278" fillId="0" borderId="0"/>
    <xf numFmtId="0" fontId="70" fillId="0" borderId="0"/>
    <xf numFmtId="0" fontId="19" fillId="0" borderId="0"/>
    <xf numFmtId="0" fontId="52" fillId="0" borderId="0"/>
    <xf numFmtId="0" fontId="52" fillId="0" borderId="0"/>
    <xf numFmtId="0" fontId="19" fillId="0" borderId="0"/>
    <xf numFmtId="0" fontId="85" fillId="0" borderId="54"/>
    <xf numFmtId="0" fontId="278" fillId="0" borderId="0"/>
    <xf numFmtId="0" fontId="139" fillId="44" borderId="61"/>
    <xf numFmtId="0" fontId="70" fillId="0" borderId="0"/>
    <xf numFmtId="0" fontId="19" fillId="0" borderId="0"/>
    <xf numFmtId="0" fontId="278" fillId="0" borderId="0"/>
    <xf numFmtId="0" fontId="253" fillId="48" borderId="83"/>
    <xf numFmtId="0" fontId="270" fillId="0" borderId="112"/>
    <xf numFmtId="0" fontId="70" fillId="0" borderId="0"/>
    <xf numFmtId="0" fontId="272" fillId="0" borderId="144"/>
    <xf numFmtId="0" fontId="70" fillId="41" borderId="0"/>
    <xf numFmtId="0" fontId="19" fillId="0" borderId="0"/>
    <xf numFmtId="0" fontId="70" fillId="0" borderId="0"/>
    <xf numFmtId="0" fontId="52" fillId="0" borderId="0"/>
    <xf numFmtId="0" fontId="70" fillId="0" borderId="0"/>
    <xf numFmtId="0" fontId="81" fillId="0" borderId="132"/>
    <xf numFmtId="0" fontId="278" fillId="0" borderId="0"/>
    <xf numFmtId="0" fontId="19" fillId="0" borderId="0"/>
    <xf numFmtId="0" fontId="139" fillId="44" borderId="61"/>
    <xf numFmtId="0" fontId="272" fillId="0" borderId="0"/>
    <xf numFmtId="0" fontId="139" fillId="44" borderId="61"/>
    <xf numFmtId="0" fontId="46" fillId="0" borderId="0"/>
    <xf numFmtId="0" fontId="45" fillId="27" borderId="0"/>
    <xf numFmtId="0" fontId="278" fillId="48" borderId="83"/>
    <xf numFmtId="0" fontId="74" fillId="53" borderId="0"/>
    <xf numFmtId="0" fontId="19" fillId="0" borderId="0"/>
    <xf numFmtId="0" fontId="139" fillId="44" borderId="61"/>
    <xf numFmtId="0" fontId="19" fillId="0" borderId="0"/>
    <xf numFmtId="0" fontId="70" fillId="0" borderId="0"/>
    <xf numFmtId="0" fontId="270" fillId="0" borderId="112"/>
    <xf numFmtId="0" fontId="70" fillId="0" borderId="0"/>
    <xf numFmtId="0" fontId="278" fillId="0" borderId="0"/>
    <xf numFmtId="0" fontId="228" fillId="45" borderId="84"/>
    <xf numFmtId="0" fontId="70" fillId="0" borderId="0"/>
    <xf numFmtId="0" fontId="70" fillId="0" borderId="0"/>
    <xf numFmtId="0" fontId="278" fillId="0" borderId="0"/>
    <xf numFmtId="0" fontId="70" fillId="0" borderId="0"/>
    <xf numFmtId="0" fontId="19" fillId="0" borderId="0"/>
    <xf numFmtId="0" fontId="70" fillId="0" borderId="0"/>
    <xf numFmtId="0" fontId="70" fillId="0" borderId="0"/>
    <xf numFmtId="0" fontId="70" fillId="0" borderId="0"/>
    <xf numFmtId="0" fontId="19" fillId="0" borderId="0"/>
    <xf numFmtId="0" fontId="278" fillId="0" borderId="0"/>
    <xf numFmtId="0" fontId="19" fillId="0" borderId="0"/>
    <xf numFmtId="0" fontId="45" fillId="72" borderId="0"/>
    <xf numFmtId="0" fontId="19" fillId="0" borderId="0"/>
    <xf numFmtId="0" fontId="19" fillId="0" borderId="0"/>
    <xf numFmtId="0" fontId="70" fillId="0" borderId="0"/>
    <xf numFmtId="0" fontId="278" fillId="0" borderId="0"/>
    <xf numFmtId="0" fontId="270" fillId="0" borderId="112"/>
    <xf numFmtId="0" fontId="278" fillId="0" borderId="0"/>
    <xf numFmtId="0" fontId="70" fillId="0" borderId="0"/>
    <xf numFmtId="0" fontId="278" fillId="0" borderId="0"/>
    <xf numFmtId="0" fontId="278" fillId="0" borderId="0"/>
    <xf numFmtId="0" fontId="70" fillId="0" borderId="0"/>
    <xf numFmtId="0" fontId="21" fillId="0" borderId="111"/>
    <xf numFmtId="0" fontId="192" fillId="0" borderId="79"/>
    <xf numFmtId="0" fontId="278" fillId="48" borderId="83"/>
    <xf numFmtId="0" fontId="278" fillId="0" borderId="0"/>
    <xf numFmtId="0" fontId="19" fillId="0" borderId="0"/>
    <xf numFmtId="0" fontId="70" fillId="0" borderId="0"/>
    <xf numFmtId="0" fontId="8" fillId="44" borderId="0"/>
    <xf numFmtId="0" fontId="70" fillId="0" borderId="0"/>
    <xf numFmtId="0" fontId="278" fillId="0" borderId="0"/>
    <xf numFmtId="0" fontId="278" fillId="48" borderId="83"/>
    <xf numFmtId="0" fontId="278" fillId="0" borderId="0"/>
    <xf numFmtId="0" fontId="70" fillId="0" borderId="0"/>
    <xf numFmtId="0" fontId="70" fillId="0" borderId="0"/>
    <xf numFmtId="0" fontId="70" fillId="0" borderId="0"/>
    <xf numFmtId="0" fontId="70" fillId="0" borderId="0"/>
    <xf numFmtId="0" fontId="79" fillId="0" borderId="168"/>
    <xf numFmtId="0" fontId="19" fillId="0" borderId="0"/>
    <xf numFmtId="0" fontId="19" fillId="0" borderId="0"/>
    <xf numFmtId="0" fontId="278" fillId="0" borderId="0"/>
    <xf numFmtId="0" fontId="62" fillId="0" borderId="0"/>
    <xf numFmtId="0" fontId="19" fillId="0" borderId="0"/>
    <xf numFmtId="0" fontId="19" fillId="0" borderId="0"/>
    <xf numFmtId="0" fontId="278" fillId="0" borderId="0"/>
    <xf numFmtId="0" fontId="19" fillId="46" borderId="0"/>
    <xf numFmtId="0" fontId="278" fillId="0" borderId="0"/>
    <xf numFmtId="0" fontId="139" fillId="44" borderId="61"/>
    <xf numFmtId="0" fontId="19" fillId="0" borderId="0"/>
    <xf numFmtId="0" fontId="278" fillId="0" borderId="0"/>
    <xf numFmtId="0" fontId="136" fillId="0" borderId="0"/>
    <xf numFmtId="0" fontId="56" fillId="0" borderId="52"/>
    <xf numFmtId="0" fontId="139" fillId="44" borderId="61"/>
    <xf numFmtId="0" fontId="278" fillId="0" borderId="0"/>
    <xf numFmtId="0" fontId="19" fillId="0" borderId="0"/>
    <xf numFmtId="0" fontId="70" fillId="0" borderId="0"/>
    <xf numFmtId="0" fontId="70" fillId="0" borderId="0"/>
    <xf numFmtId="0" fontId="70" fillId="0" borderId="0"/>
    <xf numFmtId="0" fontId="278" fillId="0" borderId="0"/>
    <xf numFmtId="0" fontId="270" fillId="0" borderId="112"/>
    <xf numFmtId="0" fontId="278" fillId="0" borderId="0"/>
    <xf numFmtId="0" fontId="19" fillId="0" borderId="0"/>
    <xf numFmtId="0" fontId="278" fillId="0" borderId="0"/>
    <xf numFmtId="0" fontId="70" fillId="0" borderId="0"/>
    <xf numFmtId="0" fontId="278" fillId="48" borderId="83"/>
    <xf numFmtId="0" fontId="116" fillId="0" borderId="0"/>
    <xf numFmtId="0" fontId="70" fillId="0" borderId="0"/>
    <xf numFmtId="0" fontId="59" fillId="0" borderId="54"/>
    <xf numFmtId="0" fontId="278" fillId="0" borderId="0"/>
    <xf numFmtId="0" fontId="278" fillId="0" borderId="0"/>
    <xf numFmtId="0" fontId="49" fillId="0" borderId="0"/>
    <xf numFmtId="0" fontId="19" fillId="0" borderId="0"/>
    <xf numFmtId="0" fontId="278" fillId="0" borderId="0"/>
    <xf numFmtId="0" fontId="37" fillId="43" borderId="0"/>
    <xf numFmtId="0" fontId="19" fillId="0" borderId="0"/>
    <xf numFmtId="0" fontId="278" fillId="48" borderId="83"/>
    <xf numFmtId="0" fontId="70" fillId="0" borderId="0"/>
    <xf numFmtId="0" fontId="270" fillId="0" borderId="112"/>
    <xf numFmtId="0" fontId="253" fillId="48" borderId="83"/>
    <xf numFmtId="0" fontId="278" fillId="48" borderId="83"/>
    <xf numFmtId="0" fontId="278" fillId="0" borderId="0"/>
    <xf numFmtId="0" fontId="270" fillId="0" borderId="112"/>
    <xf numFmtId="0" fontId="70" fillId="0" borderId="0"/>
    <xf numFmtId="0" fontId="278" fillId="0" borderId="0"/>
    <xf numFmtId="0" fontId="70" fillId="0" borderId="0"/>
    <xf numFmtId="0" fontId="278" fillId="0" borderId="0"/>
    <xf numFmtId="0" fontId="128" fillId="0" borderId="0"/>
    <xf numFmtId="0" fontId="270" fillId="0" borderId="112"/>
    <xf numFmtId="0" fontId="19" fillId="0" borderId="0"/>
    <xf numFmtId="0" fontId="70" fillId="0" borderId="0"/>
    <xf numFmtId="0" fontId="19" fillId="0" borderId="0"/>
    <xf numFmtId="0" fontId="19" fillId="0" borderId="0"/>
    <xf numFmtId="0" fontId="59" fillId="0" borderId="0"/>
    <xf numFmtId="0" fontId="278" fillId="0" borderId="0"/>
    <xf numFmtId="0" fontId="278" fillId="0" borderId="0"/>
    <xf numFmtId="0" fontId="278" fillId="0" borderId="0"/>
    <xf numFmtId="0" fontId="70" fillId="0" borderId="0"/>
    <xf numFmtId="0" fontId="70" fillId="0" borderId="0"/>
    <xf numFmtId="0" fontId="19" fillId="0" borderId="0"/>
    <xf numFmtId="0" fontId="270" fillId="0" borderId="112"/>
    <xf numFmtId="0" fontId="50" fillId="0" borderId="0"/>
    <xf numFmtId="0" fontId="19" fillId="0" borderId="0"/>
    <xf numFmtId="0" fontId="19" fillId="0" borderId="0"/>
    <xf numFmtId="0" fontId="70" fillId="0" borderId="0"/>
    <xf numFmtId="0" fontId="70" fillId="0" borderId="0"/>
    <xf numFmtId="0" fontId="19" fillId="14" borderId="50"/>
    <xf numFmtId="0" fontId="70" fillId="0" borderId="0"/>
    <xf numFmtId="0" fontId="19" fillId="0" borderId="0"/>
    <xf numFmtId="0" fontId="19" fillId="0" borderId="0"/>
    <xf numFmtId="0" fontId="278" fillId="0" borderId="0"/>
    <xf numFmtId="0" fontId="70" fillId="0" borderId="0"/>
    <xf numFmtId="0" fontId="19" fillId="0" borderId="0"/>
    <xf numFmtId="0" fontId="278" fillId="0" borderId="0"/>
    <xf numFmtId="0" fontId="19" fillId="0" borderId="0"/>
    <xf numFmtId="0" fontId="19" fillId="0" borderId="0"/>
    <xf numFmtId="0" fontId="278" fillId="0" borderId="0"/>
    <xf numFmtId="0" fontId="19" fillId="0" borderId="0"/>
    <xf numFmtId="0" fontId="8" fillId="51" borderId="0"/>
    <xf numFmtId="0" fontId="278" fillId="0" borderId="0"/>
    <xf numFmtId="0" fontId="19" fillId="0" borderId="0"/>
    <xf numFmtId="0" fontId="70" fillId="0" borderId="0"/>
    <xf numFmtId="0" fontId="70" fillId="0" borderId="0"/>
    <xf numFmtId="0" fontId="70" fillId="0" borderId="0"/>
    <xf numFmtId="0" fontId="139" fillId="44" borderId="61"/>
    <xf numFmtId="0" fontId="278" fillId="0" borderId="0"/>
    <xf numFmtId="0" fontId="70" fillId="0" borderId="0"/>
    <xf numFmtId="0" fontId="58" fillId="0" borderId="0"/>
    <xf numFmtId="0" fontId="70" fillId="0" borderId="0"/>
    <xf numFmtId="0" fontId="70" fillId="0" borderId="0"/>
    <xf numFmtId="0" fontId="70" fillId="0" borderId="0"/>
    <xf numFmtId="0" fontId="19" fillId="0" borderId="0"/>
    <xf numFmtId="0" fontId="19" fillId="0" borderId="0"/>
    <xf numFmtId="0" fontId="70" fillId="0" borderId="0"/>
    <xf numFmtId="0" fontId="70" fillId="0" borderId="0"/>
    <xf numFmtId="0" fontId="139" fillId="44" borderId="61"/>
    <xf numFmtId="0" fontId="278" fillId="0" borderId="0"/>
    <xf numFmtId="0" fontId="70" fillId="0" borderId="0"/>
    <xf numFmtId="0" fontId="70" fillId="0" borderId="0"/>
    <xf numFmtId="0" fontId="19" fillId="0" borderId="0"/>
    <xf numFmtId="0" fontId="278" fillId="0" borderId="0"/>
    <xf numFmtId="0" fontId="19" fillId="0" borderId="0"/>
    <xf numFmtId="0" fontId="278" fillId="0" borderId="0"/>
    <xf numFmtId="0" fontId="270" fillId="0" borderId="112"/>
    <xf numFmtId="0" fontId="19" fillId="0" borderId="0"/>
    <xf numFmtId="0" fontId="70" fillId="0" borderId="0"/>
    <xf numFmtId="0" fontId="278" fillId="0" borderId="0"/>
    <xf numFmtId="0" fontId="278" fillId="0" borderId="0"/>
    <xf numFmtId="0" fontId="70" fillId="0" borderId="0"/>
    <xf numFmtId="0" fontId="19" fillId="0" borderId="0"/>
    <xf numFmtId="0" fontId="70" fillId="0" borderId="0"/>
    <xf numFmtId="0" fontId="19" fillId="0" borderId="0"/>
    <xf numFmtId="0" fontId="270" fillId="0" borderId="112"/>
    <xf numFmtId="0" fontId="278" fillId="0" borderId="0"/>
    <xf numFmtId="0" fontId="278" fillId="0" borderId="0"/>
    <xf numFmtId="0" fontId="70" fillId="0" borderId="0"/>
    <xf numFmtId="0" fontId="70" fillId="0" borderId="0"/>
    <xf numFmtId="0" fontId="19" fillId="0" borderId="0"/>
    <xf numFmtId="0" fontId="19" fillId="0" borderId="0"/>
    <xf numFmtId="0" fontId="278" fillId="0" borderId="0"/>
    <xf numFmtId="0" fontId="19" fillId="0" borderId="0"/>
    <xf numFmtId="0" fontId="139" fillId="44" borderId="61"/>
    <xf numFmtId="0" fontId="19" fillId="0" borderId="0"/>
    <xf numFmtId="0" fontId="278" fillId="0" borderId="0"/>
    <xf numFmtId="0" fontId="278" fillId="0" borderId="0"/>
    <xf numFmtId="0" fontId="19" fillId="0" borderId="0"/>
    <xf numFmtId="0" fontId="278" fillId="48" borderId="83"/>
    <xf numFmtId="0" fontId="74" fillId="60" borderId="0"/>
    <xf numFmtId="0" fontId="278" fillId="0" borderId="0"/>
    <xf numFmtId="0" fontId="278" fillId="48" borderId="83"/>
    <xf numFmtId="0" fontId="62" fillId="0" borderId="0"/>
    <xf numFmtId="0" fontId="19" fillId="0" borderId="0"/>
    <xf numFmtId="0" fontId="278" fillId="0" borderId="0"/>
    <xf numFmtId="0" fontId="70" fillId="0" borderId="0"/>
    <xf numFmtId="0" fontId="19" fillId="0" borderId="0"/>
    <xf numFmtId="0" fontId="278" fillId="48" borderId="83"/>
    <xf numFmtId="0" fontId="8" fillId="45" borderId="0"/>
    <xf numFmtId="0" fontId="278" fillId="0" borderId="0"/>
    <xf numFmtId="0" fontId="59" fillId="0" borderId="54"/>
    <xf numFmtId="0" fontId="278" fillId="0" borderId="0"/>
    <xf numFmtId="0" fontId="19" fillId="0" borderId="0"/>
    <xf numFmtId="0" fontId="278" fillId="0" borderId="0"/>
    <xf numFmtId="0" fontId="70" fillId="0" borderId="0"/>
    <xf numFmtId="0" fontId="278" fillId="0" borderId="0"/>
    <xf numFmtId="0" fontId="278" fillId="0" borderId="0"/>
    <xf numFmtId="0" fontId="70" fillId="0" borderId="0"/>
    <xf numFmtId="0" fontId="278" fillId="0" borderId="0"/>
    <xf numFmtId="0" fontId="278" fillId="0" borderId="0"/>
    <xf numFmtId="0" fontId="70" fillId="0" borderId="0"/>
    <xf numFmtId="0" fontId="186" fillId="85" borderId="146"/>
    <xf numFmtId="0" fontId="214" fillId="51" borderId="84"/>
    <xf numFmtId="0" fontId="70" fillId="0" borderId="0"/>
    <xf numFmtId="0" fontId="59" fillId="0" borderId="54"/>
    <xf numFmtId="0" fontId="19" fillId="0" borderId="0"/>
    <xf numFmtId="0" fontId="70" fillId="0" borderId="0"/>
    <xf numFmtId="0" fontId="139" fillId="44" borderId="61"/>
    <xf numFmtId="0" fontId="56" fillId="0" borderId="52"/>
    <xf numFmtId="0" fontId="70" fillId="0" borderId="0"/>
    <xf numFmtId="0" fontId="278" fillId="0" borderId="0"/>
    <xf numFmtId="0" fontId="70" fillId="0" borderId="0"/>
    <xf numFmtId="0" fontId="70" fillId="0" borderId="0"/>
    <xf numFmtId="0" fontId="278" fillId="48" borderId="83"/>
    <xf numFmtId="0" fontId="139" fillId="44" borderId="61"/>
    <xf numFmtId="0" fontId="19" fillId="0" borderId="0"/>
    <xf numFmtId="0" fontId="278" fillId="0" borderId="0"/>
    <xf numFmtId="0" fontId="70" fillId="0" borderId="0"/>
    <xf numFmtId="0" fontId="70" fillId="0" borderId="0"/>
    <xf numFmtId="0" fontId="278" fillId="0" borderId="0"/>
    <xf numFmtId="0" fontId="70" fillId="0" borderId="0"/>
    <xf numFmtId="0" fontId="19" fillId="0" borderId="0"/>
    <xf numFmtId="0" fontId="149" fillId="75" borderId="137"/>
    <xf numFmtId="0" fontId="70" fillId="0" borderId="0"/>
    <xf numFmtId="0" fontId="70" fillId="47" borderId="0"/>
    <xf numFmtId="0" fontId="70" fillId="0" borderId="0"/>
    <xf numFmtId="0" fontId="70" fillId="0" borderId="0"/>
    <xf numFmtId="0" fontId="70" fillId="0" borderId="0"/>
    <xf numFmtId="0" fontId="70" fillId="0" borderId="0"/>
    <xf numFmtId="0" fontId="278" fillId="48" borderId="83"/>
    <xf numFmtId="0" fontId="278" fillId="0" borderId="67"/>
    <xf numFmtId="0" fontId="149" fillId="75" borderId="137"/>
    <xf numFmtId="0" fontId="270" fillId="0" borderId="112"/>
    <xf numFmtId="0" fontId="70" fillId="0" borderId="0"/>
    <xf numFmtId="0" fontId="70" fillId="0" borderId="0"/>
    <xf numFmtId="0" fontId="270" fillId="0" borderId="112"/>
    <xf numFmtId="0" fontId="19" fillId="0" borderId="0"/>
    <xf numFmtId="0" fontId="70" fillId="0" borderId="0"/>
    <xf numFmtId="0" fontId="70" fillId="0" borderId="0"/>
    <xf numFmtId="0" fontId="270" fillId="0" borderId="112"/>
    <xf numFmtId="0" fontId="70" fillId="0" borderId="0"/>
    <xf numFmtId="0" fontId="19" fillId="0" borderId="0"/>
    <xf numFmtId="0" fontId="70" fillId="44" borderId="0"/>
    <xf numFmtId="0" fontId="19" fillId="0" borderId="0"/>
    <xf numFmtId="0" fontId="189" fillId="11" borderId="0"/>
    <xf numFmtId="0" fontId="70" fillId="0" borderId="0"/>
    <xf numFmtId="0" fontId="19" fillId="0" borderId="0"/>
    <xf numFmtId="0" fontId="278" fillId="0" borderId="0"/>
    <xf numFmtId="0" fontId="19" fillId="0" borderId="0"/>
    <xf numFmtId="0" fontId="19" fillId="0" borderId="0"/>
    <xf numFmtId="0" fontId="70" fillId="0" borderId="0"/>
    <xf numFmtId="0" fontId="59" fillId="0" borderId="54"/>
    <xf numFmtId="0" fontId="70" fillId="0" borderId="0"/>
    <xf numFmtId="0" fontId="19" fillId="0" borderId="0"/>
    <xf numFmtId="0" fontId="70" fillId="0" borderId="0"/>
    <xf numFmtId="0" fontId="70" fillId="0" borderId="0"/>
    <xf numFmtId="0" fontId="50" fillId="0" borderId="0"/>
    <xf numFmtId="0" fontId="278" fillId="0" borderId="0"/>
    <xf numFmtId="0" fontId="19" fillId="0" borderId="0"/>
    <xf numFmtId="0" fontId="46" fillId="0" borderId="0"/>
    <xf numFmtId="0" fontId="139" fillId="44" borderId="61"/>
    <xf numFmtId="0" fontId="19" fillId="0" borderId="0"/>
    <xf numFmtId="0" fontId="70" fillId="0" borderId="0"/>
    <xf numFmtId="0" fontId="19" fillId="0" borderId="0"/>
    <xf numFmtId="0" fontId="19" fillId="0" borderId="0"/>
    <xf numFmtId="0" fontId="70" fillId="0" borderId="0"/>
    <xf numFmtId="0" fontId="19" fillId="0" borderId="0"/>
    <xf numFmtId="0" fontId="19" fillId="0" borderId="0"/>
    <xf numFmtId="0" fontId="270" fillId="0" borderId="112"/>
    <xf numFmtId="0" fontId="278" fillId="0" borderId="0"/>
    <xf numFmtId="0" fontId="70" fillId="0" borderId="0"/>
    <xf numFmtId="0" fontId="70" fillId="0" borderId="0"/>
    <xf numFmtId="0" fontId="272" fillId="0" borderId="0"/>
    <xf numFmtId="0" fontId="19" fillId="0" borderId="0"/>
    <xf numFmtId="0" fontId="272" fillId="0" borderId="144"/>
    <xf numFmtId="0" fontId="70" fillId="0" borderId="0"/>
    <xf numFmtId="0" fontId="70" fillId="0" borderId="0"/>
    <xf numFmtId="0" fontId="278" fillId="0" borderId="0"/>
    <xf numFmtId="0" fontId="278" fillId="48" borderId="83"/>
    <xf numFmtId="0" fontId="70" fillId="0" borderId="0"/>
    <xf numFmtId="0" fontId="19" fillId="0" borderId="0"/>
    <xf numFmtId="0" fontId="70" fillId="0" borderId="0"/>
    <xf numFmtId="0" fontId="19" fillId="0" borderId="0"/>
    <xf numFmtId="0" fontId="70" fillId="0" borderId="0"/>
    <xf numFmtId="0" fontId="70" fillId="0" borderId="0"/>
    <xf numFmtId="0" fontId="70" fillId="0" borderId="0"/>
    <xf numFmtId="0" fontId="70" fillId="0" borderId="0"/>
    <xf numFmtId="0" fontId="139" fillId="44" borderId="61"/>
    <xf numFmtId="0" fontId="278" fillId="0" borderId="0"/>
    <xf numFmtId="0" fontId="278" fillId="0" borderId="0"/>
    <xf numFmtId="0" fontId="79" fillId="0" borderId="116"/>
    <xf numFmtId="0" fontId="278" fillId="48" borderId="83"/>
    <xf numFmtId="0" fontId="278" fillId="0" borderId="0"/>
    <xf numFmtId="0" fontId="272" fillId="0" borderId="144"/>
    <xf numFmtId="0" fontId="70" fillId="0" borderId="0"/>
    <xf numFmtId="0" fontId="81" fillId="0" borderId="0"/>
    <xf numFmtId="0" fontId="19" fillId="0" borderId="0"/>
    <xf numFmtId="0" fontId="59" fillId="0" borderId="54"/>
    <xf numFmtId="0" fontId="19" fillId="14" borderId="50"/>
    <xf numFmtId="0" fontId="70" fillId="0" borderId="0"/>
    <xf numFmtId="0" fontId="70" fillId="0" borderId="0"/>
    <xf numFmtId="0" fontId="70" fillId="0" borderId="0"/>
    <xf numFmtId="0" fontId="56" fillId="0" borderId="52"/>
    <xf numFmtId="0" fontId="70" fillId="0" borderId="0"/>
    <xf numFmtId="0" fontId="81" fillId="0" borderId="132"/>
    <xf numFmtId="0" fontId="70" fillId="0" borderId="0"/>
    <xf numFmtId="0" fontId="70" fillId="0" borderId="0"/>
    <xf numFmtId="0" fontId="70" fillId="0" borderId="0"/>
    <xf numFmtId="0" fontId="70" fillId="0" borderId="0"/>
    <xf numFmtId="0" fontId="70" fillId="0" borderId="0"/>
    <xf numFmtId="0" fontId="19" fillId="0" borderId="0"/>
    <xf numFmtId="0" fontId="52" fillId="0" borderId="0"/>
    <xf numFmtId="0" fontId="278" fillId="0" borderId="0"/>
    <xf numFmtId="0" fontId="70" fillId="0" borderId="0"/>
    <xf numFmtId="0" fontId="209" fillId="0" borderId="0"/>
    <xf numFmtId="0" fontId="139" fillId="44" borderId="61"/>
    <xf numFmtId="0" fontId="70" fillId="0" borderId="0"/>
    <xf numFmtId="0" fontId="70" fillId="0" borderId="0"/>
    <xf numFmtId="0" fontId="70" fillId="0" borderId="0"/>
    <xf numFmtId="0" fontId="19" fillId="0" borderId="0"/>
    <xf numFmtId="0" fontId="278" fillId="48" borderId="83"/>
    <xf numFmtId="0" fontId="276" fillId="0" borderId="105"/>
    <xf numFmtId="0" fontId="70" fillId="0" borderId="0"/>
    <xf numFmtId="0" fontId="19" fillId="17" borderId="0"/>
    <xf numFmtId="0" fontId="70" fillId="0" borderId="0"/>
    <xf numFmtId="0" fontId="278" fillId="0" borderId="0"/>
    <xf numFmtId="0" fontId="278" fillId="0" borderId="0"/>
    <xf numFmtId="0" fontId="70" fillId="0" borderId="0"/>
    <xf numFmtId="0" fontId="19" fillId="0" borderId="0"/>
    <xf numFmtId="0" fontId="276" fillId="0" borderId="132"/>
    <xf numFmtId="0" fontId="70" fillId="0" borderId="0"/>
    <xf numFmtId="0" fontId="270" fillId="0" borderId="112"/>
    <xf numFmtId="0" fontId="70" fillId="0" borderId="0"/>
    <xf numFmtId="0" fontId="19" fillId="0" borderId="0"/>
    <xf numFmtId="0" fontId="70" fillId="0" borderId="0"/>
    <xf numFmtId="0" fontId="278" fillId="0" borderId="0"/>
    <xf numFmtId="0" fontId="19" fillId="0" borderId="0"/>
    <xf numFmtId="0" fontId="278" fillId="0" borderId="0"/>
    <xf numFmtId="0" fontId="74" fillId="53" borderId="0"/>
    <xf numFmtId="0" fontId="19" fillId="0" borderId="0"/>
    <xf numFmtId="0" fontId="19" fillId="0" borderId="0"/>
    <xf numFmtId="0" fontId="278" fillId="48" borderId="83"/>
    <xf numFmtId="0" fontId="74" fillId="59" borderId="0"/>
    <xf numFmtId="0" fontId="278" fillId="0" borderId="0"/>
    <xf numFmtId="0" fontId="278" fillId="0" borderId="0"/>
    <xf numFmtId="0" fontId="19" fillId="0" borderId="0"/>
    <xf numFmtId="0" fontId="56" fillId="0" borderId="52"/>
    <xf numFmtId="0" fontId="259" fillId="0" borderId="0"/>
    <xf numFmtId="0" fontId="270" fillId="0" borderId="112"/>
    <xf numFmtId="0" fontId="278" fillId="0" borderId="0"/>
    <xf numFmtId="0" fontId="278" fillId="48" borderId="83"/>
    <xf numFmtId="0" fontId="70" fillId="0" borderId="0"/>
    <xf numFmtId="0" fontId="70" fillId="0" borderId="0"/>
    <xf numFmtId="0" fontId="70" fillId="0" borderId="0"/>
    <xf numFmtId="0" fontId="70" fillId="0" borderId="0"/>
    <xf numFmtId="0" fontId="19" fillId="0" borderId="0"/>
    <xf numFmtId="0" fontId="70" fillId="0" borderId="0"/>
    <xf numFmtId="0" fontId="278" fillId="0" borderId="0"/>
    <xf numFmtId="0" fontId="56" fillId="0" borderId="52"/>
    <xf numFmtId="0" fontId="272" fillId="82" borderId="116"/>
    <xf numFmtId="0" fontId="278" fillId="0" borderId="0"/>
    <xf numFmtId="0" fontId="70" fillId="0" borderId="0"/>
    <xf numFmtId="0" fontId="70" fillId="0" borderId="0"/>
    <xf numFmtId="0" fontId="278" fillId="0" borderId="0"/>
    <xf numFmtId="0" fontId="70" fillId="0" borderId="0"/>
    <xf numFmtId="0" fontId="70" fillId="0" borderId="0"/>
    <xf numFmtId="0" fontId="19" fillId="0" borderId="0"/>
    <xf numFmtId="0" fontId="62" fillId="0" borderId="0"/>
    <xf numFmtId="0" fontId="19" fillId="20" borderId="0"/>
    <xf numFmtId="0" fontId="278" fillId="0" borderId="0"/>
    <xf numFmtId="0" fontId="70" fillId="0" borderId="0"/>
    <xf numFmtId="0" fontId="278" fillId="0" borderId="0"/>
    <xf numFmtId="0" fontId="19" fillId="0" borderId="0"/>
    <xf numFmtId="0" fontId="238" fillId="0" borderId="0"/>
    <xf numFmtId="0" fontId="278" fillId="0" borderId="0"/>
    <xf numFmtId="0" fontId="19" fillId="0" borderId="0"/>
    <xf numFmtId="0" fontId="70" fillId="0" borderId="0"/>
    <xf numFmtId="0" fontId="70" fillId="0" borderId="0"/>
    <xf numFmtId="0" fontId="70" fillId="43" borderId="0"/>
    <xf numFmtId="0" fontId="19" fillId="0" borderId="0"/>
    <xf numFmtId="0" fontId="70" fillId="0" borderId="0"/>
    <xf numFmtId="0" fontId="278" fillId="0" borderId="0"/>
    <xf numFmtId="0" fontId="278" fillId="0" borderId="0"/>
    <xf numFmtId="0" fontId="19" fillId="0" borderId="0"/>
    <xf numFmtId="0" fontId="70" fillId="0" borderId="0"/>
    <xf numFmtId="0" fontId="19" fillId="0" borderId="0"/>
    <xf numFmtId="0" fontId="19" fillId="0" borderId="0"/>
    <xf numFmtId="0" fontId="19" fillId="0" borderId="0"/>
    <xf numFmtId="0" fontId="278" fillId="0" borderId="0"/>
    <xf numFmtId="0" fontId="278" fillId="0" borderId="0"/>
    <xf numFmtId="0" fontId="70" fillId="0" borderId="0"/>
    <xf numFmtId="0" fontId="139" fillId="44" borderId="61"/>
    <xf numFmtId="0" fontId="59" fillId="0" borderId="0"/>
    <xf numFmtId="0" fontId="70" fillId="0" borderId="0"/>
    <xf numFmtId="0" fontId="278" fillId="0" borderId="0"/>
    <xf numFmtId="0" fontId="70" fillId="0" borderId="0"/>
    <xf numFmtId="0" fontId="19" fillId="0" borderId="0"/>
    <xf numFmtId="0" fontId="19" fillId="0" borderId="0"/>
    <xf numFmtId="0" fontId="19" fillId="0" borderId="0"/>
    <xf numFmtId="0" fontId="278" fillId="0" borderId="0"/>
    <xf numFmtId="0" fontId="278" fillId="0" borderId="0"/>
    <xf numFmtId="0" fontId="64" fillId="0" borderId="55"/>
    <xf numFmtId="0" fontId="19" fillId="0" borderId="0"/>
    <xf numFmtId="0" fontId="104" fillId="0" borderId="63"/>
    <xf numFmtId="0" fontId="70" fillId="0" borderId="0"/>
    <xf numFmtId="0" fontId="19" fillId="0" borderId="0"/>
    <xf numFmtId="0" fontId="70" fillId="0" borderId="0"/>
    <xf numFmtId="0" fontId="70" fillId="0" borderId="0"/>
    <xf numFmtId="0" fontId="70" fillId="0" borderId="0"/>
    <xf numFmtId="0" fontId="278" fillId="0" borderId="0"/>
    <xf numFmtId="0" fontId="46" fillId="0" borderId="0"/>
    <xf numFmtId="0" fontId="70" fillId="0" borderId="0"/>
    <xf numFmtId="0" fontId="62" fillId="0" borderId="0"/>
    <xf numFmtId="0" fontId="272" fillId="0" borderId="0"/>
    <xf numFmtId="0" fontId="278" fillId="0" borderId="0"/>
    <xf numFmtId="0" fontId="70" fillId="0" borderId="0"/>
    <xf numFmtId="0" fontId="70" fillId="0" borderId="0"/>
    <xf numFmtId="0" fontId="19" fillId="0" borderId="0"/>
    <xf numFmtId="0" fontId="270" fillId="0" borderId="112"/>
    <xf numFmtId="0" fontId="3" fillId="63" borderId="137"/>
    <xf numFmtId="0" fontId="278" fillId="0" borderId="0"/>
    <xf numFmtId="0" fontId="74" fillId="47" borderId="0"/>
    <xf numFmtId="0" fontId="74" fillId="58" borderId="0"/>
    <xf numFmtId="0" fontId="278" fillId="0" borderId="0"/>
    <xf numFmtId="0" fontId="278" fillId="0" borderId="0"/>
    <xf numFmtId="0" fontId="70" fillId="0" borderId="0"/>
    <xf numFmtId="0" fontId="19" fillId="0" borderId="0"/>
    <xf numFmtId="0" fontId="278" fillId="0" borderId="0"/>
    <xf numFmtId="0" fontId="19" fillId="0" borderId="0"/>
    <xf numFmtId="0" fontId="278" fillId="0" borderId="0"/>
    <xf numFmtId="0" fontId="19" fillId="0" borderId="0"/>
    <xf numFmtId="0" fontId="192" fillId="0" borderId="79"/>
    <xf numFmtId="0" fontId="278" fillId="0" borderId="0"/>
    <xf numFmtId="0" fontId="278" fillId="0" borderId="0"/>
    <xf numFmtId="0" fontId="278" fillId="0" borderId="0"/>
    <xf numFmtId="0" fontId="99" fillId="45" borderId="61"/>
    <xf numFmtId="0" fontId="139" fillId="44" borderId="61"/>
    <xf numFmtId="0" fontId="278" fillId="0" borderId="0"/>
    <xf numFmtId="0" fontId="70" fillId="0" borderId="0"/>
    <xf numFmtId="0" fontId="278" fillId="0" borderId="0"/>
    <xf numFmtId="0" fontId="278" fillId="0" borderId="0"/>
    <xf numFmtId="0" fontId="278" fillId="48" borderId="83"/>
    <xf numFmtId="0" fontId="38" fillId="42" borderId="0"/>
    <xf numFmtId="0" fontId="19" fillId="0" borderId="0"/>
    <xf numFmtId="0" fontId="278" fillId="0" borderId="0"/>
    <xf numFmtId="0" fontId="70" fillId="42" borderId="0"/>
    <xf numFmtId="0" fontId="70" fillId="0" borderId="0"/>
    <xf numFmtId="0" fontId="70" fillId="0" borderId="0"/>
    <xf numFmtId="0" fontId="70" fillId="0" borderId="0"/>
    <xf numFmtId="0" fontId="278" fillId="0" borderId="0"/>
    <xf numFmtId="0" fontId="74" fillId="49" borderId="0"/>
    <xf numFmtId="0" fontId="70" fillId="0" borderId="0"/>
    <xf numFmtId="0" fontId="139" fillId="44" borderId="61"/>
    <xf numFmtId="0" fontId="70" fillId="0" borderId="0"/>
    <xf numFmtId="0" fontId="70" fillId="0" borderId="0"/>
    <xf numFmtId="0" fontId="272" fillId="82" borderId="116"/>
    <xf numFmtId="0" fontId="278" fillId="0" borderId="0"/>
    <xf numFmtId="0" fontId="19" fillId="0" borderId="0"/>
    <xf numFmtId="0" fontId="54" fillId="0" borderId="0"/>
    <xf numFmtId="0" fontId="64" fillId="0" borderId="55"/>
    <xf numFmtId="0" fontId="278" fillId="0" borderId="0"/>
    <xf numFmtId="0" fontId="70" fillId="0" borderId="0"/>
    <xf numFmtId="0" fontId="70" fillId="0" borderId="0"/>
    <xf numFmtId="0" fontId="70" fillId="49" borderId="0"/>
    <xf numFmtId="0" fontId="70" fillId="0" borderId="0"/>
    <xf numFmtId="0" fontId="19" fillId="0" borderId="0"/>
    <xf numFmtId="0" fontId="19" fillId="0" borderId="0"/>
    <xf numFmtId="0" fontId="70" fillId="47" borderId="0"/>
    <xf numFmtId="0" fontId="19" fillId="0" borderId="0"/>
    <xf numFmtId="0" fontId="19" fillId="0" borderId="0"/>
    <xf numFmtId="0" fontId="19" fillId="0" borderId="0"/>
    <xf numFmtId="0" fontId="70" fillId="0" borderId="0"/>
    <xf numFmtId="0" fontId="140" fillId="44" borderId="61"/>
    <xf numFmtId="0" fontId="70" fillId="0" borderId="0"/>
    <xf numFmtId="0" fontId="70" fillId="0" borderId="0"/>
    <xf numFmtId="0" fontId="278" fillId="0" borderId="0"/>
    <xf numFmtId="0" fontId="139" fillId="44" borderId="61"/>
    <xf numFmtId="0" fontId="70" fillId="0" borderId="0"/>
    <xf numFmtId="0" fontId="19" fillId="0" borderId="0"/>
    <xf numFmtId="0" fontId="46" fillId="0" borderId="0"/>
    <xf numFmtId="0" fontId="19" fillId="0" borderId="0"/>
    <xf numFmtId="0" fontId="74" fillId="56" borderId="0"/>
    <xf numFmtId="0" fontId="70" fillId="0" borderId="0"/>
    <xf numFmtId="0" fontId="70" fillId="0" borderId="0"/>
    <xf numFmtId="0" fontId="270" fillId="0" borderId="112"/>
    <xf numFmtId="0" fontId="46" fillId="0" borderId="0"/>
    <xf numFmtId="0" fontId="19" fillId="0" borderId="0"/>
    <xf numFmtId="0" fontId="70" fillId="0" borderId="0"/>
    <xf numFmtId="0" fontId="278" fillId="0" borderId="0"/>
    <xf numFmtId="0" fontId="19" fillId="43" borderId="0"/>
    <xf numFmtId="0" fontId="19" fillId="0" borderId="0"/>
    <xf numFmtId="0" fontId="70" fillId="0" borderId="0"/>
    <xf numFmtId="0" fontId="70" fillId="0" borderId="0"/>
    <xf numFmtId="0" fontId="270" fillId="0" borderId="112"/>
    <xf numFmtId="0" fontId="8" fillId="98" borderId="102"/>
    <xf numFmtId="0" fontId="278" fillId="0" borderId="0"/>
    <xf numFmtId="0" fontId="278" fillId="48" borderId="83"/>
    <xf numFmtId="0" fontId="70" fillId="0" borderId="0"/>
    <xf numFmtId="0" fontId="64" fillId="0" borderId="55"/>
    <xf numFmtId="0" fontId="270" fillId="0" borderId="112"/>
    <xf numFmtId="0" fontId="278" fillId="0" borderId="0"/>
    <xf numFmtId="0" fontId="19" fillId="0" borderId="0"/>
    <xf numFmtId="0" fontId="24" fillId="0" borderId="0"/>
    <xf numFmtId="0" fontId="246" fillId="82" borderId="0"/>
    <xf numFmtId="0" fontId="70" fillId="0" borderId="0"/>
    <xf numFmtId="0" fontId="70" fillId="0" borderId="0"/>
    <xf numFmtId="0" fontId="70" fillId="0" borderId="0"/>
    <xf numFmtId="0" fontId="70" fillId="0" borderId="0"/>
    <xf numFmtId="0" fontId="278" fillId="0" borderId="0"/>
    <xf numFmtId="0" fontId="8" fillId="48" borderId="0"/>
    <xf numFmtId="0" fontId="19" fillId="0" borderId="0"/>
    <xf numFmtId="0" fontId="19" fillId="0" borderId="0"/>
    <xf numFmtId="0" fontId="278" fillId="0" borderId="0"/>
    <xf numFmtId="0" fontId="70" fillId="0" borderId="0"/>
    <xf numFmtId="0" fontId="59" fillId="0" borderId="54"/>
    <xf numFmtId="0" fontId="58" fillId="0" borderId="0"/>
    <xf numFmtId="0" fontId="70" fillId="44" borderId="0"/>
    <xf numFmtId="0" fontId="19" fillId="0" borderId="0"/>
    <xf numFmtId="0" fontId="19" fillId="0" borderId="0"/>
    <xf numFmtId="0" fontId="278" fillId="0" borderId="0"/>
    <xf numFmtId="0" fontId="7" fillId="0" borderId="0"/>
    <xf numFmtId="0" fontId="278" fillId="0" borderId="0"/>
    <xf numFmtId="0" fontId="19" fillId="0" borderId="0"/>
    <xf numFmtId="0" fontId="278" fillId="0" borderId="0"/>
    <xf numFmtId="0" fontId="19" fillId="0" borderId="0"/>
    <xf numFmtId="0" fontId="278" fillId="0" borderId="0"/>
    <xf numFmtId="0" fontId="19" fillId="0" borderId="0"/>
    <xf numFmtId="0" fontId="278" fillId="0" borderId="0"/>
    <xf numFmtId="0" fontId="270" fillId="0" borderId="112"/>
    <xf numFmtId="0" fontId="278" fillId="0" borderId="0"/>
    <xf numFmtId="0" fontId="278" fillId="0" borderId="0"/>
    <xf numFmtId="0" fontId="19" fillId="0" borderId="0"/>
    <xf numFmtId="0" fontId="19" fillId="0" borderId="0"/>
    <xf numFmtId="0" fontId="59" fillId="0" borderId="0"/>
    <xf numFmtId="0" fontId="70" fillId="0" borderId="0"/>
    <xf numFmtId="0" fontId="70" fillId="0" borderId="0"/>
    <xf numFmtId="0" fontId="70" fillId="0" borderId="0"/>
    <xf numFmtId="0" fontId="19" fillId="0" borderId="0"/>
    <xf numFmtId="0" fontId="19" fillId="0" borderId="0"/>
    <xf numFmtId="0" fontId="19" fillId="0" borderId="0"/>
    <xf numFmtId="0" fontId="70" fillId="0" borderId="0"/>
    <xf numFmtId="0" fontId="278" fillId="0" borderId="0"/>
    <xf numFmtId="0" fontId="19" fillId="0" borderId="0"/>
    <xf numFmtId="0" fontId="70" fillId="0" borderId="0"/>
    <xf numFmtId="0" fontId="70" fillId="0" borderId="0"/>
    <xf numFmtId="0" fontId="278" fillId="0" borderId="0"/>
    <xf numFmtId="0" fontId="70" fillId="0" borderId="0"/>
    <xf numFmtId="0" fontId="70" fillId="0" borderId="0"/>
    <xf numFmtId="0" fontId="70" fillId="0" borderId="0"/>
    <xf numFmtId="0" fontId="278" fillId="0" borderId="0"/>
    <xf numFmtId="0" fontId="19" fillId="0" borderId="0"/>
    <xf numFmtId="0" fontId="70" fillId="0" borderId="0"/>
    <xf numFmtId="0" fontId="278" fillId="0" borderId="0"/>
    <xf numFmtId="0" fontId="270" fillId="0" borderId="112"/>
    <xf numFmtId="0" fontId="70" fillId="0" borderId="0"/>
    <xf numFmtId="0" fontId="278" fillId="0" borderId="0"/>
    <xf numFmtId="0" fontId="70" fillId="0" borderId="0"/>
    <xf numFmtId="0" fontId="19" fillId="0" borderId="0"/>
    <xf numFmtId="0" fontId="19" fillId="0" borderId="0"/>
    <xf numFmtId="0" fontId="70" fillId="0" borderId="0"/>
    <xf numFmtId="0" fontId="278" fillId="0" borderId="0"/>
    <xf numFmtId="0" fontId="56" fillId="0" borderId="52"/>
    <xf numFmtId="0" fontId="278" fillId="0" borderId="0"/>
    <xf numFmtId="0" fontId="19" fillId="0" borderId="0"/>
    <xf numFmtId="0" fontId="19" fillId="0" borderId="0"/>
    <xf numFmtId="0" fontId="270" fillId="0" borderId="112"/>
    <xf numFmtId="0" fontId="278" fillId="0" borderId="0"/>
    <xf numFmtId="0" fontId="278" fillId="0" borderId="0"/>
    <xf numFmtId="0" fontId="70" fillId="0" borderId="0"/>
    <xf numFmtId="0" fontId="139" fillId="44" borderId="61"/>
    <xf numFmtId="0" fontId="70" fillId="0" borderId="0"/>
    <xf numFmtId="0" fontId="278" fillId="48" borderId="83"/>
    <xf numFmtId="0" fontId="278" fillId="0" borderId="0"/>
    <xf numFmtId="0" fontId="70" fillId="0" borderId="0"/>
    <xf numFmtId="0" fontId="19" fillId="0" borderId="0"/>
    <xf numFmtId="0" fontId="272" fillId="0" borderId="0"/>
    <xf numFmtId="0" fontId="70" fillId="39" borderId="0"/>
    <xf numFmtId="0" fontId="19" fillId="0" borderId="0"/>
    <xf numFmtId="0" fontId="278" fillId="48" borderId="83"/>
    <xf numFmtId="0" fontId="70" fillId="0" borderId="0"/>
    <xf numFmtId="0" fontId="19" fillId="0" borderId="0"/>
    <xf numFmtId="0" fontId="70" fillId="0" borderId="0"/>
    <xf numFmtId="0" fontId="56" fillId="0" borderId="52"/>
    <xf numFmtId="0" fontId="64" fillId="0" borderId="55"/>
    <xf numFmtId="0" fontId="46" fillId="0" borderId="0"/>
    <xf numFmtId="0" fontId="70" fillId="0" borderId="0"/>
    <xf numFmtId="0" fontId="70" fillId="0" borderId="0"/>
    <xf numFmtId="0" fontId="19" fillId="0" borderId="0"/>
    <xf numFmtId="0" fontId="64" fillId="0" borderId="55"/>
    <xf numFmtId="0" fontId="74" fillId="59" borderId="0"/>
    <xf numFmtId="0" fontId="70" fillId="0" borderId="0"/>
    <xf numFmtId="0" fontId="70" fillId="0" borderId="0"/>
    <xf numFmtId="0" fontId="56" fillId="0" borderId="52"/>
    <xf numFmtId="0" fontId="70" fillId="0" borderId="0"/>
    <xf numFmtId="0" fontId="278" fillId="0" borderId="0"/>
    <xf numFmtId="0" fontId="278" fillId="0" borderId="0"/>
    <xf numFmtId="0" fontId="139" fillId="44" borderId="61"/>
    <xf numFmtId="0" fontId="139" fillId="44" borderId="61"/>
    <xf numFmtId="0" fontId="70" fillId="0" borderId="0"/>
    <xf numFmtId="0" fontId="70" fillId="0" borderId="0"/>
    <xf numFmtId="0" fontId="278" fillId="0" borderId="0"/>
    <xf numFmtId="0" fontId="19" fillId="0" borderId="0"/>
    <xf numFmtId="0" fontId="19" fillId="0" borderId="0"/>
    <xf numFmtId="0" fontId="70" fillId="0" borderId="0"/>
    <xf numFmtId="0" fontId="139" fillId="44" borderId="61"/>
    <xf numFmtId="0" fontId="19" fillId="0" borderId="0"/>
    <xf numFmtId="0" fontId="278" fillId="0" borderId="0"/>
    <xf numFmtId="0" fontId="70" fillId="0" borderId="0"/>
    <xf numFmtId="0" fontId="19" fillId="0" borderId="0"/>
    <xf numFmtId="0" fontId="70" fillId="0" borderId="0"/>
    <xf numFmtId="0" fontId="70" fillId="0" borderId="0"/>
    <xf numFmtId="0" fontId="157" fillId="76" borderId="128"/>
    <xf numFmtId="0" fontId="19" fillId="0" borderId="0"/>
    <xf numFmtId="0" fontId="70" fillId="0" borderId="0"/>
    <xf numFmtId="0" fontId="278" fillId="0" borderId="0"/>
    <xf numFmtId="0" fontId="70" fillId="0" borderId="0"/>
    <xf numFmtId="0" fontId="278" fillId="0" borderId="0"/>
    <xf numFmtId="0" fontId="70" fillId="0" borderId="0"/>
    <xf numFmtId="0" fontId="70" fillId="0" borderId="0"/>
    <xf numFmtId="0" fontId="119" fillId="0" borderId="54"/>
    <xf numFmtId="0" fontId="278" fillId="0" borderId="0"/>
    <xf numFmtId="0" fontId="85" fillId="0" borderId="54"/>
    <xf numFmtId="0" fontId="19" fillId="0" borderId="0"/>
    <xf numFmtId="0" fontId="139" fillId="44" borderId="61"/>
    <xf numFmtId="0" fontId="19" fillId="14" borderId="50"/>
    <xf numFmtId="0" fontId="278" fillId="0" borderId="0"/>
    <xf numFmtId="0" fontId="70" fillId="0" borderId="0"/>
    <xf numFmtId="0" fontId="19" fillId="0" borderId="0"/>
    <xf numFmtId="0" fontId="278" fillId="0" borderId="0"/>
    <xf numFmtId="0" fontId="70" fillId="0" borderId="0"/>
    <xf numFmtId="0" fontId="19" fillId="0" borderId="0"/>
    <xf numFmtId="0" fontId="70" fillId="0" borderId="0"/>
    <xf numFmtId="0" fontId="70" fillId="0" borderId="0"/>
    <xf numFmtId="0" fontId="82" fillId="0" borderId="0"/>
    <xf numFmtId="0" fontId="59" fillId="0" borderId="54"/>
    <xf numFmtId="0" fontId="19" fillId="43" borderId="0"/>
    <xf numFmtId="0" fontId="45" fillId="57" borderId="0"/>
    <xf numFmtId="0" fontId="70" fillId="0" borderId="0"/>
    <xf numFmtId="0" fontId="278" fillId="0" borderId="0"/>
    <xf numFmtId="0" fontId="278" fillId="0" borderId="0"/>
    <xf numFmtId="0" fontId="19" fillId="0" borderId="0"/>
    <xf numFmtId="0" fontId="46" fillId="0" borderId="0"/>
    <xf numFmtId="0" fontId="70" fillId="0" borderId="0"/>
    <xf numFmtId="0" fontId="278" fillId="0" borderId="0"/>
    <xf numFmtId="0" fontId="70" fillId="0" borderId="0"/>
    <xf numFmtId="0" fontId="70" fillId="0" borderId="0"/>
    <xf numFmtId="0" fontId="70" fillId="0" borderId="0"/>
    <xf numFmtId="0" fontId="19" fillId="0" borderId="0"/>
    <xf numFmtId="0" fontId="134" fillId="0" borderId="0"/>
    <xf numFmtId="0" fontId="278" fillId="0" borderId="0"/>
    <xf numFmtId="0" fontId="278" fillId="0" borderId="0"/>
    <xf numFmtId="0" fontId="19" fillId="0" borderId="0"/>
    <xf numFmtId="0" fontId="56" fillId="0" borderId="52"/>
    <xf numFmtId="0" fontId="70" fillId="0" borderId="0"/>
    <xf numFmtId="0" fontId="19" fillId="0" borderId="0"/>
    <xf numFmtId="0" fontId="278" fillId="0" borderId="0"/>
    <xf numFmtId="0" fontId="70" fillId="0" borderId="0"/>
    <xf numFmtId="0" fontId="19" fillId="0" borderId="0"/>
    <xf numFmtId="0" fontId="19" fillId="0" borderId="0"/>
    <xf numFmtId="0" fontId="70" fillId="0" borderId="0"/>
    <xf numFmtId="0" fontId="70" fillId="39" borderId="0"/>
    <xf numFmtId="0" fontId="278" fillId="0" borderId="0"/>
    <xf numFmtId="0" fontId="19" fillId="0" borderId="0"/>
    <xf numFmtId="0" fontId="70" fillId="0" borderId="0"/>
    <xf numFmtId="0" fontId="270" fillId="0" borderId="112"/>
    <xf numFmtId="0" fontId="278" fillId="0" borderId="0"/>
    <xf numFmtId="0" fontId="19" fillId="0" borderId="0"/>
    <xf numFmtId="0" fontId="70" fillId="0" borderId="0"/>
    <xf numFmtId="0" fontId="139" fillId="44" borderId="61"/>
    <xf numFmtId="0" fontId="70" fillId="0" borderId="0"/>
    <xf numFmtId="0" fontId="278" fillId="0" borderId="0"/>
    <xf numFmtId="0" fontId="278" fillId="0" borderId="0"/>
    <xf numFmtId="0" fontId="70" fillId="0" borderId="0"/>
    <xf numFmtId="0" fontId="70" fillId="0" borderId="0"/>
    <xf numFmtId="0" fontId="70" fillId="0" borderId="0"/>
    <xf numFmtId="0" fontId="70" fillId="0" borderId="0"/>
    <xf numFmtId="0" fontId="70" fillId="0" borderId="0"/>
    <xf numFmtId="0" fontId="19" fillId="0" borderId="0"/>
    <xf numFmtId="0" fontId="70" fillId="0" borderId="0"/>
    <xf numFmtId="0" fontId="70" fillId="0" borderId="0"/>
    <xf numFmtId="0" fontId="70" fillId="0" borderId="0"/>
    <xf numFmtId="0" fontId="59" fillId="0" borderId="0"/>
    <xf numFmtId="0" fontId="56" fillId="0" borderId="52"/>
    <xf numFmtId="0" fontId="19" fillId="0" borderId="0"/>
    <xf numFmtId="0" fontId="278" fillId="0" borderId="0"/>
    <xf numFmtId="0" fontId="70" fillId="0" borderId="0"/>
    <xf numFmtId="0" fontId="64" fillId="0" borderId="55"/>
    <xf numFmtId="0" fontId="70" fillId="0" borderId="0"/>
    <xf numFmtId="0" fontId="278" fillId="0" borderId="0"/>
    <xf numFmtId="0" fontId="163" fillId="0" borderId="114"/>
    <xf numFmtId="0" fontId="278" fillId="0" borderId="0"/>
    <xf numFmtId="0" fontId="81" fillId="0" borderId="132"/>
    <xf numFmtId="0" fontId="70" fillId="0" borderId="0"/>
    <xf numFmtId="0" fontId="253" fillId="48" borderId="83"/>
    <xf numFmtId="0" fontId="139" fillId="44" borderId="61"/>
    <xf numFmtId="0" fontId="49" fillId="0" borderId="0"/>
    <xf numFmtId="0" fontId="278" fillId="0" borderId="0"/>
    <xf numFmtId="0" fontId="278" fillId="0" borderId="0"/>
    <xf numFmtId="0" fontId="270" fillId="0" borderId="112"/>
    <xf numFmtId="0" fontId="70" fillId="0" borderId="0"/>
    <xf numFmtId="0" fontId="278" fillId="0" borderId="0"/>
    <xf numFmtId="0" fontId="70" fillId="0" borderId="0"/>
    <xf numFmtId="0" fontId="278" fillId="48" borderId="83"/>
    <xf numFmtId="0" fontId="70" fillId="0" borderId="0"/>
    <xf numFmtId="0" fontId="278" fillId="0" borderId="0"/>
    <xf numFmtId="0" fontId="70" fillId="43" borderId="0"/>
    <xf numFmtId="0" fontId="278" fillId="48" borderId="83"/>
    <xf numFmtId="0" fontId="278" fillId="0" borderId="0"/>
    <xf numFmtId="0" fontId="56" fillId="0" borderId="52"/>
    <xf numFmtId="0" fontId="19" fillId="0" borderId="0"/>
    <xf numFmtId="0" fontId="133" fillId="0" borderId="0"/>
    <xf numFmtId="0" fontId="19" fillId="0" borderId="0"/>
    <xf numFmtId="0" fontId="270" fillId="0" borderId="112"/>
    <xf numFmtId="0" fontId="139" fillId="44" borderId="61"/>
    <xf numFmtId="0" fontId="139" fillId="44" borderId="61"/>
    <xf numFmtId="0" fontId="19" fillId="0" borderId="0"/>
    <xf numFmtId="0" fontId="270" fillId="0" borderId="112"/>
    <xf numFmtId="0" fontId="37" fillId="43" borderId="0"/>
    <xf numFmtId="0" fontId="278" fillId="0" borderId="0"/>
    <xf numFmtId="0" fontId="19" fillId="0" borderId="0"/>
    <xf numFmtId="0" fontId="70" fillId="0" borderId="0"/>
    <xf numFmtId="0" fontId="19" fillId="0" borderId="0"/>
    <xf numFmtId="0" fontId="278" fillId="0" borderId="0"/>
    <xf numFmtId="0" fontId="278" fillId="0" borderId="0"/>
    <xf numFmtId="0" fontId="70" fillId="0" borderId="0"/>
    <xf numFmtId="0" fontId="70" fillId="0" borderId="0"/>
    <xf numFmtId="0" fontId="70" fillId="0" borderId="0"/>
    <xf numFmtId="0" fontId="76" fillId="52" borderId="0"/>
    <xf numFmtId="0" fontId="278" fillId="0" borderId="0"/>
    <xf numFmtId="0" fontId="278" fillId="0" borderId="0"/>
    <xf numFmtId="0" fontId="117" fillId="0" borderId="0"/>
    <xf numFmtId="0" fontId="278" fillId="0" borderId="0"/>
    <xf numFmtId="0" fontId="70" fillId="0" borderId="0"/>
    <xf numFmtId="0" fontId="19" fillId="0" borderId="0"/>
    <xf numFmtId="0" fontId="278" fillId="0" borderId="0"/>
    <xf numFmtId="0" fontId="278" fillId="48" borderId="83"/>
    <xf numFmtId="0" fontId="70" fillId="0" borderId="0"/>
    <xf numFmtId="0" fontId="70" fillId="0" borderId="0"/>
    <xf numFmtId="0" fontId="59" fillId="0" borderId="54"/>
    <xf numFmtId="0" fontId="278" fillId="0" borderId="0"/>
    <xf numFmtId="0" fontId="278" fillId="0" borderId="0"/>
    <xf numFmtId="0" fontId="70" fillId="14" borderId="50"/>
    <xf numFmtId="0" fontId="278" fillId="0" borderId="0"/>
    <xf numFmtId="0" fontId="56" fillId="0" borderId="52"/>
    <xf numFmtId="0" fontId="74" fillId="55" borderId="0"/>
    <xf numFmtId="0" fontId="11" fillId="61" borderId="0"/>
    <xf numFmtId="0" fontId="38" fillId="42" borderId="0"/>
    <xf numFmtId="0" fontId="278" fillId="0" borderId="0"/>
    <xf numFmtId="0" fontId="276" fillId="0" borderId="132"/>
    <xf numFmtId="0" fontId="70" fillId="0" borderId="0"/>
    <xf numFmtId="0" fontId="70" fillId="0" borderId="0"/>
    <xf numFmtId="0" fontId="19" fillId="0" borderId="0"/>
    <xf numFmtId="0" fontId="70" fillId="0" borderId="0"/>
    <xf numFmtId="0" fontId="70" fillId="0" borderId="0"/>
    <xf numFmtId="0" fontId="19" fillId="0" borderId="0"/>
    <xf numFmtId="0" fontId="278" fillId="0" borderId="0"/>
    <xf numFmtId="0" fontId="70" fillId="0" borderId="0"/>
    <xf numFmtId="0" fontId="19" fillId="0" borderId="0"/>
    <xf numFmtId="0" fontId="19" fillId="0" borderId="0"/>
    <xf numFmtId="0" fontId="46" fillId="0" borderId="0"/>
    <xf numFmtId="0" fontId="19" fillId="0" borderId="0"/>
    <xf numFmtId="0" fontId="70" fillId="0" borderId="0"/>
    <xf numFmtId="0" fontId="70" fillId="0" borderId="0"/>
    <xf numFmtId="0" fontId="70" fillId="0" borderId="0"/>
    <xf numFmtId="0" fontId="270" fillId="0" borderId="112"/>
    <xf numFmtId="0" fontId="70" fillId="0" borderId="0"/>
    <xf numFmtId="0" fontId="70" fillId="0" borderId="0"/>
    <xf numFmtId="0" fontId="81" fillId="0" borderId="0"/>
    <xf numFmtId="0" fontId="64" fillId="0" borderId="55"/>
    <xf numFmtId="0" fontId="70" fillId="0" borderId="0"/>
    <xf numFmtId="0" fontId="19" fillId="0" borderId="0"/>
    <xf numFmtId="0" fontId="70" fillId="0" borderId="0"/>
    <xf numFmtId="0" fontId="70" fillId="41" borderId="0"/>
    <xf numFmtId="0" fontId="278" fillId="0" borderId="0"/>
    <xf numFmtId="0" fontId="278" fillId="0" borderId="0"/>
    <xf numFmtId="0" fontId="270" fillId="0" borderId="112"/>
    <xf numFmtId="0" fontId="19" fillId="0" borderId="0"/>
    <xf numFmtId="0" fontId="139" fillId="44" borderId="61"/>
    <xf numFmtId="0" fontId="70" fillId="0" borderId="0"/>
    <xf numFmtId="0" fontId="70" fillId="0" borderId="0"/>
    <xf numFmtId="0" fontId="19" fillId="0" borderId="0"/>
    <xf numFmtId="0" fontId="19" fillId="0" borderId="0"/>
    <xf numFmtId="0" fontId="270" fillId="0" borderId="112"/>
    <xf numFmtId="0" fontId="70" fillId="0" borderId="0"/>
    <xf numFmtId="0" fontId="70" fillId="0" borderId="0"/>
    <xf numFmtId="0" fontId="278" fillId="0" borderId="0"/>
    <xf numFmtId="0" fontId="278" fillId="0" borderId="0"/>
    <xf numFmtId="0" fontId="139" fillId="44" borderId="61"/>
    <xf numFmtId="0" fontId="278" fillId="0" borderId="0"/>
    <xf numFmtId="0" fontId="59" fillId="0" borderId="54"/>
    <xf numFmtId="0" fontId="70" fillId="50" borderId="0"/>
    <xf numFmtId="0" fontId="278" fillId="0" borderId="0"/>
    <xf numFmtId="0" fontId="19" fillId="0" borderId="0"/>
    <xf numFmtId="0" fontId="122" fillId="0" borderId="66"/>
    <xf numFmtId="0" fontId="70" fillId="0" borderId="0"/>
    <xf numFmtId="0" fontId="278" fillId="0" borderId="0"/>
    <xf numFmtId="0" fontId="278" fillId="48" borderId="83"/>
    <xf numFmtId="0" fontId="278" fillId="0" borderId="0"/>
    <xf numFmtId="0" fontId="70" fillId="0" borderId="0"/>
    <xf numFmtId="0" fontId="70" fillId="0" borderId="0"/>
    <xf numFmtId="0" fontId="19" fillId="0" borderId="0"/>
    <xf numFmtId="0" fontId="139" fillId="44" borderId="61"/>
    <xf numFmtId="0" fontId="19" fillId="0" borderId="0"/>
    <xf numFmtId="0" fontId="272" fillId="74" borderId="0"/>
    <xf numFmtId="0" fontId="272" fillId="0" borderId="144"/>
    <xf numFmtId="0" fontId="19" fillId="0" borderId="0"/>
    <xf numFmtId="0" fontId="278" fillId="0" borderId="0"/>
    <xf numFmtId="0" fontId="19" fillId="0" borderId="0"/>
    <xf numFmtId="0" fontId="19" fillId="0" borderId="0"/>
    <xf numFmtId="0" fontId="272" fillId="82" borderId="116"/>
    <xf numFmtId="0" fontId="43" fillId="0" borderId="49"/>
    <xf numFmtId="0" fontId="278" fillId="0" borderId="0"/>
    <xf numFmtId="0" fontId="70" fillId="0" borderId="0"/>
    <xf numFmtId="0" fontId="19" fillId="0" borderId="0"/>
    <xf numFmtId="0" fontId="8" fillId="46" borderId="0"/>
    <xf numFmtId="0" fontId="278" fillId="0" borderId="0"/>
    <xf numFmtId="0" fontId="278" fillId="0" borderId="0"/>
    <xf numFmtId="0" fontId="19" fillId="0" borderId="0"/>
    <xf numFmtId="0" fontId="278" fillId="0" borderId="0"/>
    <xf numFmtId="0" fontId="19" fillId="0" borderId="0"/>
    <xf numFmtId="0" fontId="75" fillId="0" borderId="0"/>
    <xf numFmtId="0" fontId="278" fillId="0" borderId="0"/>
    <xf numFmtId="0" fontId="70" fillId="0" borderId="0"/>
    <xf numFmtId="0" fontId="19" fillId="0" borderId="0"/>
    <xf numFmtId="0" fontId="139" fillId="44" borderId="61"/>
    <xf numFmtId="0" fontId="278" fillId="0" borderId="0"/>
    <xf numFmtId="0" fontId="270" fillId="0" borderId="112"/>
    <xf numFmtId="0" fontId="139" fillId="44" borderId="61"/>
    <xf numFmtId="0" fontId="19" fillId="0" borderId="0"/>
    <xf numFmtId="0" fontId="19" fillId="0" borderId="0"/>
    <xf numFmtId="0" fontId="74" fillId="53" borderId="0"/>
    <xf numFmtId="0" fontId="278" fillId="0" borderId="0"/>
    <xf numFmtId="0" fontId="158" fillId="0" borderId="0"/>
    <xf numFmtId="0" fontId="278" fillId="48" borderId="83"/>
    <xf numFmtId="0" fontId="3" fillId="63" borderId="137"/>
    <xf numFmtId="0" fontId="19" fillId="0" borderId="0"/>
    <xf numFmtId="0" fontId="70" fillId="0" borderId="0"/>
    <xf numFmtId="0" fontId="70" fillId="0" borderId="0"/>
    <xf numFmtId="0" fontId="128" fillId="73" borderId="0"/>
    <xf numFmtId="0" fontId="70" fillId="0" borderId="0"/>
    <xf numFmtId="0" fontId="70" fillId="0" borderId="0"/>
    <xf numFmtId="0" fontId="70" fillId="0" borderId="0"/>
    <xf numFmtId="0" fontId="19" fillId="0" borderId="0"/>
    <xf numFmtId="0" fontId="70" fillId="0" borderId="0"/>
    <xf numFmtId="0" fontId="19" fillId="0" borderId="0"/>
    <xf numFmtId="0" fontId="278" fillId="0" borderId="0"/>
    <xf numFmtId="0" fontId="270" fillId="0" borderId="112"/>
    <xf numFmtId="0" fontId="19" fillId="0" borderId="0"/>
    <xf numFmtId="0" fontId="19" fillId="0" borderId="0"/>
    <xf numFmtId="0" fontId="278" fillId="0" borderId="0"/>
    <xf numFmtId="0" fontId="70" fillId="0" borderId="0"/>
    <xf numFmtId="0" fontId="278" fillId="0" borderId="0"/>
    <xf numFmtId="0" fontId="19" fillId="0" borderId="0"/>
    <xf numFmtId="0" fontId="19" fillId="0" borderId="0"/>
    <xf numFmtId="0" fontId="19" fillId="0" borderId="0"/>
    <xf numFmtId="0" fontId="270" fillId="0" borderId="112"/>
    <xf numFmtId="0" fontId="19" fillId="0" borderId="0"/>
    <xf numFmtId="0" fontId="70" fillId="0" borderId="0"/>
    <xf numFmtId="0" fontId="139" fillId="44" borderId="61"/>
    <xf numFmtId="0" fontId="278" fillId="0" borderId="0"/>
    <xf numFmtId="0" fontId="278" fillId="48" borderId="83"/>
    <xf numFmtId="0" fontId="19" fillId="0" borderId="0"/>
    <xf numFmtId="0" fontId="70" fillId="0" borderId="0"/>
    <xf numFmtId="0" fontId="139" fillId="44" borderId="61"/>
    <xf numFmtId="0" fontId="139" fillId="44" borderId="61"/>
    <xf numFmtId="0" fontId="45" fillId="57" borderId="0"/>
    <xf numFmtId="0" fontId="278" fillId="0" borderId="0"/>
    <xf numFmtId="0" fontId="70" fillId="0" borderId="0"/>
    <xf numFmtId="0" fontId="270" fillId="0" borderId="112"/>
    <xf numFmtId="0" fontId="19" fillId="0" borderId="0"/>
    <xf numFmtId="0" fontId="70" fillId="0" borderId="0"/>
    <xf numFmtId="0" fontId="140" fillId="44" borderId="61"/>
    <xf numFmtId="0" fontId="273" fillId="0" borderId="128"/>
    <xf numFmtId="0" fontId="278" fillId="0" borderId="0"/>
    <xf numFmtId="0" fontId="139" fillId="44" borderId="61"/>
    <xf numFmtId="0" fontId="19" fillId="0" borderId="0"/>
    <xf numFmtId="0" fontId="19" fillId="0" borderId="0"/>
    <xf numFmtId="0" fontId="19" fillId="0" borderId="0"/>
    <xf numFmtId="0" fontId="19" fillId="0" borderId="0"/>
    <xf numFmtId="0" fontId="278" fillId="0" borderId="0"/>
    <xf numFmtId="0" fontId="81" fillId="0" borderId="132"/>
    <xf numFmtId="0" fontId="278" fillId="0" borderId="0"/>
    <xf numFmtId="0" fontId="70" fillId="0" borderId="0"/>
    <xf numFmtId="0" fontId="74" fillId="55" borderId="0"/>
    <xf numFmtId="0" fontId="64" fillId="0" borderId="55"/>
    <xf numFmtId="0" fontId="70" fillId="0" borderId="0"/>
    <xf numFmtId="0" fontId="272" fillId="82" borderId="116"/>
    <xf numFmtId="0" fontId="19" fillId="0" borderId="0"/>
    <xf numFmtId="0" fontId="19" fillId="0" borderId="0"/>
    <xf numFmtId="0" fontId="59" fillId="0" borderId="0"/>
    <xf numFmtId="0" fontId="70" fillId="0" borderId="0"/>
    <xf numFmtId="0" fontId="70" fillId="0" borderId="0"/>
    <xf numFmtId="0" fontId="79" fillId="0" borderId="116"/>
    <xf numFmtId="0" fontId="70" fillId="0" borderId="0"/>
    <xf numFmtId="0" fontId="278" fillId="0" borderId="0"/>
    <xf numFmtId="0" fontId="70" fillId="0" borderId="0"/>
    <xf numFmtId="0" fontId="171" fillId="0" borderId="0"/>
    <xf numFmtId="0" fontId="56" fillId="0" borderId="52"/>
    <xf numFmtId="0" fontId="70" fillId="0" borderId="0"/>
    <xf numFmtId="0" fontId="278" fillId="0" borderId="67"/>
    <xf numFmtId="0" fontId="278" fillId="0" borderId="0"/>
    <xf numFmtId="0" fontId="50" fillId="0" borderId="0"/>
    <xf numFmtId="0" fontId="19" fillId="0" borderId="0"/>
    <xf numFmtId="0" fontId="8" fillId="48" borderId="0"/>
    <xf numFmtId="0" fontId="47" fillId="0" borderId="0"/>
    <xf numFmtId="0" fontId="278" fillId="0" borderId="0"/>
    <xf numFmtId="0" fontId="59" fillId="0" borderId="54"/>
    <xf numFmtId="0" fontId="59" fillId="0" borderId="0"/>
    <xf numFmtId="0" fontId="70" fillId="49" borderId="0"/>
    <xf numFmtId="0" fontId="46" fillId="0" borderId="0"/>
    <xf numFmtId="0" fontId="56" fillId="0" borderId="52"/>
    <xf numFmtId="0" fontId="70" fillId="0" borderId="0"/>
    <xf numFmtId="0" fontId="70" fillId="0" borderId="0"/>
    <xf numFmtId="0" fontId="278" fillId="48" borderId="83"/>
    <xf numFmtId="0" fontId="70" fillId="0" borderId="0"/>
    <xf numFmtId="0" fontId="70" fillId="0" borderId="0"/>
    <xf numFmtId="0" fontId="70" fillId="0" borderId="0"/>
    <xf numFmtId="0" fontId="272" fillId="0" borderId="144"/>
    <xf numFmtId="0" fontId="278" fillId="48" borderId="83"/>
    <xf numFmtId="0" fontId="63" fillId="0" borderId="55"/>
    <xf numFmtId="0" fontId="70" fillId="0" borderId="0"/>
    <xf numFmtId="0" fontId="70" fillId="0" borderId="0"/>
    <xf numFmtId="0" fontId="278" fillId="0" borderId="0"/>
    <xf numFmtId="0" fontId="270" fillId="0" borderId="112"/>
    <xf numFmtId="0" fontId="70" fillId="0" borderId="0"/>
    <xf numFmtId="0" fontId="19" fillId="0" borderId="0"/>
    <xf numFmtId="0" fontId="70" fillId="49" borderId="0"/>
    <xf numFmtId="0" fontId="70" fillId="0" borderId="0"/>
    <xf numFmtId="0" fontId="70" fillId="0" borderId="0"/>
    <xf numFmtId="0" fontId="59" fillId="0" borderId="54"/>
    <xf numFmtId="0" fontId="140" fillId="44" borderId="61"/>
    <xf numFmtId="0" fontId="170" fillId="0" borderId="0"/>
    <xf numFmtId="0" fontId="70" fillId="0" borderId="0"/>
    <xf numFmtId="0" fontId="99" fillId="45" borderId="61"/>
    <xf numFmtId="0" fontId="19" fillId="0" borderId="0"/>
    <xf numFmtId="0" fontId="70" fillId="0" borderId="0"/>
    <xf numFmtId="0" fontId="19" fillId="0" borderId="0"/>
    <xf numFmtId="0" fontId="70" fillId="0" borderId="0"/>
    <xf numFmtId="0" fontId="270" fillId="0" borderId="112"/>
    <xf numFmtId="0" fontId="19" fillId="0" borderId="0"/>
    <xf numFmtId="0" fontId="278" fillId="48" borderId="83"/>
    <xf numFmtId="0" fontId="70" fillId="46" borderId="0"/>
    <xf numFmtId="0" fontId="70" fillId="0" borderId="0"/>
    <xf numFmtId="0" fontId="59" fillId="0" borderId="54"/>
    <xf numFmtId="0" fontId="19" fillId="0" borderId="0"/>
    <xf numFmtId="0" fontId="70" fillId="0" borderId="0"/>
    <xf numFmtId="0" fontId="70" fillId="0" borderId="0"/>
    <xf numFmtId="0" fontId="122" fillId="0" borderId="66"/>
    <xf numFmtId="0" fontId="270" fillId="0" borderId="112"/>
    <xf numFmtId="0" fontId="64" fillId="0" borderId="55"/>
    <xf numFmtId="0" fontId="70" fillId="0" borderId="0"/>
    <xf numFmtId="0" fontId="19" fillId="0" borderId="0"/>
    <xf numFmtId="0" fontId="19" fillId="0" borderId="0"/>
    <xf numFmtId="0" fontId="278" fillId="0" borderId="0"/>
    <xf numFmtId="0" fontId="70" fillId="0" borderId="0"/>
    <xf numFmtId="0" fontId="113" fillId="0" borderId="0"/>
    <xf numFmtId="0" fontId="139" fillId="44" borderId="61"/>
    <xf numFmtId="0" fontId="270" fillId="0" borderId="112"/>
    <xf numFmtId="0" fontId="278" fillId="0" borderId="0"/>
    <xf numFmtId="0" fontId="70" fillId="0" borderId="0"/>
    <xf numFmtId="0" fontId="19" fillId="0" borderId="0"/>
    <xf numFmtId="0" fontId="273" fillId="0" borderId="128"/>
    <xf numFmtId="0" fontId="52" fillId="0" borderId="0"/>
    <xf numFmtId="0" fontId="70" fillId="0" borderId="0"/>
    <xf numFmtId="0" fontId="59" fillId="0" borderId="0"/>
    <xf numFmtId="0" fontId="278" fillId="100" borderId="102"/>
    <xf numFmtId="0" fontId="70" fillId="0" borderId="0"/>
    <xf numFmtId="0" fontId="278" fillId="0" borderId="0"/>
    <xf numFmtId="0" fontId="119" fillId="0" borderId="54"/>
    <xf numFmtId="0" fontId="278" fillId="0" borderId="0"/>
    <xf numFmtId="0" fontId="70" fillId="0" borderId="0"/>
    <xf numFmtId="0" fontId="278" fillId="0" borderId="0"/>
    <xf numFmtId="0" fontId="19" fillId="0" borderId="0"/>
    <xf numFmtId="0" fontId="70" fillId="0" borderId="0"/>
    <xf numFmtId="0" fontId="139" fillId="44" borderId="61"/>
    <xf numFmtId="0" fontId="57" fillId="0" borderId="53"/>
    <xf numFmtId="0" fontId="278" fillId="0" borderId="0"/>
    <xf numFmtId="0" fontId="278" fillId="0" borderId="0"/>
    <xf numFmtId="0" fontId="278" fillId="0" borderId="0"/>
    <xf numFmtId="0" fontId="278" fillId="0" borderId="0"/>
    <xf numFmtId="0" fontId="70" fillId="0" borderId="0"/>
    <xf numFmtId="0" fontId="167" fillId="0" borderId="0"/>
    <xf numFmtId="0" fontId="278" fillId="0" borderId="0"/>
    <xf numFmtId="0" fontId="19" fillId="0" borderId="0"/>
    <xf numFmtId="0" fontId="278" fillId="0" borderId="0"/>
    <xf numFmtId="0" fontId="19" fillId="0" borderId="0"/>
    <xf numFmtId="0" fontId="19" fillId="0" borderId="0"/>
    <xf numFmtId="0" fontId="278" fillId="0" borderId="0"/>
    <xf numFmtId="0" fontId="19" fillId="0" borderId="0"/>
    <xf numFmtId="0" fontId="19" fillId="0" borderId="0"/>
    <xf numFmtId="0" fontId="278" fillId="0" borderId="0"/>
    <xf numFmtId="0" fontId="19" fillId="0" borderId="0"/>
    <xf numFmtId="0" fontId="278" fillId="48" borderId="83"/>
    <xf numFmtId="0" fontId="19" fillId="0" borderId="0"/>
    <xf numFmtId="0" fontId="19" fillId="0" borderId="0"/>
    <xf numFmtId="0" fontId="70" fillId="0" borderId="0"/>
    <xf numFmtId="0" fontId="278" fillId="0" borderId="0"/>
    <xf numFmtId="0" fontId="59" fillId="0" borderId="54"/>
    <xf numFmtId="0" fontId="278" fillId="0" borderId="0"/>
    <xf numFmtId="0" fontId="278" fillId="0" borderId="0"/>
    <xf numFmtId="0" fontId="262" fillId="0" borderId="0"/>
    <xf numFmtId="0" fontId="139" fillId="44" borderId="61"/>
    <xf numFmtId="0" fontId="278" fillId="0" borderId="0"/>
    <xf numFmtId="0" fontId="19" fillId="0" borderId="0"/>
    <xf numFmtId="0" fontId="76" fillId="52" borderId="0"/>
    <xf numFmtId="0" fontId="278" fillId="0" borderId="0"/>
    <xf numFmtId="0" fontId="70" fillId="0" borderId="0"/>
    <xf numFmtId="0" fontId="270" fillId="0" borderId="112"/>
    <xf numFmtId="0" fontId="19" fillId="0" borderId="0"/>
    <xf numFmtId="0" fontId="278" fillId="48" borderId="83"/>
    <xf numFmtId="0" fontId="278" fillId="0" borderId="0"/>
    <xf numFmtId="0" fontId="270" fillId="0" borderId="112"/>
    <xf numFmtId="0" fontId="70" fillId="0" borderId="0"/>
    <xf numFmtId="0" fontId="278" fillId="48" borderId="83"/>
    <xf numFmtId="0" fontId="70" fillId="0" borderId="0"/>
    <xf numFmtId="0" fontId="278" fillId="0" borderId="0"/>
    <xf numFmtId="0" fontId="70" fillId="0" borderId="0"/>
    <xf numFmtId="0" fontId="45" fillId="50" borderId="0"/>
    <xf numFmtId="0" fontId="74" fillId="55" borderId="0"/>
    <xf numFmtId="0" fontId="70" fillId="0" borderId="0"/>
    <xf numFmtId="0" fontId="19" fillId="0" borderId="0"/>
    <xf numFmtId="0" fontId="19" fillId="0" borderId="0"/>
    <xf numFmtId="0" fontId="70" fillId="0" borderId="0"/>
    <xf numFmtId="0" fontId="70" fillId="0" borderId="0"/>
    <xf numFmtId="0" fontId="19" fillId="0" borderId="0"/>
    <xf numFmtId="0" fontId="19" fillId="0" borderId="0"/>
    <xf numFmtId="0" fontId="70" fillId="0" borderId="0"/>
    <xf numFmtId="0" fontId="272" fillId="0" borderId="144"/>
    <xf numFmtId="0" fontId="19" fillId="0" borderId="0"/>
    <xf numFmtId="0" fontId="278" fillId="48" borderId="83"/>
    <xf numFmtId="0" fontId="19" fillId="0" borderId="0"/>
    <xf numFmtId="0" fontId="70" fillId="0" borderId="0"/>
    <xf numFmtId="0" fontId="278" fillId="48" borderId="83"/>
    <xf numFmtId="0" fontId="70" fillId="0" borderId="0"/>
    <xf numFmtId="0" fontId="19" fillId="0" borderId="0"/>
    <xf numFmtId="0" fontId="19" fillId="0" borderId="0"/>
    <xf numFmtId="0" fontId="70" fillId="0" borderId="0"/>
    <xf numFmtId="0" fontId="19" fillId="0" borderId="0"/>
    <xf numFmtId="0" fontId="260" fillId="74" borderId="0"/>
    <xf numFmtId="0" fontId="139" fillId="44" borderId="61"/>
    <xf numFmtId="0" fontId="278" fillId="0" borderId="0"/>
    <xf numFmtId="0" fontId="70" fillId="0" borderId="0"/>
    <xf numFmtId="0" fontId="70" fillId="0" borderId="0"/>
    <xf numFmtId="0" fontId="278" fillId="0" borderId="0"/>
    <xf numFmtId="0" fontId="56" fillId="0" borderId="52"/>
    <xf numFmtId="0" fontId="70" fillId="0" borderId="0"/>
    <xf numFmtId="0" fontId="278" fillId="0" borderId="0"/>
    <xf numFmtId="0" fontId="278" fillId="0" borderId="0"/>
    <xf numFmtId="0" fontId="278" fillId="0" borderId="0"/>
    <xf numFmtId="0" fontId="19" fillId="0" borderId="0"/>
    <xf numFmtId="0" fontId="70" fillId="0" borderId="0"/>
    <xf numFmtId="0" fontId="19" fillId="0" borderId="0"/>
    <xf numFmtId="0" fontId="270" fillId="0" borderId="112"/>
    <xf numFmtId="0" fontId="70" fillId="0" borderId="0"/>
    <xf numFmtId="0" fontId="19" fillId="0" borderId="0"/>
    <xf numFmtId="0" fontId="278" fillId="0" borderId="0"/>
    <xf numFmtId="0" fontId="19" fillId="0" borderId="0"/>
    <xf numFmtId="0" fontId="19" fillId="0" borderId="0"/>
    <xf numFmtId="0" fontId="63" fillId="0" borderId="55"/>
    <xf numFmtId="0" fontId="278" fillId="48" borderId="83"/>
    <xf numFmtId="0" fontId="70" fillId="0" borderId="0"/>
    <xf numFmtId="0" fontId="64" fillId="0" borderId="55"/>
    <xf numFmtId="0" fontId="70" fillId="0" borderId="0"/>
    <xf numFmtId="0" fontId="70" fillId="0" borderId="0"/>
    <xf numFmtId="0" fontId="19" fillId="0" borderId="0"/>
    <xf numFmtId="0" fontId="70" fillId="0" borderId="0"/>
    <xf numFmtId="0" fontId="70" fillId="0" borderId="0"/>
    <xf numFmtId="0" fontId="233" fillId="99" borderId="102"/>
    <xf numFmtId="0" fontId="278" fillId="48" borderId="83"/>
    <xf numFmtId="0" fontId="119" fillId="0" borderId="54"/>
    <xf numFmtId="0" fontId="278" fillId="0" borderId="0"/>
    <xf numFmtId="0" fontId="70" fillId="0" borderId="0"/>
    <xf numFmtId="0" fontId="8" fillId="43" borderId="0"/>
    <xf numFmtId="0" fontId="59" fillId="0" borderId="54"/>
    <xf numFmtId="0" fontId="278" fillId="0" borderId="0"/>
    <xf numFmtId="0" fontId="70" fillId="0" borderId="0"/>
    <xf numFmtId="0" fontId="278" fillId="48" borderId="83"/>
    <xf numFmtId="0" fontId="278" fillId="0" borderId="0"/>
    <xf numFmtId="0" fontId="70" fillId="0" borderId="0"/>
    <xf numFmtId="0" fontId="21" fillId="0" borderId="111"/>
    <xf numFmtId="0" fontId="19" fillId="0" borderId="0"/>
    <xf numFmtId="0" fontId="19" fillId="0" borderId="0"/>
    <xf numFmtId="0" fontId="278" fillId="0" borderId="0"/>
    <xf numFmtId="0" fontId="278" fillId="0" borderId="0"/>
    <xf numFmtId="0" fontId="19" fillId="0" borderId="0"/>
    <xf numFmtId="0" fontId="70" fillId="0" borderId="0"/>
    <xf numFmtId="0" fontId="278" fillId="0" borderId="0"/>
    <xf numFmtId="0" fontId="141" fillId="0" borderId="168"/>
    <xf numFmtId="0" fontId="19" fillId="0" borderId="0"/>
    <xf numFmtId="0" fontId="278" fillId="0" borderId="0"/>
    <xf numFmtId="0" fontId="278" fillId="0" borderId="0"/>
    <xf numFmtId="0" fontId="70" fillId="0" borderId="0"/>
    <xf numFmtId="0" fontId="70" fillId="0" borderId="0"/>
    <xf numFmtId="0" fontId="119" fillId="0" borderId="54"/>
    <xf numFmtId="0" fontId="278" fillId="0" borderId="0"/>
    <xf numFmtId="0" fontId="70" fillId="0" borderId="0"/>
    <xf numFmtId="0" fontId="278" fillId="0" borderId="0"/>
    <xf numFmtId="0" fontId="19" fillId="0" borderId="0"/>
    <xf numFmtId="0" fontId="19" fillId="0" borderId="0"/>
    <xf numFmtId="0" fontId="270" fillId="0" borderId="112"/>
    <xf numFmtId="0" fontId="70" fillId="0" borderId="0"/>
    <xf numFmtId="0" fontId="19" fillId="0" borderId="0"/>
    <xf numFmtId="0" fontId="139" fillId="44" borderId="61"/>
    <xf numFmtId="0" fontId="70" fillId="0" borderId="0"/>
    <xf numFmtId="0" fontId="85" fillId="0" borderId="144"/>
    <xf numFmtId="0" fontId="228" fillId="45" borderId="84"/>
    <xf numFmtId="0" fontId="278" fillId="0" borderId="0"/>
    <xf numFmtId="0" fontId="74" fillId="59" borderId="0"/>
    <xf numFmtId="0" fontId="45" fillId="50" borderId="0"/>
    <xf numFmtId="0" fontId="272" fillId="0" borderId="168"/>
    <xf numFmtId="0" fontId="70" fillId="0" borderId="0"/>
    <xf numFmtId="0" fontId="70" fillId="0" borderId="0"/>
    <xf numFmtId="0" fontId="278" fillId="0" borderId="0"/>
    <xf numFmtId="0" fontId="19" fillId="0" borderId="0"/>
    <xf numFmtId="0" fontId="76" fillId="51" borderId="0"/>
    <xf numFmtId="0" fontId="19" fillId="0" borderId="0"/>
    <xf numFmtId="0" fontId="139" fillId="44" borderId="61"/>
    <xf numFmtId="0" fontId="19" fillId="0" borderId="0"/>
    <xf numFmtId="0" fontId="19" fillId="0" borderId="0"/>
    <xf numFmtId="0" fontId="19" fillId="0" borderId="0"/>
    <xf numFmtId="0" fontId="70" fillId="0" borderId="0"/>
    <xf numFmtId="0" fontId="278" fillId="0" borderId="0"/>
    <xf numFmtId="0" fontId="278" fillId="0" borderId="0"/>
    <xf numFmtId="0" fontId="70" fillId="49" borderId="0"/>
    <xf numFmtId="0" fontId="19" fillId="0" borderId="0"/>
    <xf numFmtId="0" fontId="70" fillId="46" borderId="0"/>
    <xf numFmtId="0" fontId="70" fillId="0" borderId="0"/>
    <xf numFmtId="0" fontId="70" fillId="0" borderId="0"/>
    <xf numFmtId="0" fontId="278" fillId="0" borderId="0"/>
    <xf numFmtId="0" fontId="270" fillId="0" borderId="112"/>
    <xf numFmtId="0" fontId="278" fillId="0" borderId="0"/>
    <xf numFmtId="0" fontId="19" fillId="0" borderId="0"/>
    <xf numFmtId="0" fontId="278" fillId="0" borderId="0"/>
    <xf numFmtId="0" fontId="19" fillId="0" borderId="0"/>
    <xf numFmtId="0" fontId="119" fillId="0" borderId="54"/>
    <xf numFmtId="0" fontId="70" fillId="0" borderId="0"/>
    <xf numFmtId="0" fontId="192" fillId="0" borderId="79"/>
    <xf numFmtId="0" fontId="270" fillId="0" borderId="112"/>
    <xf numFmtId="0" fontId="99" fillId="45" borderId="61"/>
    <xf numFmtId="0" fontId="196" fillId="11" borderId="0"/>
    <xf numFmtId="0" fontId="70" fillId="0" borderId="0"/>
    <xf numFmtId="0" fontId="122" fillId="0" borderId="66"/>
    <xf numFmtId="0" fontId="272" fillId="82" borderId="116"/>
    <xf numFmtId="0" fontId="70" fillId="0" borderId="0"/>
    <xf numFmtId="0" fontId="139" fillId="44" borderId="61"/>
    <xf numFmtId="0" fontId="19" fillId="0" borderId="0"/>
    <xf numFmtId="0" fontId="19" fillId="0" borderId="0"/>
    <xf numFmtId="0" fontId="278" fillId="0" borderId="0"/>
    <xf numFmtId="0" fontId="19" fillId="0" borderId="0"/>
    <xf numFmtId="0" fontId="70" fillId="0" borderId="0"/>
    <xf numFmtId="0" fontId="70" fillId="0" borderId="0"/>
    <xf numFmtId="0" fontId="19" fillId="0" borderId="0"/>
    <xf numFmtId="0" fontId="70" fillId="0" borderId="0"/>
    <xf numFmtId="0" fontId="270" fillId="0" borderId="112"/>
    <xf numFmtId="0" fontId="70" fillId="0" borderId="0"/>
    <xf numFmtId="0" fontId="70" fillId="0" borderId="0"/>
    <xf numFmtId="0" fontId="70" fillId="0" borderId="0"/>
    <xf numFmtId="0" fontId="70" fillId="0" borderId="0"/>
    <xf numFmtId="0" fontId="270" fillId="0" borderId="112"/>
    <xf numFmtId="0" fontId="278" fillId="0" borderId="0"/>
    <xf numFmtId="0" fontId="70" fillId="0" borderId="0"/>
    <xf numFmtId="0" fontId="278" fillId="48" borderId="83"/>
    <xf numFmtId="0" fontId="57" fillId="0" borderId="53"/>
    <xf numFmtId="0" fontId="70" fillId="0" borderId="0"/>
    <xf numFmtId="0" fontId="278" fillId="48" borderId="83"/>
    <xf numFmtId="0" fontId="85" fillId="51" borderId="107"/>
    <xf numFmtId="0" fontId="70" fillId="0" borderId="0"/>
    <xf numFmtId="0" fontId="48" fillId="0" borderId="0"/>
    <xf numFmtId="0" fontId="70" fillId="0" borderId="0"/>
    <xf numFmtId="0" fontId="19" fillId="0" borderId="0"/>
    <xf numFmtId="0" fontId="278" fillId="0" borderId="0"/>
    <xf numFmtId="0" fontId="19" fillId="0" borderId="0"/>
    <xf numFmtId="0" fontId="70" fillId="0" borderId="0"/>
    <xf numFmtId="0" fontId="19" fillId="0" borderId="0"/>
    <xf numFmtId="0" fontId="70" fillId="0" borderId="0"/>
    <xf numFmtId="0" fontId="19" fillId="0" borderId="0"/>
    <xf numFmtId="0" fontId="70" fillId="0" borderId="0"/>
    <xf numFmtId="0" fontId="278" fillId="0" borderId="0"/>
    <xf numFmtId="0" fontId="70" fillId="0" borderId="0"/>
    <xf numFmtId="0" fontId="278" fillId="0" borderId="0"/>
    <xf numFmtId="0" fontId="278" fillId="0" borderId="0"/>
    <xf numFmtId="0" fontId="278" fillId="0" borderId="0"/>
    <xf numFmtId="0" fontId="278" fillId="48" borderId="83"/>
    <xf numFmtId="0" fontId="19" fillId="0" borderId="0"/>
    <xf numFmtId="0" fontId="56" fillId="0" borderId="52"/>
    <xf numFmtId="0" fontId="278" fillId="0" borderId="0"/>
    <xf numFmtId="0" fontId="70" fillId="0" borderId="0"/>
    <xf numFmtId="0" fontId="70" fillId="0" borderId="0"/>
    <xf numFmtId="0" fontId="272" fillId="74" borderId="0"/>
    <xf numFmtId="0" fontId="278" fillId="0" borderId="0"/>
    <xf numFmtId="0" fontId="19" fillId="0" borderId="0"/>
    <xf numFmtId="0" fontId="137" fillId="0" borderId="75"/>
    <xf numFmtId="0" fontId="228" fillId="45" borderId="84"/>
    <xf numFmtId="0" fontId="278" fillId="48" borderId="83"/>
    <xf numFmtId="0" fontId="278" fillId="0" borderId="0"/>
    <xf numFmtId="0" fontId="19" fillId="0" borderId="0"/>
    <xf numFmtId="0" fontId="278" fillId="0" borderId="0"/>
    <xf numFmtId="0" fontId="19" fillId="0" borderId="0"/>
    <xf numFmtId="0" fontId="70" fillId="0" borderId="0"/>
    <xf numFmtId="0" fontId="278" fillId="0" borderId="0"/>
    <xf numFmtId="0" fontId="62" fillId="0" borderId="0"/>
    <xf numFmtId="0" fontId="70" fillId="0" borderId="0"/>
    <xf numFmtId="0" fontId="19" fillId="0" borderId="0"/>
    <xf numFmtId="0" fontId="70" fillId="0" borderId="0"/>
    <xf numFmtId="0" fontId="19" fillId="0" borderId="0"/>
    <xf numFmtId="0" fontId="70" fillId="46" borderId="0"/>
    <xf numFmtId="0" fontId="270" fillId="0" borderId="112"/>
    <xf numFmtId="0" fontId="272" fillId="82" borderId="116"/>
    <xf numFmtId="0" fontId="278" fillId="0" borderId="0"/>
    <xf numFmtId="0" fontId="19" fillId="0" borderId="0"/>
    <xf numFmtId="0" fontId="278" fillId="0" borderId="0"/>
    <xf numFmtId="0" fontId="19" fillId="0" borderId="0"/>
    <xf numFmtId="0" fontId="278" fillId="0" borderId="0"/>
    <xf numFmtId="0" fontId="70" fillId="0" borderId="0"/>
    <xf numFmtId="0" fontId="19" fillId="0" borderId="0"/>
    <xf numFmtId="0" fontId="70" fillId="0" borderId="0"/>
    <xf numFmtId="0" fontId="19" fillId="0" borderId="0"/>
    <xf numFmtId="0" fontId="19" fillId="0" borderId="0"/>
    <xf numFmtId="0" fontId="70" fillId="0" borderId="0"/>
    <xf numFmtId="0" fontId="19" fillId="0" borderId="0"/>
    <xf numFmtId="0" fontId="19" fillId="0" borderId="0"/>
    <xf numFmtId="0" fontId="70" fillId="0" borderId="0"/>
    <xf numFmtId="0" fontId="19" fillId="0" borderId="0"/>
    <xf numFmtId="0" fontId="64" fillId="0" borderId="55"/>
    <xf numFmtId="0" fontId="45" fillId="22" borderId="0"/>
    <xf numFmtId="0" fontId="19" fillId="0" borderId="0"/>
    <xf numFmtId="0" fontId="278" fillId="0" borderId="0"/>
    <xf numFmtId="0" fontId="70" fillId="0" borderId="0"/>
    <xf numFmtId="0" fontId="270" fillId="0" borderId="112"/>
    <xf numFmtId="0" fontId="278" fillId="0" borderId="0"/>
    <xf numFmtId="0" fontId="19" fillId="0" borderId="0"/>
    <xf numFmtId="0" fontId="113" fillId="0" borderId="0"/>
    <xf numFmtId="0" fontId="70" fillId="0" borderId="0"/>
    <xf numFmtId="0" fontId="74" fillId="47" borderId="0"/>
    <xf numFmtId="0" fontId="19" fillId="0" borderId="0"/>
    <xf numFmtId="0" fontId="70" fillId="0" borderId="0"/>
    <xf numFmtId="0" fontId="270" fillId="0" borderId="112"/>
    <xf numFmtId="0" fontId="70" fillId="0" borderId="0"/>
    <xf numFmtId="0" fontId="278" fillId="0" borderId="0"/>
    <xf numFmtId="0" fontId="278" fillId="0" borderId="0"/>
    <xf numFmtId="0" fontId="19" fillId="0" borderId="0"/>
    <xf numFmtId="0" fontId="278" fillId="0" borderId="0"/>
    <xf numFmtId="0" fontId="278" fillId="0" borderId="0"/>
    <xf numFmtId="0" fontId="56" fillId="0" borderId="52"/>
    <xf numFmtId="0" fontId="56" fillId="0" borderId="52"/>
    <xf numFmtId="0" fontId="70" fillId="0" borderId="0"/>
    <xf numFmtId="0" fontId="278" fillId="0" borderId="0"/>
    <xf numFmtId="0" fontId="70" fillId="0" borderId="0"/>
    <xf numFmtId="0" fontId="19" fillId="0" borderId="0"/>
    <xf numFmtId="0" fontId="70" fillId="0" borderId="0"/>
    <xf numFmtId="0" fontId="70" fillId="0" borderId="0"/>
    <xf numFmtId="0" fontId="278" fillId="48" borderId="83"/>
    <xf numFmtId="0" fontId="70" fillId="0" borderId="0"/>
    <xf numFmtId="0" fontId="52" fillId="0" borderId="0"/>
    <xf numFmtId="0" fontId="19" fillId="0" borderId="0"/>
    <xf numFmtId="0" fontId="139" fillId="44" borderId="61"/>
    <xf numFmtId="0" fontId="278" fillId="0" borderId="0"/>
    <xf numFmtId="0" fontId="278" fillId="0" borderId="0"/>
    <xf numFmtId="0" fontId="70" fillId="0" borderId="0"/>
    <xf numFmtId="0" fontId="70" fillId="0" borderId="0"/>
    <xf numFmtId="0" fontId="8" fillId="45" borderId="0"/>
    <xf numFmtId="0" fontId="278" fillId="0" borderId="0"/>
    <xf numFmtId="0" fontId="270" fillId="0" borderId="112"/>
    <xf numFmtId="0" fontId="19" fillId="0" borderId="0"/>
    <xf numFmtId="0" fontId="270" fillId="0" borderId="112"/>
    <xf numFmtId="0" fontId="139" fillId="44" borderId="61"/>
    <xf numFmtId="0" fontId="19" fillId="0" borderId="0"/>
    <xf numFmtId="0" fontId="278" fillId="0" borderId="0"/>
    <xf numFmtId="0" fontId="61" fillId="0" borderId="0"/>
    <xf numFmtId="0" fontId="278" fillId="0" borderId="0"/>
    <xf numFmtId="0" fontId="19" fillId="0" borderId="0"/>
    <xf numFmtId="0" fontId="19" fillId="0" borderId="0"/>
    <xf numFmtId="0" fontId="19" fillId="0" borderId="0"/>
    <xf numFmtId="0" fontId="139" fillId="44" borderId="61"/>
    <xf numFmtId="0" fontId="19" fillId="0" borderId="0"/>
    <xf numFmtId="0" fontId="19" fillId="0" borderId="0"/>
    <xf numFmtId="0" fontId="57" fillId="0" borderId="53"/>
    <xf numFmtId="0" fontId="139" fillId="44" borderId="61"/>
    <xf numFmtId="0" fontId="134" fillId="0" borderId="0"/>
    <xf numFmtId="0" fontId="46" fillId="0" borderId="0"/>
    <xf numFmtId="0" fontId="17" fillId="0" borderId="0"/>
    <xf numFmtId="0" fontId="70" fillId="0" borderId="0"/>
    <xf numFmtId="0" fontId="278" fillId="0" borderId="0"/>
    <xf numFmtId="0" fontId="70" fillId="0" borderId="0"/>
    <xf numFmtId="0" fontId="19" fillId="0" borderId="0"/>
    <xf numFmtId="0" fontId="56" fillId="0" borderId="52"/>
    <xf numFmtId="0" fontId="70" fillId="0" borderId="0"/>
    <xf numFmtId="0" fontId="139" fillId="44" borderId="61"/>
    <xf numFmtId="0" fontId="278" fillId="0" borderId="0"/>
    <xf numFmtId="0" fontId="75" fillId="0" borderId="0"/>
    <xf numFmtId="0" fontId="278" fillId="0" borderId="0"/>
    <xf numFmtId="0" fontId="159" fillId="0" borderId="74"/>
    <xf numFmtId="0" fontId="70" fillId="0" borderId="0"/>
    <xf numFmtId="0" fontId="70" fillId="0" borderId="0"/>
    <xf numFmtId="0" fontId="19" fillId="0" borderId="0"/>
    <xf numFmtId="0" fontId="19" fillId="0" borderId="0"/>
    <xf numFmtId="0" fontId="278" fillId="0" borderId="0"/>
    <xf numFmtId="0" fontId="139" fillId="44" borderId="61"/>
    <xf numFmtId="0" fontId="70" fillId="0" borderId="0"/>
    <xf numFmtId="0" fontId="74" fillId="54" borderId="0"/>
    <xf numFmtId="0" fontId="278" fillId="0" borderId="0"/>
    <xf numFmtId="0" fontId="70" fillId="0" borderId="0"/>
    <xf numFmtId="0" fontId="70" fillId="0" borderId="0"/>
    <xf numFmtId="0" fontId="70" fillId="0" borderId="0"/>
    <xf numFmtId="0" fontId="19" fillId="0" borderId="0"/>
    <xf numFmtId="0" fontId="278" fillId="0" borderId="0"/>
    <xf numFmtId="0" fontId="70" fillId="0" borderId="0"/>
    <xf numFmtId="0" fontId="278" fillId="0" borderId="0"/>
    <xf numFmtId="0" fontId="19" fillId="0" borderId="0"/>
    <xf numFmtId="0" fontId="278" fillId="0" borderId="0"/>
    <xf numFmtId="0" fontId="278" fillId="0" borderId="0"/>
    <xf numFmtId="0" fontId="70" fillId="0" borderId="0"/>
    <xf numFmtId="0" fontId="19" fillId="0" borderId="0"/>
    <xf numFmtId="0" fontId="70" fillId="50" borderId="0"/>
    <xf numFmtId="0" fontId="278" fillId="0" borderId="0"/>
    <xf numFmtId="0" fontId="19" fillId="0" borderId="0"/>
    <xf numFmtId="0" fontId="278" fillId="0" borderId="0"/>
    <xf numFmtId="0" fontId="272" fillId="82" borderId="116"/>
    <xf numFmtId="0" fontId="278" fillId="0" borderId="0"/>
    <xf numFmtId="0" fontId="278" fillId="0" borderId="0"/>
    <xf numFmtId="0" fontId="70" fillId="46" borderId="0"/>
    <xf numFmtId="0" fontId="278" fillId="48" borderId="83"/>
    <xf numFmtId="0" fontId="70" fillId="0" borderId="0"/>
    <xf numFmtId="0" fontId="139" fillId="44" borderId="61"/>
    <xf numFmtId="0" fontId="278" fillId="0" borderId="0"/>
    <xf numFmtId="0" fontId="278" fillId="0" borderId="0"/>
    <xf numFmtId="0" fontId="270" fillId="0" borderId="112"/>
    <xf numFmtId="0" fontId="70" fillId="0" borderId="0"/>
    <xf numFmtId="0" fontId="70" fillId="0" borderId="0"/>
    <xf numFmtId="0" fontId="149" fillId="75" borderId="137"/>
    <xf numFmtId="0" fontId="278" fillId="0" borderId="0"/>
    <xf numFmtId="0" fontId="278" fillId="48" borderId="83"/>
    <xf numFmtId="0" fontId="70" fillId="0" borderId="0"/>
    <xf numFmtId="0" fontId="278" fillId="0" borderId="0"/>
    <xf numFmtId="0" fontId="19" fillId="0" borderId="0"/>
    <xf numFmtId="0" fontId="70" fillId="0" borderId="0"/>
    <xf numFmtId="0" fontId="278" fillId="0" borderId="0"/>
    <xf numFmtId="0" fontId="19" fillId="0" borderId="0"/>
    <xf numFmtId="0" fontId="56" fillId="0" borderId="52"/>
    <xf numFmtId="0" fontId="70" fillId="0" borderId="0"/>
    <xf numFmtId="0" fontId="139" fillId="44" borderId="61"/>
    <xf numFmtId="0" fontId="19" fillId="0" borderId="0"/>
    <xf numFmtId="0" fontId="19" fillId="0" borderId="0"/>
    <xf numFmtId="0" fontId="278" fillId="0" borderId="0"/>
    <xf numFmtId="0" fontId="70" fillId="0" borderId="0"/>
    <xf numFmtId="0" fontId="278" fillId="48" borderId="83"/>
    <xf numFmtId="0" fontId="139" fillId="44" borderId="61"/>
    <xf numFmtId="0" fontId="19" fillId="20" borderId="0"/>
    <xf numFmtId="0" fontId="19" fillId="47" borderId="0"/>
    <xf numFmtId="0" fontId="8" fillId="51" borderId="0"/>
    <xf numFmtId="0" fontId="74" fillId="56" borderId="0"/>
    <xf numFmtId="0" fontId="19" fillId="20" borderId="0"/>
    <xf numFmtId="0" fontId="70" fillId="0" borderId="0"/>
    <xf numFmtId="0" fontId="278" fillId="0" borderId="0"/>
    <xf numFmtId="0" fontId="139" fillId="44" borderId="61"/>
    <xf numFmtId="0" fontId="70" fillId="0" borderId="0"/>
    <xf numFmtId="0" fontId="19" fillId="0" borderId="0"/>
    <xf numFmtId="0" fontId="74" fillId="49" borderId="0"/>
    <xf numFmtId="0" fontId="70" fillId="0" borderId="0"/>
    <xf numFmtId="0" fontId="70" fillId="0" borderId="0"/>
    <xf numFmtId="0" fontId="118" fillId="0" borderId="0"/>
    <xf numFmtId="0" fontId="19" fillId="0" borderId="0"/>
    <xf numFmtId="0" fontId="278" fillId="0" borderId="0"/>
    <xf numFmtId="0" fontId="278" fillId="48" borderId="83"/>
    <xf numFmtId="0" fontId="70" fillId="0" borderId="0"/>
    <xf numFmtId="0" fontId="139" fillId="44" borderId="61"/>
    <xf numFmtId="0" fontId="19" fillId="0" borderId="0"/>
    <xf numFmtId="0" fontId="19" fillId="0" borderId="0"/>
    <xf numFmtId="0" fontId="19" fillId="0" borderId="0"/>
    <xf numFmtId="0" fontId="19" fillId="0" borderId="0"/>
    <xf numFmtId="0" fontId="70" fillId="0" borderId="0"/>
    <xf numFmtId="0" fontId="142" fillId="0" borderId="0"/>
    <xf numFmtId="0" fontId="278" fillId="0" borderId="0"/>
    <xf numFmtId="0" fontId="56" fillId="0" borderId="52"/>
    <xf numFmtId="0" fontId="70" fillId="0" borderId="0"/>
    <xf numFmtId="0" fontId="278" fillId="0" borderId="0"/>
    <xf numFmtId="0" fontId="19" fillId="0" borderId="0"/>
    <xf numFmtId="0" fontId="70" fillId="0" borderId="0"/>
    <xf numFmtId="0" fontId="70" fillId="0" borderId="0"/>
    <xf numFmtId="0" fontId="278" fillId="0" borderId="0"/>
    <xf numFmtId="0" fontId="70" fillId="0" borderId="0"/>
    <xf numFmtId="0" fontId="139" fillId="44" borderId="61"/>
    <xf numFmtId="0" fontId="70" fillId="0" borderId="0"/>
    <xf numFmtId="0" fontId="19" fillId="48" borderId="0"/>
    <xf numFmtId="0" fontId="70" fillId="0" borderId="0"/>
    <xf numFmtId="0" fontId="270" fillId="0" borderId="112"/>
    <xf numFmtId="0" fontId="70" fillId="0" borderId="0"/>
    <xf numFmtId="0" fontId="8" fillId="45" borderId="0"/>
    <xf numFmtId="0" fontId="70" fillId="0" borderId="0"/>
    <xf numFmtId="0" fontId="278" fillId="0" borderId="0"/>
    <xf numFmtId="0" fontId="19" fillId="0" borderId="0"/>
    <xf numFmtId="0" fontId="278" fillId="0" borderId="0"/>
    <xf numFmtId="0" fontId="70" fillId="0" borderId="0"/>
    <xf numFmtId="0" fontId="64" fillId="0" borderId="55"/>
    <xf numFmtId="0" fontId="278" fillId="48" borderId="83"/>
    <xf numFmtId="0" fontId="19" fillId="0" borderId="0"/>
    <xf numFmtId="0" fontId="19" fillId="0" borderId="0"/>
    <xf numFmtId="0" fontId="19" fillId="0" borderId="0"/>
    <xf numFmtId="0" fontId="278" fillId="0" borderId="0"/>
    <xf numFmtId="0" fontId="19" fillId="0" borderId="0"/>
    <xf numFmtId="0" fontId="74" fillId="59" borderId="0"/>
    <xf numFmtId="0" fontId="19" fillId="0" borderId="0"/>
    <xf numFmtId="0" fontId="278" fillId="0" borderId="0"/>
    <xf numFmtId="0" fontId="19" fillId="0" borderId="0"/>
    <xf numFmtId="0" fontId="19" fillId="0" borderId="0"/>
    <xf numFmtId="0" fontId="70" fillId="0" borderId="0"/>
    <xf numFmtId="0" fontId="19" fillId="0" borderId="0"/>
    <xf numFmtId="0" fontId="70" fillId="0" borderId="0"/>
    <xf numFmtId="0" fontId="278" fillId="0" borderId="0"/>
    <xf numFmtId="0" fontId="70" fillId="0" borderId="0"/>
    <xf numFmtId="0" fontId="70" fillId="0" borderId="0"/>
    <xf numFmtId="0" fontId="70" fillId="0" borderId="0"/>
    <xf numFmtId="0" fontId="70" fillId="0" borderId="0"/>
    <xf numFmtId="0" fontId="70" fillId="0" borderId="0"/>
    <xf numFmtId="0" fontId="19" fillId="0" borderId="0"/>
    <xf numFmtId="0" fontId="278" fillId="0" borderId="0"/>
    <xf numFmtId="0" fontId="70" fillId="0" borderId="0"/>
    <xf numFmtId="0" fontId="270" fillId="0" borderId="112"/>
    <xf numFmtId="0" fontId="70" fillId="0" borderId="0"/>
    <xf numFmtId="0" fontId="139" fillId="44" borderId="61"/>
    <xf numFmtId="0" fontId="64" fillId="0" borderId="55"/>
    <xf numFmtId="0" fontId="139" fillId="44" borderId="61"/>
    <xf numFmtId="0" fontId="19" fillId="0" borderId="0"/>
    <xf numFmtId="0" fontId="19" fillId="0" borderId="0"/>
    <xf numFmtId="0" fontId="278" fillId="0" borderId="0"/>
    <xf numFmtId="0" fontId="278" fillId="0" borderId="0"/>
    <xf numFmtId="0" fontId="19" fillId="0" borderId="0"/>
    <xf numFmtId="0" fontId="19" fillId="0" borderId="0"/>
    <xf numFmtId="0" fontId="278" fillId="48" borderId="83"/>
    <xf numFmtId="0" fontId="70" fillId="0" borderId="0"/>
    <xf numFmtId="0" fontId="70" fillId="0" borderId="0"/>
    <xf numFmtId="0" fontId="70" fillId="0" borderId="0"/>
    <xf numFmtId="0" fontId="272" fillId="0" borderId="0"/>
    <xf numFmtId="0" fontId="278" fillId="0" borderId="0"/>
    <xf numFmtId="0" fontId="139" fillId="44" borderId="61"/>
    <xf numFmtId="0" fontId="278" fillId="0" borderId="0"/>
    <xf numFmtId="0" fontId="70" fillId="0" borderId="0"/>
    <xf numFmtId="0" fontId="278" fillId="0" borderId="0"/>
    <xf numFmtId="0" fontId="278" fillId="0" borderId="0"/>
    <xf numFmtId="0" fontId="74" fillId="60" borderId="0"/>
    <xf numFmtId="0" fontId="70" fillId="0" borderId="0"/>
    <xf numFmtId="0" fontId="70" fillId="0" borderId="0"/>
    <xf numFmtId="0" fontId="70" fillId="0" borderId="0"/>
    <xf numFmtId="0" fontId="19" fillId="0" borderId="0"/>
    <xf numFmtId="0" fontId="278" fillId="0" borderId="0"/>
    <xf numFmtId="0" fontId="70" fillId="0" borderId="0"/>
    <xf numFmtId="0" fontId="278" fillId="0" borderId="0"/>
    <xf numFmtId="0" fontId="31" fillId="61" borderId="0"/>
    <xf numFmtId="0" fontId="278" fillId="0" borderId="0"/>
    <xf numFmtId="0" fontId="70" fillId="41" borderId="0"/>
    <xf numFmtId="0" fontId="70" fillId="0" borderId="0"/>
    <xf numFmtId="0" fontId="70" fillId="0" borderId="0"/>
    <xf numFmtId="0" fontId="251" fillId="0" borderId="0"/>
    <xf numFmtId="0" fontId="70" fillId="0" borderId="0"/>
    <xf numFmtId="0" fontId="70" fillId="0" borderId="0"/>
    <xf numFmtId="0" fontId="70" fillId="0" borderId="0"/>
    <xf numFmtId="0" fontId="278" fillId="0" borderId="0"/>
    <xf numFmtId="0" fontId="278" fillId="0" borderId="0"/>
    <xf numFmtId="0" fontId="70" fillId="0" borderId="0"/>
    <xf numFmtId="0" fontId="19" fillId="0" borderId="0"/>
    <xf numFmtId="0" fontId="272" fillId="82" borderId="116"/>
    <xf numFmtId="0" fontId="19" fillId="0" borderId="0"/>
    <xf numFmtId="0" fontId="19" fillId="0" borderId="0"/>
    <xf numFmtId="0" fontId="99" fillId="45" borderId="61"/>
    <xf numFmtId="0" fontId="70" fillId="0" borderId="0"/>
    <xf numFmtId="0" fontId="70" fillId="0" borderId="0"/>
    <xf numFmtId="0" fontId="76" fillId="44" borderId="0"/>
    <xf numFmtId="0" fontId="70" fillId="0" borderId="0"/>
    <xf numFmtId="0" fontId="139" fillId="44" borderId="61"/>
    <xf numFmtId="0" fontId="19" fillId="0" borderId="0"/>
    <xf numFmtId="0" fontId="278" fillId="0" borderId="0"/>
    <xf numFmtId="0" fontId="70" fillId="0" borderId="0"/>
    <xf numFmtId="0" fontId="278" fillId="0" borderId="0"/>
    <xf numFmtId="0" fontId="19" fillId="0" borderId="0"/>
    <xf numFmtId="0" fontId="70" fillId="0" borderId="0"/>
    <xf numFmtId="0" fontId="70" fillId="0" borderId="0"/>
    <xf numFmtId="0" fontId="278" fillId="48" borderId="83"/>
    <xf numFmtId="0" fontId="68" fillId="0" borderId="0"/>
    <xf numFmtId="0" fontId="278" fillId="0" borderId="0"/>
    <xf numFmtId="0" fontId="19" fillId="0" borderId="0"/>
    <xf numFmtId="0" fontId="278" fillId="0" borderId="0"/>
    <xf numFmtId="0" fontId="19" fillId="0" borderId="0"/>
    <xf numFmtId="0" fontId="122" fillId="0" borderId="66"/>
    <xf numFmtId="0" fontId="70" fillId="0" borderId="0"/>
    <xf numFmtId="0" fontId="70" fillId="0" borderId="0"/>
    <xf numFmtId="0" fontId="56" fillId="0" borderId="52"/>
    <xf numFmtId="0" fontId="70" fillId="0" borderId="0"/>
    <xf numFmtId="0" fontId="19" fillId="0" borderId="0"/>
    <xf numFmtId="0" fontId="19" fillId="0" borderId="0"/>
    <xf numFmtId="0" fontId="278" fillId="0" borderId="0"/>
    <xf numFmtId="0" fontId="278" fillId="0" borderId="0"/>
    <xf numFmtId="0" fontId="70" fillId="0" borderId="0"/>
    <xf numFmtId="0" fontId="278" fillId="0" borderId="0"/>
    <xf numFmtId="0" fontId="215" fillId="2" borderId="0"/>
    <xf numFmtId="0" fontId="278" fillId="0" borderId="0"/>
    <xf numFmtId="0" fontId="278" fillId="0" borderId="0"/>
    <xf numFmtId="0" fontId="70" fillId="0" borderId="0"/>
    <xf numFmtId="0" fontId="278" fillId="0" borderId="0"/>
    <xf numFmtId="0" fontId="70" fillId="0" borderId="0"/>
    <xf numFmtId="0" fontId="70" fillId="0" borderId="0"/>
    <xf numFmtId="0" fontId="70" fillId="0" borderId="0"/>
    <xf numFmtId="0" fontId="19" fillId="0" borderId="0"/>
    <xf numFmtId="0" fontId="70" fillId="0" borderId="0"/>
    <xf numFmtId="0" fontId="19" fillId="0" borderId="0"/>
    <xf numFmtId="0" fontId="19" fillId="0" borderId="0"/>
    <xf numFmtId="0" fontId="152" fillId="0" borderId="0"/>
    <xf numFmtId="0" fontId="70" fillId="0" borderId="0"/>
    <xf numFmtId="0" fontId="45" fillId="59" borderId="0"/>
    <xf numFmtId="0" fontId="278" fillId="0" borderId="0"/>
    <xf numFmtId="0" fontId="3" fillId="63" borderId="137"/>
    <xf numFmtId="0" fontId="278" fillId="48" borderId="83"/>
    <xf numFmtId="0" fontId="263" fillId="0" borderId="108"/>
    <xf numFmtId="0" fontId="278" fillId="0" borderId="0"/>
    <xf numFmtId="0" fontId="17" fillId="0" borderId="114"/>
    <xf numFmtId="0" fontId="19" fillId="0" borderId="0"/>
    <xf numFmtId="0" fontId="19" fillId="0" borderId="0"/>
    <xf numFmtId="0" fontId="70" fillId="0" borderId="0"/>
    <xf numFmtId="0" fontId="278" fillId="0" borderId="0"/>
    <xf numFmtId="0" fontId="19" fillId="0" borderId="0"/>
    <xf numFmtId="0" fontId="70" fillId="0" borderId="0"/>
    <xf numFmtId="0" fontId="278" fillId="0" borderId="0"/>
    <xf numFmtId="0" fontId="56" fillId="0" borderId="52"/>
    <xf numFmtId="0" fontId="70" fillId="0" borderId="0"/>
    <xf numFmtId="0" fontId="278" fillId="0" borderId="0"/>
    <xf numFmtId="0" fontId="70" fillId="0" borderId="0"/>
    <xf numFmtId="0" fontId="70" fillId="0" borderId="0"/>
    <xf numFmtId="0" fontId="278" fillId="0" borderId="0"/>
    <xf numFmtId="0" fontId="278" fillId="0" borderId="0"/>
    <xf numFmtId="0" fontId="19" fillId="0" borderId="0"/>
    <xf numFmtId="0" fontId="70" fillId="0" borderId="0"/>
    <xf numFmtId="0" fontId="278" fillId="0" borderId="0"/>
    <xf numFmtId="0" fontId="70" fillId="0" borderId="0"/>
    <xf numFmtId="0" fontId="270" fillId="0" borderId="112"/>
    <xf numFmtId="0" fontId="70" fillId="0" borderId="0"/>
    <xf numFmtId="0" fontId="278" fillId="0" borderId="0"/>
    <xf numFmtId="0" fontId="70" fillId="0" borderId="0"/>
    <xf numFmtId="0" fontId="70" fillId="0" borderId="0"/>
    <xf numFmtId="0" fontId="59" fillId="0" borderId="0"/>
    <xf numFmtId="0" fontId="70" fillId="0" borderId="0"/>
    <xf numFmtId="0" fontId="56" fillId="0" borderId="52"/>
    <xf numFmtId="0" fontId="70" fillId="0" borderId="0"/>
    <xf numFmtId="0" fontId="70" fillId="0" borderId="0"/>
    <xf numFmtId="0" fontId="278" fillId="0" borderId="0"/>
    <xf numFmtId="0" fontId="278" fillId="48" borderId="83"/>
    <xf numFmtId="0" fontId="70" fillId="0" borderId="0"/>
    <xf numFmtId="0" fontId="19" fillId="0" borderId="0"/>
    <xf numFmtId="0" fontId="8" fillId="51" borderId="0"/>
    <xf numFmtId="0" fontId="56" fillId="0" borderId="52"/>
    <xf numFmtId="0" fontId="59" fillId="0" borderId="54"/>
    <xf numFmtId="0" fontId="270" fillId="0" borderId="112"/>
    <xf numFmtId="0" fontId="70" fillId="0" borderId="0"/>
    <xf numFmtId="0" fontId="19" fillId="0" borderId="0"/>
    <xf numFmtId="0" fontId="74" fillId="60" borderId="0"/>
    <xf numFmtId="0" fontId="19" fillId="0" borderId="0"/>
    <xf numFmtId="0" fontId="278" fillId="0" borderId="78"/>
    <xf numFmtId="0" fontId="19" fillId="25" borderId="0"/>
    <xf numFmtId="0" fontId="278" fillId="0" borderId="0"/>
    <xf numFmtId="0" fontId="19" fillId="0" borderId="0"/>
    <xf numFmtId="0" fontId="70" fillId="0" borderId="0"/>
    <xf numFmtId="0" fontId="56" fillId="0" borderId="52"/>
    <xf numFmtId="0" fontId="19" fillId="0" borderId="0"/>
    <xf numFmtId="0" fontId="19" fillId="0" borderId="0"/>
    <xf numFmtId="0" fontId="278" fillId="48" borderId="83"/>
    <xf numFmtId="0" fontId="278" fillId="0" borderId="0"/>
    <xf numFmtId="0" fontId="278" fillId="0" borderId="0"/>
    <xf numFmtId="0" fontId="272" fillId="0" borderId="0"/>
    <xf numFmtId="0" fontId="19" fillId="0" borderId="0"/>
    <xf numFmtId="0" fontId="70" fillId="0" borderId="0"/>
    <xf numFmtId="0" fontId="70" fillId="0" borderId="0"/>
    <xf numFmtId="0" fontId="59" fillId="0" borderId="54"/>
    <xf numFmtId="0" fontId="70" fillId="0" borderId="0"/>
    <xf numFmtId="0" fontId="70" fillId="0" borderId="0"/>
    <xf numFmtId="0" fontId="139" fillId="44" borderId="61"/>
    <xf numFmtId="0" fontId="70" fillId="0" borderId="0"/>
    <xf numFmtId="0" fontId="19" fillId="0" borderId="0"/>
    <xf numFmtId="0" fontId="278" fillId="0" borderId="0"/>
    <xf numFmtId="0" fontId="70" fillId="0" borderId="0"/>
    <xf numFmtId="0" fontId="70" fillId="0" borderId="0"/>
    <xf numFmtId="0" fontId="74" fillId="54" borderId="0"/>
    <xf numFmtId="0" fontId="139" fillId="44" borderId="61"/>
    <xf numFmtId="0" fontId="91" fillId="13" borderId="132"/>
    <xf numFmtId="0" fontId="278" fillId="0" borderId="0"/>
    <xf numFmtId="0" fontId="19" fillId="0" borderId="0"/>
    <xf numFmtId="0" fontId="278" fillId="0" borderId="0"/>
    <xf numFmtId="0" fontId="70" fillId="49" borderId="0"/>
    <xf numFmtId="0" fontId="19" fillId="0" borderId="0"/>
    <xf numFmtId="0" fontId="273" fillId="0" borderId="128"/>
    <xf numFmtId="0" fontId="64" fillId="0" borderId="55"/>
    <xf numFmtId="0" fontId="278" fillId="0" borderId="0"/>
    <xf numFmtId="0" fontId="19" fillId="0" borderId="0"/>
    <xf numFmtId="0" fontId="278" fillId="0" borderId="0"/>
    <xf numFmtId="0" fontId="70" fillId="0" borderId="0"/>
    <xf numFmtId="0" fontId="56" fillId="0" borderId="52"/>
    <xf numFmtId="0" fontId="19" fillId="0" borderId="0"/>
    <xf numFmtId="0" fontId="19" fillId="0" borderId="0"/>
    <xf numFmtId="0" fontId="278" fillId="0" borderId="0"/>
    <xf numFmtId="0" fontId="70" fillId="0" borderId="0"/>
    <xf numFmtId="0" fontId="70" fillId="0" borderId="0"/>
    <xf numFmtId="0" fontId="278" fillId="0" borderId="0"/>
    <xf numFmtId="0" fontId="139" fillId="44" borderId="61"/>
    <xf numFmtId="0" fontId="70" fillId="0" borderId="0"/>
    <xf numFmtId="0" fontId="19" fillId="44" borderId="0"/>
    <xf numFmtId="0" fontId="64" fillId="0" borderId="55"/>
    <xf numFmtId="0" fontId="70" fillId="0" borderId="0"/>
    <xf numFmtId="0" fontId="139" fillId="44" borderId="61"/>
    <xf numFmtId="0" fontId="70" fillId="0" borderId="0"/>
    <xf numFmtId="0" fontId="270" fillId="0" borderId="112"/>
    <xf numFmtId="0" fontId="70" fillId="0" borderId="0"/>
    <xf numFmtId="0" fontId="70" fillId="0" borderId="0"/>
    <xf numFmtId="0" fontId="19" fillId="0" borderId="0"/>
    <xf numFmtId="0" fontId="278" fillId="0" borderId="0"/>
    <xf numFmtId="0" fontId="45" fillId="71" borderId="0"/>
    <xf numFmtId="0" fontId="278" fillId="0" borderId="0"/>
    <xf numFmtId="0" fontId="278" fillId="0" borderId="0"/>
    <xf numFmtId="0" fontId="19" fillId="0" borderId="0"/>
    <xf numFmtId="0" fontId="278" fillId="0" borderId="0"/>
    <xf numFmtId="0" fontId="19" fillId="0" borderId="0"/>
    <xf numFmtId="0" fontId="19" fillId="0" borderId="0"/>
    <xf numFmtId="0" fontId="19" fillId="0" borderId="0"/>
    <xf numFmtId="0" fontId="19" fillId="0" borderId="0"/>
    <xf numFmtId="0" fontId="278" fillId="0" borderId="0"/>
    <xf numFmtId="0" fontId="278" fillId="0" borderId="0"/>
    <xf numFmtId="0" fontId="70" fillId="0" borderId="0"/>
    <xf numFmtId="0" fontId="46" fillId="0" borderId="0"/>
    <xf numFmtId="0" fontId="139" fillId="44" borderId="61"/>
    <xf numFmtId="0" fontId="70" fillId="0" borderId="0"/>
    <xf numFmtId="0" fontId="19" fillId="0" borderId="0"/>
    <xf numFmtId="0" fontId="70" fillId="0" borderId="0"/>
    <xf numFmtId="0" fontId="46" fillId="0" borderId="0"/>
    <xf numFmtId="0" fontId="70" fillId="0" borderId="0"/>
    <xf numFmtId="0" fontId="56" fillId="0" borderId="52"/>
    <xf numFmtId="0" fontId="278" fillId="0" borderId="0"/>
    <xf numFmtId="0" fontId="70" fillId="0" borderId="0"/>
    <xf numFmtId="0" fontId="19" fillId="0" borderId="0"/>
    <xf numFmtId="0" fontId="278" fillId="48" borderId="83"/>
    <xf numFmtId="0" fontId="271" fillId="0" borderId="70"/>
    <xf numFmtId="0" fontId="70" fillId="0" borderId="0"/>
    <xf numFmtId="0" fontId="278" fillId="0" borderId="0"/>
    <xf numFmtId="0" fontId="19" fillId="0" borderId="0"/>
    <xf numFmtId="0" fontId="70" fillId="0" borderId="0"/>
    <xf numFmtId="0" fontId="139" fillId="44" borderId="61"/>
    <xf numFmtId="0" fontId="70" fillId="0" borderId="0"/>
    <xf numFmtId="0" fontId="278" fillId="0" borderId="0"/>
    <xf numFmtId="0" fontId="70" fillId="0" borderId="0"/>
    <xf numFmtId="0" fontId="272" fillId="82" borderId="116"/>
    <xf numFmtId="0" fontId="70" fillId="0" borderId="0"/>
    <xf numFmtId="0" fontId="63" fillId="0" borderId="55"/>
    <xf numFmtId="0" fontId="19" fillId="0" borderId="0"/>
    <xf numFmtId="0" fontId="278" fillId="0" borderId="0"/>
    <xf numFmtId="0" fontId="56" fillId="0" borderId="52"/>
    <xf numFmtId="0" fontId="118" fillId="0" borderId="0"/>
    <xf numFmtId="0" fontId="19" fillId="0" borderId="0"/>
    <xf numFmtId="0" fontId="278" fillId="0" borderId="0"/>
    <xf numFmtId="0" fontId="19" fillId="0" borderId="0"/>
    <xf numFmtId="0" fontId="278" fillId="0" borderId="0"/>
    <xf numFmtId="0" fontId="70" fillId="0" borderId="0"/>
    <xf numFmtId="0" fontId="19" fillId="0" borderId="0"/>
    <xf numFmtId="0" fontId="70" fillId="0" borderId="0"/>
    <xf numFmtId="0" fontId="8" fillId="45" borderId="0"/>
    <xf numFmtId="0" fontId="278" fillId="0" borderId="0"/>
    <xf numFmtId="0" fontId="70" fillId="0" borderId="0"/>
    <xf numFmtId="0" fontId="70" fillId="0" borderId="0"/>
    <xf numFmtId="0" fontId="278" fillId="0" borderId="0"/>
    <xf numFmtId="0" fontId="76" fillId="44" borderId="0"/>
    <xf numFmtId="0" fontId="74" fillId="54" borderId="0"/>
    <xf numFmtId="0" fontId="70" fillId="0" borderId="0"/>
    <xf numFmtId="0" fontId="19" fillId="0" borderId="0"/>
    <xf numFmtId="0" fontId="85" fillId="0" borderId="54"/>
    <xf numFmtId="0" fontId="278" fillId="0" borderId="89"/>
    <xf numFmtId="0" fontId="278" fillId="0" borderId="0"/>
    <xf numFmtId="0" fontId="19" fillId="0" borderId="0"/>
    <xf numFmtId="0" fontId="52" fillId="0" borderId="0"/>
    <xf numFmtId="0" fontId="81" fillId="0" borderId="132"/>
    <xf numFmtId="0" fontId="70" fillId="0" borderId="0"/>
    <xf numFmtId="0" fontId="70" fillId="0" borderId="0"/>
    <xf numFmtId="0" fontId="278" fillId="0" borderId="0"/>
    <xf numFmtId="0" fontId="278" fillId="0" borderId="0"/>
    <xf numFmtId="0" fontId="278" fillId="0" borderId="0"/>
    <xf numFmtId="0" fontId="19" fillId="0" borderId="0"/>
    <xf numFmtId="0" fontId="70" fillId="0" borderId="0"/>
    <xf numFmtId="0" fontId="70" fillId="0" borderId="0"/>
    <xf numFmtId="0" fontId="278" fillId="0" borderId="0"/>
    <xf numFmtId="0" fontId="278" fillId="0" borderId="0"/>
    <xf numFmtId="0" fontId="56" fillId="0" borderId="52"/>
    <xf numFmtId="0" fontId="70" fillId="0" borderId="0"/>
    <xf numFmtId="0" fontId="19" fillId="0" borderId="0"/>
    <xf numFmtId="0" fontId="70" fillId="0" borderId="0"/>
    <xf numFmtId="0" fontId="278" fillId="48" borderId="83"/>
    <xf numFmtId="0" fontId="8" fillId="51" borderId="0"/>
    <xf numFmtId="0" fontId="19" fillId="0" borderId="0"/>
    <xf numFmtId="0" fontId="19" fillId="0" borderId="0"/>
    <xf numFmtId="0" fontId="59" fillId="0" borderId="0"/>
    <xf numFmtId="0" fontId="278" fillId="0" borderId="0"/>
    <xf numFmtId="0" fontId="70" fillId="0" borderId="0"/>
    <xf numFmtId="0" fontId="270" fillId="0" borderId="112"/>
    <xf numFmtId="0" fontId="19" fillId="0" borderId="0"/>
    <xf numFmtId="0" fontId="19" fillId="0" borderId="0"/>
    <xf numFmtId="0" fontId="278" fillId="0" borderId="0"/>
    <xf numFmtId="0" fontId="278" fillId="0" borderId="0"/>
    <xf numFmtId="0" fontId="278" fillId="0" borderId="0"/>
    <xf numFmtId="0" fontId="278" fillId="0" borderId="0"/>
    <xf numFmtId="0" fontId="70" fillId="0" borderId="0"/>
    <xf numFmtId="0" fontId="270" fillId="0" borderId="112"/>
    <xf numFmtId="0" fontId="74" fillId="53" borderId="0"/>
    <xf numFmtId="0" fontId="278" fillId="0" borderId="0"/>
    <xf numFmtId="0" fontId="278" fillId="48" borderId="83"/>
    <xf numFmtId="0" fontId="266" fillId="0" borderId="109"/>
    <xf numFmtId="0" fontId="70" fillId="0" borderId="0"/>
    <xf numFmtId="0" fontId="19" fillId="0" borderId="0"/>
    <xf numFmtId="0" fontId="19" fillId="33" borderId="0"/>
    <xf numFmtId="0" fontId="70" fillId="0" borderId="0"/>
    <xf numFmtId="0" fontId="70" fillId="0" borderId="0"/>
    <xf numFmtId="0" fontId="70" fillId="0" borderId="0"/>
    <xf numFmtId="0" fontId="278" fillId="0" borderId="0"/>
    <xf numFmtId="0" fontId="278" fillId="0" borderId="0"/>
    <xf numFmtId="0" fontId="70" fillId="0" borderId="0"/>
    <xf numFmtId="0" fontId="270" fillId="0" borderId="112"/>
    <xf numFmtId="0" fontId="278" fillId="0" borderId="0"/>
    <xf numFmtId="0" fontId="139" fillId="44" borderId="61"/>
    <xf numFmtId="0" fontId="19" fillId="0" borderId="0"/>
    <xf numFmtId="0" fontId="278" fillId="0" borderId="0"/>
    <xf numFmtId="0" fontId="278" fillId="48" borderId="83"/>
    <xf numFmtId="0" fontId="76" fillId="44" borderId="0"/>
    <xf numFmtId="0" fontId="19" fillId="0" borderId="0"/>
    <xf numFmtId="0" fontId="276" fillId="0" borderId="132"/>
    <xf numFmtId="0" fontId="278" fillId="0" borderId="0"/>
    <xf numFmtId="0" fontId="70" fillId="0" borderId="0"/>
    <xf numFmtId="0" fontId="19" fillId="0" borderId="0"/>
    <xf numFmtId="0" fontId="70" fillId="0" borderId="0"/>
    <xf numFmtId="0" fontId="70" fillId="0" borderId="0"/>
    <xf numFmtId="0" fontId="70" fillId="0" borderId="0"/>
    <xf numFmtId="0" fontId="70" fillId="0" borderId="0"/>
    <xf numFmtId="0" fontId="19" fillId="0" borderId="0"/>
    <xf numFmtId="0" fontId="70" fillId="0" borderId="0"/>
    <xf numFmtId="0" fontId="59" fillId="0" borderId="54"/>
    <xf numFmtId="0" fontId="278" fillId="48" borderId="83"/>
    <xf numFmtId="0" fontId="278" fillId="0" borderId="0"/>
    <xf numFmtId="0" fontId="70" fillId="0" borderId="0"/>
    <xf numFmtId="0" fontId="278" fillId="0" borderId="0"/>
    <xf numFmtId="0" fontId="70" fillId="0" borderId="0"/>
    <xf numFmtId="0" fontId="19" fillId="0" borderId="0"/>
    <xf numFmtId="0" fontId="70" fillId="0" borderId="0"/>
    <xf numFmtId="0" fontId="278" fillId="0" borderId="0"/>
    <xf numFmtId="0" fontId="19" fillId="0" borderId="0"/>
    <xf numFmtId="0" fontId="70" fillId="0" borderId="0"/>
    <xf numFmtId="0" fontId="70" fillId="0" borderId="0"/>
    <xf numFmtId="0" fontId="70" fillId="0" borderId="0"/>
    <xf numFmtId="0" fontId="270" fillId="0" borderId="112"/>
    <xf numFmtId="0" fontId="19" fillId="0" borderId="0"/>
    <xf numFmtId="0" fontId="19" fillId="0" borderId="0"/>
    <xf numFmtId="0" fontId="70" fillId="0" borderId="0"/>
    <xf numFmtId="0" fontId="81" fillId="0" borderId="0"/>
    <xf numFmtId="0" fontId="70" fillId="0" borderId="0"/>
    <xf numFmtId="0" fontId="56" fillId="0" borderId="52"/>
    <xf numFmtId="0" fontId="19" fillId="0" borderId="0"/>
    <xf numFmtId="0" fontId="278" fillId="0" borderId="0"/>
    <xf numFmtId="0" fontId="278" fillId="0" borderId="0"/>
    <xf numFmtId="0" fontId="278" fillId="0" borderId="0"/>
    <xf numFmtId="0" fontId="70" fillId="0" borderId="0"/>
    <xf numFmtId="0" fontId="139" fillId="44" borderId="61"/>
    <xf numFmtId="0" fontId="19" fillId="0" borderId="0"/>
    <xf numFmtId="0" fontId="70" fillId="0" borderId="0"/>
    <xf numFmtId="0" fontId="70" fillId="0" borderId="0"/>
    <xf numFmtId="0" fontId="70" fillId="0" borderId="0"/>
    <xf numFmtId="0" fontId="19" fillId="0" borderId="0"/>
    <xf numFmtId="0" fontId="278" fillId="0" borderId="0"/>
    <xf numFmtId="0" fontId="70" fillId="0" borderId="0"/>
    <xf numFmtId="0" fontId="19" fillId="0" borderId="0"/>
    <xf numFmtId="0" fontId="278" fillId="0" borderId="0"/>
    <xf numFmtId="0" fontId="19" fillId="40" borderId="0"/>
    <xf numFmtId="0" fontId="70" fillId="0" borderId="0"/>
    <xf numFmtId="0" fontId="19" fillId="0" borderId="0"/>
    <xf numFmtId="0" fontId="19" fillId="0" borderId="0"/>
    <xf numFmtId="0" fontId="278" fillId="0" borderId="0"/>
    <xf numFmtId="0" fontId="140" fillId="44" borderId="61"/>
    <xf numFmtId="0" fontId="70" fillId="0" borderId="0"/>
    <xf numFmtId="0" fontId="70" fillId="0" borderId="0"/>
    <xf numFmtId="0" fontId="139" fillId="44" borderId="61"/>
    <xf numFmtId="0" fontId="70" fillId="0" borderId="0"/>
    <xf numFmtId="0" fontId="59" fillId="0" borderId="54"/>
    <xf numFmtId="0" fontId="278" fillId="0" borderId="0"/>
    <xf numFmtId="0" fontId="19" fillId="0" borderId="0"/>
    <xf numFmtId="0" fontId="278" fillId="0" borderId="0"/>
    <xf numFmtId="0" fontId="70" fillId="0" borderId="0"/>
    <xf numFmtId="0" fontId="70" fillId="0" borderId="0"/>
    <xf numFmtId="0" fontId="70" fillId="0" borderId="0"/>
    <xf numFmtId="0" fontId="70" fillId="0" borderId="0"/>
    <xf numFmtId="0" fontId="70" fillId="44" borderId="0"/>
    <xf numFmtId="0" fontId="70" fillId="14" borderId="50"/>
    <xf numFmtId="0" fontId="70" fillId="0" borderId="0"/>
    <xf numFmtId="0" fontId="278" fillId="48" borderId="83"/>
    <xf numFmtId="0" fontId="70" fillId="0" borderId="0"/>
    <xf numFmtId="0" fontId="19" fillId="0" borderId="0"/>
    <xf numFmtId="0" fontId="70" fillId="0" borderId="0"/>
    <xf numFmtId="0" fontId="70" fillId="0" borderId="0"/>
    <xf numFmtId="0" fontId="19" fillId="0" borderId="0"/>
    <xf numFmtId="0" fontId="278" fillId="0" borderId="0"/>
    <xf numFmtId="0" fontId="192" fillId="0" borderId="79"/>
    <xf numFmtId="0" fontId="278" fillId="0" borderId="0"/>
    <xf numFmtId="0" fontId="70" fillId="0" borderId="0"/>
    <xf numFmtId="0" fontId="278" fillId="0" borderId="0"/>
    <xf numFmtId="0" fontId="113" fillId="0" borderId="0"/>
    <xf numFmtId="0" fontId="70" fillId="0" borderId="0"/>
    <xf numFmtId="0" fontId="70" fillId="0" borderId="0"/>
    <xf numFmtId="0" fontId="70" fillId="0" borderId="0"/>
    <xf numFmtId="0" fontId="278" fillId="0" borderId="0"/>
    <xf numFmtId="0" fontId="70" fillId="0" borderId="0"/>
    <xf numFmtId="0" fontId="70" fillId="0" borderId="0"/>
    <xf numFmtId="0" fontId="278" fillId="0" borderId="0"/>
    <xf numFmtId="0" fontId="70" fillId="0" borderId="0"/>
    <xf numFmtId="0" fontId="70" fillId="0" borderId="0"/>
    <xf numFmtId="0" fontId="278" fillId="0" borderId="0"/>
    <xf numFmtId="0" fontId="19" fillId="0" borderId="0"/>
    <xf numFmtId="0" fontId="278" fillId="0" borderId="0"/>
    <xf numFmtId="0" fontId="272" fillId="0" borderId="168"/>
    <xf numFmtId="0" fontId="56" fillId="0" borderId="52"/>
    <xf numFmtId="0" fontId="19" fillId="0" borderId="0"/>
    <xf numFmtId="0" fontId="278" fillId="0" borderId="0"/>
    <xf numFmtId="0" fontId="70" fillId="0" borderId="0"/>
    <xf numFmtId="0" fontId="19"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278" fillId="0" borderId="0"/>
    <xf numFmtId="0" fontId="272" fillId="0" borderId="144"/>
    <xf numFmtId="0" fontId="278" fillId="48" borderId="83"/>
    <xf numFmtId="0" fontId="70" fillId="0" borderId="0"/>
    <xf numFmtId="0" fontId="278" fillId="0" borderId="0"/>
    <xf numFmtId="0" fontId="139" fillId="44" borderId="61"/>
    <xf numFmtId="0" fontId="52" fillId="0" borderId="0"/>
    <xf numFmtId="0" fontId="17" fillId="0" borderId="114"/>
    <xf numFmtId="0" fontId="278" fillId="0" borderId="0"/>
    <xf numFmtId="0" fontId="45" fillId="50" borderId="0"/>
    <xf numFmtId="0" fontId="278" fillId="0" borderId="0"/>
    <xf numFmtId="0" fontId="19" fillId="0" borderId="0"/>
    <xf numFmtId="0" fontId="278" fillId="48" borderId="83"/>
    <xf numFmtId="0" fontId="70" fillId="0" borderId="0"/>
    <xf numFmtId="0" fontId="70" fillId="0" borderId="0"/>
    <xf numFmtId="0" fontId="19" fillId="0" borderId="0"/>
    <xf numFmtId="0" fontId="270" fillId="0" borderId="112"/>
    <xf numFmtId="0" fontId="70" fillId="0" borderId="0"/>
    <xf numFmtId="0" fontId="70" fillId="0" borderId="0"/>
    <xf numFmtId="0" fontId="70" fillId="0" borderId="0"/>
    <xf numFmtId="0" fontId="113" fillId="0" borderId="0"/>
    <xf numFmtId="0" fontId="74" fillId="49" borderId="0"/>
    <xf numFmtId="0" fontId="278" fillId="0" borderId="0"/>
    <xf numFmtId="0" fontId="276" fillId="61" borderId="67"/>
    <xf numFmtId="0" fontId="278" fillId="0" borderId="0"/>
    <xf numFmtId="0" fontId="278" fillId="0" borderId="0"/>
    <xf numFmtId="0" fontId="278" fillId="48" borderId="83"/>
    <xf numFmtId="0" fontId="46" fillId="0" borderId="0"/>
    <xf numFmtId="0" fontId="19" fillId="0" borderId="0"/>
    <xf numFmtId="0" fontId="278" fillId="0" borderId="0"/>
    <xf numFmtId="0" fontId="19" fillId="0" borderId="0"/>
    <xf numFmtId="0" fontId="278" fillId="0" borderId="0"/>
    <xf numFmtId="0" fontId="19" fillId="0" borderId="0"/>
    <xf numFmtId="0" fontId="70" fillId="0" borderId="0"/>
    <xf numFmtId="0" fontId="74" fillId="59" borderId="0"/>
    <xf numFmtId="0" fontId="278" fillId="0" borderId="0"/>
    <xf numFmtId="0" fontId="81" fillId="0" borderId="132"/>
    <xf numFmtId="0" fontId="139" fillId="44" borderId="61"/>
    <xf numFmtId="0" fontId="64" fillId="0" borderId="55"/>
    <xf numFmtId="0" fontId="278" fillId="0" borderId="0"/>
    <xf numFmtId="0" fontId="70" fillId="0" borderId="0"/>
    <xf numFmtId="0" fontId="70" fillId="0" borderId="0"/>
    <xf numFmtId="0" fontId="70" fillId="0" borderId="0"/>
    <xf numFmtId="0" fontId="139" fillId="44" borderId="61"/>
    <xf numFmtId="0" fontId="278" fillId="0" borderId="0"/>
    <xf numFmtId="0" fontId="19" fillId="17" borderId="0"/>
    <xf numFmtId="0" fontId="139" fillId="44" borderId="61"/>
    <xf numFmtId="0" fontId="19" fillId="0" borderId="0"/>
    <xf numFmtId="0" fontId="70" fillId="0" borderId="0"/>
    <xf numFmtId="0" fontId="8" fillId="43" borderId="0"/>
    <xf numFmtId="0" fontId="278" fillId="0" borderId="0"/>
    <xf numFmtId="0" fontId="278" fillId="0" borderId="0"/>
    <xf numFmtId="0" fontId="19" fillId="0" borderId="0"/>
    <xf numFmtId="0" fontId="278" fillId="0" borderId="0"/>
    <xf numFmtId="0" fontId="70" fillId="0" borderId="0"/>
    <xf numFmtId="0" fontId="19" fillId="0" borderId="0"/>
    <xf numFmtId="0" fontId="76" fillId="55" borderId="0"/>
    <xf numFmtId="0" fontId="278" fillId="0" borderId="0"/>
    <xf numFmtId="0" fontId="19" fillId="0" borderId="0"/>
    <xf numFmtId="0" fontId="70" fillId="0" borderId="0"/>
    <xf numFmtId="0" fontId="19" fillId="0" borderId="0"/>
    <xf numFmtId="0" fontId="70" fillId="0" borderId="0"/>
    <xf numFmtId="0" fontId="19" fillId="0" borderId="0"/>
    <xf numFmtId="0" fontId="278" fillId="0" borderId="0"/>
    <xf numFmtId="0" fontId="19" fillId="0" borderId="0"/>
    <xf numFmtId="0" fontId="19" fillId="0" borderId="0"/>
    <xf numFmtId="0" fontId="19" fillId="0" borderId="0"/>
    <xf numFmtId="0" fontId="278" fillId="0" borderId="0"/>
    <xf numFmtId="0" fontId="19" fillId="0" borderId="0"/>
    <xf numFmtId="0" fontId="19" fillId="0" borderId="0"/>
    <xf numFmtId="0" fontId="263" fillId="0" borderId="108"/>
    <xf numFmtId="0" fontId="70" fillId="0" borderId="0"/>
    <xf numFmtId="0" fontId="19" fillId="0" borderId="0"/>
    <xf numFmtId="0" fontId="278" fillId="0" borderId="0"/>
    <xf numFmtId="0" fontId="81" fillId="0" borderId="0"/>
    <xf numFmtId="0" fontId="59" fillId="0" borderId="54"/>
    <xf numFmtId="0" fontId="70" fillId="0" borderId="0"/>
    <xf numFmtId="0" fontId="201" fillId="0" borderId="107"/>
    <xf numFmtId="0" fontId="19" fillId="0" borderId="0"/>
    <xf numFmtId="0" fontId="45" fillId="43" borderId="0"/>
    <xf numFmtId="0" fontId="70" fillId="0" borderId="0"/>
    <xf numFmtId="0" fontId="63" fillId="0" borderId="55"/>
    <xf numFmtId="0" fontId="56" fillId="0" borderId="52"/>
    <xf numFmtId="0" fontId="70" fillId="0" borderId="0"/>
    <xf numFmtId="0" fontId="45" fillId="71" borderId="0"/>
    <xf numFmtId="0" fontId="19" fillId="0" borderId="0"/>
    <xf numFmtId="0" fontId="56" fillId="0" borderId="52"/>
    <xf numFmtId="0" fontId="19" fillId="0" borderId="0"/>
    <xf numFmtId="0" fontId="70" fillId="0" borderId="0"/>
    <xf numFmtId="0" fontId="278" fillId="48" borderId="83"/>
    <xf numFmtId="0" fontId="17" fillId="0" borderId="114"/>
    <xf numFmtId="0" fontId="278" fillId="0" borderId="0"/>
    <xf numFmtId="0" fontId="278" fillId="48" borderId="83"/>
    <xf numFmtId="0" fontId="70" fillId="0" borderId="0"/>
    <xf numFmtId="0" fontId="278" fillId="48" borderId="83"/>
    <xf numFmtId="0" fontId="70" fillId="0" borderId="0"/>
    <xf numFmtId="0" fontId="278" fillId="48" borderId="83"/>
    <xf numFmtId="0" fontId="70" fillId="0" borderId="0"/>
    <xf numFmtId="0" fontId="19" fillId="0" borderId="0"/>
    <xf numFmtId="0" fontId="278" fillId="0" borderId="0"/>
    <xf numFmtId="0" fontId="70" fillId="0" borderId="0"/>
    <xf numFmtId="0" fontId="70" fillId="0" borderId="0"/>
    <xf numFmtId="0" fontId="19" fillId="0" borderId="0"/>
    <xf numFmtId="0" fontId="70" fillId="0" borderId="0"/>
    <xf numFmtId="0" fontId="19" fillId="0" borderId="0"/>
    <xf numFmtId="0" fontId="19" fillId="0" borderId="0"/>
    <xf numFmtId="0" fontId="278" fillId="0" borderId="0"/>
    <xf numFmtId="0" fontId="70" fillId="0" borderId="0"/>
    <xf numFmtId="0" fontId="278" fillId="0" borderId="0"/>
    <xf numFmtId="0" fontId="74" fillId="59" borderId="0"/>
    <xf numFmtId="0" fontId="70" fillId="0" borderId="0"/>
    <xf numFmtId="0" fontId="70" fillId="0" borderId="0"/>
    <xf numFmtId="0" fontId="70" fillId="0" borderId="0"/>
    <xf numFmtId="0" fontId="70" fillId="0" borderId="0"/>
    <xf numFmtId="0" fontId="46" fillId="0" borderId="0"/>
    <xf numFmtId="0" fontId="19" fillId="0" borderId="0"/>
    <xf numFmtId="0" fontId="19" fillId="0" borderId="0"/>
    <xf numFmtId="0" fontId="70" fillId="46" borderId="0"/>
    <xf numFmtId="0" fontId="45" fillId="43" borderId="0"/>
    <xf numFmtId="0" fontId="70" fillId="0" borderId="0"/>
    <xf numFmtId="0" fontId="19" fillId="0" borderId="0"/>
    <xf numFmtId="0" fontId="139" fillId="44" borderId="61"/>
    <xf numFmtId="0" fontId="278" fillId="0" borderId="0"/>
    <xf numFmtId="0" fontId="278" fillId="0" borderId="0"/>
    <xf numFmtId="0" fontId="70" fillId="0" borderId="0"/>
    <xf numFmtId="0" fontId="70" fillId="0" borderId="0"/>
    <xf numFmtId="0" fontId="70" fillId="0" borderId="0"/>
    <xf numFmtId="0" fontId="19" fillId="0" borderId="0"/>
    <xf numFmtId="0" fontId="70" fillId="0" borderId="0"/>
    <xf numFmtId="0" fontId="278" fillId="0" borderId="0"/>
    <xf numFmtId="0" fontId="59" fillId="0" borderId="54"/>
    <xf numFmtId="0" fontId="278" fillId="0" borderId="0"/>
    <xf numFmtId="0" fontId="192" fillId="0" borderId="79"/>
    <xf numFmtId="0" fontId="278" fillId="0" borderId="0"/>
    <xf numFmtId="0" fontId="19" fillId="0" borderId="0"/>
    <xf numFmtId="0" fontId="278" fillId="0" borderId="0"/>
    <xf numFmtId="0" fontId="70" fillId="0" borderId="0"/>
    <xf numFmtId="0" fontId="270" fillId="0" borderId="112"/>
    <xf numFmtId="0" fontId="19" fillId="0" borderId="0"/>
    <xf numFmtId="0" fontId="19" fillId="0" borderId="0"/>
    <xf numFmtId="0" fontId="278" fillId="48" borderId="83"/>
    <xf numFmtId="0" fontId="278" fillId="0" borderId="0"/>
    <xf numFmtId="0" fontId="278" fillId="0" borderId="0"/>
    <xf numFmtId="0" fontId="70" fillId="0" borderId="0"/>
    <xf numFmtId="0" fontId="19" fillId="0" borderId="0"/>
    <xf numFmtId="0" fontId="19" fillId="0" borderId="0"/>
    <xf numFmtId="0" fontId="70" fillId="0" borderId="0"/>
    <xf numFmtId="0" fontId="278" fillId="0" borderId="0"/>
    <xf numFmtId="0" fontId="19" fillId="0" borderId="0"/>
    <xf numFmtId="0" fontId="19" fillId="0" borderId="0"/>
    <xf numFmtId="0" fontId="278" fillId="0" borderId="0"/>
    <xf numFmtId="0" fontId="46" fillId="0" borderId="0"/>
    <xf numFmtId="0" fontId="70" fillId="0" borderId="0"/>
    <xf numFmtId="0" fontId="125" fillId="0" borderId="0"/>
    <xf numFmtId="0" fontId="70" fillId="0" borderId="0"/>
    <xf numFmtId="0" fontId="19" fillId="0" borderId="0"/>
    <xf numFmtId="0" fontId="70" fillId="0" borderId="0"/>
    <xf numFmtId="0" fontId="270" fillId="0" borderId="112"/>
    <xf numFmtId="0" fontId="57" fillId="0" borderId="53"/>
    <xf numFmtId="0" fontId="56" fillId="0" borderId="52"/>
    <xf numFmtId="0" fontId="63" fillId="0" borderId="55"/>
    <xf numFmtId="0" fontId="278" fillId="0" borderId="0"/>
    <xf numFmtId="0" fontId="270" fillId="0" borderId="112"/>
    <xf numFmtId="0" fontId="19" fillId="0" borderId="0"/>
    <xf numFmtId="0" fontId="19" fillId="0" borderId="0"/>
    <xf numFmtId="0" fontId="198" fillId="86" borderId="146"/>
    <xf numFmtId="0" fontId="70" fillId="0" borderId="0"/>
    <xf numFmtId="0" fontId="19" fillId="0" borderId="0"/>
    <xf numFmtId="0" fontId="70" fillId="0" borderId="0"/>
    <xf numFmtId="0" fontId="59" fillId="0" borderId="54"/>
    <xf numFmtId="0" fontId="19" fillId="0" borderId="0"/>
    <xf numFmtId="0" fontId="70" fillId="0" borderId="0"/>
    <xf numFmtId="0" fontId="278" fillId="0" borderId="0"/>
    <xf numFmtId="0" fontId="70" fillId="0" borderId="0"/>
    <xf numFmtId="0" fontId="263" fillId="0" borderId="108"/>
    <xf numFmtId="0" fontId="19" fillId="0" borderId="0"/>
    <xf numFmtId="0" fontId="19" fillId="0" borderId="0"/>
    <xf numFmtId="0" fontId="19" fillId="0" borderId="0"/>
    <xf numFmtId="0" fontId="19" fillId="0" borderId="0"/>
    <xf numFmtId="0" fontId="278" fillId="0" borderId="0"/>
    <xf numFmtId="0" fontId="70" fillId="0" borderId="0"/>
    <xf numFmtId="0" fontId="8" fillId="51" borderId="0"/>
    <xf numFmtId="0" fontId="70" fillId="0" borderId="0"/>
    <xf numFmtId="0" fontId="278" fillId="0" borderId="0"/>
    <xf numFmtId="0" fontId="19" fillId="0" borderId="0"/>
    <xf numFmtId="0" fontId="278" fillId="0" borderId="0"/>
    <xf numFmtId="0" fontId="270" fillId="0" borderId="112"/>
    <xf numFmtId="0" fontId="70" fillId="0" borderId="0"/>
    <xf numFmtId="0" fontId="278" fillId="0" borderId="0"/>
    <xf numFmtId="0" fontId="19" fillId="0" borderId="0"/>
    <xf numFmtId="0" fontId="70" fillId="0" borderId="0"/>
    <xf numFmtId="0" fontId="70" fillId="0" borderId="0"/>
    <xf numFmtId="0" fontId="70" fillId="0" borderId="0"/>
    <xf numFmtId="0" fontId="272" fillId="74" borderId="0"/>
    <xf numFmtId="0" fontId="19" fillId="0" borderId="0"/>
    <xf numFmtId="0" fontId="19" fillId="0" borderId="0"/>
    <xf numFmtId="0" fontId="19" fillId="0" borderId="0"/>
    <xf numFmtId="0" fontId="74" fillId="53" borderId="0"/>
    <xf numFmtId="0" fontId="272" fillId="0" borderId="0"/>
    <xf numFmtId="0" fontId="278" fillId="0" borderId="0"/>
    <xf numFmtId="0" fontId="270" fillId="0" borderId="112"/>
    <xf numFmtId="0" fontId="19" fillId="0" borderId="0"/>
    <xf numFmtId="0" fontId="278" fillId="0" borderId="0"/>
    <xf numFmtId="0" fontId="139" fillId="44" borderId="61"/>
    <xf numFmtId="0" fontId="19" fillId="0" borderId="0"/>
    <xf numFmtId="0" fontId="278" fillId="0" borderId="0"/>
    <xf numFmtId="0" fontId="70" fillId="50" borderId="0"/>
    <xf numFmtId="0" fontId="278" fillId="0" borderId="0"/>
    <xf numFmtId="0" fontId="70" fillId="0" borderId="0"/>
    <xf numFmtId="0" fontId="278" fillId="48" borderId="83"/>
    <xf numFmtId="0" fontId="70" fillId="0" borderId="0"/>
    <xf numFmtId="0" fontId="19" fillId="0" borderId="0"/>
    <xf numFmtId="0" fontId="56" fillId="0" borderId="52"/>
    <xf numFmtId="0" fontId="19" fillId="0" borderId="0"/>
    <xf numFmtId="0" fontId="139" fillId="44" borderId="61"/>
    <xf numFmtId="0" fontId="270" fillId="0" borderId="112"/>
    <xf numFmtId="0" fontId="278" fillId="0" borderId="0"/>
    <xf numFmtId="0" fontId="70" fillId="0" borderId="0"/>
    <xf numFmtId="0" fontId="19" fillId="0" borderId="0"/>
    <xf numFmtId="0" fontId="278" fillId="0" borderId="0"/>
    <xf numFmtId="0" fontId="278" fillId="0" borderId="0"/>
    <xf numFmtId="0" fontId="278" fillId="0" borderId="0"/>
    <xf numFmtId="0" fontId="70" fillId="49" borderId="0"/>
    <xf numFmtId="0" fontId="19" fillId="0" borderId="0"/>
    <xf numFmtId="0" fontId="45" fillId="57" borderId="0"/>
    <xf numFmtId="0" fontId="278" fillId="0" borderId="0"/>
    <xf numFmtId="0" fontId="70" fillId="0" borderId="0"/>
    <xf numFmtId="0" fontId="70" fillId="0" borderId="0"/>
    <xf numFmtId="0" fontId="139" fillId="44" borderId="61"/>
    <xf numFmtId="0" fontId="19" fillId="0" borderId="0"/>
    <xf numFmtId="0" fontId="56" fillId="0" borderId="52"/>
    <xf numFmtId="0" fontId="278" fillId="0" borderId="0"/>
    <xf numFmtId="0" fontId="139" fillId="44" borderId="61"/>
    <xf numFmtId="0" fontId="19" fillId="0" borderId="0"/>
    <xf numFmtId="0" fontId="70" fillId="0" borderId="0"/>
    <xf numFmtId="0" fontId="70" fillId="0" borderId="0"/>
    <xf numFmtId="0" fontId="270" fillId="0" borderId="112"/>
    <xf numFmtId="0" fontId="70" fillId="0" borderId="0"/>
    <xf numFmtId="0" fontId="278" fillId="0" borderId="0"/>
    <xf numFmtId="0" fontId="19" fillId="0" borderId="0"/>
    <xf numFmtId="0" fontId="70" fillId="0" borderId="0"/>
    <xf numFmtId="0" fontId="19" fillId="0" borderId="0"/>
    <xf numFmtId="0" fontId="122" fillId="0" borderId="66"/>
    <xf numFmtId="0" fontId="19" fillId="0" borderId="0"/>
    <xf numFmtId="0" fontId="70" fillId="0" borderId="0"/>
    <xf numFmtId="0" fontId="19" fillId="0" borderId="0"/>
    <xf numFmtId="0" fontId="52" fillId="0" borderId="67"/>
    <xf numFmtId="0" fontId="70" fillId="0" borderId="0"/>
    <xf numFmtId="0" fontId="70" fillId="0" borderId="0"/>
    <xf numFmtId="0" fontId="19" fillId="0" borderId="0"/>
    <xf numFmtId="0" fontId="278" fillId="0" borderId="0"/>
    <xf numFmtId="0" fontId="278" fillId="48" borderId="83"/>
    <xf numFmtId="0" fontId="70" fillId="0" borderId="0"/>
    <xf numFmtId="0" fontId="139" fillId="44" borderId="61"/>
    <xf numFmtId="0" fontId="70" fillId="0" borderId="0"/>
    <xf numFmtId="0" fontId="278" fillId="0" borderId="0"/>
    <xf numFmtId="0" fontId="70" fillId="0" borderId="0"/>
    <xf numFmtId="0" fontId="70" fillId="0" borderId="0"/>
    <xf numFmtId="0" fontId="278" fillId="0" borderId="0"/>
    <xf numFmtId="0" fontId="278" fillId="48" borderId="83"/>
    <xf numFmtId="0" fontId="70" fillId="0" borderId="0"/>
    <xf numFmtId="0" fontId="19" fillId="0" borderId="0"/>
    <xf numFmtId="0" fontId="70" fillId="0" borderId="0"/>
    <xf numFmtId="0" fontId="278" fillId="48" borderId="83"/>
    <xf numFmtId="0" fontId="19" fillId="0" borderId="0"/>
    <xf numFmtId="0" fontId="70" fillId="0" borderId="0"/>
    <xf numFmtId="0" fontId="19" fillId="0" borderId="0"/>
    <xf numFmtId="0" fontId="270" fillId="0" borderId="112"/>
    <xf numFmtId="0" fontId="70" fillId="0" borderId="0"/>
    <xf numFmtId="0" fontId="8" fillId="51" borderId="0"/>
    <xf numFmtId="0" fontId="56" fillId="0" borderId="52"/>
    <xf numFmtId="0" fontId="19" fillId="0" borderId="0"/>
    <xf numFmtId="0" fontId="270" fillId="0" borderId="112"/>
    <xf numFmtId="0" fontId="40" fillId="52" borderId="47"/>
    <xf numFmtId="0" fontId="278" fillId="48" borderId="83"/>
    <xf numFmtId="0" fontId="70" fillId="0" borderId="0"/>
    <xf numFmtId="0" fontId="140" fillId="44" borderId="61"/>
    <xf numFmtId="0" fontId="278" fillId="0" borderId="0"/>
    <xf numFmtId="0" fontId="278" fillId="48" borderId="83"/>
    <xf numFmtId="0" fontId="19" fillId="0" borderId="0"/>
    <xf numFmtId="0" fontId="278" fillId="0" borderId="0"/>
    <xf numFmtId="0" fontId="41" fillId="45" borderId="48"/>
    <xf numFmtId="0" fontId="139" fillId="44" borderId="61"/>
    <xf numFmtId="0" fontId="278" fillId="0" borderId="0"/>
    <xf numFmtId="0" fontId="70" fillId="0" borderId="0"/>
    <xf numFmtId="0" fontId="278" fillId="0" borderId="0"/>
    <xf numFmtId="0" fontId="70" fillId="0" borderId="0"/>
    <xf numFmtId="0" fontId="19" fillId="0" borderId="0"/>
    <xf numFmtId="0" fontId="140" fillId="44" borderId="61"/>
    <xf numFmtId="0" fontId="163" fillId="0" borderId="114"/>
    <xf numFmtId="0" fontId="70" fillId="0" borderId="0"/>
    <xf numFmtId="0" fontId="70" fillId="0" borderId="0"/>
    <xf numFmtId="0" fontId="19" fillId="0" borderId="0"/>
    <xf numFmtId="0" fontId="139" fillId="44" borderId="61"/>
    <xf numFmtId="0" fontId="19" fillId="0" borderId="0"/>
    <xf numFmtId="0" fontId="45" fillId="71" borderId="0"/>
    <xf numFmtId="0" fontId="70" fillId="0" borderId="0"/>
    <xf numFmtId="0" fontId="74" fillId="58" borderId="0"/>
    <xf numFmtId="0" fontId="278" fillId="0" borderId="0"/>
    <xf numFmtId="0" fontId="70" fillId="0" borderId="0"/>
    <xf numFmtId="0" fontId="70" fillId="0" borderId="0"/>
    <xf numFmtId="0" fontId="19" fillId="0" borderId="0"/>
    <xf numFmtId="0" fontId="70" fillId="0" borderId="0"/>
    <xf numFmtId="0" fontId="19" fillId="0" borderId="0"/>
    <xf numFmtId="0" fontId="70" fillId="0" borderId="0"/>
    <xf numFmtId="0" fontId="278" fillId="0" borderId="0"/>
    <xf numFmtId="0" fontId="278" fillId="0" borderId="0"/>
    <xf numFmtId="0" fontId="278" fillId="0" borderId="0"/>
    <xf numFmtId="0" fontId="278" fillId="0" borderId="0"/>
    <xf numFmtId="0" fontId="70" fillId="0" borderId="0"/>
    <xf numFmtId="0" fontId="70" fillId="0" borderId="0"/>
    <xf numFmtId="0" fontId="70" fillId="0" borderId="0"/>
    <xf numFmtId="0" fontId="278" fillId="0" borderId="0"/>
    <xf numFmtId="0" fontId="70" fillId="0" borderId="0"/>
    <xf numFmtId="0" fontId="270" fillId="0" borderId="112"/>
    <xf numFmtId="0" fontId="41" fillId="13" borderId="48"/>
    <xf numFmtId="0" fontId="19" fillId="0" borderId="0"/>
    <xf numFmtId="0" fontId="70" fillId="0" borderId="0"/>
    <xf numFmtId="0" fontId="24" fillId="0" borderId="60"/>
    <xf numFmtId="0" fontId="85" fillId="0" borderId="54"/>
    <xf numFmtId="0" fontId="278" fillId="0" borderId="0"/>
    <xf numFmtId="0" fontId="8" fillId="0" borderId="0"/>
    <xf numFmtId="0" fontId="278" fillId="0" borderId="0"/>
    <xf numFmtId="0" fontId="70" fillId="0" borderId="0"/>
    <xf numFmtId="0" fontId="70" fillId="0" borderId="0"/>
    <xf numFmtId="0" fontId="70" fillId="0" borderId="0"/>
    <xf numFmtId="0" fontId="70" fillId="0" borderId="0"/>
    <xf numFmtId="0" fontId="19" fillId="0" borderId="0"/>
    <xf numFmtId="0" fontId="278" fillId="0" borderId="0"/>
    <xf numFmtId="0" fontId="19" fillId="0" borderId="0"/>
    <xf numFmtId="0" fontId="278" fillId="0" borderId="0"/>
    <xf numFmtId="0" fontId="49" fillId="0" borderId="0"/>
    <xf numFmtId="0" fontId="19" fillId="0" borderId="0"/>
    <xf numFmtId="0" fontId="278" fillId="0" borderId="0"/>
    <xf numFmtId="0" fontId="278" fillId="0" borderId="0"/>
    <xf numFmtId="0" fontId="19" fillId="0" borderId="0"/>
    <xf numFmtId="0" fontId="253" fillId="48" borderId="83"/>
    <xf numFmtId="0" fontId="70" fillId="0" borderId="0"/>
    <xf numFmtId="0" fontId="19" fillId="0" borderId="0"/>
    <xf numFmtId="0" fontId="70" fillId="0" borderId="0"/>
    <xf numFmtId="0" fontId="70" fillId="0" borderId="0"/>
    <xf numFmtId="0" fontId="113" fillId="0" borderId="0"/>
    <xf numFmtId="0" fontId="19" fillId="0" borderId="0"/>
    <xf numFmtId="0" fontId="70" fillId="0" borderId="0"/>
    <xf numFmtId="0" fontId="19" fillId="0" borderId="0"/>
    <xf numFmtId="0" fontId="19" fillId="0" borderId="0"/>
    <xf numFmtId="0" fontId="70" fillId="0" borderId="0"/>
    <xf numFmtId="0" fontId="70" fillId="0" borderId="0"/>
    <xf numFmtId="0" fontId="70" fillId="0" borderId="0"/>
    <xf numFmtId="0" fontId="278" fillId="0" borderId="0"/>
    <xf numFmtId="0" fontId="19" fillId="0" borderId="0"/>
    <xf numFmtId="0" fontId="278" fillId="0" borderId="0"/>
    <xf numFmtId="0" fontId="70" fillId="0" borderId="0"/>
    <xf numFmtId="0" fontId="122" fillId="0" borderId="66"/>
    <xf numFmtId="0" fontId="278" fillId="0" borderId="0"/>
    <xf numFmtId="0" fontId="278" fillId="0" borderId="0"/>
    <xf numFmtId="0" fontId="163" fillId="0" borderId="0"/>
    <xf numFmtId="0" fontId="19" fillId="0" borderId="0"/>
    <xf numFmtId="0" fontId="270" fillId="0" borderId="112"/>
    <xf numFmtId="0" fontId="8" fillId="51" borderId="0"/>
    <xf numFmtId="0" fontId="19" fillId="0" borderId="0"/>
    <xf numFmtId="0" fontId="19" fillId="46" borderId="0"/>
    <xf numFmtId="0" fontId="19" fillId="48" borderId="0"/>
    <xf numFmtId="0" fontId="70" fillId="0" borderId="0"/>
    <xf numFmtId="0" fontId="70" fillId="0" borderId="0"/>
    <xf numFmtId="0" fontId="278" fillId="0" borderId="0"/>
    <xf numFmtId="0" fontId="70" fillId="0" borderId="0"/>
    <xf numFmtId="0" fontId="70" fillId="49" borderId="0"/>
    <xf numFmtId="0" fontId="139" fillId="44" borderId="61"/>
    <xf numFmtId="0" fontId="157" fillId="76" borderId="128"/>
    <xf numFmtId="0" fontId="253" fillId="48" borderId="83"/>
    <xf numFmtId="0" fontId="19" fillId="0" borderId="0"/>
    <xf numFmtId="0" fontId="70" fillId="0" borderId="0"/>
    <xf numFmtId="0" fontId="19" fillId="0" borderId="0"/>
    <xf numFmtId="0" fontId="113" fillId="0" borderId="0"/>
    <xf numFmtId="0" fontId="70" fillId="0" borderId="0"/>
    <xf numFmtId="0" fontId="19" fillId="0" borderId="0"/>
    <xf numFmtId="0" fontId="278" fillId="0" borderId="0"/>
    <xf numFmtId="0" fontId="278" fillId="0" borderId="0"/>
    <xf numFmtId="0" fontId="70" fillId="0" borderId="0"/>
    <xf numFmtId="0" fontId="70" fillId="0" borderId="0"/>
    <xf numFmtId="0" fontId="278" fillId="0" borderId="0"/>
    <xf numFmtId="0" fontId="33" fillId="0" borderId="0"/>
    <xf numFmtId="0" fontId="59" fillId="0" borderId="54"/>
    <xf numFmtId="0" fontId="70" fillId="0" borderId="0"/>
    <xf numFmtId="0" fontId="52" fillId="0" borderId="0"/>
    <xf numFmtId="0" fontId="19" fillId="0" borderId="0"/>
    <xf numFmtId="0" fontId="139" fillId="44" borderId="61"/>
    <xf numFmtId="0" fontId="70" fillId="0" borderId="0"/>
    <xf numFmtId="0" fontId="70" fillId="0" borderId="0"/>
    <xf numFmtId="0" fontId="19" fillId="0" borderId="0"/>
    <xf numFmtId="0" fontId="19" fillId="0" borderId="0"/>
    <xf numFmtId="0" fontId="276" fillId="0" borderId="132"/>
    <xf numFmtId="0" fontId="278" fillId="48" borderId="83"/>
    <xf numFmtId="0" fontId="70" fillId="0" borderId="0"/>
    <xf numFmtId="0" fontId="70" fillId="0" borderId="0"/>
    <xf numFmtId="0" fontId="8" fillId="45" borderId="0"/>
    <xf numFmtId="0" fontId="70" fillId="0" borderId="0"/>
    <xf numFmtId="0" fontId="70" fillId="0" borderId="0"/>
    <xf numFmtId="0" fontId="70" fillId="0" borderId="0"/>
    <xf numFmtId="0" fontId="196" fillId="11" borderId="0"/>
    <xf numFmtId="0" fontId="278" fillId="0" borderId="0"/>
    <xf numFmtId="0" fontId="70" fillId="0" borderId="0"/>
    <xf numFmtId="0" fontId="19" fillId="0" borderId="0"/>
    <xf numFmtId="0" fontId="45" fillId="57" borderId="0"/>
    <xf numFmtId="0" fontId="197" fillId="52" borderId="0"/>
    <xf numFmtId="0" fontId="70" fillId="0" borderId="0"/>
    <xf numFmtId="0" fontId="272" fillId="82" borderId="116"/>
    <xf numFmtId="0" fontId="139" fillId="44" borderId="61"/>
    <xf numFmtId="0" fontId="19" fillId="0" borderId="0"/>
    <xf numFmtId="0" fontId="70" fillId="44" borderId="0"/>
    <xf numFmtId="0" fontId="278" fillId="0" borderId="0"/>
    <xf numFmtId="0" fontId="70" fillId="0" borderId="0"/>
    <xf numFmtId="0" fontId="70" fillId="0" borderId="0"/>
    <xf numFmtId="0" fontId="70" fillId="0" borderId="0"/>
    <xf numFmtId="0" fontId="278" fillId="0" borderId="0"/>
    <xf numFmtId="0" fontId="278" fillId="0" borderId="0"/>
    <xf numFmtId="0" fontId="70" fillId="0" borderId="0"/>
    <xf numFmtId="0" fontId="19" fillId="0" borderId="0"/>
    <xf numFmtId="0" fontId="278" fillId="0" borderId="0"/>
    <xf numFmtId="0" fontId="57" fillId="0" borderId="53"/>
    <xf numFmtId="0" fontId="59" fillId="0" borderId="54"/>
    <xf numFmtId="0" fontId="70" fillId="0" borderId="0"/>
    <xf numFmtId="0" fontId="19" fillId="0" borderId="0"/>
    <xf numFmtId="0" fontId="266" fillId="0" borderId="109"/>
    <xf numFmtId="0" fontId="19" fillId="0" borderId="0"/>
    <xf numFmtId="0" fontId="57" fillId="0" borderId="53"/>
    <xf numFmtId="0" fontId="278" fillId="0" borderId="0"/>
    <xf numFmtId="0" fontId="278" fillId="0" borderId="0"/>
    <xf numFmtId="0" fontId="70" fillId="0" borderId="0"/>
    <xf numFmtId="0" fontId="19" fillId="0" borderId="0"/>
    <xf numFmtId="0" fontId="70" fillId="0" borderId="0"/>
    <xf numFmtId="0" fontId="70" fillId="0" borderId="0"/>
    <xf numFmtId="0" fontId="278" fillId="0" borderId="0"/>
    <xf numFmtId="0" fontId="278" fillId="48" borderId="83"/>
    <xf numFmtId="0" fontId="19" fillId="0" borderId="0"/>
    <xf numFmtId="0" fontId="70" fillId="0" borderId="0"/>
    <xf numFmtId="0" fontId="19" fillId="0" borderId="0"/>
    <xf numFmtId="0" fontId="278" fillId="0" borderId="0"/>
    <xf numFmtId="0" fontId="19" fillId="0" borderId="0"/>
    <xf numFmtId="0" fontId="19" fillId="0" borderId="0"/>
    <xf numFmtId="0" fontId="278" fillId="48" borderId="83"/>
    <xf numFmtId="0" fontId="70" fillId="0" borderId="0"/>
    <xf numFmtId="0" fontId="70" fillId="0" borderId="0"/>
    <xf numFmtId="0" fontId="70" fillId="0" borderId="0"/>
    <xf numFmtId="0" fontId="19" fillId="0" borderId="0"/>
    <xf numFmtId="0" fontId="21" fillId="0" borderId="111"/>
    <xf numFmtId="0" fontId="278" fillId="0" borderId="0"/>
    <xf numFmtId="0" fontId="278" fillId="0" borderId="0"/>
    <xf numFmtId="0" fontId="70" fillId="0" borderId="0"/>
    <xf numFmtId="0" fontId="253" fillId="48" borderId="83"/>
    <xf numFmtId="0" fontId="70" fillId="0" borderId="0"/>
    <xf numFmtId="0" fontId="46" fillId="0" borderId="0"/>
    <xf numFmtId="0" fontId="70" fillId="0" borderId="0"/>
    <xf numFmtId="0" fontId="19" fillId="0" borderId="0"/>
    <xf numFmtId="0" fontId="278" fillId="0" borderId="0"/>
    <xf numFmtId="0" fontId="278" fillId="0" borderId="0"/>
    <xf numFmtId="0" fontId="278" fillId="0" borderId="0"/>
    <xf numFmtId="0" fontId="278" fillId="0" borderId="0"/>
    <xf numFmtId="0" fontId="19" fillId="0" borderId="0"/>
    <xf numFmtId="0" fontId="19" fillId="0" borderId="0"/>
    <xf numFmtId="0" fontId="19" fillId="0" borderId="0"/>
    <xf numFmtId="0" fontId="38" fillId="42" borderId="0"/>
    <xf numFmtId="0" fontId="278" fillId="0" borderId="0"/>
    <xf numFmtId="0" fontId="278" fillId="0" borderId="0"/>
    <xf numFmtId="0" fontId="19" fillId="0" borderId="0"/>
    <xf numFmtId="0" fontId="70" fillId="0" borderId="0"/>
    <xf numFmtId="0" fontId="278" fillId="0" borderId="0"/>
    <xf numFmtId="0" fontId="278" fillId="0" borderId="0"/>
    <xf numFmtId="0" fontId="19" fillId="0" borderId="0"/>
    <xf numFmtId="0" fontId="278" fillId="0" borderId="0"/>
    <xf numFmtId="0" fontId="278" fillId="0" borderId="0"/>
    <xf numFmtId="0" fontId="70" fillId="0" borderId="0"/>
    <xf numFmtId="0" fontId="19" fillId="0" borderId="0"/>
    <xf numFmtId="0" fontId="19" fillId="0" borderId="0"/>
    <xf numFmtId="0" fontId="270" fillId="0" borderId="112"/>
    <xf numFmtId="0" fontId="70" fillId="0" borderId="0"/>
    <xf numFmtId="0" fontId="70" fillId="0" borderId="0"/>
    <xf numFmtId="0" fontId="278" fillId="0" borderId="0"/>
    <xf numFmtId="0" fontId="46" fillId="0" borderId="0"/>
    <xf numFmtId="0" fontId="70" fillId="0" borderId="0"/>
    <xf numFmtId="0" fontId="278" fillId="0" borderId="0"/>
    <xf numFmtId="0" fontId="70" fillId="0" borderId="0"/>
    <xf numFmtId="0" fontId="140" fillId="44" borderId="61"/>
    <xf numFmtId="0" fontId="19" fillId="0" borderId="0"/>
    <xf numFmtId="0" fontId="19" fillId="0" borderId="0"/>
    <xf numFmtId="0" fontId="70" fillId="46" borderId="0"/>
    <xf numFmtId="0" fontId="74" fillId="54" borderId="0"/>
    <xf numFmtId="0" fontId="278" fillId="0" borderId="0"/>
    <xf numFmtId="0" fontId="19" fillId="0" borderId="0"/>
    <xf numFmtId="0" fontId="45" fillId="43" borderId="0"/>
    <xf numFmtId="0" fontId="278" fillId="0" borderId="0"/>
    <xf numFmtId="0" fontId="278" fillId="0" borderId="0"/>
    <xf numFmtId="0" fontId="270" fillId="0" borderId="112"/>
    <xf numFmtId="0" fontId="19" fillId="0" borderId="0"/>
    <xf numFmtId="0" fontId="278" fillId="0" borderId="0"/>
    <xf numFmtId="0" fontId="278" fillId="0" borderId="0"/>
    <xf numFmtId="0" fontId="278" fillId="48" borderId="83"/>
    <xf numFmtId="0" fontId="19" fillId="0" borderId="0"/>
    <xf numFmtId="0" fontId="70" fillId="0" borderId="0"/>
    <xf numFmtId="0" fontId="56" fillId="0" borderId="52"/>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278" fillId="0" borderId="0"/>
    <xf numFmtId="0" fontId="76" fillId="44" borderId="0"/>
    <xf numFmtId="0" fontId="278" fillId="0" borderId="0"/>
    <xf numFmtId="0" fontId="19" fillId="0" borderId="0"/>
    <xf numFmtId="0" fontId="70" fillId="0" borderId="0"/>
    <xf numFmtId="0" fontId="19" fillId="21" borderId="0"/>
    <xf numFmtId="0" fontId="44" fillId="0" borderId="0"/>
    <xf numFmtId="0" fontId="74" fillId="58" borderId="0"/>
    <xf numFmtId="0" fontId="70" fillId="0" borderId="0"/>
    <xf numFmtId="0" fontId="59" fillId="0" borderId="0"/>
    <xf numFmtId="0" fontId="70" fillId="0" borderId="0"/>
    <xf numFmtId="0" fontId="19" fillId="0" borderId="0"/>
    <xf numFmtId="0" fontId="59" fillId="0" borderId="54"/>
    <xf numFmtId="0" fontId="278" fillId="0" borderId="0"/>
    <xf numFmtId="0" fontId="139" fillId="44" borderId="61"/>
    <xf numFmtId="0" fontId="63" fillId="0" borderId="55"/>
    <xf numFmtId="0" fontId="19" fillId="0" borderId="0"/>
    <xf numFmtId="0" fontId="70" fillId="0" borderId="0"/>
    <xf numFmtId="0" fontId="70" fillId="0" borderId="0"/>
    <xf numFmtId="0" fontId="19" fillId="0" borderId="0"/>
    <xf numFmtId="0" fontId="278" fillId="0" borderId="0"/>
    <xf numFmtId="0" fontId="278" fillId="0" borderId="0"/>
    <xf numFmtId="0" fontId="139" fillId="44" borderId="61"/>
    <xf numFmtId="0" fontId="70" fillId="0" borderId="0"/>
    <xf numFmtId="0" fontId="70" fillId="0" borderId="0"/>
    <xf numFmtId="0" fontId="70" fillId="0" borderId="0"/>
    <xf numFmtId="0" fontId="270" fillId="0" borderId="112"/>
    <xf numFmtId="0" fontId="63" fillId="0" borderId="55"/>
    <xf numFmtId="0" fontId="140" fillId="44" borderId="61"/>
    <xf numFmtId="0" fontId="64" fillId="0" borderId="55"/>
    <xf numFmtId="0" fontId="278" fillId="0" borderId="0"/>
    <xf numFmtId="0" fontId="70" fillId="0" borderId="0"/>
    <xf numFmtId="0" fontId="70" fillId="0" borderId="0"/>
    <xf numFmtId="0" fontId="278" fillId="0" borderId="0"/>
    <xf numFmtId="0" fontId="70" fillId="0" borderId="0"/>
    <xf numFmtId="0" fontId="139" fillId="44" borderId="61"/>
    <xf numFmtId="0" fontId="278" fillId="0" borderId="0"/>
    <xf numFmtId="0" fontId="70" fillId="0" borderId="0"/>
    <xf numFmtId="0" fontId="70" fillId="0" borderId="0"/>
    <xf numFmtId="0" fontId="70" fillId="0" borderId="0"/>
    <xf numFmtId="0" fontId="19" fillId="0" borderId="0"/>
    <xf numFmtId="0" fontId="278" fillId="48" borderId="83"/>
    <xf numFmtId="0" fontId="19" fillId="0" borderId="0"/>
    <xf numFmtId="0" fontId="19" fillId="0" borderId="0"/>
    <xf numFmtId="0" fontId="56" fillId="0" borderId="52"/>
    <xf numFmtId="0" fontId="270" fillId="0" borderId="112"/>
    <xf numFmtId="0" fontId="270" fillId="0" borderId="112"/>
    <xf numFmtId="0" fontId="19" fillId="0" borderId="0"/>
    <xf numFmtId="0" fontId="278" fillId="0" borderId="0"/>
    <xf numFmtId="0" fontId="70" fillId="0" borderId="0"/>
    <xf numFmtId="0" fontId="278" fillId="0" borderId="0"/>
    <xf numFmtId="0" fontId="139" fillId="44" borderId="61"/>
    <xf numFmtId="0" fontId="70" fillId="0" borderId="0"/>
    <xf numFmtId="0" fontId="19" fillId="0" borderId="0"/>
    <xf numFmtId="0" fontId="19" fillId="0" borderId="0"/>
    <xf numFmtId="0" fontId="278" fillId="0" borderId="0"/>
    <xf numFmtId="0" fontId="70" fillId="0" borderId="0"/>
    <xf numFmtId="0" fontId="278" fillId="0" borderId="0"/>
    <xf numFmtId="0" fontId="19" fillId="0" borderId="0"/>
    <xf numFmtId="0" fontId="278" fillId="48" borderId="83"/>
    <xf numFmtId="0" fontId="56" fillId="0" borderId="52"/>
    <xf numFmtId="0" fontId="70" fillId="0" borderId="0"/>
    <xf numFmtId="0" fontId="70" fillId="0" borderId="0"/>
    <xf numFmtId="0" fontId="19" fillId="0" borderId="0"/>
    <xf numFmtId="0" fontId="19" fillId="0" borderId="0"/>
    <xf numFmtId="0" fontId="70" fillId="0" borderId="0"/>
    <xf numFmtId="0" fontId="70" fillId="0" borderId="0"/>
    <xf numFmtId="0" fontId="139" fillId="44" borderId="61"/>
    <xf numFmtId="0" fontId="19" fillId="0" borderId="0"/>
    <xf numFmtId="0" fontId="19" fillId="0" borderId="0"/>
    <xf numFmtId="0" fontId="278" fillId="48" borderId="83"/>
    <xf numFmtId="0" fontId="139" fillId="44" borderId="61"/>
    <xf numFmtId="0" fontId="70" fillId="0" borderId="0"/>
    <xf numFmtId="0" fontId="196" fillId="11" borderId="0"/>
    <xf numFmtId="0" fontId="8" fillId="45" borderId="0"/>
    <xf numFmtId="0" fontId="278" fillId="0" borderId="0"/>
    <xf numFmtId="0" fontId="19" fillId="0" borderId="0"/>
    <xf numFmtId="0" fontId="278" fillId="0" borderId="0"/>
    <xf numFmtId="0" fontId="70" fillId="0" borderId="0"/>
    <xf numFmtId="0" fontId="278" fillId="0" borderId="0"/>
    <xf numFmtId="0" fontId="19" fillId="0" borderId="0"/>
    <xf numFmtId="0" fontId="270" fillId="0" borderId="112"/>
    <xf numFmtId="0" fontId="70" fillId="0" borderId="0"/>
    <xf numFmtId="0" fontId="19" fillId="0" borderId="0"/>
    <xf numFmtId="0" fontId="19" fillId="0" borderId="0"/>
    <xf numFmtId="0" fontId="70" fillId="0" borderId="0"/>
    <xf numFmtId="0" fontId="278" fillId="48" borderId="83"/>
    <xf numFmtId="0" fontId="278" fillId="48" borderId="83"/>
    <xf numFmtId="0" fontId="64" fillId="0" borderId="55"/>
    <xf numFmtId="0" fontId="70" fillId="0" borderId="0"/>
    <xf numFmtId="0" fontId="19" fillId="0" borderId="0"/>
    <xf numFmtId="0" fontId="19" fillId="0" borderId="0"/>
    <xf numFmtId="0" fontId="278" fillId="48" borderId="83"/>
    <xf numFmtId="0" fontId="278" fillId="0" borderId="0"/>
    <xf numFmtId="0" fontId="70" fillId="0" borderId="0"/>
    <xf numFmtId="0" fontId="70" fillId="0" borderId="0"/>
    <xf numFmtId="0" fontId="70" fillId="0" borderId="0"/>
    <xf numFmtId="0" fontId="278" fillId="0" borderId="0"/>
    <xf numFmtId="0" fontId="278" fillId="0" borderId="0"/>
    <xf numFmtId="0" fontId="278" fillId="0" borderId="0"/>
    <xf numFmtId="0" fontId="19" fillId="44" borderId="0"/>
    <xf numFmtId="0" fontId="278" fillId="0" borderId="0"/>
    <xf numFmtId="0" fontId="70" fillId="0" borderId="0"/>
    <xf numFmtId="0" fontId="70" fillId="0" borderId="0"/>
    <xf numFmtId="0" fontId="64" fillId="0" borderId="55"/>
    <xf numFmtId="0" fontId="70" fillId="0" borderId="0"/>
    <xf numFmtId="0" fontId="270" fillId="0" borderId="112"/>
    <xf numFmtId="0" fontId="139" fillId="44" borderId="61"/>
    <xf numFmtId="0" fontId="70" fillId="0" borderId="0"/>
    <xf numFmtId="0" fontId="70" fillId="0" borderId="0"/>
    <xf numFmtId="0" fontId="270" fillId="0" borderId="112"/>
    <xf numFmtId="0" fontId="59" fillId="0" borderId="54"/>
    <xf numFmtId="0" fontId="19" fillId="0" borderId="0"/>
    <xf numFmtId="0" fontId="70" fillId="0" borderId="0"/>
    <xf numFmtId="0" fontId="19" fillId="0" borderId="0"/>
    <xf numFmtId="0" fontId="228" fillId="45" borderId="84"/>
    <xf numFmtId="0" fontId="70" fillId="0" borderId="0"/>
    <xf numFmtId="0" fontId="59" fillId="0" borderId="0"/>
    <xf numFmtId="0" fontId="253" fillId="48" borderId="83"/>
    <xf numFmtId="0" fontId="70" fillId="0" borderId="0"/>
    <xf numFmtId="0" fontId="59" fillId="0" borderId="54"/>
    <xf numFmtId="0" fontId="19" fillId="0" borderId="0"/>
    <xf numFmtId="0" fontId="19" fillId="0" borderId="0"/>
    <xf numFmtId="0" fontId="70" fillId="0" borderId="0"/>
    <xf numFmtId="0" fontId="70" fillId="0" borderId="0"/>
    <xf numFmtId="0" fontId="263" fillId="0" borderId="108"/>
    <xf numFmtId="0" fontId="278" fillId="0" borderId="0"/>
    <xf numFmtId="0" fontId="278" fillId="0" borderId="0"/>
    <xf numFmtId="0" fontId="70" fillId="0" borderId="0"/>
    <xf numFmtId="0" fontId="278" fillId="0" borderId="0"/>
    <xf numFmtId="0" fontId="278" fillId="0" borderId="0"/>
    <xf numFmtId="0" fontId="19" fillId="0" borderId="0"/>
    <xf numFmtId="0" fontId="19" fillId="0" borderId="0"/>
    <xf numFmtId="0" fontId="70" fillId="0" borderId="0"/>
    <xf numFmtId="0" fontId="70" fillId="0" borderId="0"/>
    <xf numFmtId="0" fontId="85" fillId="51" borderId="107"/>
    <xf numFmtId="0" fontId="70" fillId="0" borderId="0"/>
    <xf numFmtId="0" fontId="70" fillId="0" borderId="0"/>
    <xf numFmtId="0" fontId="19" fillId="0" borderId="0"/>
    <xf numFmtId="0" fontId="278" fillId="0" borderId="0"/>
    <xf numFmtId="0" fontId="70" fillId="0" borderId="0"/>
    <xf numFmtId="0" fontId="59" fillId="0" borderId="54"/>
    <xf numFmtId="0" fontId="278" fillId="0" borderId="0"/>
    <xf numFmtId="0" fontId="278" fillId="0" borderId="66"/>
    <xf numFmtId="0" fontId="70" fillId="0" borderId="0"/>
    <xf numFmtId="0" fontId="278" fillId="0" borderId="0"/>
    <xf numFmtId="0" fontId="139" fillId="44" borderId="61"/>
    <xf numFmtId="0" fontId="70" fillId="0" borderId="0"/>
    <xf numFmtId="0" fontId="70" fillId="0" borderId="0"/>
    <xf numFmtId="0" fontId="139" fillId="44" borderId="61"/>
    <xf numFmtId="0" fontId="19" fillId="0" borderId="0"/>
    <xf numFmtId="0" fontId="278" fillId="0" borderId="0"/>
    <xf numFmtId="0" fontId="70" fillId="0" borderId="0"/>
    <xf numFmtId="0" fontId="70" fillId="0" borderId="0"/>
    <xf numFmtId="0" fontId="50" fillId="0" borderId="0"/>
    <xf numFmtId="0" fontId="278" fillId="0" borderId="0"/>
    <xf numFmtId="0" fontId="19" fillId="0" borderId="0"/>
    <xf numFmtId="0" fontId="278" fillId="48" borderId="83"/>
    <xf numFmtId="0" fontId="70" fillId="0" borderId="0"/>
    <xf numFmtId="0" fontId="70" fillId="0" borderId="0"/>
    <xf numFmtId="0" fontId="70" fillId="0" borderId="0"/>
    <xf numFmtId="0" fontId="278" fillId="0" borderId="0"/>
    <xf numFmtId="0" fontId="19" fillId="0" borderId="0"/>
    <xf numFmtId="0" fontId="139" fillId="44" borderId="61"/>
    <xf numFmtId="0" fontId="19" fillId="0" borderId="0"/>
    <xf numFmtId="0" fontId="52" fillId="0" borderId="0"/>
    <xf numFmtId="0" fontId="70" fillId="0" borderId="0"/>
    <xf numFmtId="0" fontId="70" fillId="0" borderId="0"/>
    <xf numFmtId="0" fontId="70" fillId="0" borderId="0"/>
    <xf numFmtId="0" fontId="278" fillId="0" borderId="0"/>
    <xf numFmtId="0" fontId="278" fillId="0" borderId="0"/>
    <xf numFmtId="0" fontId="70" fillId="0" borderId="0"/>
    <xf numFmtId="0" fontId="270" fillId="0" borderId="112"/>
    <xf numFmtId="0" fontId="70" fillId="0" borderId="0"/>
    <xf numFmtId="0" fontId="70" fillId="0" borderId="0"/>
    <xf numFmtId="0" fontId="70" fillId="49" borderId="0"/>
    <xf numFmtId="0" fontId="278" fillId="0" borderId="0"/>
    <xf numFmtId="0" fontId="70" fillId="0" borderId="0"/>
    <xf numFmtId="0" fontId="64" fillId="0" borderId="55"/>
    <xf numFmtId="0" fontId="70" fillId="0" borderId="0"/>
    <xf numFmtId="0" fontId="70" fillId="0" borderId="0"/>
    <xf numFmtId="0" fontId="19" fillId="0" borderId="0"/>
    <xf numFmtId="0" fontId="228" fillId="45" borderId="84"/>
    <xf numFmtId="0" fontId="19" fillId="0" borderId="0"/>
    <xf numFmtId="0" fontId="19" fillId="0" borderId="0"/>
    <xf numFmtId="0" fontId="19" fillId="0" borderId="0"/>
    <xf numFmtId="0" fontId="19" fillId="0" borderId="0"/>
    <xf numFmtId="0" fontId="70" fillId="0" borderId="0"/>
    <xf numFmtId="0" fontId="70" fillId="0" borderId="0"/>
    <xf numFmtId="0" fontId="19" fillId="0" borderId="0"/>
    <xf numFmtId="0" fontId="139" fillId="44" borderId="61"/>
    <xf numFmtId="0" fontId="70" fillId="0" borderId="0"/>
    <xf numFmtId="0" fontId="8" fillId="45" borderId="0"/>
    <xf numFmtId="0" fontId="70" fillId="0" borderId="0"/>
    <xf numFmtId="0" fontId="70" fillId="0" borderId="0"/>
    <xf numFmtId="0" fontId="139" fillId="44" borderId="61"/>
    <xf numFmtId="0" fontId="270" fillId="0" borderId="112"/>
    <xf numFmtId="0" fontId="278" fillId="0" borderId="0"/>
    <xf numFmtId="0" fontId="59" fillId="0" borderId="54"/>
    <xf numFmtId="0" fontId="70" fillId="0" borderId="0"/>
    <xf numFmtId="0" fontId="278" fillId="0" borderId="0"/>
    <xf numFmtId="0" fontId="70" fillId="0" borderId="0"/>
    <xf numFmtId="0" fontId="70" fillId="0" borderId="0"/>
    <xf numFmtId="0" fontId="278" fillId="0" borderId="0"/>
    <xf numFmtId="0" fontId="270" fillId="0" borderId="112"/>
    <xf numFmtId="0" fontId="70" fillId="0" borderId="0"/>
    <xf numFmtId="0" fontId="70" fillId="0" borderId="0"/>
    <xf numFmtId="0" fontId="59" fillId="0" borderId="54"/>
    <xf numFmtId="0" fontId="70" fillId="0" borderId="0"/>
    <xf numFmtId="0" fontId="270" fillId="0" borderId="112"/>
    <xf numFmtId="0" fontId="19" fillId="0" borderId="0"/>
    <xf numFmtId="0" fontId="70" fillId="0" borderId="0"/>
    <xf numFmtId="0" fontId="70" fillId="41" borderId="0"/>
    <xf numFmtId="0" fontId="59" fillId="0" borderId="54"/>
    <xf numFmtId="0" fontId="70" fillId="0" borderId="0"/>
    <xf numFmtId="0" fontId="278" fillId="0" borderId="0"/>
    <xf numFmtId="0" fontId="278" fillId="0" borderId="0"/>
    <xf numFmtId="0" fontId="278" fillId="0" borderId="0"/>
    <xf numFmtId="0" fontId="70" fillId="0" borderId="0"/>
    <xf numFmtId="0" fontId="19" fillId="0" borderId="0"/>
    <xf numFmtId="0" fontId="19" fillId="0" borderId="0"/>
    <xf numFmtId="0" fontId="19" fillId="0" borderId="0"/>
    <xf numFmtId="0" fontId="19" fillId="0" borderId="0"/>
    <xf numFmtId="0" fontId="278" fillId="48" borderId="83"/>
    <xf numFmtId="0" fontId="70" fillId="0" borderId="0"/>
    <xf numFmtId="0" fontId="70" fillId="0" borderId="0"/>
    <xf numFmtId="0" fontId="70" fillId="0" borderId="0"/>
    <xf numFmtId="0" fontId="50" fillId="0" borderId="0"/>
    <xf numFmtId="0" fontId="272" fillId="0" borderId="0"/>
    <xf numFmtId="0" fontId="70" fillId="0" borderId="0"/>
    <xf numFmtId="0" fontId="278" fillId="0" borderId="0"/>
    <xf numFmtId="0" fontId="19" fillId="0" borderId="0"/>
    <xf numFmtId="0" fontId="19" fillId="0" borderId="0"/>
    <xf numFmtId="0" fontId="70" fillId="0" borderId="0"/>
    <xf numFmtId="0" fontId="49" fillId="0" borderId="0"/>
    <xf numFmtId="0" fontId="19" fillId="0" borderId="0"/>
    <xf numFmtId="0" fontId="278" fillId="0" borderId="0"/>
    <xf numFmtId="0" fontId="70" fillId="0" borderId="0"/>
    <xf numFmtId="0" fontId="70" fillId="0" borderId="0"/>
    <xf numFmtId="0" fontId="278" fillId="0" borderId="0"/>
    <xf numFmtId="0" fontId="278" fillId="0" borderId="0"/>
    <xf numFmtId="0" fontId="278" fillId="0" borderId="0"/>
    <xf numFmtId="0" fontId="70" fillId="0" borderId="0"/>
    <xf numFmtId="0" fontId="70" fillId="0" borderId="0"/>
    <xf numFmtId="0" fontId="70" fillId="0" borderId="0"/>
    <xf numFmtId="0" fontId="139" fillId="44" borderId="61"/>
    <xf numFmtId="0" fontId="278" fillId="0" borderId="0"/>
    <xf numFmtId="0" fontId="70" fillId="0" borderId="0"/>
    <xf numFmtId="0" fontId="278" fillId="0" borderId="0"/>
    <xf numFmtId="0" fontId="88" fillId="41" borderId="0"/>
    <xf numFmtId="0" fontId="278" fillId="0" borderId="0"/>
    <xf numFmtId="0" fontId="70" fillId="0" borderId="0"/>
    <xf numFmtId="0" fontId="70" fillId="0" borderId="0"/>
    <xf numFmtId="0" fontId="19" fillId="0" borderId="0"/>
    <xf numFmtId="0" fontId="59" fillId="0" borderId="0"/>
    <xf numFmtId="0" fontId="70" fillId="0" borderId="0"/>
    <xf numFmtId="0" fontId="19" fillId="0" borderId="0"/>
    <xf numFmtId="0" fontId="70" fillId="0" borderId="0"/>
    <xf numFmtId="0" fontId="8" fillId="48" borderId="0"/>
    <xf numFmtId="0" fontId="139" fillId="44" borderId="61"/>
    <xf numFmtId="0" fontId="278" fillId="0" borderId="0"/>
    <xf numFmtId="0" fontId="270" fillId="0" borderId="112"/>
    <xf numFmtId="0" fontId="70" fillId="0" borderId="0"/>
    <xf numFmtId="0" fontId="99" fillId="45" borderId="61"/>
    <xf numFmtId="0" fontId="270" fillId="0" borderId="112"/>
    <xf numFmtId="0" fontId="278" fillId="0" borderId="0"/>
    <xf numFmtId="0" fontId="65" fillId="0" borderId="0"/>
    <xf numFmtId="0" fontId="70" fillId="0" borderId="0"/>
    <xf numFmtId="0" fontId="278" fillId="0" borderId="0"/>
    <xf numFmtId="0" fontId="19" fillId="0" borderId="0"/>
    <xf numFmtId="0" fontId="46" fillId="0" borderId="0"/>
    <xf numFmtId="0" fontId="278" fillId="0" borderId="0"/>
    <xf numFmtId="0" fontId="228" fillId="45" borderId="84"/>
    <xf numFmtId="0" fontId="278" fillId="0" borderId="0"/>
    <xf numFmtId="0" fontId="278" fillId="0" borderId="0"/>
    <xf numFmtId="0" fontId="278" fillId="0" borderId="0"/>
    <xf numFmtId="0" fontId="70" fillId="49" borderId="0"/>
    <xf numFmtId="0" fontId="70" fillId="0" borderId="0"/>
    <xf numFmtId="0" fontId="70" fillId="0" borderId="0"/>
    <xf numFmtId="0" fontId="70" fillId="0" borderId="0"/>
    <xf numFmtId="0" fontId="19" fillId="0" borderId="0"/>
    <xf numFmtId="0" fontId="278" fillId="48" borderId="83"/>
    <xf numFmtId="0" fontId="278" fillId="0" borderId="0"/>
    <xf numFmtId="0" fontId="19" fillId="0" borderId="0"/>
    <xf numFmtId="0" fontId="19" fillId="0" borderId="0"/>
    <xf numFmtId="0" fontId="81" fillId="0" borderId="0"/>
    <xf numFmtId="0" fontId="19" fillId="0" borderId="0"/>
    <xf numFmtId="0" fontId="19" fillId="0" borderId="0"/>
    <xf numFmtId="0" fontId="70" fillId="0" borderId="0"/>
    <xf numFmtId="0" fontId="70" fillId="0" borderId="0"/>
    <xf numFmtId="0" fontId="278" fillId="0" borderId="0"/>
    <xf numFmtId="0" fontId="19" fillId="0" borderId="0"/>
    <xf numFmtId="0" fontId="278" fillId="0" borderId="0"/>
    <xf numFmtId="0" fontId="19" fillId="0" borderId="0"/>
    <xf numFmtId="0" fontId="278" fillId="0" borderId="0"/>
    <xf numFmtId="0" fontId="70" fillId="0" borderId="0"/>
    <xf numFmtId="0" fontId="270" fillId="0" borderId="112"/>
    <xf numFmtId="0" fontId="270" fillId="0" borderId="112"/>
    <xf numFmtId="0" fontId="70" fillId="46" borderId="0"/>
    <xf numFmtId="0" fontId="270" fillId="0" borderId="112"/>
    <xf numFmtId="0" fontId="70" fillId="39" borderId="0"/>
    <xf numFmtId="0" fontId="278" fillId="0" borderId="0"/>
    <xf numFmtId="0" fontId="45" fillId="43" borderId="0"/>
    <xf numFmtId="0" fontId="278" fillId="0" borderId="0"/>
    <xf numFmtId="0" fontId="19" fillId="0" borderId="0"/>
    <xf numFmtId="0" fontId="70" fillId="0" borderId="0"/>
    <xf numFmtId="0" fontId="70" fillId="0" borderId="0"/>
    <xf numFmtId="0" fontId="278" fillId="0" borderId="0"/>
    <xf numFmtId="0" fontId="79" fillId="0" borderId="116"/>
    <xf numFmtId="0" fontId="19" fillId="0" borderId="0"/>
    <xf numFmtId="0" fontId="70" fillId="0" borderId="0"/>
    <xf numFmtId="0" fontId="56" fillId="0" borderId="52"/>
    <xf numFmtId="0" fontId="278" fillId="0" borderId="0"/>
    <xf numFmtId="0" fontId="70" fillId="0" borderId="0"/>
    <xf numFmtId="0" fontId="52" fillId="0" borderId="67"/>
    <xf numFmtId="0" fontId="140" fillId="44" borderId="61"/>
    <xf numFmtId="0" fontId="19" fillId="0" borderId="0"/>
    <xf numFmtId="0" fontId="70" fillId="0" borderId="0"/>
    <xf numFmtId="0" fontId="278" fillId="0" borderId="0"/>
    <xf numFmtId="0" fontId="278" fillId="0" borderId="0"/>
    <xf numFmtId="0" fontId="70" fillId="0" borderId="0"/>
    <xf numFmtId="0" fontId="19" fillId="0" borderId="0"/>
    <xf numFmtId="0" fontId="46" fillId="0" borderId="0"/>
    <xf numFmtId="0" fontId="19" fillId="0" borderId="0"/>
    <xf numFmtId="0" fontId="263" fillId="0" borderId="108"/>
    <xf numFmtId="0" fontId="70" fillId="0" borderId="0"/>
    <xf numFmtId="0" fontId="70" fillId="0" borderId="0"/>
    <xf numFmtId="0" fontId="278" fillId="0" borderId="0"/>
    <xf numFmtId="0" fontId="63" fillId="0" borderId="55"/>
    <xf numFmtId="0" fontId="70" fillId="0" borderId="0"/>
    <xf numFmtId="0" fontId="278" fillId="0" borderId="0"/>
    <xf numFmtId="0" fontId="278" fillId="0" borderId="0"/>
    <xf numFmtId="0" fontId="270" fillId="0" borderId="112"/>
    <xf numFmtId="0" fontId="81" fillId="0" borderId="132"/>
    <xf numFmtId="0" fontId="70" fillId="0" borderId="0"/>
    <xf numFmtId="0" fontId="19" fillId="0" borderId="0"/>
    <xf numFmtId="0" fontId="19" fillId="0" borderId="0"/>
    <xf numFmtId="0" fontId="278" fillId="0" borderId="0"/>
    <xf numFmtId="0" fontId="19" fillId="0" borderId="0"/>
    <xf numFmtId="0" fontId="139" fillId="44" borderId="61"/>
    <xf numFmtId="0" fontId="139" fillId="44" borderId="61"/>
    <xf numFmtId="0" fontId="19" fillId="0" borderId="0"/>
    <xf numFmtId="0" fontId="278" fillId="0" borderId="0"/>
    <xf numFmtId="0" fontId="19" fillId="0" borderId="0"/>
    <xf numFmtId="0" fontId="70" fillId="0" borderId="0"/>
    <xf numFmtId="0" fontId="19" fillId="0" borderId="0"/>
    <xf numFmtId="0" fontId="46" fillId="0" borderId="0"/>
    <xf numFmtId="0" fontId="276" fillId="0" borderId="0"/>
    <xf numFmtId="0" fontId="45" fillId="57" borderId="0"/>
    <xf numFmtId="0" fontId="59" fillId="0" borderId="54"/>
    <xf numFmtId="0" fontId="278" fillId="48" borderId="83"/>
    <xf numFmtId="0" fontId="19" fillId="0" borderId="0"/>
    <xf numFmtId="0" fontId="278" fillId="0" borderId="0"/>
    <xf numFmtId="0" fontId="8" fillId="45" borderId="0"/>
    <xf numFmtId="0" fontId="70" fillId="0" borderId="0"/>
    <xf numFmtId="0" fontId="70" fillId="0" borderId="0"/>
    <xf numFmtId="0" fontId="70" fillId="0" borderId="0"/>
    <xf numFmtId="0" fontId="278" fillId="0" borderId="0"/>
    <xf numFmtId="0" fontId="139" fillId="44" borderId="61"/>
    <xf numFmtId="0" fontId="70" fillId="0" borderId="0"/>
    <xf numFmtId="0" fontId="19" fillId="0" borderId="0"/>
    <xf numFmtId="0" fontId="70" fillId="0" borderId="0"/>
    <xf numFmtId="0" fontId="52" fillId="0" borderId="0"/>
    <xf numFmtId="0" fontId="19" fillId="0" borderId="0"/>
    <xf numFmtId="0" fontId="59" fillId="0" borderId="54"/>
    <xf numFmtId="0" fontId="59" fillId="0" borderId="54"/>
    <xf numFmtId="0" fontId="70" fillId="0" borderId="0"/>
    <xf numFmtId="0" fontId="139" fillId="44" borderId="61"/>
    <xf numFmtId="0" fontId="270" fillId="0" borderId="112"/>
    <xf numFmtId="0" fontId="19" fillId="0" borderId="0"/>
    <xf numFmtId="0" fontId="139" fillId="44" borderId="61"/>
    <xf numFmtId="0" fontId="19" fillId="0" borderId="0"/>
    <xf numFmtId="0" fontId="8" fillId="47" borderId="0"/>
    <xf numFmtId="0" fontId="70" fillId="42" borderId="0"/>
    <xf numFmtId="0" fontId="278" fillId="0" borderId="0"/>
    <xf numFmtId="0" fontId="119" fillId="0" borderId="54"/>
    <xf numFmtId="0" fontId="278" fillId="0" borderId="0"/>
    <xf numFmtId="0" fontId="278" fillId="0" borderId="0"/>
    <xf numFmtId="0" fontId="79" fillId="0" borderId="70"/>
    <xf numFmtId="0" fontId="70" fillId="0" borderId="0"/>
    <xf numFmtId="0" fontId="278" fillId="0" borderId="0"/>
    <xf numFmtId="0" fontId="19" fillId="0" borderId="0"/>
    <xf numFmtId="0" fontId="163" fillId="0" borderId="114"/>
    <xf numFmtId="0" fontId="70" fillId="0" borderId="0"/>
    <xf numFmtId="0" fontId="19" fillId="0" borderId="0"/>
    <xf numFmtId="0" fontId="70" fillId="0" borderId="0"/>
    <xf numFmtId="0" fontId="19" fillId="0" borderId="0"/>
    <xf numFmtId="0" fontId="70" fillId="0" borderId="0"/>
    <xf numFmtId="0" fontId="19" fillId="0" borderId="0"/>
    <xf numFmtId="0" fontId="19" fillId="48" borderId="0"/>
    <xf numFmtId="0" fontId="19" fillId="0" borderId="0"/>
    <xf numFmtId="0" fontId="70" fillId="0" borderId="0"/>
    <xf numFmtId="0" fontId="278" fillId="0" borderId="0"/>
    <xf numFmtId="0" fontId="70" fillId="42" borderId="0"/>
    <xf numFmtId="0" fontId="19" fillId="0" borderId="0"/>
    <xf numFmtId="0" fontId="56" fillId="0" borderId="52"/>
    <xf numFmtId="0" fontId="70" fillId="0" borderId="0"/>
    <xf numFmtId="0" fontId="278" fillId="48" borderId="83"/>
    <xf numFmtId="0" fontId="278" fillId="48" borderId="83"/>
    <xf numFmtId="0" fontId="278" fillId="0" borderId="0"/>
    <xf numFmtId="0" fontId="8" fillId="92" borderId="100"/>
    <xf numFmtId="0" fontId="106" fillId="0" borderId="64"/>
    <xf numFmtId="0" fontId="228" fillId="45" borderId="84"/>
    <xf numFmtId="0" fontId="56" fillId="0" borderId="52"/>
    <xf numFmtId="0" fontId="278" fillId="48" borderId="83"/>
    <xf numFmtId="0" fontId="278" fillId="0" borderId="0"/>
    <xf numFmtId="0" fontId="278" fillId="0" borderId="0"/>
    <xf numFmtId="0" fontId="278" fillId="0" borderId="0"/>
    <xf numFmtId="0" fontId="52" fillId="0" borderId="0"/>
    <xf numFmtId="0" fontId="19" fillId="0" borderId="0"/>
    <xf numFmtId="0" fontId="70" fillId="0" borderId="0"/>
    <xf numFmtId="0" fontId="19" fillId="0" borderId="0"/>
    <xf numFmtId="0" fontId="59" fillId="0" borderId="54"/>
    <xf numFmtId="0" fontId="278" fillId="0" borderId="0"/>
    <xf numFmtId="0" fontId="278" fillId="0" borderId="0"/>
    <xf numFmtId="0" fontId="41" fillId="45" borderId="48"/>
    <xf numFmtId="0" fontId="70" fillId="0" borderId="0"/>
    <xf numFmtId="0" fontId="19" fillId="0" borderId="0"/>
    <xf numFmtId="0" fontId="70" fillId="0" borderId="0"/>
    <xf numFmtId="0" fontId="70" fillId="0" borderId="0"/>
    <xf numFmtId="0" fontId="278" fillId="0" borderId="0"/>
    <xf numFmtId="0" fontId="56" fillId="0" borderId="52"/>
    <xf numFmtId="0" fontId="70" fillId="0" borderId="0"/>
    <xf numFmtId="0" fontId="270" fillId="0" borderId="112"/>
    <xf numFmtId="0" fontId="70" fillId="0" borderId="0"/>
    <xf numFmtId="0" fontId="59" fillId="0" borderId="54"/>
    <xf numFmtId="0" fontId="70" fillId="0" borderId="0"/>
    <xf numFmtId="0" fontId="70" fillId="42" borderId="0"/>
    <xf numFmtId="0" fontId="270" fillId="0" borderId="112"/>
    <xf numFmtId="0" fontId="70" fillId="44" borderId="0"/>
    <xf numFmtId="0" fontId="19" fillId="0" borderId="0"/>
    <xf numFmtId="0" fontId="278" fillId="0" borderId="0"/>
    <xf numFmtId="0" fontId="3" fillId="63" borderId="137"/>
    <xf numFmtId="0" fontId="19" fillId="0" borderId="0"/>
    <xf numFmtId="0" fontId="19" fillId="0" borderId="0"/>
    <xf numFmtId="0" fontId="70" fillId="0" borderId="0"/>
    <xf numFmtId="0" fontId="70" fillId="0" borderId="0"/>
    <xf numFmtId="0" fontId="70" fillId="0" borderId="0"/>
    <xf numFmtId="0" fontId="70" fillId="0" borderId="0"/>
    <xf numFmtId="0" fontId="278" fillId="0" borderId="0"/>
    <xf numFmtId="0" fontId="70" fillId="0" borderId="0"/>
    <xf numFmtId="0" fontId="19" fillId="0" borderId="0"/>
    <xf numFmtId="0" fontId="270" fillId="0" borderId="112"/>
    <xf numFmtId="0" fontId="278" fillId="0" borderId="0"/>
    <xf numFmtId="0" fontId="263" fillId="0" borderId="108"/>
    <xf numFmtId="0" fontId="70" fillId="47" borderId="0"/>
    <xf numFmtId="0" fontId="70" fillId="0" borderId="0"/>
    <xf numFmtId="0" fontId="70" fillId="0" borderId="0"/>
    <xf numFmtId="0" fontId="70" fillId="0" borderId="0"/>
    <xf numFmtId="0" fontId="19" fillId="0" borderId="0"/>
    <xf numFmtId="0" fontId="270" fillId="0" borderId="112"/>
    <xf numFmtId="0" fontId="270" fillId="0" borderId="112"/>
    <xf numFmtId="0" fontId="70" fillId="0" borderId="0"/>
    <xf numFmtId="0" fontId="272" fillId="0" borderId="144"/>
    <xf numFmtId="0" fontId="19" fillId="0" borderId="0"/>
    <xf numFmtId="0" fontId="278" fillId="0" borderId="0"/>
    <xf numFmtId="0" fontId="270" fillId="0" borderId="112"/>
    <xf numFmtId="0" fontId="278" fillId="0" borderId="0"/>
    <xf numFmtId="0" fontId="19" fillId="0" borderId="0"/>
    <xf numFmtId="0" fontId="278" fillId="0" borderId="0"/>
    <xf numFmtId="0" fontId="270" fillId="0" borderId="112"/>
    <xf numFmtId="0" fontId="70" fillId="0" borderId="0"/>
    <xf numFmtId="0" fontId="70" fillId="0" borderId="0"/>
    <xf numFmtId="0" fontId="59" fillId="0" borderId="0"/>
    <xf numFmtId="0" fontId="59" fillId="0" borderId="54"/>
    <xf numFmtId="0" fontId="19" fillId="0" borderId="0"/>
    <xf numFmtId="0" fontId="64" fillId="0" borderId="55"/>
    <xf numFmtId="0" fontId="70" fillId="0" borderId="0"/>
    <xf numFmtId="0" fontId="50" fillId="0" borderId="0"/>
    <xf numFmtId="0" fontId="59" fillId="0" borderId="54"/>
    <xf numFmtId="0" fontId="70" fillId="0" borderId="0"/>
    <xf numFmtId="0" fontId="19" fillId="0" borderId="0"/>
    <xf numFmtId="0" fontId="278" fillId="0" borderId="0"/>
    <xf numFmtId="0" fontId="19" fillId="0" borderId="0"/>
    <xf numFmtId="0" fontId="70" fillId="0" borderId="0"/>
    <xf numFmtId="0" fontId="278" fillId="48" borderId="83"/>
    <xf numFmtId="0" fontId="278" fillId="0" borderId="0"/>
    <xf numFmtId="0" fontId="70" fillId="0" borderId="0"/>
    <xf numFmtId="0" fontId="70" fillId="0" borderId="0"/>
    <xf numFmtId="0" fontId="19" fillId="0" borderId="0"/>
    <xf numFmtId="0" fontId="278" fillId="0" borderId="0"/>
    <xf numFmtId="0" fontId="278" fillId="0" borderId="0"/>
    <xf numFmtId="0" fontId="8" fillId="44" borderId="0"/>
    <xf numFmtId="0" fontId="19" fillId="0" borderId="0"/>
    <xf numFmtId="0" fontId="19" fillId="0" borderId="0"/>
    <xf numFmtId="0" fontId="19" fillId="0" borderId="0"/>
    <xf numFmtId="0" fontId="19" fillId="0" borderId="0"/>
    <xf numFmtId="0" fontId="70" fillId="0" borderId="0"/>
    <xf numFmtId="0" fontId="278" fillId="0" borderId="0"/>
    <xf numFmtId="0" fontId="70" fillId="0" borderId="0"/>
    <xf numFmtId="0" fontId="19" fillId="0" borderId="0"/>
    <xf numFmtId="0" fontId="278" fillId="0" borderId="0"/>
    <xf numFmtId="0" fontId="19" fillId="0" borderId="0"/>
    <xf numFmtId="0" fontId="19" fillId="0" borderId="0"/>
    <xf numFmtId="0" fontId="272" fillId="82" borderId="116"/>
    <xf numFmtId="0" fontId="163" fillId="0" borderId="114"/>
    <xf numFmtId="0" fontId="140" fillId="44" borderId="61"/>
    <xf numFmtId="0" fontId="56" fillId="0" borderId="52"/>
    <xf numFmtId="0" fontId="278" fillId="48" borderId="83"/>
    <xf numFmtId="0" fontId="19" fillId="0" borderId="0"/>
    <xf numFmtId="0" fontId="19" fillId="0" borderId="0"/>
    <xf numFmtId="0" fontId="278" fillId="48" borderId="83"/>
    <xf numFmtId="0" fontId="278" fillId="48" borderId="83"/>
    <xf numFmtId="0" fontId="70" fillId="0" borderId="0"/>
    <xf numFmtId="0" fontId="278" fillId="48" borderId="83"/>
    <xf numFmtId="0" fontId="278" fillId="0" borderId="0"/>
    <xf numFmtId="0" fontId="70" fillId="0" borderId="0"/>
    <xf numFmtId="0" fontId="233" fillId="99" borderId="102"/>
    <xf numFmtId="0" fontId="208" fillId="1" borderId="132"/>
    <xf numFmtId="0" fontId="70" fillId="0" borderId="0"/>
    <xf numFmtId="0" fontId="74" fillId="54" borderId="0"/>
    <xf numFmtId="0" fontId="278" fillId="0" borderId="0"/>
    <xf numFmtId="0" fontId="278" fillId="0" borderId="0"/>
    <xf numFmtId="0" fontId="46" fillId="0" borderId="0"/>
    <xf numFmtId="0" fontId="19" fillId="0" borderId="0"/>
    <xf numFmtId="0" fontId="272" fillId="82" borderId="116"/>
    <xf numFmtId="0" fontId="76" fillId="47" borderId="0"/>
    <xf numFmtId="0" fontId="59" fillId="0" borderId="0"/>
    <xf numFmtId="0" fontId="70" fillId="0" borderId="0"/>
    <xf numFmtId="0" fontId="278" fillId="0" borderId="0"/>
    <xf numFmtId="0" fontId="52" fillId="0" borderId="0"/>
    <xf numFmtId="0" fontId="278" fillId="48" borderId="83"/>
    <xf numFmtId="0" fontId="70" fillId="0" borderId="0"/>
    <xf numFmtId="0" fontId="17" fillId="0" borderId="0"/>
    <xf numFmtId="0" fontId="278" fillId="0" borderId="0"/>
    <xf numFmtId="0" fontId="70" fillId="0" borderId="0"/>
    <xf numFmtId="0" fontId="70" fillId="0" borderId="0"/>
    <xf numFmtId="0" fontId="278" fillId="0" borderId="0"/>
    <xf numFmtId="0" fontId="278" fillId="0" borderId="0"/>
    <xf numFmtId="0" fontId="19" fillId="0" borderId="0"/>
    <xf numFmtId="0" fontId="70" fillId="0" borderId="0"/>
    <xf numFmtId="0" fontId="19" fillId="0" borderId="0"/>
    <xf numFmtId="0" fontId="278" fillId="0" borderId="0"/>
    <xf numFmtId="0" fontId="232" fillId="96" borderId="40"/>
    <xf numFmtId="0" fontId="278" fillId="0" borderId="0"/>
    <xf numFmtId="0" fontId="70" fillId="0" borderId="0"/>
    <xf numFmtId="0" fontId="278" fillId="0" borderId="0"/>
    <xf numFmtId="0" fontId="70" fillId="0" borderId="0"/>
    <xf numFmtId="0" fontId="59" fillId="0" borderId="54"/>
    <xf numFmtId="0" fontId="70" fillId="0" borderId="0"/>
    <xf numFmtId="0" fontId="278" fillId="0" borderId="0"/>
    <xf numFmtId="0" fontId="70" fillId="41" borderId="0"/>
    <xf numFmtId="0" fontId="270" fillId="0" borderId="112"/>
    <xf numFmtId="0" fontId="278" fillId="48" borderId="83"/>
    <xf numFmtId="0" fontId="70" fillId="40" borderId="0"/>
    <xf numFmtId="0" fontId="70" fillId="0" borderId="0"/>
    <xf numFmtId="0" fontId="278" fillId="0" borderId="0"/>
    <xf numFmtId="0" fontId="19" fillId="0" borderId="0"/>
    <xf numFmtId="0" fontId="8" fillId="46" borderId="0"/>
    <xf numFmtId="0" fontId="278" fillId="0" borderId="0"/>
    <xf numFmtId="0" fontId="19" fillId="0" borderId="0"/>
    <xf numFmtId="0" fontId="140" fillId="44" borderId="61"/>
    <xf numFmtId="0" fontId="19" fillId="0" borderId="0"/>
    <xf numFmtId="0" fontId="278" fillId="0" borderId="0"/>
    <xf numFmtId="0" fontId="139" fillId="44" borderId="61"/>
    <xf numFmtId="0" fontId="278" fillId="0" borderId="0"/>
    <xf numFmtId="0" fontId="270" fillId="0" borderId="112"/>
    <xf numFmtId="0" fontId="278" fillId="0" borderId="0"/>
    <xf numFmtId="0" fontId="19" fillId="0" borderId="0"/>
    <xf numFmtId="0" fontId="70" fillId="0" borderId="0"/>
    <xf numFmtId="0" fontId="208" fillId="0" borderId="0"/>
    <xf numFmtId="0" fontId="278" fillId="48" borderId="83"/>
    <xf numFmtId="0" fontId="278" fillId="0" borderId="0"/>
    <xf numFmtId="0" fontId="19" fillId="0" borderId="0"/>
    <xf numFmtId="0" fontId="74" fillId="55" borderId="0"/>
    <xf numFmtId="0" fontId="278" fillId="0" borderId="67"/>
    <xf numFmtId="0" fontId="19" fillId="0" borderId="0"/>
    <xf numFmtId="0" fontId="19" fillId="0" borderId="0"/>
    <xf numFmtId="0" fontId="70" fillId="0" borderId="0"/>
    <xf numFmtId="0" fontId="228" fillId="45" borderId="84"/>
    <xf numFmtId="0" fontId="70" fillId="0" borderId="0"/>
    <xf numFmtId="0" fontId="76" fillId="52" borderId="0"/>
    <xf numFmtId="0" fontId="70" fillId="0" borderId="0"/>
    <xf numFmtId="0" fontId="70" fillId="0" borderId="0"/>
    <xf numFmtId="0" fontId="278" fillId="0" borderId="0"/>
    <xf numFmtId="0" fontId="70" fillId="0" borderId="0"/>
    <xf numFmtId="0" fontId="70" fillId="0" borderId="0"/>
    <xf numFmtId="0" fontId="70" fillId="0" borderId="0"/>
    <xf numFmtId="0" fontId="70" fillId="0" borderId="0"/>
    <xf numFmtId="0" fontId="19" fillId="0" borderId="0"/>
    <xf numFmtId="0" fontId="19" fillId="0" borderId="0"/>
    <xf numFmtId="0" fontId="272" fillId="0" borderId="144"/>
    <xf numFmtId="0" fontId="278" fillId="0" borderId="0"/>
    <xf numFmtId="0" fontId="278" fillId="0" borderId="0"/>
    <xf numFmtId="0" fontId="70" fillId="0" borderId="0"/>
    <xf numFmtId="0" fontId="74" fillId="49" borderId="0"/>
    <xf numFmtId="0" fontId="19" fillId="0" borderId="0"/>
    <xf numFmtId="0" fontId="70" fillId="0" borderId="0"/>
    <xf numFmtId="0" fontId="278" fillId="0" borderId="0"/>
    <xf numFmtId="0" fontId="19" fillId="0" borderId="0"/>
    <xf numFmtId="0" fontId="70" fillId="0" borderId="0"/>
    <xf numFmtId="0" fontId="19" fillId="0" borderId="0"/>
    <xf numFmtId="0" fontId="278" fillId="0" borderId="0"/>
    <xf numFmtId="0" fontId="70" fillId="0" borderId="0"/>
    <xf numFmtId="0" fontId="70" fillId="0" borderId="0"/>
    <xf numFmtId="0" fontId="70" fillId="0" borderId="0"/>
    <xf numFmtId="0" fontId="70" fillId="0" borderId="0"/>
    <xf numFmtId="0" fontId="154" fillId="0" borderId="0"/>
    <xf numFmtId="0" fontId="19" fillId="0" borderId="0"/>
    <xf numFmtId="0" fontId="270" fillId="0" borderId="112"/>
    <xf numFmtId="0" fontId="272" fillId="0" borderId="144"/>
    <xf numFmtId="0" fontId="278" fillId="0" borderId="0"/>
    <xf numFmtId="0" fontId="278" fillId="0" borderId="0"/>
    <xf numFmtId="0" fontId="19" fillId="0" borderId="0"/>
    <xf numFmtId="0" fontId="19" fillId="0" borderId="0"/>
    <xf numFmtId="0" fontId="70" fillId="0" borderId="0"/>
    <xf numFmtId="0" fontId="70" fillId="0" borderId="0"/>
    <xf numFmtId="0" fontId="46" fillId="0" borderId="0"/>
    <xf numFmtId="0" fontId="74" fillId="56" borderId="0"/>
    <xf numFmtId="0" fontId="19" fillId="0" borderId="0"/>
    <xf numFmtId="0" fontId="70" fillId="0" borderId="0"/>
    <xf numFmtId="0" fontId="278" fillId="0" borderId="101"/>
    <xf numFmtId="0" fontId="19" fillId="0" borderId="0"/>
    <xf numFmtId="0" fontId="278" fillId="0" borderId="80"/>
    <xf numFmtId="0" fontId="278" fillId="0" borderId="0"/>
    <xf numFmtId="0" fontId="70" fillId="0" borderId="0"/>
    <xf numFmtId="0" fontId="278" fillId="0" borderId="0"/>
    <xf numFmtId="0" fontId="70" fillId="0" borderId="0"/>
    <xf numFmtId="0" fontId="278" fillId="0" borderId="0"/>
    <xf numFmtId="0" fontId="99" fillId="45" borderId="61"/>
    <xf numFmtId="0" fontId="139" fillId="44" borderId="61"/>
    <xf numFmtId="0" fontId="278" fillId="48" borderId="83"/>
    <xf numFmtId="0" fontId="19" fillId="0" borderId="0"/>
    <xf numFmtId="0" fontId="270" fillId="0" borderId="112"/>
    <xf numFmtId="0" fontId="278" fillId="0" borderId="0"/>
    <xf numFmtId="0" fontId="278" fillId="48" borderId="83"/>
    <xf numFmtId="0" fontId="19" fillId="0" borderId="0"/>
    <xf numFmtId="0" fontId="70" fillId="0" borderId="0"/>
    <xf numFmtId="0" fontId="70" fillId="0" borderId="0"/>
    <xf numFmtId="0" fontId="278" fillId="0" borderId="0"/>
    <xf numFmtId="0" fontId="278" fillId="0" borderId="0"/>
    <xf numFmtId="0" fontId="70" fillId="0" borderId="0"/>
    <xf numFmtId="0" fontId="45" fillId="72" borderId="0"/>
    <xf numFmtId="0" fontId="139" fillId="44" borderId="61"/>
    <xf numFmtId="0" fontId="74" fillId="55" borderId="0"/>
    <xf numFmtId="0" fontId="272" fillId="61" borderId="0"/>
    <xf numFmtId="0" fontId="70" fillId="0" borderId="0"/>
    <xf numFmtId="0" fontId="19" fillId="0" borderId="0"/>
    <xf numFmtId="0" fontId="272" fillId="0" borderId="0"/>
    <xf numFmtId="0" fontId="19" fillId="0" borderId="0"/>
    <xf numFmtId="0" fontId="63" fillId="0" borderId="55"/>
    <xf numFmtId="0" fontId="19" fillId="0" borderId="0"/>
    <xf numFmtId="0" fontId="70" fillId="0" borderId="0"/>
    <xf numFmtId="0" fontId="70" fillId="0" borderId="0"/>
    <xf numFmtId="0" fontId="19" fillId="0" borderId="0"/>
    <xf numFmtId="0" fontId="19" fillId="0" borderId="0"/>
    <xf numFmtId="0" fontId="70" fillId="0" borderId="0"/>
    <xf numFmtId="0" fontId="70" fillId="0" borderId="0"/>
    <xf numFmtId="0" fontId="70" fillId="0" borderId="0"/>
    <xf numFmtId="0" fontId="70" fillId="0" borderId="0"/>
    <xf numFmtId="0" fontId="19" fillId="0" borderId="0"/>
    <xf numFmtId="0" fontId="278" fillId="104" borderId="102"/>
    <xf numFmtId="0" fontId="70" fillId="0" borderId="0"/>
    <xf numFmtId="0" fontId="19" fillId="0" borderId="0"/>
    <xf numFmtId="0" fontId="70" fillId="0" borderId="0"/>
    <xf numFmtId="0" fontId="278" fillId="0" borderId="0"/>
    <xf numFmtId="0" fontId="45" fillId="59" borderId="0"/>
    <xf numFmtId="0" fontId="122" fillId="0" borderId="66"/>
    <xf numFmtId="0" fontId="19" fillId="0" borderId="0"/>
    <xf numFmtId="0" fontId="19" fillId="0" borderId="0"/>
    <xf numFmtId="0" fontId="278" fillId="0" borderId="0"/>
    <xf numFmtId="0" fontId="70" fillId="0" borderId="0"/>
    <xf numFmtId="0" fontId="70" fillId="0" borderId="0"/>
    <xf numFmtId="0" fontId="278" fillId="0" borderId="0"/>
    <xf numFmtId="0" fontId="56" fillId="0" borderId="52"/>
    <xf numFmtId="0" fontId="70" fillId="0" borderId="0"/>
    <xf numFmtId="0" fontId="8" fillId="44" borderId="0"/>
    <xf numFmtId="0" fontId="278" fillId="0" borderId="0"/>
    <xf numFmtId="0" fontId="278" fillId="0" borderId="0"/>
    <xf numFmtId="0" fontId="83" fillId="0" borderId="0"/>
    <xf numFmtId="0" fontId="19" fillId="0" borderId="0"/>
    <xf numFmtId="0" fontId="278" fillId="0" borderId="0"/>
    <xf numFmtId="0" fontId="70" fillId="0" borderId="0"/>
    <xf numFmtId="0" fontId="270" fillId="0" borderId="112"/>
    <xf numFmtId="0" fontId="19" fillId="0" borderId="0"/>
    <xf numFmtId="0" fontId="70" fillId="0" borderId="0"/>
    <xf numFmtId="0" fontId="70" fillId="0" borderId="0"/>
    <xf numFmtId="0" fontId="19" fillId="0" borderId="0"/>
    <xf numFmtId="0" fontId="278" fillId="0" borderId="0"/>
    <xf numFmtId="0" fontId="139" fillId="44" borderId="61"/>
    <xf numFmtId="0" fontId="62" fillId="0" borderId="0"/>
    <xf numFmtId="0" fontId="278" fillId="0" borderId="0"/>
    <xf numFmtId="0" fontId="70" fillId="0" borderId="0"/>
    <xf numFmtId="0" fontId="278" fillId="0" borderId="0"/>
    <xf numFmtId="0" fontId="19" fillId="0" borderId="0"/>
    <xf numFmtId="0" fontId="278" fillId="0" borderId="0"/>
    <xf numFmtId="0" fontId="139" fillId="44" borderId="61"/>
    <xf numFmtId="0" fontId="70" fillId="0" borderId="0"/>
    <xf numFmtId="0" fontId="278" fillId="0" borderId="0"/>
    <xf numFmtId="0" fontId="70" fillId="0" borderId="0"/>
    <xf numFmtId="0" fontId="70" fillId="0" borderId="0"/>
    <xf numFmtId="0" fontId="134" fillId="0" borderId="0"/>
    <xf numFmtId="0" fontId="70" fillId="0" borderId="0"/>
    <xf numFmtId="0" fontId="70" fillId="0" borderId="0"/>
    <xf numFmtId="0" fontId="278" fillId="0" borderId="0"/>
    <xf numFmtId="0" fontId="278" fillId="0" borderId="0"/>
    <xf numFmtId="0" fontId="278" fillId="48" borderId="83"/>
    <xf numFmtId="0" fontId="19" fillId="0" borderId="0"/>
    <xf numFmtId="0" fontId="278" fillId="0" borderId="0"/>
    <xf numFmtId="0" fontId="70" fillId="0" borderId="0"/>
    <xf numFmtId="0" fontId="115" fillId="0" borderId="0"/>
    <xf numFmtId="0" fontId="70" fillId="0" borderId="0"/>
    <xf numFmtId="0" fontId="278" fillId="48" borderId="83"/>
    <xf numFmtId="0" fontId="139" fillId="44" borderId="61"/>
    <xf numFmtId="0" fontId="58" fillId="0" borderId="0"/>
    <xf numFmtId="0" fontId="59" fillId="0" borderId="0"/>
    <xf numFmtId="0" fontId="70" fillId="0" borderId="0"/>
    <xf numFmtId="0" fontId="278" fillId="0" borderId="0"/>
    <xf numFmtId="0" fontId="70" fillId="0" borderId="0"/>
    <xf numFmtId="0" fontId="70" fillId="0" borderId="0"/>
    <xf numFmtId="0" fontId="70" fillId="0" borderId="0"/>
    <xf numFmtId="0" fontId="70" fillId="0" borderId="0"/>
    <xf numFmtId="0" fontId="59" fillId="0" borderId="0"/>
    <xf numFmtId="0" fontId="74" fillId="54" borderId="0"/>
    <xf numFmtId="0" fontId="70" fillId="0" borderId="0"/>
    <xf numFmtId="0" fontId="19" fillId="0" borderId="0"/>
    <xf numFmtId="0" fontId="272" fillId="82" borderId="116"/>
    <xf numFmtId="0" fontId="19" fillId="0" borderId="0"/>
    <xf numFmtId="0" fontId="19" fillId="0" borderId="0"/>
    <xf numFmtId="0" fontId="19" fillId="0" borderId="0"/>
    <xf numFmtId="0" fontId="19" fillId="0" borderId="0"/>
    <xf numFmtId="0" fontId="19" fillId="0" borderId="0"/>
    <xf numFmtId="0" fontId="19" fillId="0" borderId="0"/>
    <xf numFmtId="0" fontId="70" fillId="0" borderId="0"/>
    <xf numFmtId="0" fontId="278" fillId="0" borderId="0"/>
    <xf numFmtId="0" fontId="19" fillId="0" borderId="0"/>
    <xf numFmtId="0" fontId="70" fillId="0" borderId="0"/>
    <xf numFmtId="0" fontId="70" fillId="0" borderId="0"/>
    <xf numFmtId="0" fontId="70" fillId="0" borderId="0"/>
    <xf numFmtId="0" fontId="19" fillId="0" borderId="0"/>
    <xf numFmtId="0" fontId="278" fillId="0" borderId="168"/>
    <xf numFmtId="0" fontId="19" fillId="0" borderId="0"/>
    <xf numFmtId="0" fontId="19" fillId="0" borderId="0"/>
    <xf numFmtId="0" fontId="270" fillId="0" borderId="112"/>
    <xf numFmtId="0" fontId="70" fillId="0" borderId="0"/>
    <xf numFmtId="0" fontId="278" fillId="48" borderId="83"/>
    <xf numFmtId="0" fontId="59" fillId="0" borderId="54"/>
    <xf numFmtId="0" fontId="70" fillId="0" borderId="0"/>
    <xf numFmtId="0" fontId="278" fillId="0" borderId="0"/>
    <xf numFmtId="0" fontId="70" fillId="0" borderId="0"/>
    <xf numFmtId="0" fontId="70" fillId="0" borderId="0"/>
    <xf numFmtId="0" fontId="70" fillId="0" borderId="0"/>
    <xf numFmtId="0" fontId="70" fillId="0" borderId="0"/>
    <xf numFmtId="0" fontId="278" fillId="0" borderId="0"/>
    <xf numFmtId="0" fontId="19" fillId="47" borderId="0"/>
    <xf numFmtId="0" fontId="19" fillId="0" borderId="0"/>
    <xf numFmtId="0" fontId="70" fillId="0" borderId="0"/>
    <xf numFmtId="0" fontId="19" fillId="0" borderId="0"/>
    <xf numFmtId="0" fontId="278" fillId="0" borderId="0"/>
    <xf numFmtId="0" fontId="70" fillId="0" borderId="0"/>
    <xf numFmtId="0" fontId="70" fillId="0" borderId="0"/>
    <xf numFmtId="0" fontId="278" fillId="0" borderId="0"/>
    <xf numFmtId="0" fontId="70" fillId="0" borderId="0"/>
    <xf numFmtId="0" fontId="278" fillId="0" borderId="0"/>
    <xf numFmtId="0" fontId="70" fillId="40" borderId="0"/>
    <xf numFmtId="0" fontId="70" fillId="0" borderId="0"/>
    <xf numFmtId="0" fontId="278" fillId="48" borderId="83"/>
    <xf numFmtId="0" fontId="70" fillId="0" borderId="0"/>
    <xf numFmtId="0" fontId="19" fillId="0" borderId="0"/>
    <xf numFmtId="0" fontId="70" fillId="0" borderId="0"/>
    <xf numFmtId="0" fontId="278" fillId="0" borderId="0"/>
    <xf numFmtId="0" fontId="70" fillId="0" borderId="0"/>
    <xf numFmtId="0" fontId="70" fillId="0" borderId="0"/>
    <xf numFmtId="0" fontId="62" fillId="0" borderId="0"/>
    <xf numFmtId="0" fontId="70" fillId="0" borderId="0"/>
    <xf numFmtId="0" fontId="46" fillId="0" borderId="0"/>
    <xf numFmtId="0" fontId="70" fillId="0" borderId="0"/>
    <xf numFmtId="0" fontId="270" fillId="0" borderId="112"/>
    <xf numFmtId="0" fontId="278" fillId="48" borderId="83"/>
    <xf numFmtId="0" fontId="278" fillId="0" borderId="0"/>
    <xf numFmtId="0" fontId="19" fillId="0" borderId="0"/>
    <xf numFmtId="0" fontId="19" fillId="0" borderId="0"/>
    <xf numFmtId="0" fontId="19" fillId="0" borderId="0"/>
    <xf numFmtId="0" fontId="70" fillId="0" borderId="0"/>
    <xf numFmtId="0" fontId="70" fillId="0" borderId="0"/>
    <xf numFmtId="0" fontId="70" fillId="0" borderId="0"/>
    <xf numFmtId="0" fontId="70" fillId="0" borderId="0"/>
    <xf numFmtId="0" fontId="19" fillId="0" borderId="0"/>
    <xf numFmtId="0" fontId="70" fillId="0" borderId="0"/>
    <xf numFmtId="0" fontId="19" fillId="0" borderId="0"/>
    <xf numFmtId="0" fontId="70" fillId="0" borderId="0"/>
    <xf numFmtId="0" fontId="278" fillId="0" borderId="0"/>
    <xf numFmtId="0" fontId="278" fillId="0" borderId="0"/>
    <xf numFmtId="0" fontId="19" fillId="0" borderId="0"/>
    <xf numFmtId="0" fontId="19" fillId="0" borderId="0"/>
    <xf numFmtId="0" fontId="139" fillId="44" borderId="61"/>
    <xf numFmtId="0" fontId="19" fillId="0" borderId="0"/>
    <xf numFmtId="0" fontId="250" fillId="107" borderId="168"/>
    <xf numFmtId="0" fontId="19" fillId="0" borderId="0"/>
    <xf numFmtId="0" fontId="278" fillId="0" borderId="0"/>
    <xf numFmtId="0" fontId="70" fillId="0" borderId="0"/>
    <xf numFmtId="0" fontId="70" fillId="0" borderId="0"/>
    <xf numFmtId="0" fontId="278" fillId="0" borderId="0"/>
    <xf numFmtId="0" fontId="19" fillId="0" borderId="0"/>
    <xf numFmtId="0" fontId="59" fillId="0" borderId="0"/>
    <xf numFmtId="0" fontId="278" fillId="48" borderId="83"/>
    <xf numFmtId="0" fontId="19" fillId="0" borderId="0"/>
    <xf numFmtId="0" fontId="19" fillId="0" borderId="0"/>
    <xf numFmtId="0" fontId="70" fillId="0" borderId="0"/>
    <xf numFmtId="0" fontId="278" fillId="0" borderId="0"/>
    <xf numFmtId="0" fontId="278" fillId="0" borderId="0"/>
    <xf numFmtId="0" fontId="278" fillId="0" borderId="0"/>
    <xf numFmtId="0" fontId="70" fillId="0" borderId="0"/>
    <xf numFmtId="0" fontId="74" fillId="53" borderId="0"/>
    <xf numFmtId="0" fontId="139" fillId="44" borderId="61"/>
    <xf numFmtId="0" fontId="19" fillId="0" borderId="0"/>
    <xf numFmtId="0" fontId="59" fillId="0" borderId="54"/>
    <xf numFmtId="0" fontId="19" fillId="0" borderId="0"/>
    <xf numFmtId="0" fontId="278" fillId="48" borderId="83"/>
    <xf numFmtId="0" fontId="19" fillId="0" borderId="0"/>
    <xf numFmtId="0" fontId="56" fillId="0" borderId="52"/>
    <xf numFmtId="0" fontId="59" fillId="0" borderId="54"/>
    <xf numFmtId="0" fontId="19" fillId="0" borderId="0"/>
    <xf numFmtId="0" fontId="70" fillId="0" borderId="0"/>
    <xf numFmtId="0" fontId="70" fillId="0" borderId="0"/>
    <xf numFmtId="0" fontId="70" fillId="46" borderId="0"/>
    <xf numFmtId="0" fontId="19" fillId="0" borderId="0"/>
    <xf numFmtId="0" fontId="70" fillId="0" borderId="0"/>
    <xf numFmtId="0" fontId="19" fillId="0" borderId="0"/>
    <xf numFmtId="0" fontId="70" fillId="0" borderId="0"/>
    <xf numFmtId="0" fontId="19" fillId="0" borderId="0"/>
    <xf numFmtId="0" fontId="70" fillId="0" borderId="0"/>
    <xf numFmtId="0" fontId="50" fillId="0" borderId="0"/>
    <xf numFmtId="0" fontId="278" fillId="0" borderId="0"/>
    <xf numFmtId="0" fontId="70" fillId="0" borderId="0"/>
    <xf numFmtId="0" fontId="70" fillId="0" borderId="0"/>
    <xf numFmtId="0" fontId="70" fillId="0" borderId="0"/>
    <xf numFmtId="0" fontId="59" fillId="0" borderId="54"/>
    <xf numFmtId="0" fontId="70" fillId="0" borderId="0"/>
    <xf numFmtId="0" fontId="70" fillId="0" borderId="0"/>
    <xf numFmtId="0" fontId="70" fillId="0" borderId="0"/>
    <xf numFmtId="0" fontId="139" fillId="44" borderId="61"/>
    <xf numFmtId="0" fontId="17" fillId="0" borderId="114"/>
    <xf numFmtId="0" fontId="208" fillId="1" borderId="132"/>
    <xf numFmtId="0" fontId="56" fillId="0" borderId="52"/>
    <xf numFmtId="0" fontId="278" fillId="0" borderId="0"/>
    <xf numFmtId="0" fontId="59" fillId="0" borderId="54"/>
    <xf numFmtId="0" fontId="19" fillId="0" borderId="0"/>
    <xf numFmtId="0" fontId="70" fillId="39" borderId="0"/>
    <xf numFmtId="0" fontId="70" fillId="0" borderId="0"/>
    <xf numFmtId="0" fontId="139" fillId="44" borderId="61"/>
    <xf numFmtId="0" fontId="70" fillId="0" borderId="0"/>
    <xf numFmtId="0" fontId="208" fillId="0" borderId="0"/>
    <xf numFmtId="0" fontId="278" fillId="0" borderId="0"/>
    <xf numFmtId="0" fontId="70" fillId="0" borderId="0"/>
    <xf numFmtId="0" fontId="278" fillId="0" borderId="0"/>
    <xf numFmtId="0" fontId="70" fillId="0" borderId="0"/>
    <xf numFmtId="0" fontId="70" fillId="0" borderId="0"/>
    <xf numFmtId="0" fontId="278" fillId="0" borderId="0"/>
    <xf numFmtId="0" fontId="8" fillId="0" borderId="0"/>
    <xf numFmtId="0" fontId="19" fillId="0" borderId="0"/>
    <xf numFmtId="0" fontId="278" fillId="0" borderId="0"/>
    <xf numFmtId="0" fontId="70" fillId="0" borderId="0"/>
    <xf numFmtId="0" fontId="270" fillId="0" borderId="112"/>
    <xf numFmtId="0" fontId="70" fillId="0" borderId="0"/>
    <xf numFmtId="0" fontId="56" fillId="0" borderId="52"/>
    <xf numFmtId="0" fontId="70" fillId="0" borderId="0"/>
    <xf numFmtId="0" fontId="19" fillId="0" borderId="0"/>
    <xf numFmtId="0" fontId="270" fillId="0" borderId="112"/>
    <xf numFmtId="0" fontId="41" fillId="45" borderId="48"/>
    <xf numFmtId="0" fontId="70" fillId="0" borderId="0"/>
    <xf numFmtId="0" fontId="19" fillId="0" borderId="0"/>
    <xf numFmtId="0" fontId="70" fillId="0" borderId="0"/>
    <xf numFmtId="0" fontId="19" fillId="0" borderId="0"/>
    <xf numFmtId="0" fontId="19" fillId="0" borderId="0"/>
    <xf numFmtId="0" fontId="70" fillId="0" borderId="0"/>
    <xf numFmtId="0" fontId="19" fillId="0" borderId="0"/>
    <xf numFmtId="0" fontId="278" fillId="0" borderId="0"/>
    <xf numFmtId="0" fontId="70" fillId="0" borderId="0"/>
    <xf numFmtId="0" fontId="70" fillId="0" borderId="0"/>
    <xf numFmtId="0" fontId="70" fillId="0" borderId="0"/>
    <xf numFmtId="0" fontId="19" fillId="0" borderId="0"/>
    <xf numFmtId="0" fontId="19" fillId="0" borderId="0"/>
    <xf numFmtId="0" fontId="19" fillId="0" borderId="0"/>
    <xf numFmtId="0" fontId="278" fillId="0" borderId="0"/>
    <xf numFmtId="0" fontId="70" fillId="0" borderId="0"/>
    <xf numFmtId="0" fontId="278" fillId="0" borderId="0"/>
    <xf numFmtId="0" fontId="270" fillId="0" borderId="112"/>
    <xf numFmtId="0" fontId="59" fillId="0" borderId="0"/>
    <xf numFmtId="0" fontId="19" fillId="0" borderId="0"/>
    <xf numFmtId="0" fontId="70" fillId="0" borderId="0"/>
    <xf numFmtId="0" fontId="70" fillId="14" borderId="50"/>
    <xf numFmtId="0" fontId="70" fillId="0" borderId="0"/>
    <xf numFmtId="0" fontId="70" fillId="0" borderId="0"/>
    <xf numFmtId="0" fontId="19" fillId="0" borderId="0"/>
    <xf numFmtId="0" fontId="278" fillId="0" borderId="0"/>
    <xf numFmtId="0" fontId="70" fillId="0" borderId="0"/>
    <xf numFmtId="0" fontId="70" fillId="0" borderId="0"/>
    <xf numFmtId="0" fontId="70" fillId="0" borderId="0"/>
    <xf numFmtId="0" fontId="273" fillId="0" borderId="128"/>
    <xf numFmtId="0" fontId="75" fillId="0" borderId="0"/>
    <xf numFmtId="0" fontId="70" fillId="0" borderId="0"/>
    <xf numFmtId="0" fontId="70" fillId="0" borderId="0"/>
    <xf numFmtId="0" fontId="19" fillId="0" borderId="0"/>
    <xf numFmtId="0" fontId="70" fillId="0" borderId="0"/>
    <xf numFmtId="0" fontId="70" fillId="42" borderId="0"/>
    <xf numFmtId="0" fontId="74" fillId="49" borderId="0"/>
    <xf numFmtId="0" fontId="56" fillId="0" borderId="52"/>
    <xf numFmtId="0" fontId="70" fillId="0" borderId="0"/>
    <xf numFmtId="0" fontId="70" fillId="0" borderId="0"/>
    <xf numFmtId="0" fontId="278" fillId="0" borderId="0"/>
    <xf numFmtId="0" fontId="19" fillId="0" borderId="0"/>
    <xf numFmtId="0" fontId="19" fillId="0" borderId="0"/>
    <xf numFmtId="0" fontId="70" fillId="0" borderId="0"/>
    <xf numFmtId="0" fontId="278" fillId="0" borderId="0"/>
    <xf numFmtId="0" fontId="278" fillId="48" borderId="83"/>
    <xf numFmtId="0" fontId="70" fillId="0" borderId="0"/>
    <xf numFmtId="0" fontId="70" fillId="0" borderId="0"/>
    <xf numFmtId="0" fontId="278" fillId="48" borderId="83"/>
    <xf numFmtId="0" fontId="70" fillId="0" borderId="0"/>
    <xf numFmtId="0" fontId="278" fillId="0" borderId="0"/>
    <xf numFmtId="0" fontId="70" fillId="0" borderId="0"/>
    <xf numFmtId="0" fontId="70" fillId="0" borderId="0"/>
    <xf numFmtId="0" fontId="19" fillId="0" borderId="0"/>
    <xf numFmtId="0" fontId="278" fillId="0" borderId="0"/>
    <xf numFmtId="0" fontId="46" fillId="0" borderId="0"/>
    <xf numFmtId="0" fontId="70" fillId="0" borderId="0"/>
    <xf numFmtId="0" fontId="278" fillId="0" borderId="0"/>
    <xf numFmtId="0" fontId="70" fillId="0" borderId="0"/>
    <xf numFmtId="0" fontId="19" fillId="0" borderId="0"/>
    <xf numFmtId="0" fontId="278" fillId="0" borderId="0"/>
    <xf numFmtId="0" fontId="139" fillId="44" borderId="61"/>
    <xf numFmtId="0" fontId="70" fillId="0" borderId="0"/>
    <xf numFmtId="0" fontId="139" fillId="44" borderId="61"/>
    <xf numFmtId="0" fontId="59" fillId="0" borderId="54"/>
    <xf numFmtId="0" fontId="70" fillId="0" borderId="0"/>
    <xf numFmtId="0" fontId="278" fillId="0" borderId="0"/>
    <xf numFmtId="0" fontId="19" fillId="0" borderId="0"/>
    <xf numFmtId="0" fontId="19" fillId="0" borderId="0"/>
    <xf numFmtId="0" fontId="19" fillId="0" borderId="0"/>
    <xf numFmtId="0" fontId="278" fillId="0" borderId="0"/>
    <xf numFmtId="0" fontId="278" fillId="48" borderId="83"/>
    <xf numFmtId="0" fontId="70" fillId="0" borderId="0"/>
    <xf numFmtId="0" fontId="270" fillId="0" borderId="112"/>
    <xf numFmtId="0" fontId="70" fillId="0" borderId="0"/>
    <xf numFmtId="0" fontId="59" fillId="0" borderId="54"/>
    <xf numFmtId="0" fontId="70" fillId="0" borderId="0"/>
    <xf numFmtId="0" fontId="45" fillId="57" borderId="0"/>
    <xf numFmtId="0" fontId="19" fillId="0" borderId="0"/>
    <xf numFmtId="0" fontId="58" fillId="0" borderId="0"/>
    <xf numFmtId="0" fontId="278" fillId="48" borderId="83"/>
    <xf numFmtId="0" fontId="19" fillId="0" borderId="0"/>
    <xf numFmtId="0" fontId="63" fillId="0" borderId="55"/>
    <xf numFmtId="0" fontId="70" fillId="0" borderId="0"/>
    <xf numFmtId="0" fontId="64" fillId="0" borderId="55"/>
    <xf numFmtId="0" fontId="70" fillId="0" borderId="0"/>
    <xf numFmtId="0" fontId="139" fillId="44" borderId="61"/>
    <xf numFmtId="0" fontId="46" fillId="0" borderId="0"/>
    <xf numFmtId="0" fontId="70" fillId="0" borderId="0"/>
    <xf numFmtId="0" fontId="19" fillId="0" borderId="0"/>
    <xf numFmtId="0" fontId="70" fillId="0" borderId="0"/>
    <xf numFmtId="0" fontId="19" fillId="0" borderId="0"/>
    <xf numFmtId="0" fontId="19" fillId="0" borderId="0"/>
    <xf numFmtId="0" fontId="81" fillId="0" borderId="132"/>
    <xf numFmtId="0" fontId="78" fillId="0" borderId="168"/>
    <xf numFmtId="0" fontId="278" fillId="0" borderId="0"/>
    <xf numFmtId="0" fontId="278" fillId="0" borderId="0"/>
    <xf numFmtId="0" fontId="70" fillId="0" borderId="0"/>
    <xf numFmtId="0" fontId="74" fillId="47" borderId="0"/>
    <xf numFmtId="0" fontId="278" fillId="0" borderId="0"/>
    <xf numFmtId="0" fontId="278" fillId="0" borderId="0"/>
    <xf numFmtId="0" fontId="140" fillId="44" borderId="61"/>
    <xf numFmtId="0" fontId="19" fillId="0" borderId="0"/>
    <xf numFmtId="0" fontId="278" fillId="0" borderId="0"/>
    <xf numFmtId="0" fontId="70" fillId="0" borderId="0"/>
    <xf numFmtId="0" fontId="278" fillId="0" borderId="0"/>
    <xf numFmtId="0" fontId="59" fillId="0" borderId="54"/>
    <xf numFmtId="0" fontId="59" fillId="0" borderId="0"/>
    <xf numFmtId="0" fontId="139" fillId="44" borderId="61"/>
    <xf numFmtId="0" fontId="278" fillId="0" borderId="0"/>
    <xf numFmtId="0" fontId="19" fillId="0" borderId="0"/>
    <xf numFmtId="0" fontId="70" fillId="0" borderId="0"/>
    <xf numFmtId="0" fontId="8" fillId="48" borderId="0"/>
    <xf numFmtId="0" fontId="70" fillId="0" borderId="0"/>
    <xf numFmtId="0" fontId="19" fillId="0" borderId="0"/>
    <xf numFmtId="0" fontId="8" fillId="51" borderId="0"/>
    <xf numFmtId="0" fontId="70" fillId="0" borderId="0"/>
    <xf numFmtId="0" fontId="70" fillId="0" borderId="0"/>
    <xf numFmtId="0" fontId="278" fillId="0" borderId="0"/>
    <xf numFmtId="0" fontId="139" fillId="44" borderId="61"/>
    <xf numFmtId="0" fontId="70" fillId="0" borderId="0"/>
    <xf numFmtId="0" fontId="70" fillId="0" borderId="0"/>
    <xf numFmtId="0" fontId="70" fillId="0" borderId="0"/>
    <xf numFmtId="0" fontId="19" fillId="43" borderId="0"/>
    <xf numFmtId="0" fontId="19" fillId="0" borderId="0"/>
    <xf numFmtId="0" fontId="272" fillId="82" borderId="116"/>
    <xf numFmtId="0" fontId="278" fillId="0" borderId="0"/>
    <xf numFmtId="0" fontId="119" fillId="0" borderId="0"/>
    <xf numFmtId="0" fontId="278" fillId="48" borderId="83"/>
    <xf numFmtId="0" fontId="70" fillId="0" borderId="0"/>
    <xf numFmtId="0" fontId="70" fillId="0" borderId="0"/>
    <xf numFmtId="0" fontId="278" fillId="0" borderId="0"/>
    <xf numFmtId="0" fontId="278" fillId="0" borderId="0"/>
    <xf numFmtId="0" fontId="19" fillId="0" borderId="0"/>
    <xf numFmtId="0" fontId="19" fillId="0" borderId="0"/>
    <xf numFmtId="0" fontId="56" fillId="0" borderId="52"/>
    <xf numFmtId="0" fontId="139" fillId="44" borderId="61"/>
    <xf numFmtId="0" fontId="270" fillId="0" borderId="112"/>
    <xf numFmtId="0" fontId="278" fillId="0" borderId="78"/>
    <xf numFmtId="0" fontId="278" fillId="0" borderId="0"/>
    <xf numFmtId="0" fontId="64" fillId="0" borderId="55"/>
    <xf numFmtId="0" fontId="70" fillId="0" borderId="0"/>
    <xf numFmtId="0" fontId="280" fillId="0" borderId="0"/>
    <xf numFmtId="0" fontId="70" fillId="0" borderId="0"/>
    <xf numFmtId="0" fontId="278" fillId="0" borderId="0"/>
    <xf numFmtId="0" fontId="278" fillId="0" borderId="0"/>
    <xf numFmtId="0" fontId="70" fillId="0" borderId="0"/>
    <xf numFmtId="0" fontId="270" fillId="0" borderId="112"/>
    <xf numFmtId="0" fontId="278" fillId="0" borderId="0"/>
    <xf numFmtId="0" fontId="70" fillId="0" borderId="0"/>
    <xf numFmtId="0" fontId="70" fillId="0" borderId="0"/>
    <xf numFmtId="0" fontId="139" fillId="44" borderId="61"/>
    <xf numFmtId="0" fontId="70" fillId="0" borderId="0"/>
    <xf numFmtId="0" fontId="17" fillId="0" borderId="114"/>
    <xf numFmtId="0" fontId="19" fillId="0" borderId="0"/>
    <xf numFmtId="0" fontId="70" fillId="0" borderId="0"/>
    <xf numFmtId="0" fontId="270" fillId="0" borderId="112"/>
    <xf numFmtId="0" fontId="270" fillId="0" borderId="112"/>
    <xf numFmtId="0" fontId="46" fillId="0" borderId="0"/>
    <xf numFmtId="0" fontId="270" fillId="0" borderId="112"/>
    <xf numFmtId="0" fontId="70" fillId="0" borderId="0"/>
    <xf numFmtId="0" fontId="19" fillId="0" borderId="0"/>
    <xf numFmtId="0" fontId="19" fillId="0" borderId="0"/>
    <xf numFmtId="0" fontId="19" fillId="0" borderId="0"/>
    <xf numFmtId="0" fontId="19" fillId="0" borderId="0"/>
    <xf numFmtId="0" fontId="70" fillId="0" borderId="0"/>
    <xf numFmtId="0" fontId="70" fillId="0" borderId="0"/>
    <xf numFmtId="0" fontId="70" fillId="0" borderId="0"/>
    <xf numFmtId="0" fontId="19" fillId="0" borderId="0"/>
    <xf numFmtId="0" fontId="70" fillId="0" borderId="0"/>
    <xf numFmtId="0" fontId="70" fillId="0" borderId="0"/>
    <xf numFmtId="0" fontId="64" fillId="0" borderId="55"/>
    <xf numFmtId="0" fontId="19" fillId="0" borderId="0"/>
    <xf numFmtId="0" fontId="70" fillId="0" borderId="0"/>
    <xf numFmtId="0" fontId="278" fillId="0" borderId="0"/>
    <xf numFmtId="0" fontId="278" fillId="0" borderId="0"/>
    <xf numFmtId="0" fontId="70" fillId="39" borderId="0"/>
    <xf numFmtId="0" fontId="139" fillId="44" borderId="61"/>
    <xf numFmtId="0" fontId="19" fillId="0" borderId="0"/>
    <xf numFmtId="0" fontId="19" fillId="0" borderId="0"/>
    <xf numFmtId="0" fontId="70" fillId="0" borderId="0"/>
    <xf numFmtId="0" fontId="74" fillId="47" borderId="0"/>
    <xf numFmtId="0" fontId="139" fillId="44" borderId="61"/>
    <xf numFmtId="0" fontId="19" fillId="0" borderId="0"/>
    <xf numFmtId="0" fontId="52" fillId="0" borderId="0"/>
    <xf numFmtId="0" fontId="278" fillId="0" borderId="0"/>
    <xf numFmtId="0" fontId="278" fillId="48" borderId="83"/>
    <xf numFmtId="0" fontId="70" fillId="0" borderId="0"/>
    <xf numFmtId="0" fontId="139" fillId="44" borderId="61"/>
    <xf numFmtId="0" fontId="270" fillId="0" borderId="112"/>
    <xf numFmtId="0" fontId="19" fillId="0" borderId="0"/>
    <xf numFmtId="0" fontId="278" fillId="0" borderId="0"/>
    <xf numFmtId="0" fontId="70" fillId="0" borderId="0"/>
    <xf numFmtId="0" fontId="46" fillId="0" borderId="0"/>
    <xf numFmtId="0" fontId="70" fillId="0" borderId="0"/>
    <xf numFmtId="0" fontId="70" fillId="0" borderId="0"/>
    <xf numFmtId="0" fontId="19" fillId="0" borderId="0"/>
    <xf numFmtId="0" fontId="70" fillId="0" borderId="0"/>
    <xf numFmtId="0" fontId="278" fillId="48" borderId="83"/>
    <xf numFmtId="0" fontId="70" fillId="0" borderId="0"/>
    <xf numFmtId="0" fontId="139" fillId="44" borderId="61"/>
    <xf numFmtId="0" fontId="70" fillId="0" borderId="0"/>
    <xf numFmtId="0" fontId="19" fillId="0" borderId="0"/>
    <xf numFmtId="0" fontId="70" fillId="0" borderId="0"/>
    <xf numFmtId="0" fontId="167" fillId="0" borderId="76"/>
    <xf numFmtId="0" fontId="70" fillId="0" borderId="0"/>
    <xf numFmtId="0" fontId="19" fillId="0" borderId="0"/>
    <xf numFmtId="0" fontId="139" fillId="44" borderId="61"/>
    <xf numFmtId="0" fontId="19" fillId="0" borderId="0"/>
    <xf numFmtId="0" fontId="278" fillId="0" borderId="0"/>
    <xf numFmtId="0" fontId="70" fillId="0" borderId="0"/>
    <xf numFmtId="0" fontId="19" fillId="0" borderId="0"/>
    <xf numFmtId="0" fontId="278" fillId="0" borderId="0"/>
    <xf numFmtId="0" fontId="278" fillId="0" borderId="0"/>
    <xf numFmtId="0" fontId="134" fillId="0" borderId="110"/>
    <xf numFmtId="0" fontId="70" fillId="0" borderId="0"/>
    <xf numFmtId="0" fontId="139" fillId="44" borderId="61"/>
    <xf numFmtId="0" fontId="51" fillId="0" borderId="0"/>
    <xf numFmtId="0" fontId="74" fillId="55" borderId="0"/>
    <xf numFmtId="0" fontId="70" fillId="0" borderId="0"/>
    <xf numFmtId="0" fontId="278" fillId="0" borderId="0"/>
    <xf numFmtId="0" fontId="70" fillId="0" borderId="0"/>
    <xf numFmtId="0" fontId="278" fillId="0" borderId="0"/>
    <xf numFmtId="0" fontId="70" fillId="0" borderId="0"/>
    <xf numFmtId="0" fontId="74" fillId="56" borderId="0"/>
    <xf numFmtId="0" fontId="139" fillId="44" borderId="61"/>
    <xf numFmtId="0" fontId="70" fillId="0" borderId="0"/>
    <xf numFmtId="0" fontId="19" fillId="0" borderId="0"/>
    <xf numFmtId="0" fontId="278" fillId="0" borderId="0"/>
    <xf numFmtId="0" fontId="19" fillId="0" borderId="0"/>
    <xf numFmtId="0" fontId="272" fillId="82" borderId="116"/>
    <xf numFmtId="0" fontId="70" fillId="0" borderId="0"/>
    <xf numFmtId="0" fontId="19" fillId="0" borderId="0"/>
    <xf numFmtId="0" fontId="70" fillId="0" borderId="0"/>
    <xf numFmtId="0" fontId="70" fillId="0" borderId="0"/>
    <xf numFmtId="0" fontId="272" fillId="82" borderId="116"/>
    <xf numFmtId="0" fontId="70" fillId="50" borderId="0"/>
    <xf numFmtId="0" fontId="19" fillId="0" borderId="0"/>
    <xf numFmtId="0" fontId="70" fillId="39" borderId="0"/>
    <xf numFmtId="0" fontId="250" fillId="107" borderId="168"/>
    <xf numFmtId="0" fontId="70" fillId="0" borderId="0"/>
    <xf numFmtId="0" fontId="70" fillId="0" borderId="0"/>
    <xf numFmtId="0" fontId="51" fillId="0" borderId="68"/>
    <xf numFmtId="0" fontId="70" fillId="0" borderId="0"/>
    <xf numFmtId="0" fontId="270" fillId="0" borderId="112"/>
    <xf numFmtId="0" fontId="278" fillId="0" borderId="0"/>
    <xf numFmtId="0" fontId="76" fillId="55" borderId="0"/>
    <xf numFmtId="0" fontId="70" fillId="0" borderId="0"/>
    <xf numFmtId="0" fontId="278" fillId="0" borderId="0"/>
    <xf numFmtId="0" fontId="246" fillId="82" borderId="0"/>
    <xf numFmtId="0" fontId="139" fillId="44" borderId="61"/>
    <xf numFmtId="0" fontId="278" fillId="0" borderId="0"/>
    <xf numFmtId="0" fontId="70" fillId="0" borderId="0"/>
    <xf numFmtId="0" fontId="8" fillId="47" borderId="0"/>
    <xf numFmtId="0" fontId="19" fillId="0" borderId="0"/>
    <xf numFmtId="0" fontId="278" fillId="48" borderId="83"/>
    <xf numFmtId="0" fontId="19" fillId="0" borderId="0"/>
    <xf numFmtId="0" fontId="70" fillId="0" borderId="0"/>
    <xf numFmtId="0" fontId="70" fillId="0" borderId="0"/>
    <xf numFmtId="0" fontId="70" fillId="0" borderId="0"/>
    <xf numFmtId="0" fontId="19" fillId="0" borderId="0"/>
    <xf numFmtId="0" fontId="278" fillId="48" borderId="83"/>
    <xf numFmtId="0" fontId="19" fillId="0" borderId="0"/>
    <xf numFmtId="0" fontId="70" fillId="0" borderId="0"/>
    <xf numFmtId="0" fontId="278" fillId="0" borderId="0"/>
    <xf numFmtId="0" fontId="270" fillId="0" borderId="112"/>
    <xf numFmtId="0" fontId="278" fillId="0" borderId="0"/>
    <xf numFmtId="0" fontId="278" fillId="0" borderId="0"/>
    <xf numFmtId="0" fontId="278" fillId="0" borderId="0"/>
    <xf numFmtId="0" fontId="70" fillId="0" borderId="0"/>
    <xf numFmtId="0" fontId="19" fillId="0" borderId="0"/>
    <xf numFmtId="0" fontId="278" fillId="0" borderId="0"/>
    <xf numFmtId="0" fontId="70" fillId="0" borderId="0"/>
    <xf numFmtId="0" fontId="278" fillId="0" borderId="0"/>
    <xf numFmtId="0" fontId="70" fillId="0" borderId="0"/>
    <xf numFmtId="0" fontId="270" fillId="0" borderId="112"/>
    <xf numFmtId="0" fontId="19" fillId="0" borderId="0"/>
    <xf numFmtId="0" fontId="278" fillId="0" borderId="0"/>
    <xf numFmtId="0" fontId="19" fillId="0" borderId="0"/>
    <xf numFmtId="0" fontId="70" fillId="0" borderId="0"/>
    <xf numFmtId="0" fontId="19" fillId="0" borderId="0"/>
    <xf numFmtId="0" fontId="278" fillId="0" borderId="0"/>
    <xf numFmtId="0" fontId="70" fillId="0" borderId="0"/>
    <xf numFmtId="0" fontId="85" fillId="0" borderId="54"/>
    <xf numFmtId="0" fontId="278" fillId="0" borderId="0"/>
    <xf numFmtId="0" fontId="70" fillId="0" borderId="0"/>
    <xf numFmtId="0" fontId="278" fillId="0" borderId="0"/>
    <xf numFmtId="0" fontId="59" fillId="0" borderId="54"/>
    <xf numFmtId="0" fontId="19" fillId="0" borderId="0"/>
    <xf numFmtId="0" fontId="272" fillId="0" borderId="0"/>
    <xf numFmtId="0" fontId="19" fillId="0" borderId="0"/>
    <xf numFmtId="0" fontId="81" fillId="0" borderId="132"/>
    <xf numFmtId="0" fontId="70" fillId="0" borderId="0"/>
    <xf numFmtId="0" fontId="59" fillId="0" borderId="0"/>
    <xf numFmtId="0" fontId="19" fillId="0" borderId="0"/>
    <xf numFmtId="0" fontId="278" fillId="0" borderId="0"/>
    <xf numFmtId="0" fontId="19" fillId="0" borderId="0"/>
    <xf numFmtId="0" fontId="278" fillId="0" borderId="0"/>
    <xf numFmtId="0" fontId="19" fillId="0" borderId="0"/>
    <xf numFmtId="0" fontId="278" fillId="0" borderId="0"/>
    <xf numFmtId="0" fontId="79" fillId="0" borderId="116"/>
    <xf numFmtId="0" fontId="278" fillId="0" borderId="0"/>
    <xf numFmtId="0" fontId="278" fillId="48" borderId="83"/>
    <xf numFmtId="0" fontId="8" fillId="51" borderId="0"/>
    <xf numFmtId="0" fontId="139" fillId="44" borderId="61"/>
    <xf numFmtId="0" fontId="70" fillId="46" borderId="0"/>
    <xf numFmtId="0" fontId="59" fillId="0" borderId="0"/>
    <xf numFmtId="0" fontId="70" fillId="0" borderId="0"/>
    <xf numFmtId="0" fontId="278" fillId="48" borderId="83"/>
    <xf numFmtId="0" fontId="70" fillId="0" borderId="0"/>
    <xf numFmtId="0" fontId="278" fillId="48" borderId="83"/>
    <xf numFmtId="0" fontId="70" fillId="0" borderId="0"/>
    <xf numFmtId="0" fontId="270" fillId="0" borderId="112"/>
    <xf numFmtId="0" fontId="70" fillId="0" borderId="0"/>
    <xf numFmtId="0" fontId="70" fillId="0" borderId="0"/>
    <xf numFmtId="0" fontId="278" fillId="0" borderId="0"/>
    <xf numFmtId="0" fontId="273" fillId="0" borderId="128"/>
    <xf numFmtId="0" fontId="278" fillId="0" borderId="0"/>
    <xf numFmtId="0" fontId="139" fillId="44" borderId="61"/>
    <xf numFmtId="0" fontId="272" fillId="82" borderId="116"/>
    <xf numFmtId="0" fontId="70" fillId="0" borderId="0"/>
    <xf numFmtId="0" fontId="70" fillId="0" borderId="0"/>
    <xf numFmtId="0" fontId="17" fillId="0" borderId="114"/>
    <xf numFmtId="0" fontId="19" fillId="0" borderId="0"/>
    <xf numFmtId="0" fontId="278" fillId="0" borderId="0"/>
    <xf numFmtId="0" fontId="76" fillId="60" borderId="0"/>
    <xf numFmtId="0" fontId="19" fillId="37" borderId="0"/>
    <xf numFmtId="0" fontId="270" fillId="0" borderId="112"/>
    <xf numFmtId="0" fontId="70" fillId="0" borderId="0"/>
    <xf numFmtId="0" fontId="56" fillId="0" borderId="52"/>
    <xf numFmtId="0" fontId="70" fillId="0" borderId="0"/>
    <xf numFmtId="0" fontId="270" fillId="0" borderId="112"/>
    <xf numFmtId="0" fontId="19" fillId="0" borderId="0"/>
    <xf numFmtId="0" fontId="70" fillId="0" borderId="0"/>
    <xf numFmtId="0" fontId="278" fillId="0" borderId="0"/>
    <xf numFmtId="0" fontId="270" fillId="0" borderId="112"/>
    <xf numFmtId="0" fontId="276" fillId="0" borderId="0"/>
    <xf numFmtId="0" fontId="8" fillId="46" borderId="0"/>
    <xf numFmtId="0" fontId="19" fillId="0" borderId="0"/>
    <xf numFmtId="0" fontId="278" fillId="0" borderId="0"/>
    <xf numFmtId="0" fontId="278" fillId="0" borderId="0"/>
    <xf numFmtId="0" fontId="278" fillId="0" borderId="0"/>
    <xf numFmtId="0" fontId="19" fillId="0" borderId="0"/>
    <xf numFmtId="0" fontId="278" fillId="48" borderId="83"/>
    <xf numFmtId="0" fontId="139" fillId="44" borderId="61"/>
    <xf numFmtId="0" fontId="278" fillId="48" borderId="83"/>
    <xf numFmtId="0" fontId="139" fillId="44" borderId="61"/>
    <xf numFmtId="0" fontId="278" fillId="48" borderId="83"/>
    <xf numFmtId="0" fontId="278" fillId="0" borderId="0"/>
    <xf numFmtId="0" fontId="70" fillId="0" borderId="0"/>
    <xf numFmtId="0" fontId="70" fillId="0" borderId="0"/>
    <xf numFmtId="0" fontId="70" fillId="0" borderId="0"/>
    <xf numFmtId="0" fontId="139" fillId="44" borderId="61"/>
    <xf numFmtId="0" fontId="70" fillId="0" borderId="0"/>
    <xf numFmtId="0" fontId="278" fillId="48" borderId="83"/>
    <xf numFmtId="0" fontId="70" fillId="0" borderId="0"/>
    <xf numFmtId="0" fontId="278" fillId="0" borderId="0"/>
    <xf numFmtId="0" fontId="278" fillId="0" borderId="0"/>
    <xf numFmtId="0" fontId="19" fillId="0" borderId="0"/>
    <xf numFmtId="0" fontId="278" fillId="0" borderId="0"/>
    <xf numFmtId="0" fontId="278" fillId="48" borderId="83"/>
    <xf numFmtId="0" fontId="278" fillId="0" borderId="0"/>
    <xf numFmtId="0" fontId="70" fillId="0" borderId="0"/>
    <xf numFmtId="0" fontId="59" fillId="0" borderId="54"/>
    <xf numFmtId="0" fontId="19" fillId="0" borderId="0"/>
    <xf numFmtId="0" fontId="74" fillId="60" borderId="0"/>
    <xf numFmtId="0" fontId="278" fillId="0" borderId="0"/>
    <xf numFmtId="0" fontId="278" fillId="0" borderId="0"/>
    <xf numFmtId="0" fontId="278" fillId="0" borderId="0"/>
    <xf numFmtId="0" fontId="19" fillId="0" borderId="0"/>
    <xf numFmtId="0" fontId="70" fillId="0" borderId="0"/>
    <xf numFmtId="0" fontId="19" fillId="0" borderId="0"/>
    <xf numFmtId="0" fontId="19" fillId="0" borderId="0"/>
    <xf numFmtId="0" fontId="70" fillId="0" borderId="0"/>
    <xf numFmtId="0" fontId="70" fillId="0" borderId="0"/>
    <xf numFmtId="0" fontId="74" fillId="56" borderId="0"/>
    <xf numFmtId="0" fontId="270" fillId="0" borderId="112"/>
    <xf numFmtId="0" fontId="45" fillId="50" borderId="0"/>
    <xf numFmtId="0" fontId="70" fillId="0" borderId="0"/>
    <xf numFmtId="0" fontId="19" fillId="0" borderId="0"/>
    <xf numFmtId="0" fontId="19" fillId="0" borderId="0"/>
    <xf numFmtId="0" fontId="278" fillId="0" borderId="0"/>
    <xf numFmtId="0" fontId="278" fillId="0" borderId="0"/>
    <xf numFmtId="0" fontId="74" fillId="47" borderId="0"/>
    <xf numFmtId="0" fontId="139" fillId="44" borderId="61"/>
    <xf numFmtId="0" fontId="19" fillId="0" borderId="0"/>
    <xf numFmtId="0" fontId="19" fillId="0" borderId="0"/>
    <xf numFmtId="0" fontId="278" fillId="100" borderId="102"/>
    <xf numFmtId="0" fontId="70" fillId="0" borderId="0"/>
    <xf numFmtId="0" fontId="19" fillId="0" borderId="0"/>
    <xf numFmtId="0" fontId="278" fillId="0" borderId="0"/>
    <xf numFmtId="0" fontId="278" fillId="0" borderId="0"/>
    <xf numFmtId="0" fontId="278" fillId="0" borderId="0"/>
    <xf numFmtId="0" fontId="70" fillId="0" borderId="0"/>
    <xf numFmtId="0" fontId="70" fillId="0" borderId="0"/>
    <xf numFmtId="0" fontId="70" fillId="0" borderId="0"/>
    <xf numFmtId="0" fontId="278" fillId="0" borderId="0"/>
    <xf numFmtId="0" fontId="19" fillId="0" borderId="0"/>
    <xf numFmtId="0" fontId="70" fillId="40" borderId="0"/>
    <xf numFmtId="0" fontId="70" fillId="0" borderId="0"/>
    <xf numFmtId="0" fontId="139" fillId="44" borderId="61"/>
    <xf numFmtId="0" fontId="19" fillId="0" borderId="0"/>
    <xf numFmtId="0" fontId="19" fillId="0" borderId="0"/>
    <xf numFmtId="0" fontId="272" fillId="0" borderId="144"/>
    <xf numFmtId="0" fontId="70" fillId="0" borderId="0"/>
    <xf numFmtId="0" fontId="19" fillId="0" borderId="0"/>
    <xf numFmtId="0" fontId="19" fillId="0" borderId="0"/>
    <xf numFmtId="0" fontId="70" fillId="0" borderId="0"/>
    <xf numFmtId="0" fontId="70" fillId="0" borderId="0"/>
    <xf numFmtId="0" fontId="70" fillId="0" borderId="0"/>
    <xf numFmtId="0" fontId="70" fillId="0" borderId="0"/>
    <xf numFmtId="0" fontId="270" fillId="0" borderId="112"/>
    <xf numFmtId="0" fontId="278" fillId="0" borderId="0"/>
    <xf numFmtId="0" fontId="19" fillId="0" borderId="0"/>
    <xf numFmtId="0" fontId="19" fillId="0" borderId="0"/>
    <xf numFmtId="0" fontId="119" fillId="0" borderId="54"/>
    <xf numFmtId="0" fontId="56" fillId="0" borderId="52"/>
    <xf numFmtId="0" fontId="272" fillId="0" borderId="144"/>
    <xf numFmtId="0" fontId="19" fillId="0" borderId="0"/>
    <xf numFmtId="0" fontId="70" fillId="0" borderId="0"/>
    <xf numFmtId="0" fontId="45" fillId="40" borderId="0"/>
    <xf numFmtId="0" fontId="70" fillId="0" borderId="0"/>
    <xf numFmtId="0" fontId="19" fillId="0" borderId="0"/>
    <xf numFmtId="0" fontId="278" fillId="0" borderId="0"/>
    <xf numFmtId="0" fontId="70" fillId="0" borderId="0"/>
    <xf numFmtId="0" fontId="70" fillId="0" borderId="0"/>
    <xf numFmtId="0" fontId="70" fillId="0" borderId="0"/>
    <xf numFmtId="0" fontId="278" fillId="48" borderId="83"/>
    <xf numFmtId="0" fontId="19" fillId="0" borderId="0"/>
    <xf numFmtId="0" fontId="272" fillId="0" borderId="144"/>
    <xf numFmtId="0" fontId="70" fillId="0" borderId="0"/>
    <xf numFmtId="0" fontId="8" fillId="51" borderId="0"/>
    <xf numFmtId="0" fontId="19" fillId="0" borderId="0"/>
    <xf numFmtId="0" fontId="74" fillId="55" borderId="0"/>
    <xf numFmtId="0" fontId="19" fillId="0" borderId="0"/>
    <xf numFmtId="0" fontId="70" fillId="0" borderId="0"/>
    <xf numFmtId="0" fontId="278" fillId="0" borderId="0"/>
    <xf numFmtId="0" fontId="139" fillId="44" borderId="61"/>
    <xf numFmtId="0" fontId="19" fillId="0" borderId="0"/>
    <xf numFmtId="0" fontId="270" fillId="0" borderId="112"/>
    <xf numFmtId="0" fontId="81" fillId="0" borderId="132"/>
    <xf numFmtId="0" fontId="70" fillId="0" borderId="0"/>
    <xf numFmtId="0" fontId="278" fillId="0" borderId="0"/>
    <xf numFmtId="0" fontId="276" fillId="0" borderId="132"/>
    <xf numFmtId="0" fontId="270" fillId="0" borderId="112"/>
    <xf numFmtId="0" fontId="70" fillId="0" borderId="0"/>
    <xf numFmtId="0" fontId="70" fillId="0" borderId="0"/>
    <xf numFmtId="0" fontId="70" fillId="0" borderId="0"/>
    <xf numFmtId="0" fontId="19" fillId="0" borderId="0"/>
    <xf numFmtId="0" fontId="278" fillId="0" borderId="0"/>
    <xf numFmtId="0" fontId="140" fillId="44" borderId="61"/>
    <xf numFmtId="0" fontId="70" fillId="40" borderId="0"/>
    <xf numFmtId="0" fontId="278" fillId="0" borderId="0"/>
    <xf numFmtId="0" fontId="278" fillId="0" borderId="0"/>
    <xf numFmtId="0" fontId="79" fillId="0" borderId="116"/>
    <xf numFmtId="0" fontId="139" fillId="44" borderId="61"/>
    <xf numFmtId="0" fontId="70" fillId="0" borderId="0"/>
    <xf numFmtId="0" fontId="19" fillId="0" borderId="0"/>
    <xf numFmtId="0" fontId="70" fillId="46" borderId="0"/>
    <xf numFmtId="0" fontId="70" fillId="0" borderId="0"/>
    <xf numFmtId="0" fontId="70" fillId="0" borderId="0"/>
    <xf numFmtId="0" fontId="19" fillId="0" borderId="0"/>
    <xf numFmtId="0" fontId="70" fillId="0" borderId="0"/>
    <xf numFmtId="0" fontId="278" fillId="48" borderId="83"/>
    <xf numFmtId="0" fontId="19" fillId="0" borderId="0"/>
    <xf numFmtId="0" fontId="278" fillId="0" borderId="0"/>
    <xf numFmtId="0" fontId="70" fillId="0" borderId="0"/>
    <xf numFmtId="0" fontId="70" fillId="0" borderId="0"/>
    <xf numFmtId="0" fontId="278" fillId="48" borderId="83"/>
    <xf numFmtId="0" fontId="70" fillId="0" borderId="0"/>
    <xf numFmtId="0" fontId="278" fillId="0" borderId="0"/>
    <xf numFmtId="0" fontId="278" fillId="0" borderId="0"/>
    <xf numFmtId="0" fontId="278" fillId="0" borderId="0"/>
    <xf numFmtId="0" fontId="278" fillId="0" borderId="0"/>
    <xf numFmtId="0" fontId="70" fillId="0" borderId="0"/>
    <xf numFmtId="0" fontId="278" fillId="0" borderId="0"/>
    <xf numFmtId="0" fontId="19" fillId="0" borderId="0"/>
    <xf numFmtId="0" fontId="70" fillId="0" borderId="0"/>
    <xf numFmtId="0" fontId="139" fillId="44" borderId="61"/>
    <xf numFmtId="0" fontId="70" fillId="46" borderId="0"/>
    <xf numFmtId="0" fontId="19" fillId="0" borderId="0"/>
    <xf numFmtId="0" fontId="278" fillId="48" borderId="83"/>
    <xf numFmtId="0" fontId="270" fillId="0" borderId="112"/>
    <xf numFmtId="0" fontId="70" fillId="41" borderId="0"/>
    <xf numFmtId="0" fontId="70" fillId="0" borderId="0"/>
    <xf numFmtId="0" fontId="70" fillId="0" borderId="0"/>
    <xf numFmtId="0" fontId="19" fillId="0" borderId="0"/>
    <xf numFmtId="0" fontId="70" fillId="0" borderId="0"/>
    <xf numFmtId="0" fontId="157" fillId="76" borderId="128"/>
    <xf numFmtId="0" fontId="19" fillId="0" borderId="0"/>
    <xf numFmtId="0" fontId="19" fillId="0" borderId="0"/>
    <xf numFmtId="0" fontId="19" fillId="0" borderId="0"/>
    <xf numFmtId="0" fontId="70" fillId="0" borderId="0"/>
    <xf numFmtId="0" fontId="70" fillId="0" borderId="0"/>
    <xf numFmtId="0" fontId="24" fillId="0" borderId="0"/>
    <xf numFmtId="0" fontId="70" fillId="0" borderId="0"/>
    <xf numFmtId="0" fontId="104" fillId="0" borderId="63"/>
    <xf numFmtId="0" fontId="278" fillId="0" borderId="0"/>
    <xf numFmtId="0" fontId="70" fillId="0" borderId="0"/>
    <xf numFmtId="0" fontId="59" fillId="0" borderId="0"/>
    <xf numFmtId="0" fontId="99" fillId="45" borderId="61"/>
    <xf numFmtId="0" fontId="19" fillId="0" borderId="0"/>
    <xf numFmtId="0" fontId="59" fillId="0" borderId="0"/>
    <xf numFmtId="0" fontId="70" fillId="0" borderId="0"/>
    <xf numFmtId="0" fontId="119" fillId="0" borderId="54"/>
    <xf numFmtId="0" fontId="70" fillId="0" borderId="0"/>
    <xf numFmtId="0" fontId="56" fillId="0" borderId="52"/>
    <xf numFmtId="0" fontId="278" fillId="0" borderId="0"/>
    <xf numFmtId="0" fontId="70" fillId="0" borderId="0"/>
    <xf numFmtId="0" fontId="19" fillId="0" borderId="0"/>
    <xf numFmtId="0" fontId="278" fillId="0" borderId="0"/>
    <xf numFmtId="0" fontId="278" fillId="48" borderId="83"/>
    <xf numFmtId="0" fontId="70" fillId="0" borderId="0"/>
    <xf numFmtId="0" fontId="19" fillId="0" borderId="0"/>
    <xf numFmtId="0" fontId="70" fillId="0" borderId="0"/>
    <xf numFmtId="0" fontId="245" fillId="0" borderId="0"/>
    <xf numFmtId="0" fontId="278" fillId="48" borderId="83"/>
    <xf numFmtId="0" fontId="85" fillId="0" borderId="54"/>
    <xf numFmtId="0" fontId="70" fillId="0" borderId="0"/>
    <xf numFmtId="0" fontId="278" fillId="0" borderId="0"/>
    <xf numFmtId="0" fontId="70" fillId="0" borderId="0"/>
    <xf numFmtId="0" fontId="139" fillId="44" borderId="61"/>
    <xf numFmtId="0" fontId="70" fillId="0" borderId="0"/>
    <xf numFmtId="0" fontId="19" fillId="0" borderId="0"/>
    <xf numFmtId="0" fontId="70" fillId="0" borderId="0"/>
    <xf numFmtId="0" fontId="70" fillId="0" borderId="0"/>
    <xf numFmtId="0" fontId="278" fillId="0" borderId="0"/>
    <xf numFmtId="0" fontId="19" fillId="0" borderId="0"/>
    <xf numFmtId="0" fontId="278" fillId="0" borderId="0"/>
    <xf numFmtId="0" fontId="278" fillId="0" borderId="0"/>
    <xf numFmtId="0" fontId="278" fillId="0" borderId="0"/>
    <xf numFmtId="0" fontId="139" fillId="44" borderId="61"/>
    <xf numFmtId="0" fontId="70" fillId="0" borderId="0"/>
    <xf numFmtId="0" fontId="19" fillId="0" borderId="0"/>
    <xf numFmtId="0" fontId="278" fillId="48" borderId="83"/>
    <xf numFmtId="0" fontId="278" fillId="48" borderId="83"/>
    <xf numFmtId="0" fontId="70" fillId="0" borderId="0"/>
    <xf numFmtId="0" fontId="122" fillId="0" borderId="66"/>
    <xf numFmtId="0" fontId="70" fillId="0" borderId="0"/>
    <xf numFmtId="0" fontId="70" fillId="0" borderId="0"/>
    <xf numFmtId="0" fontId="19" fillId="0" borderId="0"/>
    <xf numFmtId="0" fontId="278" fillId="0" borderId="0"/>
    <xf numFmtId="0" fontId="19" fillId="0" borderId="0"/>
    <xf numFmtId="0" fontId="19" fillId="0" borderId="0"/>
    <xf numFmtId="0" fontId="70" fillId="0" borderId="0"/>
    <xf numFmtId="0" fontId="70" fillId="0" borderId="0"/>
    <xf numFmtId="0" fontId="19" fillId="0" borderId="0"/>
    <xf numFmtId="0" fontId="278" fillId="0" borderId="0"/>
    <xf numFmtId="0" fontId="139" fillId="44" borderId="61"/>
    <xf numFmtId="0" fontId="278" fillId="0" borderId="0"/>
    <xf numFmtId="0" fontId="70" fillId="0" borderId="0"/>
    <xf numFmtId="0" fontId="70" fillId="0" borderId="0"/>
    <xf numFmtId="0" fontId="139" fillId="44" borderId="61"/>
    <xf numFmtId="0" fontId="78" fillId="0" borderId="0"/>
    <xf numFmtId="0" fontId="70" fillId="0" borderId="0"/>
    <xf numFmtId="0" fontId="26" fillId="0" borderId="0"/>
    <xf numFmtId="0" fontId="278" fillId="0" borderId="0"/>
    <xf numFmtId="0" fontId="278" fillId="0" borderId="0"/>
    <xf numFmtId="0" fontId="19" fillId="0" borderId="0"/>
    <xf numFmtId="0" fontId="233" fillId="99" borderId="102"/>
    <xf numFmtId="0" fontId="19" fillId="0" borderId="0"/>
    <xf numFmtId="0" fontId="61" fillId="0" borderId="0"/>
    <xf numFmtId="0" fontId="278" fillId="0" borderId="0"/>
    <xf numFmtId="0" fontId="45" fillId="57" borderId="0"/>
    <xf numFmtId="0" fontId="19" fillId="0" borderId="0"/>
    <xf numFmtId="0" fontId="56" fillId="0" borderId="52"/>
    <xf numFmtId="0" fontId="270" fillId="0" borderId="112"/>
    <xf numFmtId="0" fontId="70" fillId="0" borderId="0"/>
    <xf numFmtId="0" fontId="278" fillId="0" borderId="0"/>
    <xf numFmtId="0" fontId="70" fillId="0" borderId="0"/>
    <xf numFmtId="0" fontId="19" fillId="0" borderId="0"/>
    <xf numFmtId="0" fontId="278" fillId="0" borderId="0"/>
    <xf numFmtId="0" fontId="56" fillId="0" borderId="52"/>
    <xf numFmtId="0" fontId="19" fillId="40" borderId="0"/>
    <xf numFmtId="0" fontId="19" fillId="0" borderId="0"/>
    <xf numFmtId="0" fontId="19" fillId="0" borderId="0"/>
    <xf numFmtId="0" fontId="278" fillId="0" borderId="0"/>
    <xf numFmtId="0" fontId="278" fillId="0" borderId="0"/>
    <xf numFmtId="0" fontId="139" fillId="44" borderId="61"/>
    <xf numFmtId="0" fontId="19" fillId="0" borderId="0"/>
    <xf numFmtId="0" fontId="19" fillId="0" borderId="0"/>
    <xf numFmtId="0" fontId="278" fillId="0" borderId="0"/>
    <xf numFmtId="0" fontId="19" fillId="0" borderId="0"/>
    <xf numFmtId="0" fontId="278" fillId="0" borderId="0"/>
    <xf numFmtId="0" fontId="70" fillId="0" borderId="0"/>
    <xf numFmtId="0" fontId="70" fillId="0" borderId="0"/>
    <xf numFmtId="0" fontId="70" fillId="0" borderId="0"/>
    <xf numFmtId="0" fontId="19" fillId="0" borderId="0"/>
    <xf numFmtId="0" fontId="70" fillId="0" borderId="0"/>
    <xf numFmtId="0" fontId="212" fillId="0" borderId="0"/>
    <xf numFmtId="0" fontId="278" fillId="0" borderId="0"/>
    <xf numFmtId="0" fontId="70" fillId="0" borderId="0"/>
    <xf numFmtId="0" fontId="19" fillId="0" borderId="0"/>
    <xf numFmtId="0" fontId="70" fillId="0" borderId="0"/>
    <xf numFmtId="0" fontId="19" fillId="0" borderId="0"/>
    <xf numFmtId="0" fontId="278" fillId="48" borderId="83"/>
    <xf numFmtId="0" fontId="19" fillId="0" borderId="0"/>
    <xf numFmtId="0" fontId="59" fillId="0" borderId="54"/>
    <xf numFmtId="0" fontId="19" fillId="0" borderId="0"/>
    <xf numFmtId="0" fontId="70" fillId="0" borderId="0"/>
    <xf numFmtId="0" fontId="19" fillId="0" borderId="0"/>
    <xf numFmtId="0" fontId="70" fillId="0" borderId="0"/>
    <xf numFmtId="0" fontId="70" fillId="0" borderId="0"/>
    <xf numFmtId="0" fontId="278" fillId="0" borderId="0"/>
    <xf numFmtId="0" fontId="278" fillId="0" borderId="0"/>
    <xf numFmtId="0" fontId="70" fillId="0" borderId="0"/>
    <xf numFmtId="0" fontId="70" fillId="0" borderId="0"/>
    <xf numFmtId="0" fontId="19" fillId="0" borderId="0"/>
    <xf numFmtId="0" fontId="8" fillId="43" borderId="0"/>
    <xf numFmtId="0" fontId="81" fillId="0" borderId="0"/>
    <xf numFmtId="0" fontId="278" fillId="0" borderId="0"/>
    <xf numFmtId="0" fontId="278" fillId="0" borderId="0"/>
    <xf numFmtId="0" fontId="278" fillId="0" borderId="0"/>
    <xf numFmtId="0" fontId="70" fillId="0" borderId="0"/>
    <xf numFmtId="0" fontId="276" fillId="0" borderId="132"/>
    <xf numFmtId="0" fontId="70" fillId="0" borderId="0"/>
    <xf numFmtId="0" fontId="19" fillId="0" borderId="0"/>
    <xf numFmtId="0" fontId="70" fillId="0" borderId="0"/>
    <xf numFmtId="0" fontId="278" fillId="0" borderId="0"/>
    <xf numFmtId="0" fontId="70" fillId="0" borderId="0"/>
    <xf numFmtId="0" fontId="59" fillId="0" borderId="0"/>
    <xf numFmtId="0" fontId="19" fillId="0" borderId="0"/>
    <xf numFmtId="0" fontId="19" fillId="0" borderId="0"/>
    <xf numFmtId="0" fontId="276" fillId="61" borderId="0"/>
    <xf numFmtId="0" fontId="270" fillId="0" borderId="112"/>
    <xf numFmtId="0" fontId="278" fillId="0" borderId="0"/>
    <xf numFmtId="0" fontId="19" fillId="0" borderId="0"/>
    <xf numFmtId="0" fontId="19" fillId="0" borderId="0"/>
    <xf numFmtId="0" fontId="272" fillId="82" borderId="116"/>
    <xf numFmtId="0" fontId="19" fillId="0" borderId="0"/>
    <xf numFmtId="0" fontId="139" fillId="44" borderId="61"/>
    <xf numFmtId="0" fontId="70" fillId="14" borderId="50"/>
    <xf numFmtId="0" fontId="139" fillId="44" borderId="61"/>
    <xf numFmtId="0" fontId="70" fillId="0" borderId="0"/>
    <xf numFmtId="0" fontId="70" fillId="0" borderId="0"/>
    <xf numFmtId="0" fontId="278" fillId="0" borderId="0"/>
    <xf numFmtId="0" fontId="278" fillId="0" borderId="0"/>
    <xf numFmtId="0" fontId="70" fillId="0" borderId="0"/>
    <xf numFmtId="0" fontId="70" fillId="0" borderId="0"/>
    <xf numFmtId="0" fontId="98" fillId="45" borderId="47"/>
    <xf numFmtId="0" fontId="278" fillId="0" borderId="0"/>
    <xf numFmtId="0" fontId="278" fillId="48" borderId="83"/>
    <xf numFmtId="0" fontId="278" fillId="0" borderId="0"/>
    <xf numFmtId="0" fontId="278" fillId="0" borderId="0"/>
    <xf numFmtId="0" fontId="70" fillId="0" borderId="0"/>
    <xf numFmtId="0" fontId="278" fillId="0" borderId="0"/>
    <xf numFmtId="0" fontId="278" fillId="0" borderId="0"/>
    <xf numFmtId="0" fontId="19" fillId="0" borderId="0"/>
    <xf numFmtId="0" fontId="81" fillId="0" borderId="114"/>
    <xf numFmtId="0" fontId="278" fillId="0" borderId="0"/>
    <xf numFmtId="0" fontId="278" fillId="0" borderId="0"/>
    <xf numFmtId="0" fontId="70" fillId="0" borderId="0"/>
    <xf numFmtId="0" fontId="70" fillId="0" borderId="0"/>
    <xf numFmtId="0" fontId="46" fillId="0" borderId="0"/>
    <xf numFmtId="0" fontId="278" fillId="48" borderId="83"/>
    <xf numFmtId="0" fontId="278" fillId="0" borderId="0"/>
    <xf numFmtId="0" fontId="278" fillId="0" borderId="0"/>
    <xf numFmtId="0" fontId="50" fillId="0" borderId="0"/>
    <xf numFmtId="0" fontId="278" fillId="0" borderId="0"/>
    <xf numFmtId="0" fontId="85" fillId="0" borderId="114"/>
    <xf numFmtId="0" fontId="19" fillId="0" borderId="0"/>
    <xf numFmtId="0" fontId="278" fillId="0" borderId="0"/>
    <xf numFmtId="0" fontId="70" fillId="0" borderId="0"/>
    <xf numFmtId="0" fontId="19" fillId="0" borderId="0"/>
    <xf numFmtId="0" fontId="278" fillId="0" borderId="0"/>
    <xf numFmtId="0" fontId="70" fillId="0" borderId="0"/>
    <xf numFmtId="0" fontId="70" fillId="0" borderId="0"/>
    <xf numFmtId="0" fontId="278" fillId="48" borderId="83"/>
    <xf numFmtId="0" fontId="56" fillId="0" borderId="52"/>
    <xf numFmtId="0" fontId="64" fillId="0" borderId="55"/>
    <xf numFmtId="0" fontId="278" fillId="0" borderId="0"/>
    <xf numFmtId="0" fontId="116" fillId="0" borderId="0"/>
    <xf numFmtId="0" fontId="70" fillId="0" borderId="0"/>
    <xf numFmtId="0" fontId="278" fillId="0" borderId="0"/>
    <xf numFmtId="0" fontId="278" fillId="0" borderId="0"/>
    <xf numFmtId="0" fontId="139" fillId="44" borderId="61"/>
    <xf numFmtId="0" fontId="278" fillId="0" borderId="0"/>
    <xf numFmtId="0" fontId="81" fillId="0" borderId="132"/>
    <xf numFmtId="0" fontId="70" fillId="0" borderId="0"/>
    <xf numFmtId="0" fontId="70" fillId="0" borderId="0"/>
    <xf numFmtId="0" fontId="70" fillId="0" borderId="0"/>
    <xf numFmtId="0" fontId="70" fillId="0" borderId="0"/>
    <xf numFmtId="0" fontId="278" fillId="0" borderId="0"/>
    <xf numFmtId="0" fontId="70" fillId="0" borderId="0"/>
    <xf numFmtId="0" fontId="70" fillId="0" borderId="0"/>
    <xf numFmtId="0" fontId="19" fillId="14" borderId="50"/>
    <xf numFmtId="0" fontId="272" fillId="0" borderId="0"/>
    <xf numFmtId="0" fontId="70" fillId="0" borderId="0"/>
    <xf numFmtId="0" fontId="70" fillId="0" borderId="0"/>
    <xf numFmtId="0" fontId="70" fillId="0" borderId="0"/>
    <xf numFmtId="0" fontId="70" fillId="42" borderId="0"/>
    <xf numFmtId="0" fontId="19" fillId="0" borderId="0"/>
    <xf numFmtId="0" fontId="278" fillId="0" borderId="0"/>
    <xf numFmtId="0" fontId="19" fillId="0" borderId="0"/>
    <xf numFmtId="0" fontId="19" fillId="0" borderId="0"/>
    <xf numFmtId="0" fontId="278" fillId="48" borderId="83"/>
    <xf numFmtId="0" fontId="70" fillId="0" borderId="0"/>
    <xf numFmtId="0" fontId="139" fillId="44" borderId="61"/>
    <xf numFmtId="0" fontId="19" fillId="0" borderId="0"/>
    <xf numFmtId="0" fontId="19" fillId="0" borderId="0"/>
    <xf numFmtId="0" fontId="278" fillId="0" borderId="0"/>
    <xf numFmtId="0" fontId="278" fillId="61" borderId="0"/>
    <xf numFmtId="0" fontId="19" fillId="0" borderId="0"/>
    <xf numFmtId="0" fontId="19" fillId="0" borderId="0"/>
    <xf numFmtId="0" fontId="70" fillId="0" borderId="0"/>
    <xf numFmtId="0" fontId="278" fillId="48" borderId="83"/>
    <xf numFmtId="0" fontId="278" fillId="0" borderId="0"/>
    <xf numFmtId="0" fontId="70" fillId="0" borderId="0"/>
    <xf numFmtId="0" fontId="270" fillId="0" borderId="112"/>
    <xf numFmtId="0" fontId="19" fillId="0" borderId="0"/>
    <xf numFmtId="0" fontId="56" fillId="0" borderId="52"/>
    <xf numFmtId="0" fontId="19" fillId="0" borderId="0"/>
    <xf numFmtId="0" fontId="278" fillId="0" borderId="0"/>
    <xf numFmtId="0" fontId="61" fillId="0" borderId="81"/>
    <xf numFmtId="0" fontId="56" fillId="0" borderId="52"/>
    <xf numFmtId="0" fontId="70" fillId="0" borderId="0"/>
    <xf numFmtId="0" fontId="70" fillId="0" borderId="0"/>
    <xf numFmtId="0" fontId="70" fillId="0" borderId="0"/>
    <xf numFmtId="0" fontId="70" fillId="0" borderId="0"/>
    <xf numFmtId="0" fontId="278" fillId="48" borderId="83"/>
    <xf numFmtId="0" fontId="70" fillId="0" borderId="0"/>
    <xf numFmtId="0" fontId="99" fillId="45" borderId="61"/>
    <xf numFmtId="0" fontId="70" fillId="0" borderId="0"/>
    <xf numFmtId="0" fontId="70" fillId="0" borderId="0"/>
    <xf numFmtId="0" fontId="139" fillId="44" borderId="61"/>
    <xf numFmtId="0" fontId="278" fillId="0" borderId="0"/>
    <xf numFmtId="0" fontId="19" fillId="0" borderId="0"/>
    <xf numFmtId="0" fontId="70" fillId="0" borderId="0"/>
    <xf numFmtId="0" fontId="70" fillId="0" borderId="0"/>
    <xf numFmtId="0" fontId="139" fillId="44" borderId="61"/>
    <xf numFmtId="0" fontId="70" fillId="0" borderId="0"/>
    <xf numFmtId="0" fontId="270" fillId="0" borderId="112"/>
    <xf numFmtId="0" fontId="278" fillId="0" borderId="0"/>
    <xf numFmtId="0" fontId="70" fillId="0" borderId="0"/>
    <xf numFmtId="0" fontId="270" fillId="0" borderId="112"/>
    <xf numFmtId="0" fontId="19" fillId="0" borderId="0"/>
    <xf numFmtId="0" fontId="70" fillId="0" borderId="0"/>
    <xf numFmtId="0" fontId="19" fillId="0" borderId="0"/>
    <xf numFmtId="0" fontId="192" fillId="0" borderId="79"/>
    <xf numFmtId="0" fontId="278" fillId="0" borderId="0"/>
    <xf numFmtId="0" fontId="270" fillId="0" borderId="112"/>
    <xf numFmtId="0" fontId="70" fillId="0" borderId="0"/>
    <xf numFmtId="0" fontId="70" fillId="0" borderId="0"/>
    <xf numFmtId="0" fontId="70" fillId="0" borderId="0"/>
    <xf numFmtId="0" fontId="278" fillId="0" borderId="0"/>
    <xf numFmtId="0" fontId="278" fillId="0" borderId="0"/>
    <xf numFmtId="0" fontId="70" fillId="0" borderId="0"/>
    <xf numFmtId="0" fontId="70" fillId="0" borderId="0"/>
    <xf numFmtId="0" fontId="192" fillId="0" borderId="79"/>
    <xf numFmtId="0" fontId="70" fillId="0" borderId="0"/>
    <xf numFmtId="0" fontId="70" fillId="0" borderId="0"/>
    <xf numFmtId="0" fontId="139" fillId="44" borderId="61"/>
    <xf numFmtId="0" fontId="278" fillId="0" borderId="0"/>
    <xf numFmtId="0" fontId="70" fillId="0" borderId="0"/>
    <xf numFmtId="0" fontId="278" fillId="0" borderId="0"/>
    <xf numFmtId="0" fontId="278" fillId="0" borderId="0"/>
    <xf numFmtId="0" fontId="70" fillId="0" borderId="0"/>
    <xf numFmtId="0" fontId="139" fillId="44" borderId="61"/>
    <xf numFmtId="0" fontId="70" fillId="0" borderId="0"/>
    <xf numFmtId="0" fontId="270" fillId="0" borderId="112"/>
    <xf numFmtId="0" fontId="272" fillId="0" borderId="0"/>
    <xf numFmtId="0" fontId="278" fillId="0" borderId="0"/>
    <xf numFmtId="0" fontId="19" fillId="0" borderId="0"/>
    <xf numFmtId="0" fontId="19" fillId="0" borderId="0"/>
    <xf numFmtId="0" fontId="270" fillId="0" borderId="112"/>
    <xf numFmtId="0" fontId="19" fillId="0" borderId="0"/>
    <xf numFmtId="0" fontId="278" fillId="0" borderId="0"/>
    <xf numFmtId="0" fontId="19" fillId="0" borderId="0"/>
    <xf numFmtId="0" fontId="70" fillId="0" borderId="0"/>
    <xf numFmtId="0" fontId="19" fillId="0" borderId="0"/>
    <xf numFmtId="0" fontId="19" fillId="0" borderId="0"/>
    <xf numFmtId="0" fontId="278" fillId="0" borderId="0"/>
    <xf numFmtId="0" fontId="139" fillId="44" borderId="61"/>
    <xf numFmtId="0" fontId="59" fillId="0" borderId="54"/>
    <xf numFmtId="0" fontId="59" fillId="0" borderId="54"/>
    <xf numFmtId="0" fontId="70" fillId="0" borderId="0"/>
    <xf numFmtId="0" fontId="140" fillId="44" borderId="61"/>
    <xf numFmtId="0" fontId="49" fillId="0" borderId="0"/>
    <xf numFmtId="0" fontId="278" fillId="48" borderId="83"/>
    <xf numFmtId="0" fontId="278" fillId="0" borderId="0"/>
    <xf numFmtId="0" fontId="56" fillId="0" borderId="52"/>
    <xf numFmtId="0" fontId="70" fillId="0" borderId="0"/>
    <xf numFmtId="0" fontId="70" fillId="0" borderId="0"/>
    <xf numFmtId="0" fontId="70" fillId="0" borderId="0"/>
    <xf numFmtId="0" fontId="70" fillId="0" borderId="0"/>
    <xf numFmtId="0" fontId="140" fillId="44" borderId="61"/>
    <xf numFmtId="0" fontId="139" fillId="44" borderId="61"/>
    <xf numFmtId="0" fontId="70" fillId="0" borderId="0"/>
    <xf numFmtId="0" fontId="70" fillId="0" borderId="0"/>
    <xf numFmtId="0" fontId="19" fillId="0" borderId="0"/>
    <xf numFmtId="0" fontId="19" fillId="0" borderId="0"/>
    <xf numFmtId="0" fontId="19" fillId="0" borderId="0"/>
    <xf numFmtId="0" fontId="70" fillId="0" borderId="0"/>
    <xf numFmtId="0" fontId="70" fillId="0" borderId="0"/>
    <xf numFmtId="0" fontId="56" fillId="0" borderId="52"/>
    <xf numFmtId="0" fontId="278" fillId="0" borderId="0"/>
    <xf numFmtId="0" fontId="278" fillId="0" borderId="0"/>
    <xf numFmtId="0" fontId="70" fillId="0" borderId="0"/>
    <xf numFmtId="0" fontId="270" fillId="0" borderId="112"/>
    <xf numFmtId="0" fontId="270" fillId="0" borderId="112"/>
    <xf numFmtId="0" fontId="278" fillId="0" borderId="0"/>
    <xf numFmtId="0" fontId="278" fillId="0" borderId="0"/>
    <xf numFmtId="0" fontId="19" fillId="0" borderId="0"/>
    <xf numFmtId="0" fontId="19" fillId="0" borderId="0"/>
    <xf numFmtId="0" fontId="56" fillId="0" borderId="52"/>
    <xf numFmtId="0" fontId="19" fillId="0" borderId="0"/>
    <xf numFmtId="0" fontId="278" fillId="48" borderId="83"/>
    <xf numFmtId="0" fontId="19" fillId="0" borderId="0"/>
    <xf numFmtId="0" fontId="278" fillId="0" borderId="0"/>
    <xf numFmtId="0" fontId="139" fillId="44" borderId="61"/>
    <xf numFmtId="0" fontId="70" fillId="42" borderId="0"/>
    <xf numFmtId="0" fontId="70" fillId="0" borderId="0"/>
    <xf numFmtId="0" fontId="74" fillId="55" borderId="0"/>
    <xf numFmtId="0" fontId="70" fillId="0" borderId="0"/>
    <xf numFmtId="0" fontId="70" fillId="0" borderId="0"/>
    <xf numFmtId="0" fontId="278" fillId="0" borderId="0"/>
    <xf numFmtId="0" fontId="70" fillId="0" borderId="0"/>
    <xf numFmtId="0" fontId="70" fillId="0" borderId="0"/>
    <xf numFmtId="0" fontId="70" fillId="0" borderId="0"/>
    <xf numFmtId="0" fontId="63" fillId="0" borderId="55"/>
    <xf numFmtId="0" fontId="276" fillId="61" borderId="0"/>
    <xf numFmtId="0" fontId="19" fillId="0" borderId="0"/>
    <xf numFmtId="0" fontId="278" fillId="0" borderId="0"/>
    <xf numFmtId="0" fontId="59" fillId="0" borderId="54"/>
    <xf numFmtId="0" fontId="70" fillId="0" borderId="0"/>
    <xf numFmtId="0" fontId="70" fillId="0" borderId="0"/>
    <xf numFmtId="0" fontId="270" fillId="0" borderId="112"/>
    <xf numFmtId="0" fontId="134" fillId="0" borderId="0"/>
    <xf numFmtId="0" fontId="70" fillId="0" borderId="0"/>
    <xf numFmtId="0" fontId="70" fillId="0" borderId="0"/>
    <xf numFmtId="0" fontId="70" fillId="0" borderId="0"/>
    <xf numFmtId="0" fontId="278" fillId="0" borderId="0"/>
    <xf numFmtId="0" fontId="19" fillId="0" borderId="0"/>
    <xf numFmtId="0" fontId="70" fillId="0" borderId="0"/>
    <xf numFmtId="0" fontId="139" fillId="44" borderId="61"/>
    <xf numFmtId="0" fontId="278" fillId="0" borderId="0"/>
    <xf numFmtId="0" fontId="278" fillId="0" borderId="0"/>
    <xf numFmtId="0" fontId="45" fillId="72" borderId="0"/>
    <xf numFmtId="0" fontId="74" fillId="60" borderId="0"/>
    <xf numFmtId="0" fontId="70" fillId="0" borderId="0"/>
    <xf numFmtId="0" fontId="70" fillId="0" borderId="0"/>
    <xf numFmtId="0" fontId="70" fillId="0" borderId="0"/>
    <xf numFmtId="0" fontId="272" fillId="74" borderId="0"/>
    <xf numFmtId="0" fontId="19" fillId="0" borderId="0"/>
    <xf numFmtId="0" fontId="28" fillId="0" borderId="0"/>
    <xf numFmtId="0" fontId="79" fillId="0" borderId="116"/>
    <xf numFmtId="0" fontId="70" fillId="0" borderId="0"/>
    <xf numFmtId="0" fontId="70" fillId="0" borderId="0"/>
    <xf numFmtId="0" fontId="70" fillId="0" borderId="0"/>
    <xf numFmtId="0" fontId="64" fillId="0" borderId="55"/>
    <xf numFmtId="0" fontId="70" fillId="0" borderId="0"/>
    <xf numFmtId="0" fontId="278" fillId="0" borderId="0"/>
    <xf numFmtId="0" fontId="192" fillId="0" borderId="79"/>
    <xf numFmtId="0" fontId="19" fillId="0" borderId="0"/>
    <xf numFmtId="0" fontId="278" fillId="0" borderId="0"/>
    <xf numFmtId="0" fontId="19" fillId="0" borderId="0"/>
    <xf numFmtId="0" fontId="19" fillId="0" borderId="0"/>
    <xf numFmtId="0" fontId="278" fillId="48" borderId="83"/>
    <xf numFmtId="0" fontId="70" fillId="0" borderId="0"/>
    <xf numFmtId="0" fontId="70" fillId="0" borderId="0"/>
    <xf numFmtId="0" fontId="81" fillId="0" borderId="132"/>
    <xf numFmtId="0" fontId="19" fillId="0" borderId="0"/>
    <xf numFmtId="0" fontId="19" fillId="0" borderId="0"/>
    <xf numFmtId="0" fontId="59" fillId="0" borderId="54"/>
    <xf numFmtId="0" fontId="70" fillId="0" borderId="0"/>
    <xf numFmtId="0" fontId="70" fillId="0" borderId="0"/>
    <xf numFmtId="0" fontId="70" fillId="0" borderId="0"/>
    <xf numFmtId="0" fontId="19" fillId="0" borderId="0"/>
    <xf numFmtId="0" fontId="270" fillId="0" borderId="112"/>
    <xf numFmtId="0" fontId="19" fillId="0" borderId="0"/>
    <xf numFmtId="0" fontId="19" fillId="0" borderId="0"/>
    <xf numFmtId="0" fontId="278" fillId="0" borderId="0"/>
    <xf numFmtId="0" fontId="278" fillId="48" borderId="83"/>
    <xf numFmtId="0" fontId="278" fillId="0" borderId="0"/>
    <xf numFmtId="0" fontId="46" fillId="0" borderId="0"/>
    <xf numFmtId="0" fontId="79" fillId="0" borderId="116"/>
    <xf numFmtId="0" fontId="19" fillId="0" borderId="0"/>
    <xf numFmtId="0" fontId="52" fillId="0" borderId="0"/>
    <xf numFmtId="0" fontId="253" fillId="48" borderId="83"/>
    <xf numFmtId="0" fontId="70" fillId="0" borderId="0"/>
    <xf numFmtId="0" fontId="19" fillId="0" borderId="0"/>
    <xf numFmtId="0" fontId="139" fillId="44" borderId="61"/>
    <xf numFmtId="0" fontId="70" fillId="0" borderId="0"/>
    <xf numFmtId="0" fontId="272" fillId="0" borderId="0"/>
    <xf numFmtId="0" fontId="70" fillId="0" borderId="0"/>
    <xf numFmtId="0" fontId="70" fillId="0" borderId="0"/>
    <xf numFmtId="0" fontId="70" fillId="0" borderId="0"/>
    <xf numFmtId="0" fontId="8" fillId="0" borderId="0"/>
    <xf numFmtId="0" fontId="70" fillId="0" borderId="0"/>
    <xf numFmtId="0" fontId="278" fillId="0" borderId="0"/>
    <xf numFmtId="0" fontId="278" fillId="0" borderId="0"/>
    <xf numFmtId="0" fontId="70" fillId="0" borderId="0"/>
    <xf numFmtId="0" fontId="250" fillId="107" borderId="168"/>
    <xf numFmtId="0" fontId="19" fillId="0" borderId="0"/>
    <xf numFmtId="0" fontId="19" fillId="0" borderId="0"/>
    <xf numFmtId="0" fontId="19" fillId="0" borderId="0"/>
    <xf numFmtId="0" fontId="70" fillId="0" borderId="0"/>
    <xf numFmtId="0" fontId="278" fillId="0" borderId="0"/>
    <xf numFmtId="0" fontId="278" fillId="0" borderId="0"/>
    <xf numFmtId="0" fontId="70" fillId="0" borderId="0"/>
    <xf numFmtId="0" fontId="70" fillId="0" borderId="0"/>
    <xf numFmtId="0" fontId="270" fillId="0" borderId="112"/>
    <xf numFmtId="0" fontId="278" fillId="0" borderId="0"/>
    <xf numFmtId="0" fontId="19" fillId="0" borderId="0"/>
    <xf numFmtId="0" fontId="278" fillId="0" borderId="0"/>
    <xf numFmtId="0" fontId="139" fillId="44" borderId="61"/>
    <xf numFmtId="0" fontId="19" fillId="0" borderId="0"/>
    <xf numFmtId="0" fontId="70" fillId="0" borderId="0"/>
    <xf numFmtId="0" fontId="46" fillId="0" borderId="0"/>
    <xf numFmtId="0" fontId="270" fillId="0" borderId="112"/>
    <xf numFmtId="0" fontId="278" fillId="0" borderId="0"/>
    <xf numFmtId="0" fontId="70" fillId="0" borderId="0"/>
    <xf numFmtId="0" fontId="19" fillId="0" borderId="0"/>
    <xf numFmtId="0" fontId="278" fillId="0" borderId="0"/>
    <xf numFmtId="0" fontId="19" fillId="0" borderId="0"/>
    <xf numFmtId="0" fontId="70" fillId="0" borderId="0"/>
    <xf numFmtId="0" fontId="278" fillId="0" borderId="0"/>
    <xf numFmtId="0" fontId="70" fillId="0" borderId="0"/>
    <xf numFmtId="0" fontId="270" fillId="0" borderId="112"/>
    <xf numFmtId="0" fontId="139" fillId="44" borderId="61"/>
    <xf numFmtId="0" fontId="139" fillId="44" borderId="61"/>
    <xf numFmtId="0" fontId="278" fillId="48" borderId="83"/>
    <xf numFmtId="0" fontId="70" fillId="0" borderId="0"/>
    <xf numFmtId="0" fontId="19" fillId="0" borderId="0"/>
    <xf numFmtId="0" fontId="19" fillId="0" borderId="0"/>
    <xf numFmtId="0" fontId="70" fillId="0" borderId="0"/>
    <xf numFmtId="0" fontId="278" fillId="0" borderId="0"/>
    <xf numFmtId="0" fontId="70" fillId="0" borderId="0"/>
    <xf numFmtId="0" fontId="70" fillId="0" borderId="0"/>
    <xf numFmtId="0" fontId="70" fillId="0" borderId="0"/>
    <xf numFmtId="0" fontId="62" fillId="0" borderId="0"/>
    <xf numFmtId="0" fontId="278" fillId="0" borderId="0"/>
    <xf numFmtId="0" fontId="70" fillId="0" borderId="0"/>
    <xf numFmtId="0" fontId="19" fillId="0" borderId="0"/>
    <xf numFmtId="0" fontId="19" fillId="0" borderId="0"/>
    <xf numFmtId="0" fontId="278" fillId="0" borderId="0"/>
    <xf numFmtId="0" fontId="70" fillId="0" borderId="0"/>
    <xf numFmtId="0" fontId="278" fillId="0" borderId="0"/>
    <xf numFmtId="0" fontId="70" fillId="0" borderId="0"/>
    <xf numFmtId="0" fontId="250" fillId="107" borderId="168"/>
    <xf numFmtId="0" fontId="19" fillId="0" borderId="0"/>
    <xf numFmtId="0" fontId="278" fillId="0" borderId="0"/>
    <xf numFmtId="0" fontId="70" fillId="0" borderId="0"/>
    <xf numFmtId="0" fontId="278" fillId="0" borderId="0"/>
    <xf numFmtId="0" fontId="270" fillId="0" borderId="112"/>
    <xf numFmtId="0" fontId="278" fillId="0" borderId="0"/>
    <xf numFmtId="0" fontId="70" fillId="0" borderId="0"/>
    <xf numFmtId="0" fontId="19" fillId="0" borderId="0"/>
    <xf numFmtId="0" fontId="19" fillId="0" borderId="0"/>
    <xf numFmtId="0" fontId="19" fillId="0" borderId="0"/>
    <xf numFmtId="0" fontId="19" fillId="0" borderId="0"/>
    <xf numFmtId="0" fontId="70" fillId="46" borderId="0"/>
    <xf numFmtId="0" fontId="19" fillId="0" borderId="0"/>
    <xf numFmtId="0" fontId="19" fillId="0" borderId="0"/>
    <xf numFmtId="0" fontId="270" fillId="0" borderId="112"/>
    <xf numFmtId="0" fontId="19" fillId="0" borderId="0"/>
    <xf numFmtId="0" fontId="70" fillId="0" borderId="0"/>
    <xf numFmtId="0" fontId="19" fillId="0" borderId="0"/>
    <xf numFmtId="0" fontId="48" fillId="0" borderId="0"/>
    <xf numFmtId="0" fontId="37" fillId="43" borderId="0"/>
    <xf numFmtId="0" fontId="74" fillId="60" borderId="0"/>
    <xf numFmtId="0" fontId="276" fillId="0" borderId="132"/>
    <xf numFmtId="0" fontId="278" fillId="0" borderId="0"/>
    <xf numFmtId="0" fontId="70" fillId="0" borderId="0"/>
    <xf numFmtId="0" fontId="19" fillId="0" borderId="0"/>
    <xf numFmtId="0" fontId="70" fillId="0" borderId="0"/>
    <xf numFmtId="0" fontId="278" fillId="0" borderId="0"/>
    <xf numFmtId="0" fontId="70" fillId="0" borderId="0"/>
    <xf numFmtId="0" fontId="278" fillId="0" borderId="0"/>
    <xf numFmtId="0" fontId="45" fillId="35" borderId="0"/>
    <xf numFmtId="0" fontId="63" fillId="0" borderId="55"/>
    <xf numFmtId="0" fontId="278" fillId="0" borderId="0"/>
    <xf numFmtId="0" fontId="19" fillId="0" borderId="0"/>
    <xf numFmtId="0" fontId="19" fillId="0" borderId="0"/>
    <xf numFmtId="0" fontId="19" fillId="0" borderId="0"/>
    <xf numFmtId="0" fontId="139" fillId="44" borderId="61"/>
    <xf numFmtId="0" fontId="139" fillId="44" borderId="61"/>
    <xf numFmtId="0" fontId="70" fillId="0" borderId="0"/>
    <xf numFmtId="0" fontId="19" fillId="37" borderId="0"/>
    <xf numFmtId="0" fontId="50" fillId="0" borderId="0"/>
    <xf numFmtId="0" fontId="70" fillId="39" borderId="0"/>
    <xf numFmtId="0" fontId="278" fillId="0" borderId="0"/>
    <xf numFmtId="0" fontId="278" fillId="0" borderId="0"/>
    <xf numFmtId="0" fontId="192" fillId="0" borderId="79"/>
    <xf numFmtId="0" fontId="70" fillId="0" borderId="0"/>
    <xf numFmtId="0" fontId="278" fillId="0" borderId="0"/>
    <xf numFmtId="0" fontId="278" fillId="0" borderId="0"/>
    <xf numFmtId="0" fontId="70" fillId="0" borderId="0"/>
    <xf numFmtId="0" fontId="8" fillId="51" borderId="0"/>
    <xf numFmtId="0" fontId="19" fillId="0" borderId="0"/>
    <xf numFmtId="0" fontId="70" fillId="0" borderId="0"/>
    <xf numFmtId="0" fontId="70" fillId="0" borderId="0"/>
    <xf numFmtId="0" fontId="139" fillId="44" borderId="61"/>
    <xf numFmtId="0" fontId="70" fillId="0" borderId="0"/>
    <xf numFmtId="0" fontId="70" fillId="0" borderId="0"/>
    <xf numFmtId="0" fontId="19" fillId="0" borderId="0"/>
    <xf numFmtId="0" fontId="70" fillId="0" borderId="0"/>
    <xf numFmtId="0" fontId="19" fillId="0" borderId="0"/>
    <xf numFmtId="0" fontId="192" fillId="0" borderId="79"/>
    <xf numFmtId="0" fontId="270" fillId="0" borderId="112"/>
    <xf numFmtId="0" fontId="60" fillId="0" borderId="0"/>
    <xf numFmtId="0" fontId="19" fillId="0" borderId="0"/>
    <xf numFmtId="0" fontId="19" fillId="0" borderId="0"/>
    <xf numFmtId="0" fontId="19" fillId="0" borderId="0"/>
    <xf numFmtId="0" fontId="278" fillId="0" borderId="0"/>
    <xf numFmtId="0" fontId="19" fillId="0" borderId="0"/>
    <xf numFmtId="0" fontId="70" fillId="0" borderId="0"/>
    <xf numFmtId="0" fontId="19" fillId="0" borderId="0"/>
    <xf numFmtId="0" fontId="19" fillId="0" borderId="0"/>
    <xf numFmtId="0" fontId="70" fillId="0" borderId="0"/>
    <xf numFmtId="0" fontId="19" fillId="0" borderId="0"/>
    <xf numFmtId="0" fontId="278" fillId="0" borderId="0"/>
    <xf numFmtId="0" fontId="228" fillId="45" borderId="84"/>
    <xf numFmtId="0" fontId="278" fillId="0" borderId="0"/>
    <xf numFmtId="0" fontId="70" fillId="0" borderId="0"/>
    <xf numFmtId="0" fontId="70" fillId="46" borderId="0"/>
    <xf numFmtId="0" fontId="70" fillId="0" borderId="0"/>
    <xf numFmtId="0" fontId="278" fillId="0" borderId="0"/>
    <xf numFmtId="0" fontId="272" fillId="0" borderId="144"/>
    <xf numFmtId="0" fontId="19" fillId="0" borderId="0"/>
    <xf numFmtId="0" fontId="278" fillId="0" borderId="0"/>
    <xf numFmtId="0" fontId="139" fillId="44" borderId="61"/>
    <xf numFmtId="0" fontId="119" fillId="0" borderId="54"/>
    <xf numFmtId="0" fontId="19" fillId="0" borderId="0"/>
    <xf numFmtId="0" fontId="70" fillId="0" borderId="0"/>
    <xf numFmtId="0" fontId="70" fillId="0" borderId="0"/>
    <xf numFmtId="0" fontId="278" fillId="0" borderId="0"/>
    <xf numFmtId="0" fontId="278" fillId="48" borderId="83"/>
    <xf numFmtId="0" fontId="278" fillId="0" borderId="0"/>
    <xf numFmtId="0" fontId="278" fillId="48" borderId="83"/>
    <xf numFmtId="0" fontId="70" fillId="0" borderId="0"/>
    <xf numFmtId="0" fontId="270" fillId="0" borderId="112"/>
    <xf numFmtId="0" fontId="70" fillId="0" borderId="0"/>
    <xf numFmtId="0" fontId="70" fillId="0" borderId="0"/>
    <xf numFmtId="0" fontId="278" fillId="0" borderId="0"/>
    <xf numFmtId="0" fontId="19" fillId="0" borderId="0"/>
    <xf numFmtId="0" fontId="19" fillId="0" borderId="0"/>
    <xf numFmtId="0" fontId="52" fillId="0" borderId="0"/>
    <xf numFmtId="0" fontId="19" fillId="0" borderId="0"/>
    <xf numFmtId="0" fontId="157" fillId="76" borderId="128"/>
    <xf numFmtId="0" fontId="70" fillId="0" borderId="0"/>
    <xf numFmtId="0" fontId="278" fillId="0" borderId="0"/>
    <xf numFmtId="0" fontId="127" fillId="0" borderId="0"/>
    <xf numFmtId="0" fontId="19" fillId="0" borderId="0"/>
    <xf numFmtId="0" fontId="278" fillId="0" borderId="0"/>
    <xf numFmtId="0" fontId="19" fillId="0" borderId="0"/>
    <xf numFmtId="0" fontId="70" fillId="0" borderId="0"/>
    <xf numFmtId="0" fontId="270" fillId="0" borderId="112"/>
    <xf numFmtId="0" fontId="19" fillId="0" borderId="0"/>
    <xf numFmtId="0" fontId="118" fillId="0" borderId="0"/>
    <xf numFmtId="0" fontId="278" fillId="0" borderId="0"/>
    <xf numFmtId="0" fontId="70" fillId="0" borderId="0"/>
    <xf numFmtId="0" fontId="270" fillId="0" borderId="112"/>
    <xf numFmtId="0" fontId="70" fillId="0" borderId="0"/>
    <xf numFmtId="0" fontId="70" fillId="0" borderId="0"/>
    <xf numFmtId="0" fontId="59" fillId="0" borderId="54"/>
    <xf numFmtId="0" fontId="278" fillId="48" borderId="83"/>
    <xf numFmtId="0" fontId="70" fillId="0" borderId="0"/>
    <xf numFmtId="0" fontId="56" fillId="0" borderId="52"/>
    <xf numFmtId="0" fontId="19" fillId="0" borderId="0"/>
    <xf numFmtId="0" fontId="157" fillId="76" borderId="128"/>
    <xf numFmtId="0" fontId="70" fillId="0" borderId="0"/>
    <xf numFmtId="0" fontId="278" fillId="0" borderId="0"/>
    <xf numFmtId="0" fontId="19" fillId="0" borderId="0"/>
    <xf numFmtId="0" fontId="139" fillId="44" borderId="61"/>
    <xf numFmtId="0" fontId="139" fillId="44" borderId="61"/>
    <xf numFmtId="0" fontId="70" fillId="0" borderId="0"/>
    <xf numFmtId="0" fontId="50" fillId="0" borderId="0"/>
    <xf numFmtId="0" fontId="270" fillId="0" borderId="112"/>
    <xf numFmtId="0" fontId="70" fillId="0" borderId="0"/>
    <xf numFmtId="0" fontId="278" fillId="0" borderId="67"/>
    <xf numFmtId="0" fontId="139" fillId="44" borderId="61"/>
    <xf numFmtId="0" fontId="56" fillId="0" borderId="52"/>
    <xf numFmtId="0" fontId="19" fillId="0" borderId="0"/>
    <xf numFmtId="0" fontId="70" fillId="0" borderId="0"/>
    <xf numFmtId="0" fontId="45" fillId="43" borderId="0"/>
    <xf numFmtId="0" fontId="270" fillId="0" borderId="112"/>
    <xf numFmtId="0" fontId="270" fillId="0" borderId="112"/>
    <xf numFmtId="0" fontId="19" fillId="0" borderId="0"/>
    <xf numFmtId="0" fontId="70" fillId="0" borderId="0"/>
    <xf numFmtId="0" fontId="19" fillId="0" borderId="0"/>
    <xf numFmtId="0" fontId="79" fillId="0" borderId="116"/>
    <xf numFmtId="0" fontId="70" fillId="0" borderId="0"/>
    <xf numFmtId="0" fontId="19" fillId="0" borderId="0"/>
    <xf numFmtId="0" fontId="278" fillId="48" borderId="83"/>
    <xf numFmtId="0" fontId="70" fillId="0" borderId="0"/>
    <xf numFmtId="0" fontId="19" fillId="0" borderId="0"/>
    <xf numFmtId="0" fontId="19" fillId="0" borderId="0"/>
    <xf numFmtId="0" fontId="46" fillId="0" borderId="0"/>
    <xf numFmtId="0" fontId="70" fillId="0" borderId="0"/>
    <xf numFmtId="0" fontId="19" fillId="0" borderId="0"/>
    <xf numFmtId="0" fontId="19" fillId="0" borderId="0"/>
    <xf numFmtId="0" fontId="19" fillId="0" borderId="0"/>
    <xf numFmtId="0" fontId="270" fillId="0" borderId="112"/>
    <xf numFmtId="0" fontId="70" fillId="0" borderId="0"/>
    <xf numFmtId="0" fontId="70" fillId="0" borderId="0"/>
    <xf numFmtId="0" fontId="272" fillId="0" borderId="144"/>
    <xf numFmtId="0" fontId="19" fillId="0" borderId="0"/>
    <xf numFmtId="0" fontId="70" fillId="0" borderId="0"/>
    <xf numFmtId="0" fontId="70" fillId="0" borderId="0"/>
    <xf numFmtId="0" fontId="56" fillId="0" borderId="52"/>
    <xf numFmtId="0" fontId="270" fillId="0" borderId="112"/>
    <xf numFmtId="0" fontId="70" fillId="0" borderId="0"/>
    <xf numFmtId="0" fontId="70" fillId="0" borderId="0"/>
    <xf numFmtId="0" fontId="70" fillId="0" borderId="0"/>
    <xf numFmtId="0" fontId="46" fillId="0" borderId="0"/>
    <xf numFmtId="0" fontId="70" fillId="0" borderId="0"/>
    <xf numFmtId="0" fontId="70" fillId="0" borderId="0"/>
    <xf numFmtId="0" fontId="64" fillId="0" borderId="55"/>
    <xf numFmtId="0" fontId="139" fillId="44" borderId="61"/>
    <xf numFmtId="0" fontId="272" fillId="0" borderId="0"/>
    <xf numFmtId="0" fontId="278" fillId="0" borderId="0"/>
    <xf numFmtId="0" fontId="58" fillId="0" borderId="0"/>
    <xf numFmtId="0" fontId="70" fillId="0" borderId="0"/>
    <xf numFmtId="0" fontId="278" fillId="0" borderId="0"/>
    <xf numFmtId="0" fontId="270" fillId="0" borderId="112"/>
    <xf numFmtId="0" fontId="70" fillId="0" borderId="0"/>
    <xf numFmtId="0" fontId="278" fillId="48" borderId="83"/>
    <xf numFmtId="0" fontId="278" fillId="0" borderId="0"/>
    <xf numFmtId="0" fontId="19" fillId="0" borderId="0"/>
    <xf numFmtId="0" fontId="19" fillId="46" borderId="0"/>
    <xf numFmtId="0" fontId="270" fillId="0" borderId="112"/>
    <xf numFmtId="0" fontId="278" fillId="48" borderId="83"/>
    <xf numFmtId="0" fontId="70" fillId="0" borderId="0"/>
    <xf numFmtId="0" fontId="8" fillId="52" borderId="0"/>
    <xf numFmtId="0" fontId="157" fillId="76" borderId="128"/>
    <xf numFmtId="0" fontId="81" fillId="0" borderId="36"/>
    <xf numFmtId="0" fontId="70" fillId="0" borderId="0"/>
    <xf numFmtId="0" fontId="278" fillId="0" borderId="0"/>
    <xf numFmtId="0" fontId="139" fillId="44" borderId="61"/>
    <xf numFmtId="0" fontId="85" fillId="0" borderId="54"/>
    <xf numFmtId="0" fontId="98" fillId="45" borderId="47"/>
    <xf numFmtId="0" fontId="70" fillId="0" borderId="0"/>
    <xf numFmtId="0" fontId="19" fillId="0" borderId="0"/>
    <xf numFmtId="0" fontId="19" fillId="0" borderId="0"/>
    <xf numFmtId="0" fontId="272" fillId="82" borderId="116"/>
    <xf numFmtId="0" fontId="70" fillId="0" borderId="0"/>
    <xf numFmtId="0" fontId="19" fillId="0" borderId="0"/>
    <xf numFmtId="0" fontId="270" fillId="0" borderId="112"/>
    <xf numFmtId="0" fontId="19" fillId="0" borderId="0"/>
    <xf numFmtId="0" fontId="278" fillId="48" borderId="83"/>
    <xf numFmtId="0" fontId="46" fillId="0" borderId="0"/>
    <xf numFmtId="0" fontId="81" fillId="0" borderId="132"/>
    <xf numFmtId="0" fontId="278" fillId="0" borderId="0"/>
    <xf numFmtId="0" fontId="19" fillId="0" borderId="0"/>
    <xf numFmtId="0" fontId="139" fillId="44" borderId="61"/>
    <xf numFmtId="0" fontId="70" fillId="0" borderId="0"/>
    <xf numFmtId="0" fontId="70" fillId="0" borderId="0"/>
    <xf numFmtId="0" fontId="3" fillId="63" borderId="137"/>
    <xf numFmtId="0" fontId="70" fillId="0" borderId="0"/>
    <xf numFmtId="0" fontId="70" fillId="43" borderId="0"/>
    <xf numFmtId="0" fontId="70" fillId="0" borderId="0"/>
    <xf numFmtId="0" fontId="49" fillId="0" borderId="0"/>
    <xf numFmtId="0" fontId="70" fillId="0" borderId="0"/>
    <xf numFmtId="0" fontId="192" fillId="0" borderId="79"/>
    <xf numFmtId="0" fontId="19" fillId="0" borderId="0"/>
    <xf numFmtId="0" fontId="70" fillId="0" borderId="0"/>
    <xf numFmtId="0" fontId="253" fillId="48" borderId="83"/>
    <xf numFmtId="0" fontId="19" fillId="0" borderId="0"/>
    <xf numFmtId="0" fontId="278" fillId="48" borderId="83"/>
    <xf numFmtId="0" fontId="19" fillId="0" borderId="0"/>
    <xf numFmtId="0" fontId="70" fillId="0" borderId="0"/>
    <xf numFmtId="0" fontId="70" fillId="0" borderId="0"/>
    <xf numFmtId="0" fontId="278" fillId="48" borderId="83"/>
    <xf numFmtId="0" fontId="19" fillId="0" borderId="0"/>
    <xf numFmtId="0" fontId="19" fillId="0" borderId="0"/>
    <xf numFmtId="0" fontId="278" fillId="0" borderId="0"/>
    <xf numFmtId="0" fontId="19" fillId="0" borderId="0"/>
    <xf numFmtId="0" fontId="70" fillId="0" borderId="0"/>
    <xf numFmtId="0" fontId="278" fillId="0" borderId="0"/>
    <xf numFmtId="0" fontId="19" fillId="0" borderId="0"/>
    <xf numFmtId="0" fontId="19" fillId="0" borderId="0"/>
    <xf numFmtId="0" fontId="70" fillId="0" borderId="0"/>
    <xf numFmtId="0" fontId="70" fillId="0" borderId="0"/>
    <xf numFmtId="0" fontId="278" fillId="48" borderId="83"/>
    <xf numFmtId="0" fontId="272" fillId="0" borderId="144"/>
    <xf numFmtId="0" fontId="278" fillId="0" borderId="0"/>
    <xf numFmtId="0" fontId="70" fillId="0" borderId="0"/>
    <xf numFmtId="0" fontId="278" fillId="0" borderId="0"/>
    <xf numFmtId="0" fontId="278" fillId="0" borderId="0"/>
    <xf numFmtId="0" fontId="70" fillId="0" borderId="0"/>
    <xf numFmtId="0" fontId="19" fillId="0" borderId="0"/>
    <xf numFmtId="0" fontId="278" fillId="0" borderId="0"/>
    <xf numFmtId="0" fontId="19" fillId="0" borderId="0"/>
    <xf numFmtId="0" fontId="19" fillId="0" borderId="0"/>
    <xf numFmtId="0" fontId="19" fillId="0" borderId="0"/>
    <xf numFmtId="0" fontId="19" fillId="0" borderId="0"/>
    <xf numFmtId="0" fontId="46" fillId="0" borderId="0"/>
    <xf numFmtId="0" fontId="19" fillId="0" borderId="0"/>
    <xf numFmtId="0" fontId="64" fillId="0" borderId="0"/>
    <xf numFmtId="0" fontId="278" fillId="48" borderId="83"/>
    <xf numFmtId="0" fontId="97" fillId="51" borderId="61"/>
    <xf numFmtId="0" fontId="70" fillId="0" borderId="0"/>
    <xf numFmtId="0" fontId="46" fillId="0" borderId="0"/>
    <xf numFmtId="0" fontId="70" fillId="0" borderId="0"/>
    <xf numFmtId="0" fontId="70" fillId="0" borderId="0"/>
    <xf numFmtId="0" fontId="70" fillId="0" borderId="0"/>
    <xf numFmtId="0" fontId="59" fillId="0" borderId="54"/>
    <xf numFmtId="0" fontId="70" fillId="0" borderId="0"/>
    <xf numFmtId="0" fontId="70" fillId="0" borderId="0"/>
    <xf numFmtId="0" fontId="278" fillId="0" borderId="0"/>
    <xf numFmtId="0" fontId="70" fillId="0" borderId="0"/>
    <xf numFmtId="0" fontId="278" fillId="0" borderId="0"/>
    <xf numFmtId="0" fontId="19" fillId="0" borderId="0"/>
    <xf numFmtId="0" fontId="19" fillId="0" borderId="0"/>
    <xf numFmtId="0" fontId="70" fillId="0" borderId="0"/>
    <xf numFmtId="0" fontId="278" fillId="0" borderId="0"/>
    <xf numFmtId="0" fontId="278" fillId="0" borderId="0"/>
    <xf numFmtId="0" fontId="278" fillId="0" borderId="0"/>
    <xf numFmtId="0" fontId="70" fillId="0" borderId="0"/>
    <xf numFmtId="0" fontId="19" fillId="0" borderId="0"/>
    <xf numFmtId="0" fontId="70" fillId="0" borderId="0"/>
    <xf numFmtId="0" fontId="139" fillId="44" borderId="61"/>
    <xf numFmtId="0" fontId="169" fillId="80" borderId="0"/>
    <xf numFmtId="0" fontId="139" fillId="44" borderId="61"/>
    <xf numFmtId="0" fontId="74" fillId="54" borderId="0"/>
    <xf numFmtId="0" fontId="56" fillId="0" borderId="52"/>
    <xf numFmtId="0" fontId="70" fillId="0" borderId="0"/>
    <xf numFmtId="0" fontId="270" fillId="0" borderId="112"/>
    <xf numFmtId="0" fontId="59" fillId="0" borderId="54"/>
    <xf numFmtId="0" fontId="278" fillId="0" borderId="0"/>
    <xf numFmtId="0" fontId="270" fillId="0" borderId="112"/>
    <xf numFmtId="0" fontId="278" fillId="48" borderId="83"/>
    <xf numFmtId="0" fontId="19" fillId="0" borderId="0"/>
    <xf numFmtId="0" fontId="70" fillId="0" borderId="0"/>
    <xf numFmtId="0" fontId="8" fillId="52" borderId="0"/>
    <xf numFmtId="0" fontId="19" fillId="0" borderId="0"/>
    <xf numFmtId="0" fontId="278" fillId="0" borderId="0"/>
    <xf numFmtId="0" fontId="70" fillId="0" borderId="0"/>
    <xf numFmtId="0" fontId="278" fillId="0" borderId="0"/>
    <xf numFmtId="0" fontId="278" fillId="48" borderId="83"/>
    <xf numFmtId="0" fontId="19" fillId="0" borderId="0"/>
    <xf numFmtId="0" fontId="139" fillId="44" borderId="61"/>
    <xf numFmtId="0" fontId="70" fillId="0" borderId="0"/>
    <xf numFmtId="0" fontId="278" fillId="0" borderId="0"/>
    <xf numFmtId="0" fontId="58" fillId="0" borderId="0"/>
    <xf numFmtId="0" fontId="70" fillId="0" borderId="0"/>
    <xf numFmtId="0" fontId="70" fillId="14" borderId="50"/>
    <xf numFmtId="0" fontId="19" fillId="0" borderId="0"/>
    <xf numFmtId="0" fontId="273" fillId="0" borderId="128"/>
    <xf numFmtId="0" fontId="270" fillId="0" borderId="112"/>
    <xf numFmtId="0" fontId="59" fillId="0" borderId="0"/>
    <xf numFmtId="0" fontId="19" fillId="0" borderId="0"/>
    <xf numFmtId="0" fontId="19" fillId="0" borderId="0"/>
    <xf numFmtId="0" fontId="70" fillId="0" borderId="0"/>
    <xf numFmtId="0" fontId="19" fillId="0" borderId="0"/>
    <xf numFmtId="0" fontId="70" fillId="0" borderId="0"/>
    <xf numFmtId="0" fontId="70" fillId="0" borderId="0"/>
    <xf numFmtId="0" fontId="70" fillId="0" borderId="0"/>
    <xf numFmtId="0" fontId="70" fillId="0" borderId="0"/>
    <xf numFmtId="0" fontId="278" fillId="0" borderId="0"/>
    <xf numFmtId="0" fontId="270" fillId="0" borderId="112"/>
    <xf numFmtId="0" fontId="70" fillId="0" borderId="0"/>
    <xf numFmtId="0" fontId="45" fillId="57" borderId="0"/>
    <xf numFmtId="0" fontId="278" fillId="0" borderId="0"/>
    <xf numFmtId="0" fontId="19" fillId="0" borderId="0"/>
    <xf numFmtId="0" fontId="278" fillId="0" borderId="0"/>
    <xf numFmtId="0" fontId="278" fillId="48" borderId="83"/>
    <xf numFmtId="0" fontId="70" fillId="0" borderId="0"/>
    <xf numFmtId="0" fontId="70" fillId="0" borderId="0"/>
    <xf numFmtId="0" fontId="70" fillId="0" borderId="0"/>
    <xf numFmtId="0" fontId="70" fillId="0" borderId="0"/>
    <xf numFmtId="0" fontId="278" fillId="48" borderId="83"/>
    <xf numFmtId="0" fontId="19" fillId="0" borderId="0"/>
    <xf numFmtId="0" fontId="70" fillId="0" borderId="0"/>
    <xf numFmtId="0" fontId="19" fillId="0" borderId="0"/>
    <xf numFmtId="0" fontId="278" fillId="0" borderId="0"/>
    <xf numFmtId="0" fontId="70" fillId="0" borderId="0"/>
    <xf numFmtId="0" fontId="270" fillId="0" borderId="112"/>
    <xf numFmtId="0" fontId="59" fillId="0" borderId="0"/>
    <xf numFmtId="0" fontId="228" fillId="45" borderId="84"/>
    <xf numFmtId="0" fontId="81" fillId="0" borderId="132"/>
    <xf numFmtId="0" fontId="278" fillId="48" borderId="83"/>
    <xf numFmtId="0" fontId="70" fillId="0" borderId="0"/>
    <xf numFmtId="0" fontId="139" fillId="44" borderId="61"/>
    <xf numFmtId="0" fontId="70" fillId="0" borderId="0"/>
    <xf numFmtId="0" fontId="70" fillId="0" borderId="0"/>
    <xf numFmtId="0" fontId="278" fillId="0" borderId="0"/>
    <xf numFmtId="0" fontId="139" fillId="44" borderId="61"/>
    <xf numFmtId="0" fontId="19" fillId="0" borderId="0"/>
    <xf numFmtId="0" fontId="278" fillId="48" borderId="83"/>
    <xf numFmtId="0" fontId="19" fillId="0" borderId="0"/>
    <xf numFmtId="0" fontId="70" fillId="0" borderId="0"/>
    <xf numFmtId="0" fontId="278" fillId="0" borderId="0"/>
    <xf numFmtId="0" fontId="278" fillId="48" borderId="83"/>
    <xf numFmtId="0" fontId="99" fillId="45" borderId="61"/>
    <xf numFmtId="0" fontId="19" fillId="0" borderId="0"/>
    <xf numFmtId="0" fontId="19" fillId="0" borderId="0"/>
    <xf numFmtId="0" fontId="270" fillId="0" borderId="112"/>
    <xf numFmtId="0" fontId="19" fillId="0" borderId="0"/>
    <xf numFmtId="0" fontId="278" fillId="0" borderId="0"/>
    <xf numFmtId="0" fontId="70" fillId="0" borderId="0"/>
    <xf numFmtId="0" fontId="278" fillId="0" borderId="0"/>
    <xf numFmtId="0" fontId="116" fillId="0" borderId="0"/>
    <xf numFmtId="0" fontId="139" fillId="44" borderId="61"/>
    <xf numFmtId="0" fontId="278" fillId="0" borderId="0"/>
    <xf numFmtId="0" fontId="278" fillId="0" borderId="0"/>
    <xf numFmtId="0" fontId="278" fillId="48" borderId="83"/>
    <xf numFmtId="0" fontId="278" fillId="62" borderId="58"/>
    <xf numFmtId="0" fontId="19" fillId="0" borderId="0"/>
    <xf numFmtId="0" fontId="70" fillId="0" borderId="0"/>
    <xf numFmtId="0" fontId="278" fillId="0" borderId="0"/>
    <xf numFmtId="0" fontId="278" fillId="48" borderId="83"/>
    <xf numFmtId="0" fontId="278" fillId="0" borderId="0"/>
    <xf numFmtId="0" fontId="70" fillId="0" borderId="0"/>
    <xf numFmtId="0" fontId="70" fillId="0" borderId="0"/>
    <xf numFmtId="0" fontId="278" fillId="0" borderId="0"/>
    <xf numFmtId="0" fontId="278" fillId="48" borderId="83"/>
    <xf numFmtId="0" fontId="70" fillId="0" borderId="0"/>
    <xf numFmtId="0" fontId="270" fillId="0" borderId="112"/>
    <xf numFmtId="0" fontId="70" fillId="0" borderId="0"/>
    <xf numFmtId="0" fontId="70" fillId="0" borderId="0"/>
    <xf numFmtId="0" fontId="19" fillId="0" borderId="0"/>
    <xf numFmtId="0" fontId="70" fillId="42" borderId="0"/>
    <xf numFmtId="0" fontId="270" fillId="0" borderId="112"/>
    <xf numFmtId="0" fontId="70" fillId="0" borderId="0"/>
    <xf numFmtId="0" fontId="62" fillId="0" borderId="0"/>
    <xf numFmtId="0" fontId="278" fillId="0" borderId="98"/>
    <xf numFmtId="0" fontId="19" fillId="0" borderId="0"/>
    <xf numFmtId="0" fontId="172" fillId="0" borderId="0"/>
    <xf numFmtId="0" fontId="19" fillId="0" borderId="0"/>
    <xf numFmtId="0" fontId="70" fillId="0" borderId="0"/>
    <xf numFmtId="0" fontId="139" fillId="44" borderId="61"/>
    <xf numFmtId="0" fontId="70" fillId="0" borderId="0"/>
    <xf numFmtId="0" fontId="99" fillId="45" borderId="61"/>
    <xf numFmtId="0" fontId="70" fillId="43" borderId="0"/>
    <xf numFmtId="0" fontId="278" fillId="0" borderId="0"/>
    <xf numFmtId="0" fontId="70" fillId="0" borderId="0"/>
    <xf numFmtId="0" fontId="278" fillId="48" borderId="83"/>
    <xf numFmtId="0" fontId="19" fillId="0" borderId="0"/>
    <xf numFmtId="0" fontId="64" fillId="0" borderId="55"/>
    <xf numFmtId="0" fontId="278" fillId="0" borderId="0"/>
    <xf numFmtId="0" fontId="70" fillId="0" borderId="0"/>
    <xf numFmtId="0" fontId="278" fillId="0" borderId="0"/>
    <xf numFmtId="0" fontId="74" fillId="59" borderId="0"/>
    <xf numFmtId="0" fontId="70" fillId="43" borderId="0"/>
    <xf numFmtId="0" fontId="70" fillId="0" borderId="0"/>
    <xf numFmtId="0" fontId="70" fillId="0" borderId="0"/>
    <xf numFmtId="0" fontId="70" fillId="44" borderId="0"/>
    <xf numFmtId="0" fontId="278" fillId="0" borderId="0"/>
    <xf numFmtId="0" fontId="70" fillId="14" borderId="50"/>
    <xf numFmtId="0" fontId="70" fillId="0" borderId="0"/>
    <xf numFmtId="0" fontId="70" fillId="0" borderId="0"/>
    <xf numFmtId="0" fontId="70" fillId="0" borderId="0"/>
    <xf numFmtId="0" fontId="70" fillId="0" borderId="0"/>
    <xf numFmtId="0" fontId="278" fillId="0" borderId="0"/>
    <xf numFmtId="0" fontId="139" fillId="44" borderId="61"/>
    <xf numFmtId="0" fontId="278" fillId="0" borderId="0"/>
    <xf numFmtId="0" fontId="19" fillId="0" borderId="0"/>
    <xf numFmtId="0" fontId="70" fillId="0" borderId="0"/>
    <xf numFmtId="0" fontId="278" fillId="48" borderId="83"/>
    <xf numFmtId="0" fontId="19" fillId="0" borderId="0"/>
    <xf numFmtId="0" fontId="59" fillId="0" borderId="54"/>
    <xf numFmtId="0" fontId="19" fillId="0" borderId="0"/>
    <xf numFmtId="0" fontId="38" fillId="42" borderId="0"/>
    <xf numFmtId="0" fontId="19" fillId="0" borderId="0"/>
    <xf numFmtId="0" fontId="278" fillId="0" borderId="0"/>
    <xf numFmtId="0" fontId="70" fillId="0" borderId="0"/>
    <xf numFmtId="0" fontId="270" fillId="0" borderId="112"/>
    <xf numFmtId="0" fontId="56" fillId="0" borderId="52"/>
    <xf numFmtId="0" fontId="70" fillId="0" borderId="0"/>
    <xf numFmtId="0" fontId="278" fillId="0" borderId="0"/>
    <xf numFmtId="0" fontId="64" fillId="0" borderId="55"/>
    <xf numFmtId="0" fontId="278" fillId="48" borderId="83"/>
    <xf numFmtId="0" fontId="278" fillId="0" borderId="0"/>
    <xf numFmtId="0" fontId="19" fillId="0" borderId="0"/>
    <xf numFmtId="0" fontId="19" fillId="0" borderId="0"/>
    <xf numFmtId="0" fontId="19" fillId="0" borderId="0"/>
    <xf numFmtId="0" fontId="70" fillId="0" borderId="0"/>
    <xf numFmtId="0" fontId="70" fillId="0" borderId="0"/>
    <xf numFmtId="0" fontId="70" fillId="0" borderId="0"/>
    <xf numFmtId="0" fontId="278" fillId="0" borderId="0"/>
    <xf numFmtId="0" fontId="19" fillId="0" borderId="0"/>
    <xf numFmtId="0" fontId="270" fillId="0" borderId="112"/>
    <xf numFmtId="0" fontId="8" fillId="0" borderId="0"/>
    <xf numFmtId="0" fontId="99" fillId="45" borderId="61"/>
    <xf numFmtId="0" fontId="19" fillId="0" borderId="0"/>
    <xf numFmtId="0" fontId="278" fillId="0" borderId="0"/>
    <xf numFmtId="0" fontId="70" fillId="0" borderId="0"/>
    <xf numFmtId="0" fontId="70" fillId="0" borderId="0"/>
    <xf numFmtId="0" fontId="278" fillId="0" borderId="0"/>
    <xf numFmtId="0" fontId="70" fillId="0" borderId="0"/>
    <xf numFmtId="0" fontId="70" fillId="0" borderId="0"/>
    <xf numFmtId="0" fontId="278" fillId="0" borderId="0"/>
    <xf numFmtId="0" fontId="278" fillId="0" borderId="0"/>
    <xf numFmtId="0" fontId="19" fillId="0" borderId="0"/>
    <xf numFmtId="0" fontId="19" fillId="0" borderId="0"/>
    <xf numFmtId="0" fontId="70" fillId="0" borderId="0"/>
    <xf numFmtId="0" fontId="19" fillId="0" borderId="0"/>
    <xf numFmtId="0" fontId="270" fillId="0" borderId="112"/>
    <xf numFmtId="0" fontId="19" fillId="0" borderId="0"/>
    <xf numFmtId="0" fontId="19" fillId="0" borderId="0"/>
    <xf numFmtId="0" fontId="70" fillId="0" borderId="0"/>
    <xf numFmtId="0" fontId="219" fillId="0" borderId="0"/>
    <xf numFmtId="0" fontId="278" fillId="48" borderId="83"/>
    <xf numFmtId="0" fontId="45" fillId="47" borderId="0"/>
    <xf numFmtId="0" fontId="19" fillId="0" borderId="0"/>
    <xf numFmtId="0" fontId="45" fillId="50" borderId="0"/>
    <xf numFmtId="0" fontId="70" fillId="0" borderId="0"/>
    <xf numFmtId="0" fontId="278" fillId="0" borderId="0"/>
    <xf numFmtId="0" fontId="139" fillId="44" borderId="61"/>
    <xf numFmtId="0" fontId="278" fillId="0" borderId="0"/>
    <xf numFmtId="0" fontId="278" fillId="0" borderId="0"/>
    <xf numFmtId="0" fontId="70" fillId="0" borderId="0"/>
    <xf numFmtId="0" fontId="70" fillId="0" borderId="0"/>
    <xf numFmtId="0" fontId="70" fillId="0" borderId="0"/>
    <xf numFmtId="0" fontId="139" fillId="44" borderId="61"/>
    <xf numFmtId="0" fontId="19" fillId="0" borderId="0"/>
    <xf numFmtId="0" fontId="19" fillId="0" borderId="0"/>
    <xf numFmtId="0" fontId="70" fillId="0" borderId="0"/>
    <xf numFmtId="0" fontId="19" fillId="0" borderId="0"/>
    <xf numFmtId="0" fontId="270" fillId="0" borderId="112"/>
    <xf numFmtId="0" fontId="19" fillId="0" borderId="0"/>
    <xf numFmtId="0" fontId="70" fillId="0" borderId="0"/>
    <xf numFmtId="0" fontId="70" fillId="0" borderId="0"/>
    <xf numFmtId="0" fontId="85" fillId="0" borderId="144"/>
    <xf numFmtId="0" fontId="278" fillId="0" borderId="0"/>
    <xf numFmtId="0" fontId="70" fillId="0" borderId="0"/>
    <xf numFmtId="0" fontId="19" fillId="0" borderId="0"/>
    <xf numFmtId="0" fontId="19" fillId="0" borderId="0"/>
    <xf numFmtId="0" fontId="19" fillId="0" borderId="0"/>
    <xf numFmtId="0" fontId="70" fillId="0" borderId="0"/>
    <xf numFmtId="0" fontId="70" fillId="0" borderId="0"/>
    <xf numFmtId="0" fontId="70" fillId="0" borderId="0"/>
    <xf numFmtId="0" fontId="139" fillId="44" borderId="61"/>
    <xf numFmtId="0" fontId="19" fillId="0" borderId="0"/>
    <xf numFmtId="0" fontId="270" fillId="0" borderId="112"/>
    <xf numFmtId="0" fontId="270" fillId="0" borderId="112"/>
    <xf numFmtId="0" fontId="19" fillId="0" borderId="0"/>
    <xf numFmtId="0" fontId="19" fillId="0" borderId="0"/>
    <xf numFmtId="0" fontId="70" fillId="0" borderId="0"/>
    <xf numFmtId="0" fontId="57" fillId="0" borderId="53"/>
    <xf numFmtId="0" fontId="70" fillId="0" borderId="0"/>
    <xf numFmtId="0" fontId="70" fillId="0" borderId="0"/>
    <xf numFmtId="0" fontId="278" fillId="0" borderId="0"/>
    <xf numFmtId="0" fontId="70" fillId="0" borderId="0"/>
    <xf numFmtId="0" fontId="19" fillId="0" borderId="0"/>
    <xf numFmtId="0" fontId="19" fillId="0" borderId="0"/>
    <xf numFmtId="0" fontId="19" fillId="0" borderId="0"/>
    <xf numFmtId="0" fontId="19" fillId="0" borderId="0"/>
    <xf numFmtId="0" fontId="70" fillId="0" borderId="0"/>
    <xf numFmtId="0" fontId="19" fillId="0" borderId="0"/>
    <xf numFmtId="0" fontId="46" fillId="0" borderId="0"/>
    <xf numFmtId="0" fontId="278" fillId="0" borderId="0"/>
    <xf numFmtId="0" fontId="70" fillId="0" borderId="0"/>
    <xf numFmtId="0" fontId="70" fillId="0" borderId="0"/>
    <xf numFmtId="0" fontId="81" fillId="0" borderId="132"/>
    <xf numFmtId="0" fontId="19" fillId="0" borderId="0"/>
    <xf numFmtId="0" fontId="19" fillId="0" borderId="0"/>
    <xf numFmtId="0" fontId="46" fillId="0" borderId="0"/>
    <xf numFmtId="0" fontId="70" fillId="0" borderId="0"/>
    <xf numFmtId="0" fontId="278" fillId="0" borderId="0"/>
    <xf numFmtId="0" fontId="19" fillId="0" borderId="0"/>
    <xf numFmtId="0" fontId="70" fillId="0" borderId="0"/>
    <xf numFmtId="0" fontId="278" fillId="48" borderId="83"/>
    <xf numFmtId="0" fontId="273" fillId="0" borderId="128"/>
    <xf numFmtId="0" fontId="70" fillId="0" borderId="0"/>
    <xf numFmtId="0" fontId="70" fillId="0" borderId="0"/>
    <xf numFmtId="0" fontId="64" fillId="0" borderId="55"/>
    <xf numFmtId="0" fontId="278" fillId="48" borderId="83"/>
    <xf numFmtId="0" fontId="278" fillId="0" borderId="0"/>
    <xf numFmtId="0" fontId="272" fillId="82" borderId="116"/>
    <xf numFmtId="0" fontId="139" fillId="44" borderId="61"/>
    <xf numFmtId="0" fontId="139" fillId="44" borderId="61"/>
    <xf numFmtId="0" fontId="139" fillId="44" borderId="61"/>
    <xf numFmtId="0" fontId="70" fillId="0" borderId="0"/>
    <xf numFmtId="0" fontId="19" fillId="0" borderId="0"/>
    <xf numFmtId="0" fontId="278" fillId="0" borderId="0"/>
    <xf numFmtId="0" fontId="270" fillId="0" borderId="112"/>
    <xf numFmtId="0" fontId="19" fillId="0" borderId="0"/>
    <xf numFmtId="0" fontId="70" fillId="0" borderId="0"/>
    <xf numFmtId="0" fontId="19" fillId="0" borderId="0"/>
    <xf numFmtId="0" fontId="70" fillId="0" borderId="0"/>
    <xf numFmtId="0" fontId="70" fillId="0" borderId="0"/>
    <xf numFmtId="0" fontId="70" fillId="0" borderId="0"/>
    <xf numFmtId="0" fontId="70" fillId="0" borderId="0"/>
    <xf numFmtId="0" fontId="278" fillId="0" borderId="0"/>
    <xf numFmtId="0" fontId="70" fillId="0" borderId="0"/>
    <xf numFmtId="0" fontId="50" fillId="0" borderId="0"/>
    <xf numFmtId="0" fontId="278" fillId="0" borderId="0"/>
    <xf numFmtId="0" fontId="59" fillId="0" borderId="54"/>
    <xf numFmtId="0" fontId="278" fillId="0" borderId="0"/>
    <xf numFmtId="0" fontId="17" fillId="45" borderId="0"/>
    <xf numFmtId="0" fontId="70" fillId="0" borderId="0"/>
    <xf numFmtId="0" fontId="278" fillId="48" borderId="83"/>
    <xf numFmtId="0" fontId="19" fillId="0" borderId="0"/>
    <xf numFmtId="0" fontId="62" fillId="0" borderId="0"/>
    <xf numFmtId="0" fontId="19" fillId="0" borderId="0"/>
    <xf numFmtId="0" fontId="278" fillId="48" borderId="83"/>
    <xf numFmtId="0" fontId="149" fillId="75" borderId="137"/>
    <xf numFmtId="0" fontId="278" fillId="0" borderId="0"/>
    <xf numFmtId="0" fontId="70" fillId="0" borderId="0"/>
    <xf numFmtId="0" fontId="278" fillId="0" borderId="0"/>
    <xf numFmtId="0" fontId="70" fillId="0" borderId="0"/>
    <xf numFmtId="0" fontId="19" fillId="0" borderId="0"/>
    <xf numFmtId="0" fontId="19" fillId="0" borderId="0"/>
    <xf numFmtId="0" fontId="70" fillId="0" borderId="0"/>
    <xf numFmtId="0" fontId="19" fillId="0" borderId="0"/>
    <xf numFmtId="0" fontId="278" fillId="48" borderId="83"/>
    <xf numFmtId="0" fontId="278" fillId="48" borderId="83"/>
    <xf numFmtId="0" fontId="278" fillId="91" borderId="100"/>
    <xf numFmtId="0" fontId="76" fillId="44" borderId="0"/>
    <xf numFmtId="0" fontId="70" fillId="0" borderId="0"/>
    <xf numFmtId="0" fontId="278" fillId="0" borderId="0"/>
    <xf numFmtId="0" fontId="19" fillId="0" borderId="0"/>
    <xf numFmtId="0" fontId="70" fillId="0" borderId="0"/>
    <xf numFmtId="0" fontId="70" fillId="0" borderId="0"/>
    <xf numFmtId="0" fontId="278" fillId="0" borderId="0"/>
    <xf numFmtId="0" fontId="278" fillId="0" borderId="0"/>
    <xf numFmtId="0" fontId="109" fillId="0" borderId="116"/>
    <xf numFmtId="0" fontId="149" fillId="75" borderId="137"/>
    <xf numFmtId="0" fontId="19" fillId="0" borderId="0"/>
    <xf numFmtId="0" fontId="270" fillId="0" borderId="112"/>
    <xf numFmtId="0" fontId="70" fillId="0" borderId="0"/>
    <xf numFmtId="0" fontId="70" fillId="0" borderId="0"/>
    <xf numFmtId="0" fontId="70" fillId="0" borderId="0"/>
    <xf numFmtId="0" fontId="278" fillId="0" borderId="0"/>
    <xf numFmtId="0" fontId="19" fillId="0" borderId="0"/>
    <xf numFmtId="0" fontId="19" fillId="0" borderId="0"/>
    <xf numFmtId="0" fontId="70" fillId="0" borderId="0"/>
    <xf numFmtId="0" fontId="270" fillId="0" borderId="112"/>
    <xf numFmtId="0" fontId="70" fillId="0" borderId="0"/>
    <xf numFmtId="0" fontId="56" fillId="0" borderId="52"/>
    <xf numFmtId="0" fontId="278" fillId="0" borderId="0"/>
    <xf numFmtId="0" fontId="19" fillId="0" borderId="0"/>
    <xf numFmtId="0" fontId="278" fillId="48" borderId="83"/>
    <xf numFmtId="0" fontId="79" fillId="0" borderId="116"/>
    <xf numFmtId="0" fontId="70" fillId="0" borderId="0"/>
    <xf numFmtId="0" fontId="278" fillId="0" borderId="0"/>
    <xf numFmtId="0" fontId="70" fillId="0" borderId="0"/>
    <xf numFmtId="0" fontId="70" fillId="0" borderId="0"/>
    <xf numFmtId="0" fontId="19" fillId="0" borderId="0"/>
    <xf numFmtId="0" fontId="45" fillId="40" borderId="0"/>
    <xf numFmtId="0" fontId="81" fillId="0" borderId="132"/>
    <xf numFmtId="0" fontId="278" fillId="0" borderId="0"/>
    <xf numFmtId="0" fontId="278" fillId="48" borderId="83"/>
    <xf numFmtId="0" fontId="278" fillId="0" borderId="0"/>
    <xf numFmtId="0" fontId="59" fillId="0" borderId="54"/>
    <xf numFmtId="0" fontId="70" fillId="0" borderId="0"/>
    <xf numFmtId="0" fontId="70" fillId="0" borderId="0"/>
    <xf numFmtId="0" fontId="278" fillId="0" borderId="0"/>
    <xf numFmtId="0" fontId="192" fillId="0" borderId="79"/>
    <xf numFmtId="0" fontId="70" fillId="0" borderId="0"/>
    <xf numFmtId="0" fontId="19" fillId="0" borderId="0"/>
    <xf numFmtId="0" fontId="70" fillId="0" borderId="0"/>
    <xf numFmtId="0" fontId="270" fillId="0" borderId="112"/>
    <xf numFmtId="0" fontId="125" fillId="0" borderId="0"/>
    <xf numFmtId="0" fontId="70" fillId="0" borderId="0"/>
    <xf numFmtId="0" fontId="46" fillId="0" borderId="0"/>
    <xf numFmtId="0" fontId="139" fillId="44" borderId="61"/>
    <xf numFmtId="0" fontId="253" fillId="48" borderId="83"/>
    <xf numFmtId="0" fontId="19" fillId="0" borderId="0"/>
    <xf numFmtId="0" fontId="278" fillId="0" borderId="0"/>
    <xf numFmtId="0" fontId="70" fillId="0" borderId="0"/>
    <xf numFmtId="0" fontId="278" fillId="0" borderId="0"/>
    <xf numFmtId="0" fontId="19" fillId="0" borderId="0"/>
    <xf numFmtId="0" fontId="197" fillId="52" borderId="0"/>
    <xf numFmtId="0" fontId="270" fillId="0" borderId="112"/>
    <xf numFmtId="0" fontId="19" fillId="0" borderId="0"/>
    <xf numFmtId="0" fontId="278" fillId="0" borderId="0"/>
    <xf numFmtId="0" fontId="19" fillId="0" borderId="0"/>
    <xf numFmtId="0" fontId="278" fillId="0" borderId="0"/>
    <xf numFmtId="0" fontId="70" fillId="0" borderId="0"/>
    <xf numFmtId="0" fontId="19" fillId="28" borderId="0"/>
    <xf numFmtId="0" fontId="59" fillId="0" borderId="0"/>
    <xf numFmtId="0" fontId="19" fillId="0" borderId="0"/>
    <xf numFmtId="0" fontId="70" fillId="47" borderId="0"/>
    <xf numFmtId="0" fontId="70" fillId="0" borderId="0"/>
    <xf numFmtId="0" fontId="70" fillId="0" borderId="0"/>
    <xf numFmtId="0" fontId="19" fillId="0" borderId="0"/>
    <xf numFmtId="0" fontId="70" fillId="0" borderId="0"/>
    <xf numFmtId="0" fontId="70" fillId="0" borderId="0"/>
    <xf numFmtId="0" fontId="278" fillId="0" borderId="0"/>
    <xf numFmtId="0" fontId="70" fillId="0" borderId="0"/>
    <xf numFmtId="0" fontId="19" fillId="0" borderId="0"/>
    <xf numFmtId="0" fontId="278" fillId="0" borderId="0"/>
    <xf numFmtId="0" fontId="278" fillId="0" borderId="0"/>
    <xf numFmtId="0" fontId="272" fillId="82" borderId="116"/>
    <xf numFmtId="0" fontId="70" fillId="0" borderId="0"/>
    <xf numFmtId="0" fontId="278" fillId="0" borderId="0"/>
    <xf numFmtId="0" fontId="70" fillId="0" borderId="0"/>
    <xf numFmtId="0" fontId="70" fillId="0" borderId="0"/>
    <xf numFmtId="0" fontId="278" fillId="0" borderId="0"/>
    <xf numFmtId="0" fontId="59" fillId="0" borderId="54"/>
    <xf numFmtId="0" fontId="270" fillId="0" borderId="112"/>
    <xf numFmtId="0" fontId="46" fillId="0" borderId="0"/>
    <xf numFmtId="0" fontId="70" fillId="0" borderId="0"/>
    <xf numFmtId="0" fontId="70" fillId="0" borderId="0"/>
    <xf numFmtId="0" fontId="70" fillId="0" borderId="0"/>
    <xf numFmtId="0" fontId="19" fillId="0" borderId="0"/>
    <xf numFmtId="0" fontId="278" fillId="0" borderId="0"/>
    <xf numFmtId="0" fontId="70" fillId="0" borderId="0"/>
    <xf numFmtId="0" fontId="19" fillId="0" borderId="0"/>
    <xf numFmtId="0" fontId="70" fillId="46" borderId="0"/>
    <xf numFmtId="0" fontId="278" fillId="48" borderId="83"/>
    <xf numFmtId="0" fontId="52" fillId="0" borderId="0"/>
    <xf numFmtId="0" fontId="19" fillId="0" borderId="0"/>
    <xf numFmtId="0" fontId="45" fillId="50" borderId="0"/>
    <xf numFmtId="0" fontId="19" fillId="0" borderId="0"/>
    <xf numFmtId="0" fontId="59" fillId="0" borderId="54"/>
    <xf numFmtId="0" fontId="19" fillId="0" borderId="0"/>
    <xf numFmtId="0" fontId="59" fillId="0" borderId="54"/>
    <xf numFmtId="0" fontId="278" fillId="0" borderId="0"/>
    <xf numFmtId="0" fontId="278" fillId="0" borderId="0"/>
    <xf numFmtId="0" fontId="70" fillId="0" borderId="0"/>
    <xf numFmtId="0" fontId="70" fillId="0" borderId="0"/>
    <xf numFmtId="0" fontId="19" fillId="0" borderId="0"/>
    <xf numFmtId="0" fontId="19" fillId="0" borderId="0"/>
    <xf numFmtId="0" fontId="19" fillId="0" borderId="0"/>
    <xf numFmtId="0" fontId="278" fillId="0" borderId="0"/>
    <xf numFmtId="0" fontId="278" fillId="0" borderId="0"/>
    <xf numFmtId="0" fontId="70" fillId="0" borderId="0"/>
    <xf numFmtId="0" fontId="75" fillId="0" borderId="0"/>
    <xf numFmtId="0" fontId="19" fillId="0" borderId="0"/>
    <xf numFmtId="0" fontId="70" fillId="0" borderId="0"/>
    <xf numFmtId="0" fontId="70" fillId="0" borderId="0"/>
    <xf numFmtId="0" fontId="19" fillId="43" borderId="0"/>
    <xf numFmtId="0" fontId="278" fillId="0" borderId="0"/>
    <xf numFmtId="0" fontId="70" fillId="0" borderId="0"/>
    <xf numFmtId="0" fontId="70" fillId="0" borderId="0"/>
    <xf numFmtId="0" fontId="272" fillId="0" borderId="168"/>
    <xf numFmtId="0" fontId="19" fillId="0" borderId="0"/>
    <xf numFmtId="0" fontId="19" fillId="0" borderId="0"/>
    <xf numFmtId="0" fontId="19" fillId="0" borderId="0"/>
    <xf numFmtId="0" fontId="70" fillId="0" borderId="0"/>
    <xf numFmtId="0" fontId="139" fillId="44" borderId="61"/>
    <xf numFmtId="0" fontId="70" fillId="0" borderId="0"/>
    <xf numFmtId="0" fontId="24" fillId="0" borderId="0"/>
    <xf numFmtId="0" fontId="70" fillId="0" borderId="0"/>
    <xf numFmtId="0" fontId="70" fillId="0" borderId="0"/>
    <xf numFmtId="0" fontId="70" fillId="0" borderId="0"/>
    <xf numFmtId="0" fontId="19" fillId="0" borderId="0"/>
    <xf numFmtId="0" fontId="45" fillId="57" borderId="0"/>
    <xf numFmtId="0" fontId="19" fillId="0" borderId="0"/>
    <xf numFmtId="0" fontId="19" fillId="0" borderId="0"/>
    <xf numFmtId="0" fontId="70" fillId="0" borderId="0"/>
    <xf numFmtId="0" fontId="19" fillId="0" borderId="0"/>
    <xf numFmtId="0" fontId="70" fillId="0" borderId="0"/>
    <xf numFmtId="0" fontId="76" fillId="51" borderId="0"/>
    <xf numFmtId="0" fontId="116" fillId="0" borderId="0"/>
    <xf numFmtId="0" fontId="278" fillId="0" borderId="0"/>
    <xf numFmtId="0" fontId="19" fillId="0" borderId="0"/>
    <xf numFmtId="0" fontId="70" fillId="0" borderId="0"/>
    <xf numFmtId="0" fontId="70" fillId="0" borderId="0"/>
    <xf numFmtId="0" fontId="19" fillId="0" borderId="0"/>
    <xf numFmtId="0" fontId="270" fillId="0" borderId="112"/>
    <xf numFmtId="0" fontId="270" fillId="0" borderId="112"/>
    <xf numFmtId="0" fontId="48" fillId="0" borderId="0"/>
    <xf numFmtId="0" fontId="56" fillId="0" borderId="52"/>
    <xf numFmtId="0" fontId="278" fillId="0" borderId="0"/>
    <xf numFmtId="0" fontId="278" fillId="0" borderId="0"/>
    <xf numFmtId="0" fontId="70" fillId="0" borderId="0"/>
    <xf numFmtId="0" fontId="19" fillId="0" borderId="0"/>
    <xf numFmtId="0" fontId="278" fillId="0" borderId="0"/>
    <xf numFmtId="0" fontId="278" fillId="61" borderId="0"/>
    <xf numFmtId="0" fontId="19" fillId="0" borderId="0"/>
    <xf numFmtId="0" fontId="70" fillId="0" borderId="0"/>
    <xf numFmtId="0" fontId="19" fillId="0" borderId="0"/>
    <xf numFmtId="0" fontId="70" fillId="0" borderId="0"/>
    <xf numFmtId="0" fontId="278" fillId="0" borderId="0"/>
    <xf numFmtId="0" fontId="70" fillId="0" borderId="0"/>
    <xf numFmtId="0" fontId="19" fillId="0" borderId="0"/>
    <xf numFmtId="0" fontId="270" fillId="0" borderId="112"/>
    <xf numFmtId="0" fontId="70" fillId="0" borderId="0"/>
    <xf numFmtId="0" fontId="278" fillId="0" borderId="0"/>
    <xf numFmtId="0" fontId="278" fillId="48" borderId="83"/>
    <xf numFmtId="0" fontId="19" fillId="0" borderId="0"/>
    <xf numFmtId="0" fontId="70" fillId="0" borderId="0"/>
    <xf numFmtId="0" fontId="70" fillId="0" borderId="0"/>
    <xf numFmtId="0" fontId="70" fillId="0" borderId="0"/>
    <xf numFmtId="0" fontId="270" fillId="0" borderId="112"/>
    <xf numFmtId="0" fontId="19" fillId="0" borderId="0"/>
    <xf numFmtId="0" fontId="70" fillId="0" borderId="0"/>
    <xf numFmtId="0" fontId="19" fillId="0" borderId="0"/>
    <xf numFmtId="0" fontId="278" fillId="0" borderId="0"/>
    <xf numFmtId="0" fontId="19" fillId="0" borderId="0"/>
    <xf numFmtId="0" fontId="278" fillId="48" borderId="83"/>
    <xf numFmtId="0" fontId="139" fillId="44" borderId="61"/>
    <xf numFmtId="0" fontId="70" fillId="0" borderId="0"/>
    <xf numFmtId="0" fontId="70" fillId="0" borderId="0"/>
    <xf numFmtId="0" fontId="272" fillId="82" borderId="116"/>
    <xf numFmtId="0" fontId="278" fillId="0" borderId="0"/>
    <xf numFmtId="0" fontId="19" fillId="0" borderId="0"/>
    <xf numFmtId="0" fontId="70" fillId="0" borderId="0"/>
    <xf numFmtId="0" fontId="278" fillId="0" borderId="0"/>
    <xf numFmtId="0" fontId="70" fillId="0" borderId="0"/>
    <xf numFmtId="0" fontId="19" fillId="0" borderId="0"/>
    <xf numFmtId="0" fontId="19" fillId="0" borderId="0"/>
    <xf numFmtId="0" fontId="70" fillId="0" borderId="0"/>
    <xf numFmtId="0" fontId="19" fillId="0" borderId="0"/>
    <xf numFmtId="0" fontId="249" fillId="0" borderId="0"/>
    <xf numFmtId="0" fontId="70" fillId="0" borderId="0"/>
    <xf numFmtId="0" fontId="19" fillId="0" borderId="0"/>
    <xf numFmtId="0" fontId="70" fillId="0" borderId="0"/>
    <xf numFmtId="0" fontId="139" fillId="44" borderId="61"/>
    <xf numFmtId="0" fontId="19" fillId="0" borderId="0"/>
    <xf numFmtId="0" fontId="19" fillId="0" borderId="0"/>
    <xf numFmtId="0" fontId="278" fillId="48" borderId="83"/>
    <xf numFmtId="0" fontId="273" fillId="0" borderId="128"/>
    <xf numFmtId="0" fontId="19" fillId="0" borderId="0"/>
    <xf numFmtId="0" fontId="79" fillId="0" borderId="116"/>
    <xf numFmtId="0" fontId="19" fillId="0" borderId="0"/>
    <xf numFmtId="0" fontId="278" fillId="0" borderId="0"/>
    <xf numFmtId="0" fontId="278" fillId="0" borderId="0"/>
    <xf numFmtId="0" fontId="278" fillId="0" borderId="0"/>
    <xf numFmtId="0" fontId="70" fillId="0" borderId="0"/>
    <xf numFmtId="0" fontId="278" fillId="0" borderId="0"/>
    <xf numFmtId="0" fontId="270" fillId="0" borderId="112"/>
    <xf numFmtId="0" fontId="19" fillId="0" borderId="0"/>
    <xf numFmtId="0" fontId="70" fillId="0" borderId="0"/>
    <xf numFmtId="0" fontId="19" fillId="0" borderId="0"/>
    <xf numFmtId="0" fontId="70" fillId="0" borderId="0"/>
    <xf numFmtId="0" fontId="70" fillId="0" borderId="0"/>
    <xf numFmtId="0" fontId="70" fillId="0" borderId="0"/>
    <xf numFmtId="0" fontId="270" fillId="0" borderId="112"/>
    <xf numFmtId="0" fontId="278" fillId="0" borderId="0"/>
    <xf numFmtId="0" fontId="278" fillId="0" borderId="0"/>
    <xf numFmtId="0" fontId="19" fillId="0" borderId="0"/>
    <xf numFmtId="0" fontId="273" fillId="0" borderId="128"/>
    <xf numFmtId="0" fontId="19" fillId="0" borderId="0"/>
    <xf numFmtId="0" fontId="19" fillId="0" borderId="0"/>
    <xf numFmtId="0" fontId="70" fillId="0" borderId="0"/>
    <xf numFmtId="0" fontId="278" fillId="0" borderId="0"/>
    <xf numFmtId="0" fontId="19" fillId="0" borderId="0"/>
    <xf numFmtId="0" fontId="278" fillId="0" borderId="0"/>
    <xf numFmtId="0" fontId="70" fillId="0" borderId="0"/>
    <xf numFmtId="0" fontId="19" fillId="24" borderId="0"/>
    <xf numFmtId="0" fontId="56" fillId="0" borderId="52"/>
    <xf numFmtId="0" fontId="19" fillId="0" borderId="0"/>
    <xf numFmtId="0" fontId="19" fillId="0" borderId="0"/>
    <xf numFmtId="0" fontId="70" fillId="0" borderId="0"/>
    <xf numFmtId="0" fontId="70" fillId="0" borderId="0"/>
    <xf numFmtId="0" fontId="85" fillId="51" borderId="107"/>
    <xf numFmtId="0" fontId="19" fillId="0" borderId="0"/>
    <xf numFmtId="0" fontId="278" fillId="0" borderId="0"/>
    <xf numFmtId="0" fontId="19" fillId="0" borderId="0"/>
    <xf numFmtId="0" fontId="70" fillId="0" borderId="0"/>
    <xf numFmtId="0" fontId="139" fillId="44" borderId="61"/>
    <xf numFmtId="0" fontId="56" fillId="0" borderId="52"/>
    <xf numFmtId="0" fontId="278" fillId="0" borderId="0"/>
    <xf numFmtId="0" fontId="70" fillId="0" borderId="0"/>
    <xf numFmtId="0" fontId="272" fillId="0" borderId="144"/>
    <xf numFmtId="0" fontId="70" fillId="0" borderId="0"/>
    <xf numFmtId="0" fontId="70" fillId="0" borderId="0"/>
    <xf numFmtId="0" fontId="272" fillId="0" borderId="168"/>
    <xf numFmtId="0" fontId="278" fillId="0" borderId="0"/>
    <xf numFmtId="0" fontId="139" fillId="44" borderId="61"/>
    <xf numFmtId="0" fontId="19" fillId="0" borderId="0"/>
    <xf numFmtId="0" fontId="278" fillId="0" borderId="0"/>
    <xf numFmtId="0" fontId="270" fillId="0" borderId="112"/>
    <xf numFmtId="0" fontId="19" fillId="0" borderId="0"/>
    <xf numFmtId="0" fontId="70" fillId="0" borderId="0"/>
    <xf numFmtId="0" fontId="278" fillId="0" borderId="0"/>
    <xf numFmtId="0" fontId="19" fillId="0" borderId="0"/>
    <xf numFmtId="0" fontId="19" fillId="0" borderId="0"/>
    <xf numFmtId="0" fontId="19" fillId="0" borderId="0"/>
    <xf numFmtId="0" fontId="19" fillId="0" borderId="0"/>
    <xf numFmtId="0" fontId="19" fillId="0" borderId="0"/>
    <xf numFmtId="0" fontId="278" fillId="0" borderId="0"/>
    <xf numFmtId="0" fontId="19" fillId="0" borderId="0"/>
    <xf numFmtId="0" fontId="70" fillId="0" borderId="0"/>
    <xf numFmtId="0" fontId="19" fillId="0" borderId="0"/>
    <xf numFmtId="0" fontId="70" fillId="0" borderId="0"/>
    <xf numFmtId="0" fontId="278" fillId="0" borderId="0"/>
    <xf numFmtId="0" fontId="70" fillId="0" borderId="0"/>
    <xf numFmtId="0" fontId="278" fillId="0" borderId="0"/>
    <xf numFmtId="0" fontId="19" fillId="0" borderId="0"/>
    <xf numFmtId="0" fontId="70" fillId="0" borderId="0"/>
    <xf numFmtId="0" fontId="278" fillId="48" borderId="83"/>
    <xf numFmtId="0" fontId="70" fillId="0" borderId="0"/>
    <xf numFmtId="0" fontId="278" fillId="0" borderId="0"/>
    <xf numFmtId="0" fontId="276" fillId="61" borderId="0"/>
    <xf numFmtId="0" fontId="140" fillId="44" borderId="61"/>
    <xf numFmtId="0" fontId="70" fillId="0" borderId="0"/>
    <xf numFmtId="0" fontId="278" fillId="48" borderId="83"/>
    <xf numFmtId="0" fontId="270" fillId="0" borderId="112"/>
    <xf numFmtId="0" fontId="270" fillId="0" borderId="112"/>
    <xf numFmtId="0" fontId="70" fillId="0" borderId="0"/>
    <xf numFmtId="0" fontId="278" fillId="0" borderId="0"/>
    <xf numFmtId="0" fontId="278" fillId="0" borderId="0"/>
    <xf numFmtId="0" fontId="70" fillId="0" borderId="0"/>
    <xf numFmtId="0" fontId="70" fillId="0" borderId="0"/>
    <xf numFmtId="0" fontId="278" fillId="0" borderId="0"/>
    <xf numFmtId="0" fontId="8" fillId="46" borderId="0"/>
    <xf numFmtId="0" fontId="278" fillId="0" borderId="0"/>
    <xf numFmtId="0" fontId="278" fillId="0" borderId="0"/>
    <xf numFmtId="0" fontId="278" fillId="0" borderId="0"/>
    <xf numFmtId="0" fontId="59" fillId="0" borderId="0"/>
    <xf numFmtId="0" fontId="270" fillId="0" borderId="112"/>
    <xf numFmtId="0" fontId="278" fillId="0" borderId="0"/>
    <xf numFmtId="0" fontId="70" fillId="0" borderId="0"/>
    <xf numFmtId="0" fontId="278" fillId="0" borderId="0"/>
    <xf numFmtId="0" fontId="270" fillId="0" borderId="112"/>
    <xf numFmtId="0" fontId="70" fillId="0" borderId="0"/>
    <xf numFmtId="0" fontId="139" fillId="44" borderId="61"/>
    <xf numFmtId="0" fontId="19" fillId="0" borderId="0"/>
    <xf numFmtId="0" fontId="70" fillId="0" borderId="0"/>
    <xf numFmtId="0" fontId="50" fillId="0" borderId="0"/>
    <xf numFmtId="0" fontId="19" fillId="0" borderId="0"/>
    <xf numFmtId="0" fontId="19" fillId="0" borderId="0"/>
    <xf numFmtId="0" fontId="19" fillId="0" borderId="0"/>
    <xf numFmtId="0" fontId="70" fillId="0" borderId="0"/>
    <xf numFmtId="0" fontId="56" fillId="0" borderId="52"/>
    <xf numFmtId="0" fontId="57" fillId="0" borderId="53"/>
    <xf numFmtId="0" fontId="70" fillId="0" borderId="0"/>
    <xf numFmtId="0" fontId="270" fillId="0" borderId="112"/>
    <xf numFmtId="0" fontId="278" fillId="0" borderId="0"/>
    <xf numFmtId="0" fontId="278" fillId="0" borderId="0"/>
    <xf numFmtId="0" fontId="19" fillId="0" borderId="0"/>
    <xf numFmtId="0" fontId="70" fillId="0" borderId="0"/>
    <xf numFmtId="0" fontId="139" fillId="44" borderId="61"/>
    <xf numFmtId="0" fontId="139" fillId="44" borderId="61"/>
    <xf numFmtId="0" fontId="70" fillId="0" borderId="0"/>
    <xf numFmtId="0" fontId="139" fillId="44" borderId="61"/>
    <xf numFmtId="0" fontId="70" fillId="0" borderId="0"/>
    <xf numFmtId="0" fontId="278" fillId="0" borderId="0"/>
    <xf numFmtId="0" fontId="70" fillId="0" borderId="0"/>
    <xf numFmtId="0" fontId="76" fillId="55" borderId="0"/>
    <xf numFmtId="0" fontId="70" fillId="0" borderId="0"/>
    <xf numFmtId="0" fontId="119" fillId="0" borderId="54"/>
    <xf numFmtId="0" fontId="70" fillId="0" borderId="0"/>
    <xf numFmtId="0" fontId="278" fillId="0" borderId="0"/>
    <xf numFmtId="0" fontId="70" fillId="0" borderId="0"/>
    <xf numFmtId="0" fontId="19" fillId="0" borderId="0"/>
    <xf numFmtId="0" fontId="19" fillId="0" borderId="0"/>
    <xf numFmtId="0" fontId="19" fillId="0" borderId="0"/>
    <xf numFmtId="0" fontId="70" fillId="0" borderId="0"/>
    <xf numFmtId="0" fontId="38" fillId="42" borderId="0"/>
    <xf numFmtId="0" fontId="139" fillId="44" borderId="61"/>
    <xf numFmtId="0" fontId="250" fillId="106" borderId="0"/>
    <xf numFmtId="0" fontId="8" fillId="51" borderId="0"/>
    <xf numFmtId="0" fontId="19" fillId="0" borderId="0"/>
    <xf numFmtId="0" fontId="139" fillId="44" borderId="61"/>
    <xf numFmtId="0" fontId="140" fillId="44" borderId="61"/>
    <xf numFmtId="0" fontId="70" fillId="0" borderId="0"/>
    <xf numFmtId="0" fontId="19" fillId="0" borderId="0"/>
    <xf numFmtId="0" fontId="70" fillId="0" borderId="0"/>
    <xf numFmtId="0" fontId="70" fillId="0" borderId="0"/>
    <xf numFmtId="0" fontId="70" fillId="0" borderId="0"/>
    <xf numFmtId="0" fontId="70" fillId="0" borderId="0"/>
    <xf numFmtId="0" fontId="19" fillId="0" borderId="0"/>
    <xf numFmtId="0" fontId="70" fillId="0" borderId="0"/>
    <xf numFmtId="0" fontId="70" fillId="0" borderId="0"/>
    <xf numFmtId="0" fontId="19" fillId="0" borderId="0"/>
    <xf numFmtId="0" fontId="70" fillId="0" borderId="0"/>
    <xf numFmtId="0" fontId="19" fillId="0" borderId="0"/>
    <xf numFmtId="0" fontId="19" fillId="0" borderId="0"/>
    <xf numFmtId="0" fontId="19" fillId="0" borderId="0"/>
    <xf numFmtId="0" fontId="139" fillId="44" borderId="61"/>
    <xf numFmtId="0" fontId="70" fillId="0" borderId="0"/>
    <xf numFmtId="0" fontId="278" fillId="0" borderId="0"/>
    <xf numFmtId="0" fontId="19" fillId="32" borderId="0"/>
    <xf numFmtId="0" fontId="19" fillId="0" borderId="0"/>
    <xf numFmtId="0" fontId="81" fillId="0" borderId="132"/>
    <xf numFmtId="0" fontId="278" fillId="0" borderId="0"/>
    <xf numFmtId="0" fontId="70" fillId="50" borderId="0"/>
    <xf numFmtId="0" fontId="70" fillId="0" borderId="0"/>
    <xf numFmtId="0" fontId="70" fillId="0" borderId="0"/>
    <xf numFmtId="0" fontId="70" fillId="0" borderId="0"/>
    <xf numFmtId="0" fontId="56" fillId="0" borderId="52"/>
    <xf numFmtId="0" fontId="278" fillId="0" borderId="0"/>
    <xf numFmtId="0" fontId="70" fillId="0" borderId="0"/>
    <xf numFmtId="0" fontId="63" fillId="0" borderId="55"/>
    <xf numFmtId="0" fontId="46" fillId="0" borderId="0"/>
    <xf numFmtId="0" fontId="278" fillId="0" borderId="0"/>
    <xf numFmtId="0" fontId="19" fillId="0" borderId="0"/>
    <xf numFmtId="0" fontId="19" fillId="0" borderId="0"/>
    <xf numFmtId="0" fontId="19" fillId="0" borderId="0"/>
    <xf numFmtId="0" fontId="70" fillId="0" borderId="0"/>
    <xf numFmtId="0" fontId="46" fillId="0" borderId="0"/>
    <xf numFmtId="0" fontId="278" fillId="48" borderId="83"/>
    <xf numFmtId="0" fontId="19" fillId="0" borderId="0"/>
    <xf numFmtId="0" fontId="278" fillId="48" borderId="83"/>
    <xf numFmtId="0" fontId="45" fillId="43" borderId="0"/>
    <xf numFmtId="0" fontId="19" fillId="0" borderId="0"/>
    <xf numFmtId="0" fontId="19" fillId="0" borderId="0"/>
    <xf numFmtId="0" fontId="63" fillId="0" borderId="55"/>
    <xf numFmtId="0" fontId="19" fillId="44" borderId="0"/>
    <xf numFmtId="0" fontId="70" fillId="0" borderId="0"/>
    <xf numFmtId="0" fontId="19" fillId="0" borderId="0"/>
    <xf numFmtId="0" fontId="278" fillId="0" borderId="0"/>
    <xf numFmtId="0" fontId="278" fillId="48" borderId="83"/>
    <xf numFmtId="0" fontId="19" fillId="0" borderId="0"/>
    <xf numFmtId="0" fontId="278" fillId="0" borderId="0"/>
    <xf numFmtId="0" fontId="70" fillId="0" borderId="0"/>
    <xf numFmtId="0" fontId="19" fillId="0" borderId="0"/>
    <xf numFmtId="0" fontId="270" fillId="0" borderId="112"/>
    <xf numFmtId="0" fontId="278" fillId="0" borderId="0"/>
    <xf numFmtId="0" fontId="70" fillId="0" borderId="0"/>
    <xf numFmtId="0" fontId="70" fillId="0" borderId="0"/>
    <xf numFmtId="0" fontId="70" fillId="0" borderId="0"/>
    <xf numFmtId="0" fontId="19" fillId="0" borderId="0"/>
    <xf numFmtId="0" fontId="70" fillId="0" borderId="0"/>
    <xf numFmtId="0" fontId="70" fillId="0" borderId="0"/>
    <xf numFmtId="0" fontId="70" fillId="0" borderId="0"/>
    <xf numFmtId="0" fontId="3" fillId="63" borderId="137"/>
    <xf numFmtId="0" fontId="62" fillId="0" borderId="0"/>
    <xf numFmtId="0" fontId="19" fillId="0" borderId="0"/>
    <xf numFmtId="0" fontId="278" fillId="0" borderId="0"/>
    <xf numFmtId="0" fontId="278" fillId="0" borderId="0"/>
    <xf numFmtId="0" fontId="70" fillId="0" borderId="0"/>
    <xf numFmtId="0" fontId="278" fillId="0" borderId="0"/>
    <xf numFmtId="0" fontId="70" fillId="0" borderId="0"/>
    <xf numFmtId="0" fontId="278" fillId="48" borderId="83"/>
    <xf numFmtId="0" fontId="278" fillId="0" borderId="0"/>
    <xf numFmtId="0" fontId="19" fillId="0" borderId="0"/>
    <xf numFmtId="0" fontId="270" fillId="0" borderId="112"/>
    <xf numFmtId="0" fontId="278" fillId="0" borderId="0"/>
    <xf numFmtId="0" fontId="70" fillId="0" borderId="0"/>
    <xf numFmtId="0" fontId="19" fillId="0" borderId="0"/>
    <xf numFmtId="0" fontId="70" fillId="0" borderId="0"/>
    <xf numFmtId="0" fontId="19" fillId="0" borderId="0"/>
    <xf numFmtId="0" fontId="70" fillId="0" borderId="0"/>
    <xf numFmtId="0" fontId="139" fillId="44" borderId="61"/>
    <xf numFmtId="0" fontId="57" fillId="0" borderId="53"/>
    <xf numFmtId="0" fontId="70" fillId="0" borderId="0"/>
    <xf numFmtId="0" fontId="56" fillId="0" borderId="52"/>
    <xf numFmtId="0" fontId="278" fillId="0" borderId="0"/>
    <xf numFmtId="0" fontId="270" fillId="0" borderId="112"/>
    <xf numFmtId="0" fontId="70" fillId="0" borderId="0"/>
    <xf numFmtId="0" fontId="70" fillId="0" borderId="0"/>
    <xf numFmtId="0" fontId="278" fillId="0" borderId="0"/>
    <xf numFmtId="0" fontId="70" fillId="0" borderId="0"/>
    <xf numFmtId="0" fontId="70" fillId="0" borderId="0"/>
    <xf numFmtId="0" fontId="70" fillId="0" borderId="0"/>
    <xf numFmtId="0" fontId="19" fillId="0" borderId="0"/>
    <xf numFmtId="0" fontId="139" fillId="44" borderId="61"/>
    <xf numFmtId="0" fontId="70" fillId="0" borderId="0"/>
    <xf numFmtId="0" fontId="19" fillId="0" borderId="0"/>
    <xf numFmtId="0" fontId="270" fillId="0" borderId="112"/>
    <xf numFmtId="0" fontId="70" fillId="0" borderId="0"/>
    <xf numFmtId="0" fontId="139" fillId="44" borderId="61"/>
    <xf numFmtId="0" fontId="19" fillId="0" borderId="0"/>
    <xf numFmtId="0" fontId="70" fillId="0" borderId="0"/>
    <xf numFmtId="0" fontId="3" fillId="63" borderId="137"/>
    <xf numFmtId="0" fontId="19" fillId="0" borderId="0"/>
    <xf numFmtId="0" fontId="19" fillId="0" borderId="0"/>
    <xf numFmtId="0" fontId="278" fillId="0" borderId="0"/>
    <xf numFmtId="0" fontId="70" fillId="0" borderId="0"/>
    <xf numFmtId="0" fontId="70" fillId="0" borderId="0"/>
    <xf numFmtId="0" fontId="122" fillId="0" borderId="66"/>
    <xf numFmtId="0" fontId="64" fillId="0" borderId="55"/>
    <xf numFmtId="0" fontId="270" fillId="0" borderId="112"/>
    <xf numFmtId="0" fontId="278" fillId="0" borderId="0"/>
    <xf numFmtId="0" fontId="278" fillId="0" borderId="0"/>
    <xf numFmtId="0" fontId="70" fillId="0" borderId="0"/>
    <xf numFmtId="0" fontId="70" fillId="0" borderId="0"/>
    <xf numFmtId="0" fontId="70" fillId="0" borderId="0"/>
    <xf numFmtId="0" fontId="70" fillId="0" borderId="0"/>
    <xf numFmtId="0" fontId="278" fillId="0" borderId="0"/>
    <xf numFmtId="0" fontId="52" fillId="0" borderId="0"/>
    <xf numFmtId="0" fontId="70" fillId="0" borderId="0"/>
    <xf numFmtId="0" fontId="278" fillId="0" borderId="0"/>
    <xf numFmtId="0" fontId="19" fillId="0" borderId="0"/>
    <xf numFmtId="0" fontId="70" fillId="0" borderId="0"/>
    <xf numFmtId="0" fontId="70" fillId="0" borderId="0"/>
    <xf numFmtId="0" fontId="70" fillId="0" borderId="0"/>
    <xf numFmtId="0" fontId="85" fillId="0" borderId="114"/>
    <xf numFmtId="0" fontId="70" fillId="0" borderId="0"/>
    <xf numFmtId="0" fontId="19" fillId="0" borderId="0"/>
    <xf numFmtId="0" fontId="278" fillId="0" borderId="0"/>
    <xf numFmtId="0" fontId="122" fillId="0" borderId="66"/>
    <xf numFmtId="0" fontId="278" fillId="0" borderId="0"/>
    <xf numFmtId="0" fontId="70" fillId="0" borderId="0"/>
    <xf numFmtId="0" fontId="19" fillId="0" borderId="0"/>
    <xf numFmtId="0" fontId="19" fillId="0" borderId="0"/>
    <xf numFmtId="0" fontId="70" fillId="0" borderId="0"/>
    <xf numFmtId="0" fontId="278" fillId="0" borderId="0"/>
    <xf numFmtId="0" fontId="206" fillId="0" borderId="0"/>
    <xf numFmtId="0" fontId="278" fillId="0" borderId="0"/>
    <xf numFmtId="0" fontId="278" fillId="0" borderId="0"/>
    <xf numFmtId="0" fontId="53" fillId="0" borderId="0"/>
    <xf numFmtId="0" fontId="278" fillId="0" borderId="0"/>
    <xf numFmtId="0" fontId="59" fillId="0" borderId="54"/>
    <xf numFmtId="0" fontId="278" fillId="48" borderId="83"/>
    <xf numFmtId="0" fontId="19" fillId="0" borderId="0"/>
    <xf numFmtId="0" fontId="56" fillId="0" borderId="52"/>
    <xf numFmtId="0" fontId="76" fillId="72" borderId="0"/>
    <xf numFmtId="0" fontId="70" fillId="0" borderId="0"/>
    <xf numFmtId="0" fontId="208" fillId="1" borderId="132"/>
    <xf numFmtId="0" fontId="19" fillId="0" borderId="0"/>
    <xf numFmtId="0" fontId="19" fillId="0" borderId="0"/>
    <xf numFmtId="0" fontId="70" fillId="0" borderId="0"/>
    <xf numFmtId="0" fontId="278" fillId="0" borderId="0"/>
    <xf numFmtId="0" fontId="270" fillId="0" borderId="112"/>
    <xf numFmtId="0" fontId="70" fillId="0" borderId="0"/>
    <xf numFmtId="0" fontId="19" fillId="0" borderId="0"/>
    <xf numFmtId="0" fontId="19" fillId="21" borderId="0"/>
    <xf numFmtId="0" fontId="70" fillId="0" borderId="0"/>
    <xf numFmtId="0" fontId="278" fillId="0" borderId="0"/>
    <xf numFmtId="0" fontId="70" fillId="0" borderId="0"/>
    <xf numFmtId="0" fontId="76" fillId="55" borderId="0"/>
    <xf numFmtId="0" fontId="70" fillId="0" borderId="0"/>
    <xf numFmtId="0" fontId="278" fillId="0" borderId="0"/>
    <xf numFmtId="0" fontId="278" fillId="0" borderId="0"/>
    <xf numFmtId="0" fontId="19" fillId="0" borderId="0"/>
    <xf numFmtId="0" fontId="46" fillId="0" borderId="0"/>
    <xf numFmtId="0" fontId="278" fillId="0" borderId="0"/>
    <xf numFmtId="0" fontId="278" fillId="48" borderId="83"/>
    <xf numFmtId="0" fontId="19" fillId="0" borderId="0"/>
    <xf numFmtId="0" fontId="19" fillId="0" borderId="0"/>
    <xf numFmtId="0" fontId="19" fillId="0" borderId="0"/>
    <xf numFmtId="0" fontId="76" fillId="44" borderId="0"/>
    <xf numFmtId="0" fontId="278" fillId="0" borderId="0"/>
    <xf numFmtId="0" fontId="70" fillId="0" borderId="0"/>
    <xf numFmtId="0" fontId="19" fillId="0" borderId="0"/>
    <xf numFmtId="0" fontId="278" fillId="0" borderId="0"/>
    <xf numFmtId="0" fontId="70" fillId="0" borderId="0"/>
    <xf numFmtId="0" fontId="70" fillId="0" borderId="0"/>
    <xf numFmtId="0" fontId="19" fillId="0" borderId="0"/>
    <xf numFmtId="0" fontId="64" fillId="0" borderId="55"/>
    <xf numFmtId="0" fontId="70" fillId="0" borderId="0"/>
    <xf numFmtId="0" fontId="278" fillId="0" borderId="0"/>
    <xf numFmtId="0" fontId="19" fillId="0" borderId="0"/>
    <xf numFmtId="0" fontId="278" fillId="0" borderId="0"/>
    <xf numFmtId="0" fontId="19" fillId="0" borderId="0"/>
    <xf numFmtId="0" fontId="19" fillId="0" borderId="0"/>
    <xf numFmtId="0" fontId="59" fillId="0" borderId="54"/>
    <xf numFmtId="0" fontId="19" fillId="0" borderId="0"/>
    <xf numFmtId="0" fontId="278" fillId="0" borderId="0"/>
    <xf numFmtId="0" fontId="19" fillId="0" borderId="0"/>
    <xf numFmtId="0" fontId="262" fillId="0" borderId="0"/>
    <xf numFmtId="0" fontId="139" fillId="44" borderId="61"/>
    <xf numFmtId="0" fontId="70" fillId="0" borderId="0"/>
    <xf numFmtId="0" fontId="74" fillId="58" borderId="0"/>
    <xf numFmtId="0" fontId="70" fillId="46" borderId="0"/>
    <xf numFmtId="0" fontId="139" fillId="44" borderId="61"/>
    <xf numFmtId="0" fontId="19" fillId="0" borderId="0"/>
    <xf numFmtId="0" fontId="278" fillId="0" borderId="0"/>
    <xf numFmtId="0" fontId="19" fillId="0" borderId="0"/>
    <xf numFmtId="0" fontId="64" fillId="0" borderId="55"/>
    <xf numFmtId="0" fontId="270" fillId="0" borderId="112"/>
    <xf numFmtId="0" fontId="70" fillId="0" borderId="0"/>
    <xf numFmtId="0" fontId="270" fillId="0" borderId="112"/>
    <xf numFmtId="0" fontId="70" fillId="0" borderId="0"/>
    <xf numFmtId="0" fontId="70" fillId="0" borderId="0"/>
    <xf numFmtId="0" fontId="8" fillId="51" borderId="0"/>
    <xf numFmtId="0" fontId="270" fillId="0" borderId="112"/>
    <xf numFmtId="0" fontId="19" fillId="0" borderId="0"/>
    <xf numFmtId="0" fontId="278" fillId="48" borderId="83"/>
    <xf numFmtId="0" fontId="70" fillId="0" borderId="0"/>
    <xf numFmtId="0" fontId="139" fillId="44" borderId="61"/>
    <xf numFmtId="0" fontId="270" fillId="0" borderId="112"/>
    <xf numFmtId="0" fontId="19" fillId="0" borderId="0"/>
    <xf numFmtId="0" fontId="70" fillId="0" borderId="0"/>
    <xf numFmtId="0" fontId="70" fillId="0" borderId="0"/>
    <xf numFmtId="0" fontId="70" fillId="0" borderId="0"/>
    <xf numFmtId="0" fontId="70" fillId="0" borderId="0"/>
    <xf numFmtId="0" fontId="70" fillId="0" borderId="0"/>
    <xf numFmtId="0" fontId="139" fillId="44" borderId="61"/>
    <xf numFmtId="0" fontId="45" fillId="40" borderId="0"/>
    <xf numFmtId="0" fontId="19" fillId="0" borderId="0"/>
    <xf numFmtId="0" fontId="19" fillId="43" borderId="0"/>
    <xf numFmtId="0" fontId="19" fillId="0" borderId="0"/>
    <xf numFmtId="0" fontId="278" fillId="0" borderId="0"/>
    <xf numFmtId="0" fontId="70" fillId="0" borderId="0"/>
    <xf numFmtId="0" fontId="231" fillId="94" borderId="40"/>
    <xf numFmtId="0" fontId="19" fillId="0" borderId="0"/>
    <xf numFmtId="0" fontId="70" fillId="0" borderId="0"/>
    <xf numFmtId="0" fontId="8" fillId="52" borderId="0"/>
    <xf numFmtId="0" fontId="278" fillId="48" borderId="83"/>
    <xf numFmtId="0" fontId="278" fillId="0" borderId="0"/>
    <xf numFmtId="0" fontId="70" fillId="0" borderId="0"/>
    <xf numFmtId="0" fontId="70" fillId="0" borderId="0"/>
    <xf numFmtId="0" fontId="70" fillId="0" borderId="0"/>
    <xf numFmtId="0" fontId="99" fillId="45" borderId="61"/>
    <xf numFmtId="0" fontId="19" fillId="0" borderId="0"/>
    <xf numFmtId="0" fontId="278" fillId="0" borderId="0"/>
    <xf numFmtId="0" fontId="70" fillId="0" borderId="0"/>
    <xf numFmtId="0" fontId="270" fillId="0" borderId="112"/>
    <xf numFmtId="0" fontId="70" fillId="0" borderId="0"/>
    <xf numFmtId="0" fontId="278" fillId="0" borderId="0"/>
    <xf numFmtId="0" fontId="70" fillId="0" borderId="0"/>
    <xf numFmtId="0" fontId="46" fillId="0" borderId="0"/>
    <xf numFmtId="0" fontId="278" fillId="0" borderId="0"/>
    <xf numFmtId="0" fontId="19" fillId="0" borderId="0"/>
    <xf numFmtId="0" fontId="19" fillId="0" borderId="0"/>
    <xf numFmtId="0" fontId="19" fillId="0" borderId="0"/>
    <xf numFmtId="0" fontId="19" fillId="0" borderId="0"/>
    <xf numFmtId="0" fontId="19" fillId="0" borderId="0"/>
    <xf numFmtId="0" fontId="70" fillId="0" borderId="0"/>
    <xf numFmtId="0" fontId="70" fillId="0" borderId="0"/>
    <xf numFmtId="0" fontId="70" fillId="0" borderId="0"/>
    <xf numFmtId="0" fontId="19" fillId="0" borderId="0"/>
    <xf numFmtId="0" fontId="139" fillId="44" borderId="61"/>
    <xf numFmtId="0" fontId="19" fillId="0" borderId="0"/>
    <xf numFmtId="0" fontId="70" fillId="0" borderId="0"/>
    <xf numFmtId="0" fontId="19" fillId="0" borderId="0"/>
    <xf numFmtId="0" fontId="70" fillId="0" borderId="0"/>
    <xf numFmtId="0" fontId="59" fillId="0" borderId="54"/>
    <xf numFmtId="0" fontId="70" fillId="0" borderId="0"/>
    <xf numFmtId="0" fontId="272" fillId="82" borderId="116"/>
    <xf numFmtId="0" fontId="278" fillId="0" borderId="0"/>
    <xf numFmtId="0" fontId="70" fillId="0" borderId="0"/>
    <xf numFmtId="0" fontId="70" fillId="0" borderId="0"/>
    <xf numFmtId="0" fontId="59" fillId="0" borderId="54"/>
    <xf numFmtId="0" fontId="19" fillId="0" borderId="0"/>
    <xf numFmtId="0" fontId="278" fillId="0" borderId="0"/>
    <xf numFmtId="0" fontId="56" fillId="0" borderId="52"/>
    <xf numFmtId="0" fontId="70" fillId="0" borderId="0"/>
    <xf numFmtId="0" fontId="270" fillId="0" borderId="112"/>
    <xf numFmtId="0" fontId="278" fillId="0" borderId="0"/>
    <xf numFmtId="0" fontId="70" fillId="0" borderId="0"/>
    <xf numFmtId="0" fontId="122" fillId="0" borderId="66"/>
    <xf numFmtId="0" fontId="19" fillId="0" borderId="0"/>
    <xf numFmtId="0" fontId="19" fillId="0" borderId="0"/>
    <xf numFmtId="0" fontId="70" fillId="0" borderId="0"/>
    <xf numFmtId="0" fontId="19" fillId="0" borderId="0"/>
    <xf numFmtId="0" fontId="70" fillId="0" borderId="0"/>
    <xf numFmtId="0" fontId="19" fillId="0" borderId="0"/>
    <xf numFmtId="0" fontId="278" fillId="0" borderId="0"/>
    <xf numFmtId="0" fontId="19" fillId="0" borderId="0"/>
    <xf numFmtId="0" fontId="270" fillId="0" borderId="112"/>
    <xf numFmtId="0" fontId="19" fillId="0" borderId="0"/>
    <xf numFmtId="0" fontId="70" fillId="0" borderId="0"/>
    <xf numFmtId="0" fontId="59" fillId="0" borderId="54"/>
    <xf numFmtId="0" fontId="270" fillId="0" borderId="112"/>
    <xf numFmtId="0" fontId="70" fillId="0" borderId="0"/>
    <xf numFmtId="0" fontId="70" fillId="0" borderId="0"/>
    <xf numFmtId="0" fontId="19" fillId="0" borderId="0"/>
    <xf numFmtId="0" fontId="115" fillId="0" borderId="0"/>
    <xf numFmtId="0" fontId="37" fillId="43" borderId="0"/>
    <xf numFmtId="0" fontId="70" fillId="0" borderId="0"/>
    <xf numFmtId="0" fontId="45" fillId="71" borderId="0"/>
    <xf numFmtId="0" fontId="19" fillId="0" borderId="0"/>
    <xf numFmtId="0" fontId="278" fillId="0" borderId="0"/>
    <xf numFmtId="0" fontId="278" fillId="0" borderId="0"/>
    <xf numFmtId="0" fontId="70" fillId="0" borderId="0"/>
    <xf numFmtId="0" fontId="70" fillId="0" borderId="0"/>
    <xf numFmtId="0" fontId="278" fillId="0" borderId="0"/>
    <xf numFmtId="0" fontId="19" fillId="0" borderId="0"/>
    <xf numFmtId="0" fontId="270" fillId="0" borderId="112"/>
    <xf numFmtId="0" fontId="278" fillId="0" borderId="0"/>
    <xf numFmtId="0" fontId="278" fillId="0" borderId="0"/>
    <xf numFmtId="0" fontId="70" fillId="0" borderId="0"/>
    <xf numFmtId="0" fontId="278" fillId="48" borderId="83"/>
    <xf numFmtId="0" fontId="278" fillId="48" borderId="83"/>
    <xf numFmtId="0" fontId="278" fillId="48" borderId="83"/>
    <xf numFmtId="0" fontId="45" fillId="47" borderId="0"/>
    <xf numFmtId="0" fontId="119" fillId="0" borderId="0"/>
    <xf numFmtId="0" fontId="56" fillId="0" borderId="52"/>
    <xf numFmtId="0" fontId="70" fillId="0" borderId="0"/>
    <xf numFmtId="0" fontId="19" fillId="0" borderId="0"/>
    <xf numFmtId="0" fontId="70" fillId="0" borderId="0"/>
    <xf numFmtId="0" fontId="70" fillId="0" borderId="0"/>
    <xf numFmtId="0" fontId="74" fillId="54" borderId="0"/>
    <xf numFmtId="0" fontId="19" fillId="0" borderId="0"/>
    <xf numFmtId="0" fontId="278" fillId="48" borderId="83"/>
    <xf numFmtId="0" fontId="70" fillId="0" borderId="0"/>
    <xf numFmtId="0" fontId="70" fillId="0" borderId="0"/>
    <xf numFmtId="0" fontId="70" fillId="0" borderId="0"/>
    <xf numFmtId="0" fontId="278" fillId="0" borderId="0"/>
    <xf numFmtId="0" fontId="19" fillId="0" borderId="0"/>
    <xf numFmtId="0" fontId="70" fillId="0" borderId="0"/>
    <xf numFmtId="0" fontId="278" fillId="0" borderId="0"/>
    <xf numFmtId="0" fontId="19" fillId="0" borderId="0"/>
    <xf numFmtId="0" fontId="70" fillId="0" borderId="0"/>
    <xf numFmtId="0" fontId="70" fillId="0" borderId="0"/>
    <xf numFmtId="0" fontId="278" fillId="0" borderId="0"/>
    <xf numFmtId="0" fontId="278" fillId="0" borderId="0"/>
    <xf numFmtId="0" fontId="278" fillId="0" borderId="0"/>
    <xf numFmtId="0" fontId="70" fillId="0" borderId="0"/>
    <xf numFmtId="0" fontId="70" fillId="0" borderId="0"/>
    <xf numFmtId="0" fontId="19" fillId="0" borderId="0"/>
    <xf numFmtId="0" fontId="278" fillId="48" borderId="83"/>
    <xf numFmtId="0" fontId="278" fillId="0" borderId="0"/>
    <xf numFmtId="0" fontId="70" fillId="0" borderId="0"/>
    <xf numFmtId="0" fontId="59" fillId="0" borderId="54"/>
    <xf numFmtId="0" fontId="270" fillId="0" borderId="112"/>
    <xf numFmtId="0" fontId="19" fillId="0" borderId="0"/>
    <xf numFmtId="0" fontId="278" fillId="0" borderId="0"/>
    <xf numFmtId="0" fontId="70" fillId="0" borderId="0"/>
    <xf numFmtId="0" fontId="70" fillId="0" borderId="0"/>
    <xf numFmtId="0" fontId="278" fillId="0" borderId="0"/>
    <xf numFmtId="0" fontId="278" fillId="0" borderId="0"/>
    <xf numFmtId="0" fontId="56" fillId="0" borderId="52"/>
    <xf numFmtId="0" fontId="270" fillId="0" borderId="112"/>
    <xf numFmtId="0" fontId="19" fillId="0" borderId="0"/>
    <xf numFmtId="0" fontId="70" fillId="0" borderId="0"/>
    <xf numFmtId="0" fontId="278" fillId="0" borderId="0"/>
    <xf numFmtId="0" fontId="278" fillId="0" borderId="0"/>
    <xf numFmtId="0" fontId="121" fillId="0" borderId="0"/>
    <xf numFmtId="0" fontId="64" fillId="0" borderId="55"/>
    <xf numFmtId="0" fontId="278" fillId="0" borderId="0"/>
    <xf numFmtId="0" fontId="70" fillId="0" borderId="0"/>
    <xf numFmtId="0" fontId="278" fillId="0" borderId="0"/>
    <xf numFmtId="0" fontId="19" fillId="0" borderId="0"/>
    <xf numFmtId="0" fontId="70" fillId="0" borderId="0"/>
    <xf numFmtId="0" fontId="70" fillId="0" borderId="0"/>
    <xf numFmtId="0" fontId="278" fillId="0" borderId="0"/>
    <xf numFmtId="0" fontId="70" fillId="0" borderId="0"/>
    <xf numFmtId="0" fontId="278" fillId="0" borderId="0"/>
    <xf numFmtId="0" fontId="70" fillId="0" borderId="0"/>
    <xf numFmtId="0" fontId="19" fillId="0" borderId="0"/>
    <xf numFmtId="0" fontId="70" fillId="0" borderId="0"/>
    <xf numFmtId="0" fontId="19" fillId="47" borderId="0"/>
    <xf numFmtId="0" fontId="70" fillId="0" borderId="0"/>
    <xf numFmtId="0" fontId="70" fillId="0" borderId="0"/>
    <xf numFmtId="0" fontId="64" fillId="0" borderId="55"/>
    <xf numFmtId="0" fontId="278" fillId="0" borderId="0"/>
    <xf numFmtId="0" fontId="278" fillId="0" borderId="0"/>
    <xf numFmtId="0" fontId="278" fillId="0" borderId="0"/>
    <xf numFmtId="0" fontId="278" fillId="0" borderId="0"/>
    <xf numFmtId="0" fontId="70" fillId="0" borderId="0"/>
    <xf numFmtId="0" fontId="70" fillId="39" borderId="0"/>
    <xf numFmtId="0" fontId="70" fillId="0" borderId="0"/>
    <xf numFmtId="0" fontId="278" fillId="48" borderId="83"/>
    <xf numFmtId="0" fontId="70" fillId="0" borderId="0"/>
    <xf numFmtId="0" fontId="270" fillId="0" borderId="112"/>
    <xf numFmtId="0" fontId="278" fillId="0" borderId="0"/>
    <xf numFmtId="0" fontId="70" fillId="0" borderId="0"/>
    <xf numFmtId="0" fontId="19" fillId="0" borderId="0"/>
    <xf numFmtId="0" fontId="70" fillId="0" borderId="0"/>
    <xf numFmtId="0" fontId="70" fillId="0" borderId="0"/>
    <xf numFmtId="0" fontId="70" fillId="0" borderId="0"/>
    <xf numFmtId="0" fontId="270" fillId="0" borderId="112"/>
    <xf numFmtId="0" fontId="45" fillId="72" borderId="0"/>
    <xf numFmtId="0" fontId="272" fillId="0" borderId="144"/>
    <xf numFmtId="0" fontId="63" fillId="0" borderId="55"/>
    <xf numFmtId="0" fontId="19" fillId="0" borderId="0"/>
    <xf numFmtId="0" fontId="70" fillId="0" borderId="0"/>
    <xf numFmtId="0" fontId="278" fillId="0" borderId="0"/>
    <xf numFmtId="0" fontId="76" fillId="55" borderId="0"/>
    <xf numFmtId="0" fontId="278" fillId="0" borderId="0"/>
    <xf numFmtId="0" fontId="272" fillId="0" borderId="0"/>
    <xf numFmtId="0" fontId="278" fillId="0" borderId="0"/>
    <xf numFmtId="0" fontId="278" fillId="97" borderId="102"/>
    <xf numFmtId="0" fontId="70" fillId="0" borderId="0"/>
    <xf numFmtId="0" fontId="19" fillId="0" borderId="0"/>
    <xf numFmtId="0" fontId="19" fillId="0" borderId="0"/>
    <xf numFmtId="0" fontId="278" fillId="0" borderId="0"/>
    <xf numFmtId="0" fontId="19" fillId="0" borderId="0"/>
    <xf numFmtId="0" fontId="19" fillId="0" borderId="0"/>
    <xf numFmtId="0" fontId="19" fillId="0" borderId="0"/>
    <xf numFmtId="0" fontId="278" fillId="48" borderId="83"/>
    <xf numFmtId="0" fontId="278" fillId="0" borderId="0"/>
    <xf numFmtId="0" fontId="278" fillId="48" borderId="83"/>
    <xf numFmtId="0" fontId="139" fillId="44" borderId="61"/>
    <xf numFmtId="0" fontId="70" fillId="0" borderId="0"/>
    <xf numFmtId="0" fontId="278" fillId="0" borderId="0"/>
    <xf numFmtId="0" fontId="270" fillId="0" borderId="112"/>
    <xf numFmtId="0" fontId="70" fillId="0" borderId="0"/>
    <xf numFmtId="0" fontId="70" fillId="0" borderId="0"/>
    <xf numFmtId="0" fontId="70" fillId="0" borderId="0"/>
    <xf numFmtId="0" fontId="19" fillId="0" borderId="0"/>
    <xf numFmtId="0" fontId="99" fillId="45" borderId="61"/>
    <xf numFmtId="0" fontId="19" fillId="14" borderId="50"/>
    <xf numFmtId="0" fontId="70" fillId="0" borderId="0"/>
    <xf numFmtId="0" fontId="70" fillId="0" borderId="0"/>
    <xf numFmtId="0" fontId="70" fillId="0" borderId="0"/>
    <xf numFmtId="0" fontId="70" fillId="0" borderId="0"/>
    <xf numFmtId="0" fontId="70" fillId="0" borderId="0"/>
    <xf numFmtId="0" fontId="70" fillId="0" borderId="0"/>
    <xf numFmtId="0" fontId="19" fillId="0" borderId="0"/>
    <xf numFmtId="0" fontId="19" fillId="0" borderId="0"/>
    <xf numFmtId="0" fontId="278" fillId="0" borderId="0"/>
    <xf numFmtId="0" fontId="19" fillId="0" borderId="0"/>
    <xf numFmtId="0" fontId="76" fillId="47" borderId="0"/>
    <xf numFmtId="0" fontId="278" fillId="0" borderId="0"/>
    <xf numFmtId="0" fontId="19" fillId="0" borderId="0"/>
    <xf numFmtId="0" fontId="278" fillId="48" borderId="83"/>
    <xf numFmtId="0" fontId="278" fillId="0" borderId="0"/>
    <xf numFmtId="0" fontId="19" fillId="0" borderId="0"/>
    <xf numFmtId="0" fontId="19" fillId="0" borderId="0"/>
    <xf numFmtId="0" fontId="270" fillId="0" borderId="112"/>
    <xf numFmtId="0" fontId="19" fillId="0" borderId="0"/>
    <xf numFmtId="0" fontId="70" fillId="0" borderId="0"/>
    <xf numFmtId="0" fontId="19" fillId="0" borderId="0"/>
    <xf numFmtId="0" fontId="278" fillId="0" borderId="0"/>
    <xf numFmtId="0" fontId="19" fillId="0" borderId="0"/>
    <xf numFmtId="0" fontId="70" fillId="0" borderId="0"/>
    <xf numFmtId="0" fontId="278" fillId="0" borderId="0"/>
    <xf numFmtId="0" fontId="19" fillId="0" borderId="0"/>
    <xf numFmtId="0" fontId="278" fillId="0" borderId="0"/>
    <xf numFmtId="0" fontId="19" fillId="0" borderId="0"/>
    <xf numFmtId="0" fontId="74" fillId="53" borderId="0"/>
    <xf numFmtId="0" fontId="70" fillId="0" borderId="0"/>
    <xf numFmtId="0" fontId="79" fillId="0" borderId="116"/>
    <xf numFmtId="0" fontId="278" fillId="48" borderId="83"/>
    <xf numFmtId="0" fontId="139" fillId="44" borderId="61"/>
    <xf numFmtId="0" fontId="270" fillId="0" borderId="112"/>
    <xf numFmtId="0" fontId="278" fillId="0" borderId="0"/>
    <xf numFmtId="0" fontId="70" fillId="0" borderId="0"/>
    <xf numFmtId="0" fontId="70" fillId="0" borderId="0"/>
    <xf numFmtId="0" fontId="70" fillId="0" borderId="0"/>
    <xf numFmtId="0" fontId="19" fillId="0" borderId="0"/>
    <xf numFmtId="0" fontId="19" fillId="0" borderId="0"/>
    <xf numFmtId="0" fontId="139" fillId="44" borderId="61"/>
    <xf numFmtId="0" fontId="278" fillId="0" borderId="0"/>
    <xf numFmtId="0" fontId="70" fillId="0" borderId="0"/>
    <xf numFmtId="0" fontId="278" fillId="0" borderId="0"/>
    <xf numFmtId="0" fontId="19" fillId="0" borderId="0"/>
    <xf numFmtId="0" fontId="278" fillId="0" borderId="0"/>
    <xf numFmtId="0" fontId="134" fillId="0" borderId="0"/>
    <xf numFmtId="0" fontId="70" fillId="0" borderId="0"/>
    <xf numFmtId="0" fontId="270" fillId="0" borderId="112"/>
    <xf numFmtId="0" fontId="139" fillId="44" borderId="61"/>
    <xf numFmtId="0" fontId="278" fillId="48" borderId="83"/>
    <xf numFmtId="0" fontId="278" fillId="48" borderId="83"/>
    <xf numFmtId="0" fontId="70" fillId="0" borderId="0"/>
    <xf numFmtId="0" fontId="62" fillId="0" borderId="0"/>
    <xf numFmtId="0" fontId="140" fillId="44" borderId="61"/>
    <xf numFmtId="0" fontId="19" fillId="0" borderId="0"/>
    <xf numFmtId="0" fontId="19" fillId="0" borderId="0"/>
    <xf numFmtId="0" fontId="19" fillId="0" borderId="0"/>
    <xf numFmtId="0" fontId="62" fillId="0" borderId="0"/>
    <xf numFmtId="0" fontId="19" fillId="0" borderId="0"/>
    <xf numFmtId="0" fontId="74" fillId="47" borderId="0"/>
    <xf numFmtId="0" fontId="70" fillId="46" borderId="0"/>
    <xf numFmtId="0" fontId="278" fillId="0" borderId="0"/>
    <xf numFmtId="0" fontId="272" fillId="82" borderId="116"/>
    <xf numFmtId="0" fontId="19" fillId="21" borderId="0"/>
    <xf numFmtId="0" fontId="278" fillId="0" borderId="0"/>
    <xf numFmtId="0" fontId="19" fillId="0" borderId="0"/>
    <xf numFmtId="0" fontId="8" fillId="44" borderId="0"/>
    <xf numFmtId="0" fontId="70" fillId="0" borderId="0"/>
    <xf numFmtId="0" fontId="278" fillId="0" borderId="0"/>
    <xf numFmtId="0" fontId="278" fillId="0" borderId="0"/>
    <xf numFmtId="0" fontId="19" fillId="0" borderId="0"/>
    <xf numFmtId="0" fontId="139" fillId="44" borderId="61"/>
    <xf numFmtId="0" fontId="70" fillId="0" borderId="0"/>
    <xf numFmtId="0" fontId="278" fillId="0" borderId="0"/>
    <xf numFmtId="0" fontId="99" fillId="45" borderId="61"/>
    <xf numFmtId="0" fontId="70" fillId="0" borderId="0"/>
    <xf numFmtId="0" fontId="127" fillId="0" borderId="0"/>
    <xf numFmtId="0" fontId="19" fillId="0" borderId="0"/>
    <xf numFmtId="0" fontId="99" fillId="45" borderId="61"/>
    <xf numFmtId="0" fontId="75" fillId="0" borderId="0"/>
    <xf numFmtId="0" fontId="143" fillId="0" borderId="0"/>
    <xf numFmtId="0" fontId="70" fillId="0" borderId="0"/>
    <xf numFmtId="0" fontId="278" fillId="0" borderId="0"/>
    <xf numFmtId="0" fontId="149" fillId="75" borderId="137"/>
    <xf numFmtId="0" fontId="270" fillId="0" borderId="112"/>
    <xf numFmtId="0" fontId="139" fillId="44" borderId="61"/>
    <xf numFmtId="0" fontId="19" fillId="0" borderId="0"/>
    <xf numFmtId="0" fontId="70" fillId="0" borderId="0"/>
    <xf numFmtId="0" fontId="59" fillId="0" borderId="54"/>
    <xf numFmtId="0" fontId="278" fillId="0" borderId="0"/>
    <xf numFmtId="0" fontId="19" fillId="0" borderId="0"/>
    <xf numFmtId="0" fontId="278" fillId="0" borderId="0"/>
    <xf numFmtId="0" fontId="139" fillId="44" borderId="61"/>
    <xf numFmtId="0" fontId="70" fillId="0" borderId="0"/>
    <xf numFmtId="0" fontId="253" fillId="48" borderId="83"/>
    <xf numFmtId="0" fontId="270" fillId="0" borderId="112"/>
    <xf numFmtId="0" fontId="56" fillId="0" borderId="52"/>
    <xf numFmtId="0" fontId="278" fillId="0" borderId="0"/>
    <xf numFmtId="0" fontId="19" fillId="0" borderId="0"/>
    <xf numFmtId="0" fontId="278" fillId="48" borderId="83"/>
    <xf numFmtId="0" fontId="70" fillId="0" borderId="0"/>
    <xf numFmtId="0" fontId="70" fillId="0" borderId="0"/>
    <xf numFmtId="0" fontId="270" fillId="0" borderId="112"/>
    <xf numFmtId="0" fontId="19" fillId="0" borderId="0"/>
    <xf numFmtId="0" fontId="19" fillId="0" borderId="0"/>
    <xf numFmtId="0" fontId="278" fillId="48" borderId="83"/>
    <xf numFmtId="0" fontId="70" fillId="0" borderId="0"/>
    <xf numFmtId="0" fontId="56" fillId="0" borderId="52"/>
    <xf numFmtId="0" fontId="19" fillId="0" borderId="0"/>
    <xf numFmtId="0" fontId="70" fillId="0" borderId="0"/>
    <xf numFmtId="0" fontId="19" fillId="0" borderId="0"/>
    <xf numFmtId="0" fontId="123" fillId="0" borderId="168"/>
    <xf numFmtId="0" fontId="278" fillId="0" borderId="0"/>
    <xf numFmtId="0" fontId="70" fillId="0" borderId="0"/>
    <xf numFmtId="0" fontId="59" fillId="0" borderId="0"/>
    <xf numFmtId="0" fontId="3" fillId="63" borderId="137"/>
    <xf numFmtId="0" fontId="278" fillId="0" borderId="0"/>
    <xf numFmtId="0" fontId="70" fillId="0" borderId="0"/>
    <xf numFmtId="0" fontId="19" fillId="0" borderId="0"/>
    <xf numFmtId="0" fontId="63" fillId="0" borderId="55"/>
    <xf numFmtId="0" fontId="64" fillId="0" borderId="55"/>
    <xf numFmtId="0" fontId="119" fillId="0" borderId="0"/>
    <xf numFmtId="0" fontId="70" fillId="0" borderId="0"/>
    <xf numFmtId="0" fontId="70" fillId="0" borderId="0"/>
    <xf numFmtId="0" fontId="70" fillId="0" borderId="0"/>
    <xf numFmtId="0" fontId="70" fillId="0" borderId="0"/>
    <xf numFmtId="0" fontId="70" fillId="0" borderId="0"/>
    <xf numFmtId="0" fontId="192" fillId="0" borderId="79"/>
    <xf numFmtId="0" fontId="278" fillId="0" borderId="0"/>
    <xf numFmtId="0" fontId="70" fillId="0" borderId="0"/>
    <xf numFmtId="0" fontId="270" fillId="0" borderId="112"/>
    <xf numFmtId="0" fontId="8" fillId="44" borderId="0"/>
    <xf numFmtId="0" fontId="19" fillId="0" borderId="0"/>
    <xf numFmtId="0" fontId="19" fillId="0" borderId="0"/>
    <xf numFmtId="0" fontId="278" fillId="48" borderId="83"/>
    <xf numFmtId="0" fontId="278" fillId="0" borderId="0"/>
    <xf numFmtId="0" fontId="70" fillId="0" borderId="0"/>
    <xf numFmtId="0" fontId="278" fillId="0" borderId="0"/>
    <xf numFmtId="0" fontId="19" fillId="0" borderId="0"/>
    <xf numFmtId="0" fontId="278" fillId="0" borderId="0"/>
    <xf numFmtId="0" fontId="278" fillId="48" borderId="83"/>
    <xf numFmtId="0" fontId="70" fillId="0" borderId="0"/>
    <xf numFmtId="0" fontId="70" fillId="0" borderId="0"/>
    <xf numFmtId="0" fontId="278" fillId="0" borderId="0"/>
    <xf numFmtId="0" fontId="74" fillId="56" borderId="0"/>
    <xf numFmtId="0" fontId="70" fillId="0" borderId="0"/>
    <xf numFmtId="0" fontId="56" fillId="0" borderId="52"/>
    <xf numFmtId="0" fontId="70" fillId="0" borderId="0"/>
    <xf numFmtId="0" fontId="19" fillId="0" borderId="0"/>
    <xf numFmtId="0" fontId="278" fillId="0" borderId="0"/>
    <xf numFmtId="0" fontId="70" fillId="0" borderId="0"/>
    <xf numFmtId="0" fontId="270" fillId="0" borderId="112"/>
    <xf numFmtId="0" fontId="278" fillId="48" borderId="83"/>
    <xf numFmtId="0" fontId="3" fillId="63" borderId="137"/>
    <xf numFmtId="0" fontId="8" fillId="44" borderId="0"/>
    <xf numFmtId="0" fontId="70" fillId="0" borderId="0"/>
    <xf numFmtId="0" fontId="70" fillId="0" borderId="0"/>
    <xf numFmtId="0" fontId="122" fillId="0" borderId="66"/>
    <xf numFmtId="0" fontId="278" fillId="0" borderId="0"/>
    <xf numFmtId="0" fontId="70" fillId="0" borderId="0"/>
    <xf numFmtId="0" fontId="278" fillId="0" borderId="0"/>
    <xf numFmtId="0" fontId="70" fillId="0" borderId="0"/>
    <xf numFmtId="0" fontId="140" fillId="44" borderId="61"/>
    <xf numFmtId="0" fontId="19" fillId="0" borderId="0"/>
    <xf numFmtId="0" fontId="19" fillId="0" borderId="0"/>
    <xf numFmtId="0" fontId="70" fillId="0" borderId="0"/>
    <xf numFmtId="0" fontId="278" fillId="0" borderId="0"/>
    <xf numFmtId="0" fontId="59" fillId="0" borderId="54"/>
    <xf numFmtId="0" fontId="19" fillId="43" borderId="0"/>
    <xf numFmtId="0" fontId="70" fillId="0" borderId="0"/>
    <xf numFmtId="0" fontId="70" fillId="0" borderId="0"/>
    <xf numFmtId="0" fontId="81" fillId="0" borderId="0"/>
    <xf numFmtId="0" fontId="278" fillId="48" borderId="83"/>
    <xf numFmtId="0" fontId="278" fillId="0" borderId="0"/>
    <xf numFmtId="0" fontId="70" fillId="0" borderId="0"/>
    <xf numFmtId="0" fontId="122" fillId="0" borderId="66"/>
    <xf numFmtId="0" fontId="70" fillId="0" borderId="0"/>
    <xf numFmtId="0" fontId="278" fillId="0" borderId="0"/>
    <xf numFmtId="0" fontId="19" fillId="0" borderId="0"/>
    <xf numFmtId="0" fontId="70" fillId="0" borderId="0"/>
    <xf numFmtId="0" fontId="278" fillId="0" borderId="0"/>
    <xf numFmtId="0" fontId="278" fillId="48" borderId="83"/>
    <xf numFmtId="0" fontId="70" fillId="0" borderId="0"/>
    <xf numFmtId="0" fontId="81" fillId="0" borderId="132"/>
    <xf numFmtId="0" fontId="278" fillId="0" borderId="0"/>
    <xf numFmtId="0" fontId="70" fillId="0" borderId="0"/>
    <xf numFmtId="0" fontId="70" fillId="0" borderId="0"/>
    <xf numFmtId="0" fontId="140" fillId="44" borderId="61"/>
    <xf numFmtId="0" fontId="70" fillId="0" borderId="0"/>
    <xf numFmtId="0" fontId="45" fillId="40" borderId="0"/>
    <xf numFmtId="0" fontId="278" fillId="0" borderId="0"/>
    <xf numFmtId="0" fontId="70" fillId="0" borderId="0"/>
    <xf numFmtId="0" fontId="278" fillId="0" borderId="0"/>
    <xf numFmtId="0" fontId="45" fillId="71" borderId="0"/>
    <xf numFmtId="0" fontId="19" fillId="0" borderId="0"/>
    <xf numFmtId="0" fontId="70" fillId="0" borderId="0"/>
    <xf numFmtId="0" fontId="19" fillId="0" borderId="0"/>
    <xf numFmtId="0" fontId="70" fillId="0" borderId="0"/>
    <xf numFmtId="0" fontId="70" fillId="0" borderId="0"/>
    <xf numFmtId="0" fontId="19" fillId="0" borderId="0"/>
    <xf numFmtId="0" fontId="19" fillId="0" borderId="0"/>
    <xf numFmtId="0" fontId="85" fillId="0" borderId="54"/>
    <xf numFmtId="0" fontId="70" fillId="0" borderId="0"/>
    <xf numFmtId="0" fontId="70" fillId="0" borderId="0"/>
    <xf numFmtId="0" fontId="19" fillId="0" borderId="0"/>
    <xf numFmtId="0" fontId="167" fillId="0" borderId="76"/>
    <xf numFmtId="0" fontId="70" fillId="0" borderId="0"/>
    <xf numFmtId="0" fontId="139" fillId="44" borderId="61"/>
    <xf numFmtId="0" fontId="70" fillId="0" borderId="0"/>
    <xf numFmtId="0" fontId="70" fillId="0" borderId="0"/>
    <xf numFmtId="0" fontId="139" fillId="44" borderId="61"/>
    <xf numFmtId="0" fontId="76" fillId="47" borderId="0"/>
    <xf numFmtId="0" fontId="215" fillId="2" borderId="0"/>
    <xf numFmtId="0" fontId="278" fillId="0" borderId="0"/>
    <xf numFmtId="0" fontId="19" fillId="0" borderId="0"/>
    <xf numFmtId="0" fontId="70" fillId="0" borderId="0"/>
    <xf numFmtId="0" fontId="76" fillId="44" borderId="0"/>
    <xf numFmtId="0" fontId="79" fillId="0" borderId="116"/>
    <xf numFmtId="0" fontId="70" fillId="0" borderId="0"/>
    <xf numFmtId="0" fontId="70" fillId="0" borderId="0"/>
    <xf numFmtId="0" fontId="197" fillId="52" borderId="0"/>
    <xf numFmtId="0" fontId="278" fillId="0" borderId="0"/>
    <xf numFmtId="0" fontId="19" fillId="0" borderId="0"/>
    <xf numFmtId="0" fontId="70" fillId="0" borderId="0"/>
    <xf numFmtId="0" fontId="70" fillId="0" borderId="0"/>
    <xf numFmtId="0" fontId="70" fillId="0" borderId="0"/>
    <xf numFmtId="0" fontId="19" fillId="0" borderId="0"/>
    <xf numFmtId="0" fontId="278" fillId="0" borderId="0"/>
    <xf numFmtId="0" fontId="70" fillId="0" borderId="0"/>
    <xf numFmtId="0" fontId="278" fillId="0" borderId="0"/>
    <xf numFmtId="0" fontId="278" fillId="48" borderId="83"/>
    <xf numFmtId="0" fontId="19" fillId="0" borderId="0"/>
    <xf numFmtId="0" fontId="70" fillId="0" borderId="0"/>
    <xf numFmtId="0" fontId="19" fillId="0" borderId="0"/>
    <xf numFmtId="0" fontId="70" fillId="0" borderId="0"/>
    <xf numFmtId="0" fontId="70" fillId="0" borderId="0"/>
    <xf numFmtId="0" fontId="64" fillId="0" borderId="55"/>
    <xf numFmtId="0" fontId="70" fillId="0" borderId="0"/>
    <xf numFmtId="0" fontId="278" fillId="48" borderId="83"/>
    <xf numFmtId="0" fontId="59" fillId="0" borderId="54"/>
    <xf numFmtId="0" fontId="70" fillId="0" borderId="0"/>
    <xf numFmtId="0" fontId="278" fillId="0" borderId="0"/>
    <xf numFmtId="0" fontId="278" fillId="0" borderId="0"/>
    <xf numFmtId="0" fontId="19" fillId="0" borderId="0"/>
    <xf numFmtId="0" fontId="278" fillId="0" borderId="0"/>
    <xf numFmtId="0" fontId="278" fillId="0" borderId="0"/>
    <xf numFmtId="0" fontId="70" fillId="0" borderId="0"/>
    <xf numFmtId="0" fontId="278" fillId="48" borderId="83"/>
    <xf numFmtId="0" fontId="70" fillId="0" borderId="0"/>
    <xf numFmtId="0" fontId="70" fillId="0" borderId="0"/>
    <xf numFmtId="0" fontId="19" fillId="0" borderId="0"/>
    <xf numFmtId="0" fontId="19" fillId="0" borderId="0"/>
    <xf numFmtId="0" fontId="19" fillId="0" borderId="0"/>
    <xf numFmtId="0" fontId="278" fillId="0" borderId="0"/>
    <xf numFmtId="0" fontId="70" fillId="14" borderId="50"/>
    <xf numFmtId="0" fontId="278" fillId="0" borderId="0"/>
    <xf numFmtId="0" fontId="70" fillId="0" borderId="0"/>
    <xf numFmtId="0" fontId="19" fillId="0" borderId="0"/>
    <xf numFmtId="0" fontId="70" fillId="0" borderId="0"/>
    <xf numFmtId="0" fontId="70" fillId="0" borderId="0"/>
    <xf numFmtId="0" fontId="278" fillId="0" borderId="0"/>
    <xf numFmtId="0" fontId="70" fillId="0" borderId="0"/>
    <xf numFmtId="0" fontId="58" fillId="0" borderId="0"/>
    <xf numFmtId="0" fontId="70" fillId="0" borderId="0"/>
    <xf numFmtId="0" fontId="232" fillId="96" borderId="40"/>
    <xf numFmtId="0" fontId="19" fillId="0" borderId="0"/>
    <xf numFmtId="0" fontId="278" fillId="0" borderId="0"/>
    <xf numFmtId="0" fontId="85" fillId="0" borderId="54"/>
    <xf numFmtId="0" fontId="139" fillId="44" borderId="61"/>
    <xf numFmtId="0" fontId="70" fillId="0" borderId="0"/>
    <xf numFmtId="0" fontId="70" fillId="44" borderId="0"/>
    <xf numFmtId="0" fontId="70" fillId="0" borderId="0"/>
    <xf numFmtId="0" fontId="70" fillId="0" borderId="0"/>
    <xf numFmtId="0" fontId="70" fillId="0" borderId="0"/>
    <xf numFmtId="0" fontId="19" fillId="0" borderId="0"/>
    <xf numFmtId="0" fontId="272" fillId="0" borderId="0"/>
    <xf numFmtId="0" fontId="70" fillId="0" borderId="0"/>
    <xf numFmtId="0" fontId="19" fillId="0" borderId="0"/>
    <xf numFmtId="0" fontId="70" fillId="0" borderId="0"/>
    <xf numFmtId="0" fontId="70" fillId="0" borderId="0"/>
    <xf numFmtId="0" fontId="19" fillId="0" borderId="0"/>
    <xf numFmtId="0" fontId="197" fillId="52" borderId="0"/>
    <xf numFmtId="0" fontId="56" fillId="0" borderId="52"/>
    <xf numFmtId="0" fontId="19" fillId="0" borderId="0"/>
    <xf numFmtId="0" fontId="70" fillId="0" borderId="0"/>
    <xf numFmtId="0" fontId="278" fillId="0" borderId="0"/>
    <xf numFmtId="0" fontId="278" fillId="0" borderId="0"/>
    <xf numFmtId="0" fontId="278" fillId="0" borderId="0"/>
    <xf numFmtId="0" fontId="270" fillId="0" borderId="112"/>
    <xf numFmtId="0" fontId="278" fillId="48" borderId="83"/>
    <xf numFmtId="0" fontId="270" fillId="0" borderId="112"/>
    <xf numFmtId="0" fontId="70" fillId="0" borderId="0"/>
    <xf numFmtId="0" fontId="70" fillId="0" borderId="0"/>
    <xf numFmtId="0" fontId="70" fillId="0" borderId="0"/>
    <xf numFmtId="0" fontId="278" fillId="0" borderId="0"/>
    <xf numFmtId="0" fontId="278" fillId="0" borderId="0"/>
    <xf numFmtId="0" fontId="278" fillId="0" borderId="0"/>
    <xf numFmtId="0" fontId="278" fillId="0" borderId="0"/>
    <xf numFmtId="0" fontId="70" fillId="0" borderId="0"/>
    <xf numFmtId="0" fontId="70" fillId="0" borderId="0"/>
    <xf numFmtId="0" fontId="70" fillId="0" borderId="0"/>
    <xf numFmtId="0" fontId="278" fillId="0" borderId="0"/>
    <xf numFmtId="0" fontId="70" fillId="0" borderId="0"/>
    <xf numFmtId="0" fontId="278" fillId="48" borderId="83"/>
    <xf numFmtId="0" fontId="139" fillId="44" borderId="61"/>
    <xf numFmtId="0" fontId="182" fillId="0" borderId="67"/>
    <xf numFmtId="0" fontId="278" fillId="0" borderId="0"/>
    <xf numFmtId="0" fontId="116" fillId="0" borderId="0"/>
    <xf numFmtId="0" fontId="59" fillId="0" borderId="54"/>
    <xf numFmtId="0" fontId="278" fillId="48" borderId="83"/>
    <xf numFmtId="0" fontId="70" fillId="0" borderId="0"/>
    <xf numFmtId="0" fontId="19" fillId="0" borderId="0"/>
    <xf numFmtId="0" fontId="70" fillId="0" borderId="0"/>
    <xf numFmtId="0" fontId="19" fillId="0" borderId="0"/>
    <xf numFmtId="0" fontId="19" fillId="0" borderId="0"/>
    <xf numFmtId="0" fontId="70" fillId="0" borderId="0"/>
    <xf numFmtId="0" fontId="70" fillId="0" borderId="0"/>
    <xf numFmtId="0" fontId="19" fillId="43" borderId="0"/>
    <xf numFmtId="0" fontId="70" fillId="0" borderId="0"/>
    <xf numFmtId="0" fontId="278" fillId="48" borderId="83"/>
    <xf numFmtId="0" fontId="70" fillId="0" borderId="0"/>
    <xf numFmtId="0" fontId="70" fillId="0" borderId="0"/>
    <xf numFmtId="0" fontId="85" fillId="0" borderId="144"/>
    <xf numFmtId="0" fontId="19" fillId="0" borderId="0"/>
    <xf numFmtId="0" fontId="64" fillId="0" borderId="55"/>
    <xf numFmtId="0" fontId="139" fillId="44" borderId="61"/>
    <xf numFmtId="0" fontId="26" fillId="0" borderId="106"/>
    <xf numFmtId="0" fontId="278" fillId="0" borderId="0"/>
    <xf numFmtId="0" fontId="19" fillId="44" borderId="0"/>
    <xf numFmtId="0" fontId="139" fillId="44" borderId="61"/>
    <xf numFmtId="0" fontId="19" fillId="0" borderId="0"/>
    <xf numFmtId="0" fontId="278" fillId="0" borderId="0"/>
    <xf numFmtId="0" fontId="70" fillId="0" borderId="0"/>
    <xf numFmtId="0" fontId="272" fillId="0" borderId="146"/>
    <xf numFmtId="0" fontId="278" fillId="0" borderId="0"/>
    <xf numFmtId="0" fontId="19" fillId="0" borderId="0"/>
    <xf numFmtId="0" fontId="278" fillId="0" borderId="0"/>
    <xf numFmtId="0" fontId="278" fillId="0" borderId="0"/>
    <xf numFmtId="0" fontId="70" fillId="0" borderId="0"/>
    <xf numFmtId="0" fontId="267" fillId="0" borderId="109"/>
    <xf numFmtId="0" fontId="70" fillId="0" borderId="0"/>
    <xf numFmtId="0" fontId="278" fillId="0" borderId="0"/>
    <xf numFmtId="0" fontId="70" fillId="0" borderId="0"/>
    <xf numFmtId="0" fontId="59" fillId="0" borderId="0"/>
    <xf numFmtId="0" fontId="278" fillId="0" borderId="0"/>
    <xf numFmtId="0" fontId="278" fillId="0" borderId="0"/>
    <xf numFmtId="0" fontId="278" fillId="0" borderId="0"/>
    <xf numFmtId="0" fontId="19" fillId="0" borderId="0"/>
    <xf numFmtId="0" fontId="278" fillId="0" borderId="0"/>
    <xf numFmtId="0" fontId="270" fillId="0" borderId="112"/>
    <xf numFmtId="0" fontId="278" fillId="0" borderId="0"/>
    <xf numFmtId="0" fontId="70" fillId="0" borderId="0"/>
    <xf numFmtId="0" fontId="19" fillId="0" borderId="0"/>
    <xf numFmtId="0" fontId="278" fillId="0" borderId="0"/>
    <xf numFmtId="0" fontId="19" fillId="0" borderId="0"/>
    <xf numFmtId="0" fontId="80" fillId="61" borderId="59"/>
    <xf numFmtId="0" fontId="70" fillId="0" borderId="0"/>
    <xf numFmtId="0" fontId="19" fillId="0" borderId="0"/>
    <xf numFmtId="0" fontId="19" fillId="0" borderId="0"/>
    <xf numFmtId="0" fontId="278" fillId="0" borderId="0"/>
    <xf numFmtId="0" fontId="59" fillId="0" borderId="54"/>
    <xf numFmtId="0" fontId="75" fillId="0" borderId="0"/>
    <xf numFmtId="0" fontId="70" fillId="0" borderId="0"/>
    <xf numFmtId="0" fontId="19" fillId="0" borderId="0"/>
    <xf numFmtId="0" fontId="70" fillId="0" borderId="0"/>
    <xf numFmtId="0" fontId="19" fillId="0" borderId="0"/>
    <xf numFmtId="0" fontId="270" fillId="0" borderId="112"/>
    <xf numFmtId="0" fontId="70" fillId="0" borderId="0"/>
    <xf numFmtId="0" fontId="70" fillId="0" borderId="0"/>
    <xf numFmtId="0" fontId="278" fillId="0" borderId="0"/>
    <xf numFmtId="0" fontId="192" fillId="0" borderId="79"/>
    <xf numFmtId="0" fontId="70" fillId="0" borderId="0"/>
    <xf numFmtId="0" fontId="70" fillId="0" borderId="0"/>
    <xf numFmtId="0" fontId="19" fillId="0" borderId="0"/>
    <xf numFmtId="0" fontId="52" fillId="0" borderId="0"/>
    <xf numFmtId="0" fontId="278" fillId="0" borderId="0"/>
    <xf numFmtId="0" fontId="278" fillId="0" borderId="0"/>
    <xf numFmtId="0" fontId="19" fillId="0" borderId="0"/>
    <xf numFmtId="0" fontId="19" fillId="0" borderId="0"/>
    <xf numFmtId="0" fontId="278" fillId="0" borderId="0"/>
    <xf numFmtId="0" fontId="278" fillId="0" borderId="0"/>
    <xf numFmtId="0" fontId="70" fillId="0" borderId="0"/>
    <xf numFmtId="0" fontId="139" fillId="44" borderId="61"/>
    <xf numFmtId="0" fontId="139" fillId="44" borderId="61"/>
    <xf numFmtId="0" fontId="70" fillId="0" borderId="0"/>
    <xf numFmtId="0" fontId="19" fillId="0" borderId="0"/>
    <xf numFmtId="0" fontId="85" fillId="0" borderId="54"/>
    <xf numFmtId="0" fontId="70" fillId="0" borderId="0"/>
    <xf numFmtId="0" fontId="70" fillId="0" borderId="0"/>
    <xf numFmtId="0" fontId="278" fillId="0" borderId="0"/>
    <xf numFmtId="0" fontId="70" fillId="0" borderId="0"/>
    <xf numFmtId="0" fontId="70" fillId="0" borderId="0"/>
    <xf numFmtId="0" fontId="270" fillId="0" borderId="112"/>
    <xf numFmtId="0" fontId="70" fillId="0" borderId="0"/>
    <xf numFmtId="0" fontId="19" fillId="0" borderId="0"/>
    <xf numFmtId="0" fontId="278" fillId="48" borderId="83"/>
    <xf numFmtId="0" fontId="278" fillId="0" borderId="0"/>
    <xf numFmtId="0" fontId="164" fillId="0" borderId="0"/>
    <xf numFmtId="0" fontId="70" fillId="0" borderId="0"/>
    <xf numFmtId="0" fontId="98" fillId="45" borderId="47"/>
    <xf numFmtId="0" fontId="134" fillId="0" borderId="110"/>
    <xf numFmtId="0" fontId="278" fillId="0" borderId="0"/>
    <xf numFmtId="0" fontId="137" fillId="0" borderId="75"/>
    <xf numFmtId="0" fontId="278" fillId="0" borderId="0"/>
    <xf numFmtId="0" fontId="70" fillId="0" borderId="0"/>
    <xf numFmtId="0" fontId="19" fillId="0" borderId="0"/>
    <xf numFmtId="0" fontId="270" fillId="0" borderId="112"/>
    <xf numFmtId="0" fontId="70" fillId="0" borderId="0"/>
    <xf numFmtId="0" fontId="62" fillId="0" borderId="0"/>
    <xf numFmtId="0" fontId="19" fillId="0" borderId="0"/>
    <xf numFmtId="0" fontId="70" fillId="0" borderId="0"/>
    <xf numFmtId="0" fontId="70" fillId="0" borderId="0"/>
    <xf numFmtId="0" fontId="278" fillId="0" borderId="0"/>
    <xf numFmtId="0" fontId="74" fillId="55" borderId="0"/>
    <xf numFmtId="0" fontId="70" fillId="0" borderId="0"/>
    <xf numFmtId="0" fontId="19" fillId="0" borderId="0"/>
    <xf numFmtId="0" fontId="139" fillId="44" borderId="61"/>
    <xf numFmtId="0" fontId="70" fillId="0" borderId="0"/>
    <xf numFmtId="0" fontId="19" fillId="0" borderId="0"/>
    <xf numFmtId="0" fontId="139" fillId="44" borderId="61"/>
    <xf numFmtId="0" fontId="59" fillId="0" borderId="0"/>
    <xf numFmtId="0" fontId="19" fillId="0" borderId="0"/>
    <xf numFmtId="0" fontId="19" fillId="0" borderId="0"/>
    <xf numFmtId="0" fontId="70" fillId="0" borderId="0"/>
    <xf numFmtId="0" fontId="19" fillId="0" borderId="0"/>
    <xf numFmtId="0" fontId="278" fillId="0" borderId="0"/>
    <xf numFmtId="0" fontId="278" fillId="0" borderId="0"/>
    <xf numFmtId="0" fontId="270" fillId="0" borderId="112"/>
    <xf numFmtId="0" fontId="70" fillId="0" borderId="0"/>
    <xf numFmtId="0" fontId="278" fillId="0" borderId="0"/>
    <xf numFmtId="0" fontId="139" fillId="44" borderId="61"/>
    <xf numFmtId="0" fontId="278" fillId="0" borderId="0"/>
    <xf numFmtId="0" fontId="70" fillId="0" borderId="0"/>
    <xf numFmtId="0" fontId="70" fillId="0" borderId="0"/>
    <xf numFmtId="0" fontId="70" fillId="0" borderId="0"/>
    <xf numFmtId="0" fontId="278" fillId="0" borderId="0"/>
    <xf numFmtId="0" fontId="19" fillId="0" borderId="0"/>
    <xf numFmtId="0" fontId="270" fillId="0" borderId="112"/>
    <xf numFmtId="0" fontId="70" fillId="50" borderId="0"/>
    <xf numFmtId="0" fontId="278" fillId="0" borderId="0"/>
    <xf numFmtId="0" fontId="19" fillId="0" borderId="0"/>
    <xf numFmtId="0" fontId="19" fillId="0" borderId="0"/>
    <xf numFmtId="0" fontId="19" fillId="21" borderId="0"/>
    <xf numFmtId="0" fontId="278" fillId="0" borderId="0"/>
    <xf numFmtId="0" fontId="70" fillId="0" borderId="0"/>
    <xf numFmtId="0" fontId="139" fillId="44" borderId="61"/>
    <xf numFmtId="0" fontId="278" fillId="0" borderId="0"/>
    <xf numFmtId="0" fontId="278" fillId="0" borderId="0"/>
    <xf numFmtId="0" fontId="70" fillId="0" borderId="0"/>
    <xf numFmtId="0" fontId="278" fillId="0" borderId="0"/>
    <xf numFmtId="0" fontId="50" fillId="0" borderId="0"/>
    <xf numFmtId="0" fontId="70" fillId="0" borderId="0"/>
    <xf numFmtId="0" fontId="19" fillId="0" borderId="0"/>
    <xf numFmtId="0" fontId="278" fillId="0" borderId="0"/>
    <xf numFmtId="0" fontId="71" fillId="43" borderId="0"/>
    <xf numFmtId="0" fontId="70" fillId="0" borderId="0"/>
    <xf numFmtId="0" fontId="70" fillId="0" borderId="0"/>
    <xf numFmtId="0" fontId="19" fillId="0" borderId="0"/>
    <xf numFmtId="0" fontId="278" fillId="0" borderId="0"/>
    <xf numFmtId="0" fontId="19" fillId="0" borderId="0"/>
    <xf numFmtId="0" fontId="70" fillId="0" borderId="0"/>
    <xf numFmtId="0" fontId="270" fillId="0" borderId="112"/>
    <xf numFmtId="0" fontId="278" fillId="0" borderId="0"/>
    <xf numFmtId="0" fontId="19" fillId="0" borderId="0"/>
    <xf numFmtId="0" fontId="19" fillId="0" borderId="0"/>
    <xf numFmtId="0" fontId="19" fillId="0" borderId="0"/>
    <xf numFmtId="0" fontId="19" fillId="0" borderId="0"/>
    <xf numFmtId="0" fontId="276" fillId="105" borderId="104"/>
    <xf numFmtId="0" fontId="70" fillId="0" borderId="0"/>
    <xf numFmtId="0" fontId="157" fillId="76" borderId="128"/>
    <xf numFmtId="0" fontId="262" fillId="0" borderId="0"/>
    <xf numFmtId="0" fontId="19" fillId="0" borderId="0"/>
    <xf numFmtId="0" fontId="70" fillId="0" borderId="0"/>
    <xf numFmtId="0" fontId="70" fillId="0" borderId="0"/>
    <xf numFmtId="0" fontId="278" fillId="0" borderId="0"/>
    <xf numFmtId="0" fontId="64" fillId="0" borderId="55"/>
    <xf numFmtId="0" fontId="19" fillId="0" borderId="0"/>
    <xf numFmtId="0" fontId="56" fillId="0" borderId="52"/>
    <xf numFmtId="0" fontId="74" fillId="59" borderId="0"/>
    <xf numFmtId="0" fontId="70" fillId="46" borderId="0"/>
    <xf numFmtId="0" fontId="70" fillId="0" borderId="0"/>
    <xf numFmtId="0" fontId="272" fillId="74" borderId="0"/>
    <xf numFmtId="0" fontId="19" fillId="0" borderId="0"/>
    <xf numFmtId="0" fontId="46" fillId="0" borderId="0"/>
    <xf numFmtId="0" fontId="70" fillId="0" borderId="0"/>
    <xf numFmtId="0" fontId="19" fillId="0" borderId="0"/>
    <xf numFmtId="0" fontId="278" fillId="0" borderId="0"/>
    <xf numFmtId="0" fontId="70" fillId="0" borderId="0"/>
    <xf numFmtId="0" fontId="278" fillId="0" borderId="0"/>
    <xf numFmtId="0" fontId="19" fillId="0" borderId="0"/>
    <xf numFmtId="0" fontId="70" fillId="0" borderId="0"/>
    <xf numFmtId="0" fontId="70" fillId="0" borderId="0"/>
    <xf numFmtId="0" fontId="70" fillId="0" borderId="0"/>
    <xf numFmtId="0" fontId="70" fillId="0" borderId="0"/>
    <xf numFmtId="0" fontId="70" fillId="0" borderId="0"/>
    <xf numFmtId="0" fontId="59" fillId="0" borderId="54"/>
    <xf numFmtId="0" fontId="70" fillId="0" borderId="0"/>
    <xf numFmtId="0" fontId="70" fillId="0" borderId="0"/>
    <xf numFmtId="0" fontId="19" fillId="0" borderId="0"/>
    <xf numFmtId="0" fontId="278" fillId="0" borderId="0"/>
    <xf numFmtId="0" fontId="278" fillId="0" borderId="0"/>
    <xf numFmtId="0" fontId="270" fillId="0" borderId="112"/>
    <xf numFmtId="0" fontId="70" fillId="0" borderId="0"/>
    <xf numFmtId="0" fontId="270" fillId="0" borderId="112"/>
    <xf numFmtId="0" fontId="139" fillId="44" borderId="61"/>
    <xf numFmtId="0" fontId="19" fillId="0" borderId="0"/>
    <xf numFmtId="0" fontId="70" fillId="0" borderId="0"/>
    <xf numFmtId="0" fontId="70" fillId="0" borderId="0"/>
    <xf numFmtId="0" fontId="85" fillId="0" borderId="54"/>
    <xf numFmtId="0" fontId="99" fillId="45" borderId="61"/>
    <xf numFmtId="0" fontId="70" fillId="0" borderId="0"/>
    <xf numFmtId="0" fontId="278" fillId="0" borderId="0"/>
    <xf numFmtId="0" fontId="278" fillId="0" borderId="0"/>
    <xf numFmtId="0" fontId="70" fillId="46" borderId="0"/>
    <xf numFmtId="0" fontId="70" fillId="0" borderId="0"/>
    <xf numFmtId="0" fontId="272" fillId="82" borderId="116"/>
    <xf numFmtId="0" fontId="278" fillId="0" borderId="0"/>
    <xf numFmtId="0" fontId="78" fillId="0" borderId="0"/>
    <xf numFmtId="0" fontId="74" fillId="56" borderId="0"/>
    <xf numFmtId="0" fontId="19" fillId="0" borderId="0"/>
    <xf numFmtId="0" fontId="19" fillId="0" borderId="0"/>
    <xf numFmtId="0" fontId="19" fillId="0" borderId="0"/>
    <xf numFmtId="0" fontId="278" fillId="0" borderId="0"/>
    <xf numFmtId="0" fontId="19" fillId="0" borderId="0"/>
    <xf numFmtId="0" fontId="278" fillId="0" borderId="0"/>
    <xf numFmtId="0" fontId="19" fillId="0" borderId="0"/>
    <xf numFmtId="0" fontId="19" fillId="44" borderId="0"/>
    <xf numFmtId="0" fontId="19" fillId="0" borderId="0"/>
    <xf numFmtId="0" fontId="19" fillId="0" borderId="0"/>
    <xf numFmtId="0" fontId="24" fillId="0" borderId="0"/>
    <xf numFmtId="0" fontId="70" fillId="0" borderId="0"/>
    <xf numFmtId="0" fontId="59" fillId="0" borderId="54"/>
    <xf numFmtId="0" fontId="278" fillId="0" borderId="0"/>
    <xf numFmtId="0" fontId="70" fillId="0" borderId="0"/>
    <xf numFmtId="0" fontId="70" fillId="0" borderId="0"/>
    <xf numFmtId="0" fontId="70" fillId="0" borderId="0"/>
    <xf numFmtId="0" fontId="278" fillId="0" borderId="0"/>
    <xf numFmtId="0" fontId="278" fillId="0" borderId="0"/>
    <xf numFmtId="0" fontId="253" fillId="48" borderId="83"/>
    <xf numFmtId="0" fontId="70" fillId="0" borderId="0"/>
    <xf numFmtId="0" fontId="278" fillId="48" borderId="83"/>
    <xf numFmtId="0" fontId="19" fillId="0" borderId="0"/>
    <xf numFmtId="0" fontId="70" fillId="0" borderId="0"/>
    <xf numFmtId="0" fontId="59" fillId="0" borderId="54"/>
    <xf numFmtId="0" fontId="59" fillId="0" borderId="54"/>
    <xf numFmtId="0" fontId="70" fillId="0" borderId="0"/>
    <xf numFmtId="0" fontId="61" fillId="0" borderId="0"/>
    <xf numFmtId="0" fontId="70" fillId="0" borderId="0"/>
    <xf numFmtId="0" fontId="278" fillId="0" borderId="0"/>
    <xf numFmtId="0" fontId="278" fillId="61" borderId="0"/>
    <xf numFmtId="0" fontId="59" fillId="0" borderId="54"/>
    <xf numFmtId="0" fontId="278" fillId="0" borderId="0"/>
    <xf numFmtId="0" fontId="70" fillId="0" borderId="0"/>
    <xf numFmtId="0" fontId="19" fillId="0" borderId="0"/>
    <xf numFmtId="0" fontId="19" fillId="0" borderId="0"/>
    <xf numFmtId="0" fontId="278" fillId="0" borderId="0"/>
    <xf numFmtId="0" fontId="270" fillId="0" borderId="112"/>
    <xf numFmtId="0" fontId="19" fillId="0" borderId="0"/>
    <xf numFmtId="0" fontId="19" fillId="0" borderId="0"/>
    <xf numFmtId="0" fontId="19" fillId="0" borderId="0"/>
    <xf numFmtId="0" fontId="278" fillId="48" borderId="83"/>
    <xf numFmtId="0" fontId="278" fillId="0" borderId="0"/>
    <xf numFmtId="0" fontId="19" fillId="0" borderId="0"/>
    <xf numFmtId="0" fontId="70" fillId="0" borderId="0"/>
    <xf numFmtId="0" fontId="70" fillId="46" borderId="0"/>
    <xf numFmtId="0" fontId="70" fillId="0" borderId="0"/>
    <xf numFmtId="0" fontId="19" fillId="0" borderId="0"/>
    <xf numFmtId="0" fontId="99" fillId="45" borderId="61"/>
    <xf numFmtId="0" fontId="70" fillId="43" borderId="0"/>
    <xf numFmtId="0" fontId="70" fillId="41" borderId="0"/>
    <xf numFmtId="0" fontId="70" fillId="0" borderId="0"/>
    <xf numFmtId="0" fontId="278" fillId="0" borderId="0"/>
    <xf numFmtId="0" fontId="270" fillId="0" borderId="112"/>
    <xf numFmtId="0" fontId="270" fillId="0" borderId="112"/>
    <xf numFmtId="0" fontId="19" fillId="0" borderId="0"/>
    <xf numFmtId="0" fontId="70" fillId="0" borderId="0"/>
    <xf numFmtId="0" fontId="8" fillId="51" borderId="0"/>
    <xf numFmtId="0" fontId="70" fillId="0" borderId="0"/>
    <xf numFmtId="0" fontId="24" fillId="0" borderId="56"/>
    <xf numFmtId="0" fontId="70" fillId="0" borderId="0"/>
    <xf numFmtId="0" fontId="278" fillId="0" borderId="0"/>
    <xf numFmtId="0" fontId="70" fillId="0" borderId="0"/>
    <xf numFmtId="0" fontId="70" fillId="0" borderId="0"/>
    <xf numFmtId="0" fontId="70" fillId="0" borderId="0"/>
    <xf numFmtId="0" fontId="19" fillId="0" borderId="0"/>
    <xf numFmtId="0" fontId="226" fillId="0" borderId="0"/>
    <xf numFmtId="0" fontId="278" fillId="0" borderId="0"/>
    <xf numFmtId="0" fontId="278" fillId="0" borderId="0"/>
    <xf numFmtId="0" fontId="70" fillId="0" borderId="0"/>
    <xf numFmtId="0" fontId="70" fillId="0" borderId="0"/>
    <xf numFmtId="0" fontId="19" fillId="0" borderId="0"/>
    <xf numFmtId="0" fontId="19" fillId="0" borderId="0"/>
    <xf numFmtId="0" fontId="19" fillId="0" borderId="0"/>
    <xf numFmtId="0" fontId="19" fillId="0" borderId="0"/>
    <xf numFmtId="0" fontId="19" fillId="0" borderId="0"/>
    <xf numFmtId="0" fontId="19" fillId="0" borderId="0"/>
    <xf numFmtId="0" fontId="70" fillId="0" borderId="0"/>
    <xf numFmtId="0" fontId="19" fillId="0" borderId="0"/>
    <xf numFmtId="0" fontId="19" fillId="0" borderId="0"/>
    <xf numFmtId="0" fontId="52" fillId="0" borderId="67"/>
    <xf numFmtId="0" fontId="70" fillId="0" borderId="0"/>
    <xf numFmtId="0" fontId="19" fillId="0" borderId="0"/>
    <xf numFmtId="0" fontId="70" fillId="0" borderId="0"/>
    <xf numFmtId="0" fontId="19" fillId="0" borderId="0"/>
    <xf numFmtId="0" fontId="19" fillId="0" borderId="0"/>
    <xf numFmtId="0" fontId="70" fillId="0" borderId="0"/>
    <xf numFmtId="0" fontId="70" fillId="0" borderId="0"/>
    <xf numFmtId="0" fontId="19" fillId="0" borderId="0"/>
    <xf numFmtId="0" fontId="70" fillId="0" borderId="0"/>
    <xf numFmtId="0" fontId="70" fillId="0" borderId="0"/>
    <xf numFmtId="0" fontId="278" fillId="0" borderId="0"/>
    <xf numFmtId="0" fontId="74" fillId="49" borderId="0"/>
    <xf numFmtId="0" fontId="19" fillId="0" borderId="0"/>
    <xf numFmtId="0" fontId="70" fillId="0" borderId="0"/>
    <xf numFmtId="0" fontId="192" fillId="0" borderId="79"/>
    <xf numFmtId="0" fontId="70" fillId="0" borderId="0"/>
    <xf numFmtId="0" fontId="278" fillId="0" borderId="0"/>
    <xf numFmtId="0" fontId="270" fillId="0" borderId="112"/>
    <xf numFmtId="0" fontId="19" fillId="24" borderId="0"/>
    <xf numFmtId="0" fontId="19" fillId="0" borderId="0"/>
    <xf numFmtId="0" fontId="70" fillId="0" borderId="0"/>
    <xf numFmtId="0" fontId="99" fillId="45" borderId="61"/>
    <xf numFmtId="0" fontId="70" fillId="0" borderId="0"/>
    <xf numFmtId="0" fontId="70" fillId="0" borderId="0"/>
    <xf numFmtId="0" fontId="70" fillId="0" borderId="0"/>
    <xf numFmtId="0" fontId="70" fillId="0" borderId="0"/>
    <xf numFmtId="0" fontId="19" fillId="0" borderId="0"/>
    <xf numFmtId="0" fontId="70" fillId="0" borderId="0"/>
    <xf numFmtId="0" fontId="19" fillId="0" borderId="0"/>
    <xf numFmtId="0" fontId="70" fillId="0" borderId="0"/>
    <xf numFmtId="0" fontId="70" fillId="0" borderId="0"/>
    <xf numFmtId="0" fontId="19" fillId="0" borderId="0"/>
    <xf numFmtId="0" fontId="70" fillId="0" borderId="0"/>
    <xf numFmtId="0" fontId="278" fillId="48" borderId="83"/>
    <xf numFmtId="0" fontId="119" fillId="0" borderId="0"/>
    <xf numFmtId="0" fontId="85" fillId="0" borderId="144"/>
    <xf numFmtId="0" fontId="70" fillId="0" borderId="0"/>
    <xf numFmtId="0" fontId="278" fillId="0" borderId="0"/>
    <xf numFmtId="0" fontId="70" fillId="0" borderId="0"/>
    <xf numFmtId="0" fontId="278" fillId="0" borderId="0"/>
    <xf numFmtId="0" fontId="278" fillId="48" borderId="83"/>
    <xf numFmtId="0" fontId="19" fillId="0" borderId="0"/>
    <xf numFmtId="0" fontId="278" fillId="0" borderId="0"/>
    <xf numFmtId="0" fontId="81" fillId="0" borderId="0"/>
    <xf numFmtId="0" fontId="278" fillId="0" borderId="0"/>
    <xf numFmtId="0" fontId="278" fillId="48" borderId="83"/>
    <xf numFmtId="0" fontId="19" fillId="0" borderId="0"/>
    <xf numFmtId="0" fontId="19" fillId="0" borderId="0"/>
    <xf numFmtId="0" fontId="270" fillId="0" borderId="112"/>
    <xf numFmtId="0" fontId="278" fillId="0" borderId="0"/>
    <xf numFmtId="0" fontId="19" fillId="0" borderId="0"/>
    <xf numFmtId="0" fontId="278" fillId="0" borderId="0"/>
    <xf numFmtId="0" fontId="70" fillId="0" borderId="0"/>
    <xf numFmtId="0" fontId="59" fillId="0" borderId="54"/>
    <xf numFmtId="0" fontId="278" fillId="0" borderId="0"/>
    <xf numFmtId="0" fontId="278" fillId="0" borderId="0"/>
    <xf numFmtId="0" fontId="70" fillId="0" borderId="0"/>
    <xf numFmtId="0" fontId="19" fillId="46" borderId="0"/>
    <xf numFmtId="0" fontId="70" fillId="0" borderId="0"/>
    <xf numFmtId="0" fontId="253" fillId="48" borderId="83"/>
    <xf numFmtId="0" fontId="63" fillId="0" borderId="55"/>
    <xf numFmtId="0" fontId="278" fillId="0" borderId="0"/>
    <xf numFmtId="0" fontId="70" fillId="0" borderId="0"/>
    <xf numFmtId="0" fontId="278" fillId="0" borderId="0"/>
    <xf numFmtId="0" fontId="56" fillId="0" borderId="52"/>
    <xf numFmtId="0" fontId="70" fillId="0" borderId="0"/>
    <xf numFmtId="0" fontId="70" fillId="0" borderId="0"/>
    <xf numFmtId="0" fontId="278" fillId="48" borderId="83"/>
    <xf numFmtId="0" fontId="70" fillId="0" borderId="0"/>
    <xf numFmtId="0" fontId="278" fillId="0" borderId="0"/>
    <xf numFmtId="0" fontId="270" fillId="0" borderId="112"/>
    <xf numFmtId="0" fontId="46" fillId="0" borderId="0"/>
    <xf numFmtId="0" fontId="70" fillId="0" borderId="0"/>
    <xf numFmtId="0" fontId="19" fillId="0" borderId="0"/>
    <xf numFmtId="0" fontId="70" fillId="0" borderId="0"/>
    <xf numFmtId="0" fontId="70" fillId="0" borderId="0"/>
    <xf numFmtId="0" fontId="70" fillId="0" borderId="0"/>
    <xf numFmtId="0" fontId="278" fillId="0" borderId="0"/>
    <xf numFmtId="0" fontId="139" fillId="44" borderId="61"/>
    <xf numFmtId="0" fontId="70" fillId="0" borderId="0"/>
    <xf numFmtId="0" fontId="278" fillId="0" borderId="0"/>
    <xf numFmtId="0" fontId="139" fillId="44" borderId="61"/>
    <xf numFmtId="0" fontId="70" fillId="0" borderId="0"/>
    <xf numFmtId="0" fontId="70" fillId="0" borderId="0"/>
    <xf numFmtId="0" fontId="19" fillId="0" borderId="0"/>
    <xf numFmtId="0" fontId="278" fillId="0" borderId="0"/>
    <xf numFmtId="0" fontId="70" fillId="0" borderId="0"/>
    <xf numFmtId="0" fontId="19" fillId="0" borderId="0"/>
    <xf numFmtId="0" fontId="45" fillId="43" borderId="0"/>
    <xf numFmtId="0" fontId="278" fillId="0" borderId="0"/>
    <xf numFmtId="0" fontId="76" fillId="55" borderId="0"/>
    <xf numFmtId="0" fontId="139" fillId="44" borderId="61"/>
    <xf numFmtId="0" fontId="253" fillId="48" borderId="83"/>
    <xf numFmtId="0" fontId="59" fillId="0" borderId="54"/>
    <xf numFmtId="0" fontId="278" fillId="0" borderId="0"/>
    <xf numFmtId="0" fontId="278" fillId="0" borderId="0"/>
    <xf numFmtId="0" fontId="19" fillId="0" borderId="0"/>
    <xf numFmtId="0" fontId="278" fillId="0" borderId="0"/>
    <xf numFmtId="0" fontId="70" fillId="0" borderId="0"/>
    <xf numFmtId="0" fontId="276" fillId="0" borderId="76"/>
    <xf numFmtId="0" fontId="19" fillId="0" borderId="0"/>
    <xf numFmtId="0" fontId="272" fillId="82" borderId="116"/>
    <xf numFmtId="0" fontId="70" fillId="0" borderId="0"/>
    <xf numFmtId="0" fontId="278" fillId="0" borderId="0"/>
    <xf numFmtId="0" fontId="278" fillId="0" borderId="0"/>
    <xf numFmtId="0" fontId="278" fillId="0" borderId="0"/>
    <xf numFmtId="0" fontId="278" fillId="0" borderId="0"/>
    <xf numFmtId="0" fontId="19" fillId="0" borderId="0"/>
    <xf numFmtId="0" fontId="19" fillId="0" borderId="0"/>
    <xf numFmtId="0" fontId="19" fillId="0" borderId="0"/>
    <xf numFmtId="0" fontId="70" fillId="0" borderId="0"/>
    <xf numFmtId="0" fontId="278" fillId="0" borderId="0"/>
    <xf numFmtId="0" fontId="70" fillId="0" borderId="0"/>
    <xf numFmtId="0" fontId="70" fillId="0" borderId="0"/>
    <xf numFmtId="0" fontId="278" fillId="0" borderId="0"/>
    <xf numFmtId="0" fontId="228" fillId="45" borderId="84"/>
    <xf numFmtId="0" fontId="19" fillId="0" borderId="0"/>
    <xf numFmtId="0" fontId="19" fillId="0" borderId="0"/>
    <xf numFmtId="0" fontId="70" fillId="0" borderId="0"/>
    <xf numFmtId="0" fontId="278" fillId="0" borderId="0"/>
    <xf numFmtId="0" fontId="70" fillId="0" borderId="0"/>
    <xf numFmtId="0" fontId="270" fillId="0" borderId="112"/>
    <xf numFmtId="0" fontId="70" fillId="0" borderId="0"/>
    <xf numFmtId="0" fontId="70" fillId="0" borderId="0"/>
    <xf numFmtId="0" fontId="278" fillId="48" borderId="83"/>
    <xf numFmtId="0" fontId="70" fillId="0" borderId="0"/>
    <xf numFmtId="0" fontId="46" fillId="0" borderId="0"/>
    <xf numFmtId="0" fontId="8" fillId="46" borderId="0"/>
    <xf numFmtId="0" fontId="141" fillId="0" borderId="107"/>
    <xf numFmtId="0" fontId="19" fillId="0" borderId="0"/>
    <xf numFmtId="0" fontId="19" fillId="0" borderId="0"/>
    <xf numFmtId="0" fontId="278" fillId="0" borderId="0"/>
    <xf numFmtId="0" fontId="70" fillId="0" borderId="0"/>
    <xf numFmtId="0" fontId="61" fillId="0" borderId="0"/>
    <xf numFmtId="0" fontId="139" fillId="44" borderId="61"/>
    <xf numFmtId="0" fontId="70" fillId="0" borderId="0"/>
    <xf numFmtId="0" fontId="139" fillId="44" borderId="61"/>
    <xf numFmtId="0" fontId="139" fillId="44" borderId="61"/>
    <xf numFmtId="0" fontId="139" fillId="44" borderId="61"/>
    <xf numFmtId="0" fontId="19" fillId="0" borderId="0"/>
    <xf numFmtId="0" fontId="70" fillId="0" borderId="0"/>
    <xf numFmtId="0" fontId="70" fillId="0" borderId="0"/>
    <xf numFmtId="0" fontId="8" fillId="45" borderId="0"/>
    <xf numFmtId="0" fontId="278" fillId="0" borderId="0"/>
    <xf numFmtId="0" fontId="70" fillId="0" borderId="0"/>
    <xf numFmtId="0" fontId="19" fillId="0" borderId="0"/>
    <xf numFmtId="0" fontId="19" fillId="36" borderId="0"/>
    <xf numFmtId="0" fontId="70" fillId="0" borderId="0"/>
    <xf numFmtId="0" fontId="70" fillId="0" borderId="0"/>
    <xf numFmtId="0" fontId="278" fillId="0" borderId="0"/>
    <xf numFmtId="0" fontId="278" fillId="0" borderId="0"/>
    <xf numFmtId="0" fontId="278" fillId="0" borderId="0"/>
    <xf numFmtId="0" fontId="139" fillId="44" borderId="61"/>
    <xf numFmtId="0" fontId="19" fillId="0" borderId="0"/>
    <xf numFmtId="0" fontId="70" fillId="0" borderId="0"/>
    <xf numFmtId="0" fontId="270" fillId="0" borderId="112"/>
    <xf numFmtId="0" fontId="70" fillId="0" borderId="0"/>
    <xf numFmtId="0" fontId="70" fillId="0" borderId="0"/>
    <xf numFmtId="0" fontId="70" fillId="0" borderId="0"/>
    <xf numFmtId="0" fontId="70" fillId="0" borderId="0"/>
    <xf numFmtId="0" fontId="70" fillId="0" borderId="0"/>
    <xf numFmtId="0" fontId="70" fillId="0" borderId="0"/>
    <xf numFmtId="0" fontId="59" fillId="0" borderId="54"/>
    <xf numFmtId="0" fontId="19" fillId="0" borderId="0"/>
    <xf numFmtId="0" fontId="19" fillId="0" borderId="0"/>
    <xf numFmtId="0" fontId="70" fillId="0" borderId="0"/>
    <xf numFmtId="0" fontId="278" fillId="48" borderId="83"/>
    <xf numFmtId="0" fontId="19" fillId="0" borderId="0"/>
    <xf numFmtId="0" fontId="70" fillId="0" borderId="0"/>
    <xf numFmtId="0" fontId="70" fillId="0" borderId="0"/>
    <xf numFmtId="0" fontId="70" fillId="0" borderId="0"/>
    <xf numFmtId="0" fontId="19" fillId="0" borderId="0"/>
    <xf numFmtId="0" fontId="70" fillId="0" borderId="0"/>
    <xf numFmtId="0" fontId="270" fillId="0" borderId="112"/>
    <xf numFmtId="0" fontId="276" fillId="0" borderId="76"/>
    <xf numFmtId="0" fontId="278" fillId="0" borderId="0"/>
    <xf numFmtId="0" fontId="278" fillId="0" borderId="0"/>
    <xf numFmtId="0" fontId="19" fillId="0" borderId="0"/>
    <xf numFmtId="0" fontId="270" fillId="0" borderId="112"/>
    <xf numFmtId="0" fontId="70" fillId="0" borderId="0"/>
    <xf numFmtId="0" fontId="70" fillId="0" borderId="0"/>
    <xf numFmtId="0" fontId="278" fillId="0" borderId="0"/>
    <xf numFmtId="0" fontId="70" fillId="0" borderId="0"/>
    <xf numFmtId="0" fontId="19" fillId="0" borderId="0"/>
    <xf numFmtId="0" fontId="278" fillId="0" borderId="0"/>
    <xf numFmtId="0" fontId="70" fillId="0" borderId="0"/>
    <xf numFmtId="0" fontId="19" fillId="0" borderId="0"/>
    <xf numFmtId="0" fontId="19" fillId="0" borderId="0"/>
    <xf numFmtId="0" fontId="59" fillId="0" borderId="54"/>
    <xf numFmtId="0" fontId="70" fillId="0" borderId="0"/>
    <xf numFmtId="0" fontId="70" fillId="0" borderId="0"/>
    <xf numFmtId="0" fontId="70" fillId="0" borderId="0"/>
    <xf numFmtId="0" fontId="70" fillId="0" borderId="0"/>
    <xf numFmtId="0" fontId="19" fillId="0" borderId="0"/>
    <xf numFmtId="0" fontId="70" fillId="0" borderId="0"/>
    <xf numFmtId="0" fontId="70" fillId="0" borderId="0"/>
    <xf numFmtId="0" fontId="70" fillId="0" borderId="0"/>
    <xf numFmtId="0" fontId="56" fillId="0" borderId="52"/>
    <xf numFmtId="0" fontId="19" fillId="0" borderId="0"/>
    <xf numFmtId="0" fontId="19" fillId="0" borderId="0"/>
    <xf numFmtId="0" fontId="278" fillId="0" borderId="0"/>
    <xf numFmtId="0" fontId="262" fillId="0" borderId="0"/>
    <xf numFmtId="0" fontId="19" fillId="0" borderId="0"/>
    <xf numFmtId="0" fontId="59" fillId="0" borderId="54"/>
    <xf numFmtId="0" fontId="139" fillId="44" borderId="61"/>
    <xf numFmtId="0" fontId="70" fillId="0" borderId="0"/>
    <xf numFmtId="0" fontId="19" fillId="0" borderId="0"/>
    <xf numFmtId="0" fontId="278" fillId="0" borderId="0"/>
    <xf numFmtId="0" fontId="70" fillId="0" borderId="0"/>
    <xf numFmtId="0" fontId="19" fillId="0" borderId="0"/>
    <xf numFmtId="0" fontId="70" fillId="0" borderId="0"/>
    <xf numFmtId="0" fontId="19" fillId="0" borderId="0"/>
    <xf numFmtId="0" fontId="8" fillId="47" borderId="0"/>
    <xf numFmtId="0" fontId="70" fillId="0" borderId="0"/>
    <xf numFmtId="0" fontId="278" fillId="48" borderId="83"/>
    <xf numFmtId="0" fontId="19" fillId="0" borderId="0"/>
    <xf numFmtId="0" fontId="19" fillId="0" borderId="0"/>
    <xf numFmtId="0" fontId="278" fillId="0" borderId="0"/>
    <xf numFmtId="0" fontId="70" fillId="0" borderId="0"/>
    <xf numFmtId="0" fontId="278" fillId="0" borderId="0"/>
    <xf numFmtId="0" fontId="19" fillId="0" borderId="0"/>
    <xf numFmtId="0" fontId="70" fillId="0" borderId="0"/>
    <xf numFmtId="0" fontId="19" fillId="0" borderId="0"/>
    <xf numFmtId="0" fontId="70" fillId="0" borderId="0"/>
    <xf numFmtId="0" fontId="8" fillId="0" borderId="0"/>
    <xf numFmtId="0" fontId="19" fillId="48" borderId="0"/>
    <xf numFmtId="0" fontId="46" fillId="0" borderId="0"/>
    <xf numFmtId="0" fontId="52" fillId="0" borderId="0"/>
    <xf numFmtId="0" fontId="70" fillId="0" borderId="0"/>
    <xf numFmtId="0" fontId="70" fillId="0" borderId="0"/>
    <xf numFmtId="0" fontId="70" fillId="0" borderId="0"/>
    <xf numFmtId="0" fontId="19" fillId="0" borderId="0"/>
    <xf numFmtId="0" fontId="278" fillId="48" borderId="83"/>
    <xf numFmtId="0" fontId="70" fillId="0" borderId="0"/>
    <xf numFmtId="0" fontId="19" fillId="0" borderId="0"/>
    <xf numFmtId="0" fontId="19" fillId="0" borderId="0"/>
    <xf numFmtId="0" fontId="19" fillId="0" borderId="0"/>
    <xf numFmtId="0" fontId="19" fillId="0" borderId="0"/>
    <xf numFmtId="0" fontId="270" fillId="0" borderId="112"/>
    <xf numFmtId="0" fontId="70" fillId="0" borderId="0"/>
    <xf numFmtId="0" fontId="19" fillId="0" borderId="0"/>
    <xf numFmtId="0" fontId="52" fillId="0" borderId="0"/>
    <xf numFmtId="0" fontId="19" fillId="0" borderId="0"/>
    <xf numFmtId="0" fontId="141" fillId="0" borderId="77"/>
    <xf numFmtId="0" fontId="70" fillId="0" borderId="0"/>
    <xf numFmtId="0" fontId="224" fillId="0" borderId="0"/>
    <xf numFmtId="0" fontId="19" fillId="0" borderId="0"/>
    <xf numFmtId="0" fontId="278" fillId="0" borderId="0"/>
    <xf numFmtId="0" fontId="70" fillId="0" borderId="0"/>
    <xf numFmtId="0" fontId="19" fillId="0" borderId="0"/>
    <xf numFmtId="0" fontId="70" fillId="0" borderId="0"/>
    <xf numFmtId="0" fontId="70" fillId="0" borderId="0"/>
    <xf numFmtId="0" fontId="70" fillId="0" borderId="0"/>
    <xf numFmtId="0" fontId="79" fillId="0" borderId="116"/>
    <xf numFmtId="0" fontId="70" fillId="0" borderId="0"/>
    <xf numFmtId="0" fontId="270" fillId="0" borderId="112"/>
    <xf numFmtId="0" fontId="19" fillId="0" borderId="0"/>
    <xf numFmtId="0" fontId="19" fillId="0" borderId="0"/>
    <xf numFmtId="0" fontId="19" fillId="0" borderId="0"/>
    <xf numFmtId="0" fontId="19" fillId="0" borderId="0"/>
    <xf numFmtId="0" fontId="59" fillId="0" borderId="54"/>
    <xf numFmtId="0" fontId="139" fillId="44" borderId="61"/>
    <xf numFmtId="0" fontId="278" fillId="0" borderId="0"/>
    <xf numFmtId="0" fontId="278" fillId="48" borderId="83"/>
    <xf numFmtId="0" fontId="70" fillId="0" borderId="0"/>
    <xf numFmtId="0" fontId="70" fillId="0" borderId="0"/>
    <xf numFmtId="0" fontId="19" fillId="44" borderId="0"/>
    <xf numFmtId="0" fontId="70" fillId="0" borderId="0"/>
    <xf numFmtId="0" fontId="19" fillId="0" borderId="0"/>
    <xf numFmtId="0" fontId="70" fillId="0" borderId="0"/>
    <xf numFmtId="0" fontId="278" fillId="0" borderId="0"/>
    <xf numFmtId="0" fontId="70" fillId="0" borderId="0"/>
    <xf numFmtId="0" fontId="70" fillId="0" borderId="0"/>
    <xf numFmtId="0" fontId="19" fillId="0" borderId="0"/>
    <xf numFmtId="0" fontId="17" fillId="0" borderId="114"/>
    <xf numFmtId="0" fontId="74" fillId="53" borderId="0"/>
    <xf numFmtId="0" fontId="270" fillId="0" borderId="112"/>
    <xf numFmtId="0" fontId="70" fillId="0" borderId="0"/>
    <xf numFmtId="0" fontId="278" fillId="0" borderId="0"/>
    <xf numFmtId="0" fontId="70" fillId="0" borderId="0"/>
    <xf numFmtId="0" fontId="270" fillId="0" borderId="112"/>
    <xf numFmtId="0" fontId="278" fillId="0" borderId="0"/>
    <xf numFmtId="0" fontId="278" fillId="48" borderId="83"/>
    <xf numFmtId="0" fontId="278" fillId="0" borderId="0"/>
    <xf numFmtId="0" fontId="19" fillId="0" borderId="0"/>
    <xf numFmtId="0" fontId="70" fillId="0" borderId="0"/>
    <xf numFmtId="0" fontId="19" fillId="0" borderId="0"/>
    <xf numFmtId="0" fontId="56" fillId="0" borderId="52"/>
    <xf numFmtId="0" fontId="19" fillId="0" borderId="0"/>
    <xf numFmtId="0" fontId="272" fillId="82" borderId="116"/>
    <xf numFmtId="0" fontId="278" fillId="0" borderId="0"/>
    <xf numFmtId="0" fontId="19" fillId="0" borderId="0"/>
    <xf numFmtId="0" fontId="278" fillId="48" borderId="83"/>
    <xf numFmtId="0" fontId="278" fillId="0" borderId="0"/>
    <xf numFmtId="0" fontId="278" fillId="0" borderId="0"/>
    <xf numFmtId="0" fontId="96" fillId="0" borderId="0"/>
    <xf numFmtId="0" fontId="139" fillId="44" borderId="61"/>
    <xf numFmtId="0" fontId="74" fillId="47" borderId="0"/>
    <xf numFmtId="0" fontId="70" fillId="0" borderId="0"/>
    <xf numFmtId="0" fontId="70" fillId="0" borderId="0"/>
    <xf numFmtId="0" fontId="278" fillId="0" borderId="0"/>
    <xf numFmtId="0" fontId="19" fillId="0" borderId="0"/>
    <xf numFmtId="0" fontId="8" fillId="51" borderId="0"/>
    <xf numFmtId="0" fontId="278" fillId="0" borderId="0"/>
    <xf numFmtId="0" fontId="70" fillId="0" borderId="0"/>
    <xf numFmtId="0" fontId="278" fillId="0" borderId="0"/>
    <xf numFmtId="0" fontId="270" fillId="0" borderId="112"/>
    <xf numFmtId="0" fontId="59" fillId="0" borderId="54"/>
    <xf numFmtId="0" fontId="19" fillId="0" borderId="0"/>
    <xf numFmtId="0" fontId="70" fillId="0" borderId="0"/>
    <xf numFmtId="0" fontId="46" fillId="0" borderId="0"/>
    <xf numFmtId="0" fontId="19" fillId="0" borderId="0"/>
    <xf numFmtId="0" fontId="70" fillId="0" borderId="0"/>
    <xf numFmtId="0" fontId="140" fillId="44" borderId="61"/>
    <xf numFmtId="0" fontId="139" fillId="44" borderId="61"/>
    <xf numFmtId="0" fontId="278" fillId="0" borderId="0"/>
    <xf numFmtId="0" fontId="70" fillId="0" borderId="0"/>
    <xf numFmtId="0" fontId="19" fillId="0" borderId="0"/>
    <xf numFmtId="0" fontId="85" fillId="0" borderId="144"/>
    <xf numFmtId="0" fontId="19" fillId="0" borderId="0"/>
    <xf numFmtId="0" fontId="19" fillId="0" borderId="0"/>
    <xf numFmtId="0" fontId="70" fillId="0" borderId="0"/>
    <xf numFmtId="0" fontId="270" fillId="0" borderId="112"/>
    <xf numFmtId="0" fontId="278" fillId="0" borderId="0"/>
    <xf numFmtId="0" fontId="270" fillId="0" borderId="112"/>
    <xf numFmtId="0" fontId="62" fillId="0" borderId="0"/>
    <xf numFmtId="0" fontId="19" fillId="0" borderId="0"/>
    <xf numFmtId="0" fontId="278" fillId="48" borderId="83"/>
    <xf numFmtId="0" fontId="19" fillId="0" borderId="0"/>
    <xf numFmtId="0" fontId="70" fillId="0" borderId="0"/>
    <xf numFmtId="0" fontId="70" fillId="0" borderId="0"/>
    <xf numFmtId="0" fontId="70" fillId="0" borderId="0"/>
    <xf numFmtId="0" fontId="70" fillId="0" borderId="0"/>
    <xf numFmtId="0" fontId="19" fillId="0" borderId="0"/>
    <xf numFmtId="0" fontId="192" fillId="0" borderId="79"/>
    <xf numFmtId="0" fontId="270" fillId="0" borderId="112"/>
    <xf numFmtId="0" fontId="19" fillId="0" borderId="0"/>
    <xf numFmtId="0" fontId="272" fillId="0" borderId="144"/>
    <xf numFmtId="0" fontId="8" fillId="45" borderId="0"/>
    <xf numFmtId="0" fontId="70" fillId="0" borderId="0"/>
    <xf numFmtId="0" fontId="70" fillId="0" borderId="0"/>
    <xf numFmtId="0" fontId="56" fillId="0" borderId="52"/>
    <xf numFmtId="0" fontId="19" fillId="0" borderId="0"/>
    <xf numFmtId="0" fontId="139" fillId="44" borderId="61"/>
    <xf numFmtId="0" fontId="70" fillId="0" borderId="0"/>
    <xf numFmtId="0" fontId="272" fillId="82" borderId="116"/>
    <xf numFmtId="0" fontId="19" fillId="0" borderId="0"/>
    <xf numFmtId="0" fontId="70" fillId="0" borderId="0"/>
    <xf numFmtId="0" fontId="19" fillId="0" borderId="0"/>
    <xf numFmtId="0" fontId="19" fillId="0" borderId="0"/>
    <xf numFmtId="0" fontId="270" fillId="0" borderId="112"/>
    <xf numFmtId="0" fontId="278" fillId="48" borderId="83"/>
    <xf numFmtId="0" fontId="70" fillId="0" borderId="0"/>
    <xf numFmtId="0" fontId="208" fillId="1" borderId="132"/>
    <xf numFmtId="0" fontId="70" fillId="0" borderId="0"/>
    <xf numFmtId="0" fontId="19" fillId="0" borderId="0"/>
    <xf numFmtId="0" fontId="19" fillId="0" borderId="0"/>
    <xf numFmtId="0" fontId="270" fillId="0" borderId="112"/>
    <xf numFmtId="0" fontId="270" fillId="0" borderId="112"/>
    <xf numFmtId="0" fontId="59" fillId="0" borderId="54"/>
    <xf numFmtId="0" fontId="70" fillId="0" borderId="0"/>
    <xf numFmtId="0" fontId="70" fillId="0" borderId="0"/>
    <xf numFmtId="0" fontId="8" fillId="44" borderId="0"/>
    <xf numFmtId="0" fontId="70" fillId="0" borderId="0"/>
    <xf numFmtId="0" fontId="19" fillId="0" borderId="0"/>
    <xf numFmtId="0" fontId="278" fillId="0" borderId="0"/>
    <xf numFmtId="0" fontId="70" fillId="42" borderId="0"/>
    <xf numFmtId="0" fontId="70" fillId="0" borderId="0"/>
    <xf numFmtId="0" fontId="278" fillId="48" borderId="83"/>
    <xf numFmtId="0" fontId="56" fillId="0" borderId="52"/>
    <xf numFmtId="0" fontId="97" fillId="51" borderId="61"/>
    <xf numFmtId="0" fontId="19" fillId="0" borderId="0"/>
    <xf numFmtId="0" fontId="70" fillId="0" borderId="0"/>
    <xf numFmtId="0" fontId="278" fillId="0" borderId="0"/>
    <xf numFmtId="0" fontId="70" fillId="0" borderId="0"/>
    <xf numFmtId="0" fontId="278" fillId="48" borderId="83"/>
    <xf numFmtId="0" fontId="70" fillId="0" borderId="0"/>
    <xf numFmtId="0" fontId="278" fillId="0" borderId="0"/>
    <xf numFmtId="0" fontId="62" fillId="0" borderId="0"/>
    <xf numFmtId="0" fontId="70" fillId="0" borderId="0"/>
    <xf numFmtId="0" fontId="70" fillId="0" borderId="0"/>
    <xf numFmtId="0" fontId="192" fillId="0" borderId="79"/>
    <xf numFmtId="0" fontId="70" fillId="0" borderId="0"/>
    <xf numFmtId="0" fontId="56" fillId="0" borderId="52"/>
    <xf numFmtId="0" fontId="70" fillId="44" borderId="0"/>
    <xf numFmtId="0" fontId="233" fillId="99" borderId="102"/>
    <xf numFmtId="0" fontId="278" fillId="0" borderId="0"/>
    <xf numFmtId="0" fontId="278" fillId="0" borderId="0"/>
    <xf numFmtId="0" fontId="70" fillId="0" borderId="0"/>
    <xf numFmtId="0" fontId="70" fillId="0" borderId="0"/>
    <xf numFmtId="0" fontId="19" fillId="0" borderId="0"/>
    <xf numFmtId="0" fontId="278" fillId="0" borderId="0"/>
    <xf numFmtId="0" fontId="19" fillId="0" borderId="0"/>
    <xf numFmtId="0" fontId="19" fillId="0" borderId="0"/>
    <xf numFmtId="0" fontId="56" fillId="0" borderId="52"/>
    <xf numFmtId="0" fontId="19" fillId="0" borderId="0"/>
    <xf numFmtId="0" fontId="74" fillId="49" borderId="0"/>
    <xf numFmtId="0" fontId="70" fillId="0" borderId="0"/>
    <xf numFmtId="0" fontId="7" fillId="0" borderId="0"/>
    <xf numFmtId="0" fontId="278" fillId="0" borderId="0"/>
    <xf numFmtId="0" fontId="270" fillId="0" borderId="112"/>
    <xf numFmtId="0" fontId="278" fillId="0" borderId="0"/>
    <xf numFmtId="0" fontId="134" fillId="0" borderId="0"/>
    <xf numFmtId="0" fontId="278" fillId="0" borderId="0"/>
    <xf numFmtId="0" fontId="19" fillId="0" borderId="0"/>
    <xf numFmtId="0" fontId="278" fillId="0" borderId="0"/>
    <xf numFmtId="0" fontId="278" fillId="0" borderId="0"/>
    <xf numFmtId="0" fontId="70" fillId="0" borderId="0"/>
    <xf numFmtId="0" fontId="70" fillId="0" borderId="0"/>
    <xf numFmtId="0" fontId="19" fillId="0" borderId="0"/>
    <xf numFmtId="0" fontId="59" fillId="0" borderId="54"/>
    <xf numFmtId="0" fontId="70" fillId="0" borderId="0"/>
    <xf numFmtId="0" fontId="278" fillId="0" borderId="0"/>
    <xf numFmtId="0" fontId="56" fillId="0" borderId="52"/>
    <xf numFmtId="0" fontId="19" fillId="0" borderId="0"/>
    <xf numFmtId="0" fontId="278" fillId="0" borderId="0"/>
    <xf numFmtId="0" fontId="70" fillId="0" borderId="0"/>
    <xf numFmtId="0" fontId="278" fillId="0" borderId="0"/>
    <xf numFmtId="0" fontId="278" fillId="48" borderId="83"/>
    <xf numFmtId="0" fontId="70" fillId="0" borderId="0"/>
    <xf numFmtId="0" fontId="70" fillId="0" borderId="0"/>
    <xf numFmtId="0" fontId="70" fillId="0" borderId="0"/>
    <xf numFmtId="0" fontId="70" fillId="0" borderId="0"/>
    <xf numFmtId="0" fontId="74" fillId="55" borderId="0"/>
    <xf numFmtId="0" fontId="278" fillId="0" borderId="0"/>
    <xf numFmtId="0" fontId="278" fillId="0" borderId="0"/>
    <xf numFmtId="0" fontId="278" fillId="48" borderId="83"/>
    <xf numFmtId="0" fontId="278" fillId="48" borderId="83"/>
    <xf numFmtId="0" fontId="70" fillId="49" borderId="0"/>
    <xf numFmtId="0" fontId="70" fillId="0" borderId="0"/>
    <xf numFmtId="0" fontId="19" fillId="0" borderId="0"/>
    <xf numFmtId="0" fontId="59" fillId="0" borderId="0"/>
    <xf numFmtId="0" fontId="125" fillId="0" borderId="0"/>
    <xf numFmtId="0" fontId="19" fillId="0" borderId="0"/>
    <xf numFmtId="0" fontId="192" fillId="0" borderId="79"/>
    <xf numFmtId="0" fontId="70" fillId="0" borderId="0"/>
    <xf numFmtId="0" fontId="19" fillId="0" borderId="0"/>
    <xf numFmtId="0" fontId="278" fillId="0" borderId="0"/>
    <xf numFmtId="0" fontId="113" fillId="0" borderId="0"/>
    <xf numFmtId="0" fontId="70" fillId="0" borderId="0"/>
    <xf numFmtId="0" fontId="70" fillId="0" borderId="0"/>
    <xf numFmtId="0" fontId="196" fillId="11" borderId="0"/>
    <xf numFmtId="0" fontId="70" fillId="0" borderId="0"/>
    <xf numFmtId="0" fontId="278" fillId="0" borderId="0"/>
    <xf numFmtId="0" fontId="278" fillId="48" borderId="83"/>
    <xf numFmtId="0" fontId="278" fillId="0" borderId="0"/>
    <xf numFmtId="0" fontId="157" fillId="76" borderId="128"/>
    <xf numFmtId="0" fontId="59" fillId="0" borderId="0"/>
    <xf numFmtId="0" fontId="278" fillId="0" borderId="0"/>
    <xf numFmtId="0" fontId="19" fillId="0" borderId="0"/>
    <xf numFmtId="0" fontId="70" fillId="0" borderId="0"/>
    <xf numFmtId="0" fontId="19" fillId="0" borderId="0"/>
    <xf numFmtId="0" fontId="272" fillId="0" borderId="0"/>
    <xf numFmtId="0" fontId="19" fillId="0" borderId="0"/>
    <xf numFmtId="0" fontId="152" fillId="0" borderId="0"/>
    <xf numFmtId="0" fontId="19" fillId="0" borderId="0"/>
    <xf numFmtId="0" fontId="3" fillId="63" borderId="137"/>
    <xf numFmtId="0" fontId="19" fillId="0" borderId="0"/>
    <xf numFmtId="0" fontId="70" fillId="0" borderId="0"/>
    <xf numFmtId="0" fontId="19" fillId="0" borderId="0"/>
    <xf numFmtId="0" fontId="56" fillId="0" borderId="52"/>
    <xf numFmtId="0" fontId="278" fillId="0" borderId="0"/>
    <xf numFmtId="0" fontId="278" fillId="0" borderId="0"/>
    <xf numFmtId="0" fontId="70" fillId="0" borderId="0"/>
    <xf numFmtId="0" fontId="270" fillId="0" borderId="112"/>
    <xf numFmtId="0" fontId="19" fillId="0" borderId="0"/>
    <xf numFmtId="0" fontId="278" fillId="48" borderId="83"/>
    <xf numFmtId="0" fontId="19" fillId="0" borderId="0"/>
    <xf numFmtId="0" fontId="278" fillId="0" borderId="0"/>
    <xf numFmtId="0" fontId="46" fillId="0" borderId="0"/>
    <xf numFmtId="0" fontId="278" fillId="0" borderId="0"/>
    <xf numFmtId="0" fontId="59" fillId="0" borderId="54"/>
    <xf numFmtId="0" fontId="270" fillId="0" borderId="112"/>
    <xf numFmtId="0" fontId="19" fillId="0" borderId="0"/>
    <xf numFmtId="0" fontId="70" fillId="0" borderId="0"/>
    <xf numFmtId="0" fontId="139" fillId="44" borderId="61"/>
    <xf numFmtId="0" fontId="278" fillId="0" borderId="0"/>
    <xf numFmtId="0" fontId="19" fillId="0" borderId="0"/>
    <xf numFmtId="0" fontId="70" fillId="0" borderId="0"/>
    <xf numFmtId="0" fontId="278" fillId="0" borderId="0"/>
    <xf numFmtId="0" fontId="278" fillId="0" borderId="0"/>
    <xf numFmtId="0" fontId="59" fillId="0" borderId="54"/>
    <xf numFmtId="0" fontId="70" fillId="0" borderId="0"/>
    <xf numFmtId="0" fontId="19" fillId="0" borderId="0"/>
    <xf numFmtId="0" fontId="270" fillId="0" borderId="112"/>
    <xf numFmtId="0" fontId="59" fillId="0" borderId="54"/>
    <xf numFmtId="0" fontId="278" fillId="0" borderId="0"/>
    <xf numFmtId="0" fontId="74" fillId="58" borderId="0"/>
    <xf numFmtId="0" fontId="278" fillId="0" borderId="0"/>
    <xf numFmtId="0" fontId="70" fillId="0" borderId="0"/>
    <xf numFmtId="0" fontId="70" fillId="0" borderId="0"/>
    <xf numFmtId="0" fontId="278" fillId="0" borderId="66"/>
    <xf numFmtId="0" fontId="272" fillId="82" borderId="116"/>
    <xf numFmtId="0" fontId="70" fillId="0" borderId="0"/>
    <xf numFmtId="0" fontId="270" fillId="0" borderId="112"/>
    <xf numFmtId="0" fontId="208" fillId="1" borderId="132"/>
    <xf numFmtId="0" fontId="19" fillId="0" borderId="0"/>
    <xf numFmtId="0" fontId="70" fillId="0" borderId="0"/>
    <xf numFmtId="0" fontId="278" fillId="0" borderId="0"/>
    <xf numFmtId="0" fontId="56" fillId="0" borderId="52"/>
    <xf numFmtId="0" fontId="139" fillId="44" borderId="61"/>
    <xf numFmtId="0" fontId="278" fillId="0" borderId="0"/>
    <xf numFmtId="0" fontId="278" fillId="0" borderId="0"/>
    <xf numFmtId="0" fontId="70" fillId="0" borderId="0"/>
    <xf numFmtId="0" fontId="70" fillId="0" borderId="0"/>
    <xf numFmtId="0" fontId="19" fillId="0" borderId="0"/>
    <xf numFmtId="0" fontId="19" fillId="0" borderId="0"/>
    <xf numFmtId="0" fontId="70" fillId="0" borderId="0"/>
    <xf numFmtId="0" fontId="19" fillId="0" borderId="0"/>
    <xf numFmtId="0" fontId="278" fillId="0" borderId="0"/>
    <xf numFmtId="0" fontId="70" fillId="0" borderId="0"/>
    <xf numFmtId="0" fontId="19" fillId="0" borderId="0"/>
    <xf numFmtId="0" fontId="74" fillId="47" borderId="0"/>
    <xf numFmtId="0" fontId="270" fillId="0" borderId="112"/>
    <xf numFmtId="0" fontId="278" fillId="0" borderId="0"/>
    <xf numFmtId="0" fontId="139" fillId="44" borderId="61"/>
    <xf numFmtId="0" fontId="113" fillId="0" borderId="0"/>
    <xf numFmtId="0" fontId="70" fillId="0" borderId="0"/>
    <xf numFmtId="0" fontId="278" fillId="0" borderId="0"/>
    <xf numFmtId="0" fontId="70" fillId="0" borderId="0"/>
    <xf numFmtId="0" fontId="70" fillId="0" borderId="0"/>
    <xf numFmtId="0" fontId="99" fillId="45" borderId="61"/>
    <xf numFmtId="0" fontId="59" fillId="0" borderId="54"/>
    <xf numFmtId="0" fontId="19" fillId="0" borderId="0"/>
    <xf numFmtId="0" fontId="70" fillId="0" borderId="0"/>
    <xf numFmtId="0" fontId="278" fillId="0" borderId="0"/>
    <xf numFmtId="0" fontId="19" fillId="0" borderId="0"/>
    <xf numFmtId="0" fontId="70" fillId="0" borderId="0"/>
    <xf numFmtId="0" fontId="197" fillId="52" borderId="0"/>
    <xf numFmtId="0" fontId="19" fillId="0" borderId="0"/>
    <xf numFmtId="0" fontId="19" fillId="0" borderId="0"/>
    <xf numFmtId="0" fontId="278" fillId="0" borderId="0"/>
    <xf numFmtId="0" fontId="157" fillId="76" borderId="128"/>
    <xf numFmtId="0" fontId="113" fillId="0" borderId="0"/>
    <xf numFmtId="0" fontId="70" fillId="0" borderId="0"/>
    <xf numFmtId="0" fontId="85" fillId="0" borderId="54"/>
    <xf numFmtId="0" fontId="139" fillId="44" borderId="61"/>
    <xf numFmtId="0" fontId="70" fillId="0" borderId="0"/>
    <xf numFmtId="0" fontId="19" fillId="0" borderId="0"/>
    <xf numFmtId="0" fontId="70" fillId="0" borderId="0"/>
    <xf numFmtId="0" fontId="278" fillId="0" borderId="0"/>
    <xf numFmtId="0" fontId="19" fillId="0" borderId="0"/>
    <xf numFmtId="0" fontId="272" fillId="74" borderId="0"/>
    <xf numFmtId="0" fontId="70" fillId="0" borderId="0"/>
    <xf numFmtId="0" fontId="19" fillId="0" borderId="0"/>
    <xf numFmtId="0" fontId="8" fillId="51" borderId="0"/>
    <xf numFmtId="0" fontId="8" fillId="44" borderId="0"/>
    <xf numFmtId="0" fontId="70" fillId="0" borderId="0"/>
    <xf numFmtId="0" fontId="139" fillId="44" borderId="61"/>
    <xf numFmtId="0" fontId="278" fillId="0" borderId="0"/>
    <xf numFmtId="0" fontId="70" fillId="0" borderId="0"/>
    <xf numFmtId="0" fontId="278" fillId="0" borderId="0"/>
    <xf numFmtId="0" fontId="19" fillId="0" borderId="0"/>
    <xf numFmtId="0" fontId="59" fillId="0" borderId="54"/>
    <xf numFmtId="0" fontId="81" fillId="0" borderId="132"/>
    <xf numFmtId="0" fontId="41" fillId="45" borderId="48"/>
    <xf numFmtId="0" fontId="70" fillId="0" borderId="0"/>
    <xf numFmtId="0" fontId="19" fillId="0" borderId="0"/>
    <xf numFmtId="0" fontId="19" fillId="0" borderId="0"/>
    <xf numFmtId="0" fontId="19" fillId="0" borderId="0"/>
    <xf numFmtId="0" fontId="70" fillId="0" borderId="0"/>
    <xf numFmtId="0" fontId="70" fillId="0" borderId="0"/>
    <xf numFmtId="0" fontId="59" fillId="0" borderId="54"/>
    <xf numFmtId="0" fontId="19" fillId="43" borderId="0"/>
    <xf numFmtId="0" fontId="70" fillId="0" borderId="0"/>
    <xf numFmtId="0" fontId="140" fillId="44" borderId="61"/>
    <xf numFmtId="0" fontId="278" fillId="0" borderId="0"/>
    <xf numFmtId="0" fontId="19" fillId="0" borderId="0"/>
    <xf numFmtId="0" fontId="278" fillId="0" borderId="0"/>
    <xf numFmtId="0" fontId="270" fillId="0" borderId="112"/>
    <xf numFmtId="0" fontId="59" fillId="0" borderId="54"/>
    <xf numFmtId="0" fontId="70" fillId="0" borderId="0"/>
    <xf numFmtId="0" fontId="19" fillId="0" borderId="0"/>
    <xf numFmtId="0" fontId="270" fillId="0" borderId="112"/>
    <xf numFmtId="0" fontId="70" fillId="0" borderId="0"/>
    <xf numFmtId="0" fontId="19" fillId="0" borderId="0"/>
    <xf numFmtId="0" fontId="278" fillId="0" borderId="0"/>
    <xf numFmtId="0" fontId="278" fillId="48" borderId="83"/>
    <xf numFmtId="0" fontId="149" fillId="75" borderId="137"/>
    <xf numFmtId="0" fontId="59" fillId="0" borderId="54"/>
    <xf numFmtId="0" fontId="278" fillId="0" borderId="0"/>
    <xf numFmtId="0" fontId="70" fillId="0" borderId="0"/>
    <xf numFmtId="0" fontId="139" fillId="44" borderId="61"/>
    <xf numFmtId="0" fontId="278" fillId="0" borderId="0"/>
    <xf numFmtId="0" fontId="56" fillId="0" borderId="52"/>
    <xf numFmtId="0" fontId="70" fillId="0" borderId="0"/>
    <xf numFmtId="0" fontId="278" fillId="0" borderId="0"/>
    <xf numFmtId="0" fontId="70" fillId="0" borderId="0"/>
    <xf numFmtId="0" fontId="270" fillId="0" borderId="112"/>
    <xf numFmtId="0" fontId="19" fillId="0" borderId="0"/>
    <xf numFmtId="0" fontId="70" fillId="0" borderId="0"/>
    <xf numFmtId="0" fontId="278" fillId="0" borderId="0"/>
    <xf numFmtId="0" fontId="19" fillId="0" borderId="0"/>
    <xf numFmtId="0" fontId="70" fillId="0" borderId="0"/>
    <xf numFmtId="0" fontId="70" fillId="0" borderId="0"/>
    <xf numFmtId="0" fontId="62" fillId="0" borderId="0"/>
    <xf numFmtId="0" fontId="278" fillId="0" borderId="0"/>
    <xf numFmtId="0" fontId="113" fillId="0" borderId="0"/>
    <xf numFmtId="0" fontId="70" fillId="0" borderId="0"/>
    <xf numFmtId="0" fontId="70" fillId="0" borderId="0"/>
    <xf numFmtId="0" fontId="139" fillId="44" borderId="61"/>
    <xf numFmtId="0" fontId="76" fillId="52" borderId="0"/>
    <xf numFmtId="0" fontId="70" fillId="0" borderId="0"/>
    <xf numFmtId="0" fontId="70" fillId="0" borderId="0"/>
    <xf numFmtId="0" fontId="70" fillId="0" borderId="0"/>
    <xf numFmtId="0" fontId="270" fillId="0" borderId="112"/>
    <xf numFmtId="0" fontId="273" fillId="0" borderId="128"/>
    <xf numFmtId="0" fontId="19" fillId="0" borderId="0"/>
    <xf numFmtId="0" fontId="19" fillId="0" borderId="0"/>
    <xf numFmtId="0" fontId="19" fillId="0" borderId="0"/>
    <xf numFmtId="0" fontId="70" fillId="0" borderId="0"/>
    <xf numFmtId="0" fontId="19" fillId="0" borderId="0"/>
    <xf numFmtId="0" fontId="70" fillId="0" borderId="0"/>
    <xf numFmtId="0" fontId="278" fillId="0" borderId="0"/>
    <xf numFmtId="0" fontId="19" fillId="0" borderId="0"/>
    <xf numFmtId="0" fontId="278" fillId="0" borderId="0"/>
    <xf numFmtId="0" fontId="70" fillId="0" borderId="0"/>
    <xf numFmtId="0" fontId="278" fillId="0" borderId="0"/>
    <xf numFmtId="0" fontId="70" fillId="0" borderId="0"/>
    <xf numFmtId="0" fontId="19" fillId="0" borderId="0"/>
    <xf numFmtId="0" fontId="228" fillId="45" borderId="84"/>
    <xf numFmtId="0" fontId="19" fillId="0" borderId="0"/>
    <xf numFmtId="0" fontId="278" fillId="0" borderId="0"/>
    <xf numFmtId="0" fontId="278" fillId="0" borderId="0"/>
    <xf numFmtId="0" fontId="278" fillId="0" borderId="0"/>
    <xf numFmtId="0" fontId="70" fillId="0" borderId="0"/>
    <xf numFmtId="0" fontId="45" fillId="43" borderId="0"/>
    <xf numFmtId="0" fontId="70" fillId="0" borderId="0"/>
    <xf numFmtId="0" fontId="70" fillId="0" borderId="0"/>
    <xf numFmtId="0" fontId="19" fillId="0" borderId="0"/>
    <xf numFmtId="0" fontId="122" fillId="0" borderId="66"/>
    <xf numFmtId="0" fontId="3" fillId="63" borderId="137"/>
    <xf numFmtId="0" fontId="19" fillId="0" borderId="0"/>
    <xf numFmtId="0" fontId="278" fillId="0" borderId="0"/>
    <xf numFmtId="0" fontId="70" fillId="0" borderId="0"/>
    <xf numFmtId="0" fontId="278" fillId="48" borderId="83"/>
    <xf numFmtId="0" fontId="19" fillId="0" borderId="0"/>
    <xf numFmtId="0" fontId="19" fillId="0" borderId="0"/>
    <xf numFmtId="0" fontId="76" fillId="51" borderId="0"/>
    <xf numFmtId="0" fontId="19" fillId="0" borderId="0"/>
    <xf numFmtId="0" fontId="278" fillId="0" borderId="0"/>
    <xf numFmtId="0" fontId="70" fillId="44" borderId="0"/>
    <xf numFmtId="0" fontId="81" fillId="0" borderId="0"/>
    <xf numFmtId="0" fontId="19" fillId="0" borderId="0"/>
    <xf numFmtId="0" fontId="238" fillId="0" borderId="0"/>
    <xf numFmtId="0" fontId="270" fillId="0" borderId="112"/>
    <xf numFmtId="0" fontId="70" fillId="0" borderId="0"/>
    <xf numFmtId="0" fontId="19" fillId="0" borderId="0"/>
    <xf numFmtId="0" fontId="119" fillId="0" borderId="54"/>
    <xf numFmtId="0" fontId="70" fillId="0" borderId="0"/>
    <xf numFmtId="0" fontId="70" fillId="0" borderId="0"/>
    <xf numFmtId="0" fontId="139" fillId="44" borderId="61"/>
    <xf numFmtId="0" fontId="59" fillId="0" borderId="0"/>
    <xf numFmtId="0" fontId="139" fillId="44" borderId="61"/>
    <xf numFmtId="0" fontId="19" fillId="0" borderId="0"/>
    <xf numFmtId="0" fontId="70" fillId="0" borderId="0"/>
    <xf numFmtId="0" fontId="19" fillId="0" borderId="0"/>
    <xf numFmtId="0" fontId="19" fillId="0" borderId="0"/>
    <xf numFmtId="0" fontId="19" fillId="0" borderId="0"/>
    <xf numFmtId="0" fontId="149" fillId="75" borderId="137"/>
    <xf numFmtId="0" fontId="70" fillId="0" borderId="0"/>
    <xf numFmtId="0" fontId="278" fillId="0" borderId="0"/>
    <xf numFmtId="0" fontId="270" fillId="0" borderId="112"/>
    <xf numFmtId="0" fontId="19" fillId="0" borderId="0"/>
    <xf numFmtId="0" fontId="19" fillId="0" borderId="0"/>
    <xf numFmtId="0" fontId="19" fillId="0" borderId="0"/>
    <xf numFmtId="0" fontId="70" fillId="49" borderId="0"/>
    <xf numFmtId="0" fontId="19" fillId="0" borderId="0"/>
    <xf numFmtId="0" fontId="19" fillId="0" borderId="0"/>
    <xf numFmtId="0" fontId="278" fillId="0" borderId="0"/>
    <xf numFmtId="0" fontId="70" fillId="0" borderId="0"/>
    <xf numFmtId="0" fontId="50" fillId="0" borderId="94"/>
    <xf numFmtId="0" fontId="70" fillId="0" borderId="0"/>
    <xf numFmtId="0" fontId="70" fillId="0" borderId="0"/>
    <xf numFmtId="0" fontId="70" fillId="0" borderId="0"/>
    <xf numFmtId="0" fontId="70" fillId="0" borderId="0"/>
    <xf numFmtId="0" fontId="19" fillId="0" borderId="0"/>
    <xf numFmtId="0" fontId="139" fillId="44" borderId="61"/>
    <xf numFmtId="0" fontId="19" fillId="0" borderId="0"/>
    <xf numFmtId="0" fontId="70" fillId="42" borderId="0"/>
    <xf numFmtId="0" fontId="19" fillId="0" borderId="0"/>
    <xf numFmtId="0" fontId="272" fillId="0" borderId="144"/>
    <xf numFmtId="0" fontId="98" fillId="45" borderId="47"/>
    <xf numFmtId="0" fontId="19" fillId="0" borderId="0"/>
    <xf numFmtId="0" fontId="70" fillId="0" borderId="0"/>
    <xf numFmtId="0" fontId="270" fillId="0" borderId="112"/>
    <xf numFmtId="0" fontId="278" fillId="0" borderId="0"/>
    <xf numFmtId="0" fontId="278" fillId="0" borderId="0"/>
    <xf numFmtId="0" fontId="70" fillId="0" borderId="0"/>
    <xf numFmtId="0" fontId="56" fillId="0" borderId="52"/>
    <xf numFmtId="0" fontId="278" fillId="0" borderId="0"/>
    <xf numFmtId="0" fontId="139" fillId="44" borderId="61"/>
    <xf numFmtId="0" fontId="19" fillId="0" borderId="0"/>
    <xf numFmtId="0" fontId="278" fillId="88" borderId="116"/>
    <xf numFmtId="0" fontId="70" fillId="0" borderId="0"/>
    <xf numFmtId="0" fontId="278" fillId="0" borderId="0"/>
    <xf numFmtId="0" fontId="139" fillId="44" borderId="61"/>
    <xf numFmtId="0" fontId="19" fillId="0" borderId="0"/>
    <xf numFmtId="0" fontId="278" fillId="48" borderId="83"/>
    <xf numFmtId="0" fontId="278" fillId="0" borderId="0"/>
    <xf numFmtId="0" fontId="19" fillId="0" borderId="0"/>
    <xf numFmtId="0" fontId="276" fillId="61" borderId="0"/>
    <xf numFmtId="0" fontId="70" fillId="0" borderId="0"/>
    <xf numFmtId="0" fontId="19" fillId="0" borderId="0"/>
    <xf numFmtId="0" fontId="19" fillId="43" borderId="0"/>
    <xf numFmtId="0" fontId="46" fillId="0" borderId="0"/>
    <xf numFmtId="0" fontId="70" fillId="0" borderId="0"/>
    <xf numFmtId="0" fontId="70" fillId="0" borderId="0"/>
    <xf numFmtId="0" fontId="70" fillId="0" borderId="0"/>
    <xf numFmtId="0" fontId="278" fillId="0" borderId="0"/>
    <xf numFmtId="0" fontId="70" fillId="0" borderId="0"/>
    <xf numFmtId="0" fontId="70" fillId="0" borderId="0"/>
    <xf numFmtId="0" fontId="70" fillId="0" borderId="0"/>
    <xf numFmtId="0" fontId="278" fillId="0" borderId="78"/>
    <xf numFmtId="0" fontId="74" fillId="53" borderId="0"/>
    <xf numFmtId="0" fontId="278" fillId="48" borderId="83"/>
    <xf numFmtId="0" fontId="45" fillId="43" borderId="0"/>
    <xf numFmtId="0" fontId="19" fillId="0" borderId="0"/>
    <xf numFmtId="0" fontId="139" fillId="44" borderId="61"/>
    <xf numFmtId="0" fontId="208" fillId="1" borderId="132"/>
    <xf numFmtId="0" fontId="19" fillId="0" borderId="0"/>
    <xf numFmtId="0" fontId="278" fillId="0" borderId="0"/>
    <xf numFmtId="0" fontId="278" fillId="0" borderId="0"/>
    <xf numFmtId="0" fontId="70" fillId="0" borderId="0"/>
    <xf numFmtId="0" fontId="70" fillId="0" borderId="0"/>
    <xf numFmtId="0" fontId="70" fillId="0" borderId="0"/>
    <xf numFmtId="0" fontId="19" fillId="0" borderId="0"/>
    <xf numFmtId="0" fontId="278" fillId="48" borderId="83"/>
    <xf numFmtId="0" fontId="70" fillId="39" borderId="0"/>
    <xf numFmtId="0" fontId="19" fillId="0" borderId="0"/>
    <xf numFmtId="0" fontId="278" fillId="0" borderId="0"/>
    <xf numFmtId="0" fontId="70" fillId="0" borderId="0"/>
    <xf numFmtId="0" fontId="19" fillId="0" borderId="0"/>
    <xf numFmtId="0" fontId="278" fillId="0" borderId="0"/>
    <xf numFmtId="0" fontId="139" fillId="44" borderId="61"/>
    <xf numFmtId="0" fontId="19" fillId="0" borderId="0"/>
    <xf numFmtId="0" fontId="278" fillId="0" borderId="0"/>
    <xf numFmtId="0" fontId="70" fillId="0" borderId="0"/>
    <xf numFmtId="0" fontId="278" fillId="0" borderId="0"/>
    <xf numFmtId="0" fontId="278" fillId="0" borderId="0"/>
    <xf numFmtId="0" fontId="278" fillId="0" borderId="0"/>
    <xf numFmtId="0" fontId="278" fillId="0" borderId="0"/>
    <xf numFmtId="0" fontId="19" fillId="0" borderId="0"/>
    <xf numFmtId="0" fontId="70" fillId="0" borderId="0"/>
    <xf numFmtId="0" fontId="70" fillId="0" borderId="0"/>
    <xf numFmtId="0" fontId="70" fillId="0" borderId="0"/>
    <xf numFmtId="0" fontId="278" fillId="0" borderId="0"/>
    <xf numFmtId="0" fontId="70" fillId="0" borderId="0"/>
    <xf numFmtId="0" fontId="70" fillId="0" borderId="0"/>
    <xf numFmtId="0" fontId="8" fillId="44" borderId="0"/>
    <xf numFmtId="0" fontId="70" fillId="0" borderId="0"/>
    <xf numFmtId="0" fontId="70" fillId="0" borderId="0"/>
    <xf numFmtId="0" fontId="70" fillId="0" borderId="0"/>
    <xf numFmtId="0" fontId="70" fillId="0" borderId="0"/>
    <xf numFmtId="0" fontId="278" fillId="0" borderId="0"/>
    <xf numFmtId="0" fontId="59" fillId="0" borderId="54"/>
    <xf numFmtId="0" fontId="70" fillId="0" borderId="0"/>
    <xf numFmtId="0" fontId="64" fillId="0" borderId="55"/>
    <xf numFmtId="0" fontId="70" fillId="0" borderId="0"/>
    <xf numFmtId="0" fontId="70" fillId="0" borderId="0"/>
    <xf numFmtId="0" fontId="278" fillId="48" borderId="83"/>
    <xf numFmtId="0" fontId="278" fillId="0" borderId="0"/>
    <xf numFmtId="0" fontId="278" fillId="0" borderId="0"/>
    <xf numFmtId="0" fontId="19" fillId="0" borderId="0"/>
    <xf numFmtId="0" fontId="70" fillId="0" borderId="0"/>
    <xf numFmtId="0" fontId="70" fillId="0" borderId="0"/>
    <xf numFmtId="0" fontId="19" fillId="0" borderId="0"/>
    <xf numFmtId="0" fontId="70" fillId="0" borderId="0"/>
    <xf numFmtId="0" fontId="278" fillId="0" borderId="0"/>
    <xf numFmtId="0" fontId="278" fillId="0" borderId="0"/>
    <xf numFmtId="0" fontId="19" fillId="0" borderId="0"/>
    <xf numFmtId="0" fontId="70" fillId="0" borderId="0"/>
    <xf numFmtId="0" fontId="19" fillId="0" borderId="0"/>
    <xf numFmtId="0" fontId="278" fillId="0" borderId="0"/>
    <xf numFmtId="0" fontId="278" fillId="48" borderId="83"/>
    <xf numFmtId="0" fontId="140" fillId="44" borderId="61"/>
    <xf numFmtId="0" fontId="62" fillId="0" borderId="0"/>
    <xf numFmtId="0" fontId="215" fillId="2" borderId="0"/>
    <xf numFmtId="0" fontId="70" fillId="0" borderId="0"/>
    <xf numFmtId="0" fontId="278" fillId="0" borderId="0"/>
    <xf numFmtId="0" fontId="70" fillId="0" borderId="0"/>
    <xf numFmtId="0" fontId="19" fillId="0" borderId="0"/>
    <xf numFmtId="0" fontId="19" fillId="0" borderId="0"/>
    <xf numFmtId="0" fontId="19" fillId="0" borderId="0"/>
    <xf numFmtId="0" fontId="70" fillId="0" borderId="0"/>
    <xf numFmtId="0" fontId="70" fillId="0" borderId="0"/>
    <xf numFmtId="0" fontId="19" fillId="0" borderId="0"/>
    <xf numFmtId="0" fontId="19" fillId="0" borderId="0"/>
    <xf numFmtId="0" fontId="57" fillId="0" borderId="53"/>
    <xf numFmtId="0" fontId="272" fillId="82" borderId="116"/>
    <xf numFmtId="0" fontId="278" fillId="0" borderId="0"/>
    <xf numFmtId="0" fontId="19" fillId="0" borderId="0"/>
    <xf numFmtId="0" fontId="19" fillId="0" borderId="0"/>
    <xf numFmtId="0" fontId="270" fillId="0" borderId="112"/>
    <xf numFmtId="0" fontId="208" fillId="0" borderId="0"/>
    <xf numFmtId="0" fontId="70" fillId="0" borderId="0"/>
    <xf numFmtId="0" fontId="278" fillId="0" borderId="0"/>
    <xf numFmtId="0" fontId="70" fillId="0" borderId="0"/>
    <xf numFmtId="0" fontId="19" fillId="0" borderId="0"/>
    <xf numFmtId="0" fontId="278" fillId="0" borderId="0"/>
    <xf numFmtId="0" fontId="51" fillId="0" borderId="0"/>
    <xf numFmtId="0" fontId="70" fillId="0" borderId="0"/>
    <xf numFmtId="0" fontId="19" fillId="0" borderId="0"/>
    <xf numFmtId="0" fontId="278" fillId="0" borderId="0"/>
    <xf numFmtId="0" fontId="70" fillId="0" borderId="0"/>
    <xf numFmtId="0" fontId="70" fillId="0" borderId="0"/>
    <xf numFmtId="0" fontId="278" fillId="0" borderId="0"/>
    <xf numFmtId="0" fontId="70" fillId="44" borderId="0"/>
    <xf numFmtId="0" fontId="70" fillId="0" borderId="0"/>
    <xf numFmtId="0" fontId="76" fillId="47" borderId="0"/>
    <xf numFmtId="0" fontId="270" fillId="0" borderId="112"/>
    <xf numFmtId="0" fontId="19" fillId="0" borderId="0"/>
    <xf numFmtId="0" fontId="278" fillId="0" borderId="0"/>
    <xf numFmtId="0" fontId="70" fillId="0" borderId="0"/>
    <xf numFmtId="0" fontId="70" fillId="0" borderId="0"/>
    <xf numFmtId="0" fontId="8" fillId="45" borderId="0"/>
    <xf numFmtId="0" fontId="139" fillId="44" borderId="61"/>
    <xf numFmtId="0" fontId="19" fillId="0" borderId="0"/>
    <xf numFmtId="0" fontId="70" fillId="0" borderId="0"/>
    <xf numFmtId="0" fontId="278" fillId="0" borderId="0"/>
    <xf numFmtId="0" fontId="19" fillId="0" borderId="0"/>
    <xf numFmtId="0" fontId="70" fillId="0" borderId="0"/>
    <xf numFmtId="0" fontId="253" fillId="48" borderId="83"/>
    <xf numFmtId="0" fontId="278" fillId="48" borderId="83"/>
    <xf numFmtId="0" fontId="217" fillId="2" borderId="0"/>
    <xf numFmtId="0" fontId="70" fillId="0" borderId="0"/>
    <xf numFmtId="0" fontId="70" fillId="0" borderId="0"/>
    <xf numFmtId="0" fontId="278" fillId="0" borderId="0"/>
    <xf numFmtId="0" fontId="70" fillId="0" borderId="0"/>
    <xf numFmtId="0" fontId="19" fillId="0" borderId="0"/>
    <xf numFmtId="0" fontId="270" fillId="0" borderId="112"/>
    <xf numFmtId="0" fontId="70" fillId="0" borderId="0"/>
    <xf numFmtId="0" fontId="208" fillId="1" borderId="132"/>
    <xf numFmtId="0" fontId="278" fillId="0" borderId="0"/>
    <xf numFmtId="0" fontId="19" fillId="0" borderId="0"/>
    <xf numFmtId="0" fontId="270" fillId="0" borderId="112"/>
    <xf numFmtId="0" fontId="70" fillId="0" borderId="0"/>
    <xf numFmtId="0" fontId="70" fillId="0" borderId="0"/>
    <xf numFmtId="0" fontId="19" fillId="0" borderId="0"/>
    <xf numFmtId="0" fontId="278" fillId="0" borderId="0"/>
    <xf numFmtId="0" fontId="139" fillId="44" borderId="61"/>
    <xf numFmtId="0" fontId="19" fillId="0" borderId="0"/>
    <xf numFmtId="0" fontId="70" fillId="0" borderId="0"/>
    <xf numFmtId="0" fontId="70" fillId="0" borderId="0"/>
    <xf numFmtId="0" fontId="70" fillId="0" borderId="0"/>
    <xf numFmtId="0" fontId="278" fillId="0" borderId="0"/>
    <xf numFmtId="0" fontId="70" fillId="0" borderId="0"/>
    <xf numFmtId="0" fontId="270" fillId="0" borderId="112"/>
    <xf numFmtId="0" fontId="70" fillId="0" borderId="0"/>
    <xf numFmtId="0" fontId="192" fillId="0" borderId="79"/>
    <xf numFmtId="0" fontId="278" fillId="0" borderId="0"/>
    <xf numFmtId="0" fontId="122" fillId="0" borderId="66"/>
    <xf numFmtId="0" fontId="278" fillId="0" borderId="0"/>
    <xf numFmtId="0" fontId="70" fillId="0" borderId="0"/>
    <xf numFmtId="0" fontId="19" fillId="0" borderId="0"/>
    <xf numFmtId="0" fontId="19" fillId="0" borderId="0"/>
    <xf numFmtId="0" fontId="76" fillId="55" borderId="0"/>
    <xf numFmtId="0" fontId="278" fillId="0" borderId="0"/>
    <xf numFmtId="0" fontId="278" fillId="0" borderId="0"/>
    <xf numFmtId="0" fontId="81" fillId="0" borderId="132"/>
    <xf numFmtId="0" fontId="278" fillId="0" borderId="0"/>
    <xf numFmtId="0" fontId="19" fillId="0" borderId="0"/>
    <xf numFmtId="0" fontId="278" fillId="48" borderId="83"/>
    <xf numFmtId="0" fontId="278" fillId="48" borderId="83"/>
    <xf numFmtId="0" fontId="56" fillId="0" borderId="52"/>
    <xf numFmtId="0" fontId="19" fillId="0" borderId="0"/>
    <xf numFmtId="0" fontId="70" fillId="0" borderId="0"/>
    <xf numFmtId="0" fontId="19" fillId="0" borderId="0"/>
    <xf numFmtId="0" fontId="19" fillId="0" borderId="0"/>
    <xf numFmtId="0" fontId="70" fillId="0" borderId="0"/>
    <xf numFmtId="0" fontId="19" fillId="0" borderId="0"/>
    <xf numFmtId="0" fontId="76" fillId="55" borderId="0"/>
    <xf numFmtId="0" fontId="19" fillId="0" borderId="0"/>
    <xf numFmtId="0" fontId="19" fillId="0" borderId="0"/>
    <xf numFmtId="0" fontId="19" fillId="0" borderId="0"/>
    <xf numFmtId="0" fontId="278" fillId="0" borderId="0"/>
    <xf numFmtId="0" fontId="70" fillId="0" borderId="0"/>
    <xf numFmtId="0" fontId="70" fillId="0" borderId="0"/>
    <xf numFmtId="0" fontId="70" fillId="0" borderId="0"/>
    <xf numFmtId="0" fontId="19" fillId="0" borderId="0"/>
    <xf numFmtId="0" fontId="278" fillId="48" borderId="83"/>
    <xf numFmtId="0" fontId="278" fillId="0" borderId="0"/>
    <xf numFmtId="0" fontId="139" fillId="44" borderId="61"/>
    <xf numFmtId="0" fontId="19" fillId="0" borderId="0"/>
    <xf numFmtId="0" fontId="70" fillId="0" borderId="0"/>
    <xf numFmtId="0" fontId="70" fillId="0" borderId="0"/>
    <xf numFmtId="0" fontId="56" fillId="0" borderId="52"/>
    <xf numFmtId="0" fontId="139" fillId="44" borderId="61"/>
    <xf numFmtId="0" fontId="19" fillId="0" borderId="0"/>
    <xf numFmtId="0" fontId="278" fillId="0" borderId="0"/>
    <xf numFmtId="0" fontId="278" fillId="0" borderId="0"/>
    <xf numFmtId="0" fontId="70" fillId="0" borderId="0"/>
    <xf numFmtId="0" fontId="70" fillId="0" borderId="0"/>
    <xf numFmtId="0" fontId="8" fillId="44" borderId="0"/>
    <xf numFmtId="0" fontId="139" fillId="44" borderId="61"/>
    <xf numFmtId="0" fontId="8" fillId="51" borderId="0"/>
    <xf numFmtId="0" fontId="270" fillId="0" borderId="112"/>
    <xf numFmtId="0" fontId="70" fillId="0" borderId="0"/>
    <xf numFmtId="0" fontId="70" fillId="0" borderId="0"/>
    <xf numFmtId="0" fontId="19" fillId="0" borderId="0"/>
    <xf numFmtId="0" fontId="19" fillId="0" borderId="0"/>
    <xf numFmtId="0" fontId="70" fillId="0" borderId="0"/>
    <xf numFmtId="0" fontId="139" fillId="44" borderId="61"/>
    <xf numFmtId="0" fontId="70" fillId="0" borderId="0"/>
    <xf numFmtId="0" fontId="139" fillId="44" borderId="61"/>
    <xf numFmtId="0" fontId="278" fillId="0" borderId="0"/>
    <xf numFmtId="0" fontId="70" fillId="0" borderId="0"/>
    <xf numFmtId="0" fontId="76" fillId="44" borderId="0"/>
    <xf numFmtId="0" fontId="19" fillId="0" borderId="0"/>
    <xf numFmtId="0" fontId="278" fillId="48" borderId="83"/>
    <xf numFmtId="0" fontId="70" fillId="0" borderId="0"/>
    <xf numFmtId="0" fontId="278" fillId="48" borderId="83"/>
    <xf numFmtId="0" fontId="278" fillId="0" borderId="0"/>
    <xf numFmtId="0" fontId="278" fillId="0" borderId="0"/>
    <xf numFmtId="0" fontId="278" fillId="0" borderId="0"/>
    <xf numFmtId="0" fontId="70" fillId="0" borderId="0"/>
    <xf numFmtId="0" fontId="196" fillId="11" borderId="0"/>
    <xf numFmtId="0" fontId="70" fillId="0" borderId="0"/>
    <xf numFmtId="0" fontId="19" fillId="0" borderId="0"/>
    <xf numFmtId="0" fontId="19" fillId="0" borderId="0"/>
    <xf numFmtId="0" fontId="74" fillId="55" borderId="0"/>
    <xf numFmtId="0" fontId="19" fillId="0" borderId="0"/>
    <xf numFmtId="0" fontId="278" fillId="0" borderId="0"/>
    <xf numFmtId="0" fontId="19" fillId="0" borderId="0"/>
    <xf numFmtId="0" fontId="272" fillId="0" borderId="144"/>
    <xf numFmtId="0" fontId="70" fillId="0" borderId="0"/>
    <xf numFmtId="0" fontId="70" fillId="0" borderId="0"/>
    <xf numFmtId="0" fontId="278" fillId="0" borderId="0"/>
    <xf numFmtId="0" fontId="70" fillId="0" borderId="0"/>
    <xf numFmtId="0" fontId="19" fillId="0" borderId="0"/>
    <xf numFmtId="0" fontId="270" fillId="0" borderId="112"/>
    <xf numFmtId="0" fontId="76" fillId="51" borderId="0"/>
    <xf numFmtId="0" fontId="70" fillId="0" borderId="0"/>
    <xf numFmtId="0" fontId="149" fillId="75" borderId="137"/>
    <xf numFmtId="0" fontId="19" fillId="0" borderId="0"/>
    <xf numFmtId="0" fontId="278" fillId="48" borderId="83"/>
    <xf numFmtId="0" fontId="276" fillId="0" borderId="132"/>
    <xf numFmtId="0" fontId="19" fillId="0" borderId="0"/>
    <xf numFmtId="0" fontId="19" fillId="0" borderId="0"/>
    <xf numFmtId="0" fontId="278" fillId="0" borderId="0"/>
    <xf numFmtId="0" fontId="19" fillId="0" borderId="0"/>
    <xf numFmtId="0" fontId="270" fillId="0" borderId="112"/>
    <xf numFmtId="0" fontId="70" fillId="0" borderId="0"/>
    <xf numFmtId="0" fontId="278" fillId="0" borderId="0"/>
    <xf numFmtId="0" fontId="272" fillId="82" borderId="116"/>
    <xf numFmtId="0" fontId="278" fillId="48" borderId="83"/>
    <xf numFmtId="0" fontId="70" fillId="0" borderId="0"/>
    <xf numFmtId="0" fontId="278" fillId="0" borderId="0"/>
    <xf numFmtId="0" fontId="139" fillId="44" borderId="61"/>
    <xf numFmtId="0" fontId="70" fillId="0" borderId="0"/>
    <xf numFmtId="0" fontId="19" fillId="0" borderId="0"/>
    <xf numFmtId="0" fontId="70" fillId="0" borderId="0"/>
    <xf numFmtId="0" fontId="270" fillId="0" borderId="112"/>
    <xf numFmtId="0" fontId="70" fillId="0" borderId="0"/>
    <xf numFmtId="0" fontId="278" fillId="0" borderId="0"/>
    <xf numFmtId="0" fontId="139" fillId="44" borderId="61"/>
    <xf numFmtId="0" fontId="19" fillId="0" borderId="0"/>
    <xf numFmtId="0" fontId="19" fillId="0" borderId="0"/>
    <xf numFmtId="0" fontId="278" fillId="0" borderId="0"/>
    <xf numFmtId="0" fontId="70" fillId="0" borderId="0"/>
    <xf numFmtId="0" fontId="59" fillId="0" borderId="0"/>
    <xf numFmtId="0" fontId="70" fillId="0" borderId="0"/>
    <xf numFmtId="0" fontId="46" fillId="0" borderId="0"/>
    <xf numFmtId="0" fontId="278" fillId="0" borderId="0"/>
    <xf numFmtId="0" fontId="278" fillId="0" borderId="0"/>
    <xf numFmtId="0" fontId="278" fillId="0" borderId="0"/>
    <xf numFmtId="0" fontId="19" fillId="0" borderId="0"/>
    <xf numFmtId="0" fontId="19" fillId="0" borderId="0"/>
    <xf numFmtId="0" fontId="70" fillId="0" borderId="0"/>
    <xf numFmtId="0" fontId="278" fillId="48" borderId="83"/>
    <xf numFmtId="0" fontId="278" fillId="0" borderId="0"/>
    <xf numFmtId="0" fontId="192" fillId="0" borderId="79"/>
    <xf numFmtId="0" fontId="278" fillId="0" borderId="0"/>
    <xf numFmtId="0" fontId="278" fillId="0" borderId="0"/>
    <xf numFmtId="0" fontId="19" fillId="0" borderId="0"/>
    <xf numFmtId="0" fontId="278" fillId="0" borderId="0"/>
    <xf numFmtId="0" fontId="46" fillId="0" borderId="0"/>
    <xf numFmtId="0" fontId="19" fillId="0" borderId="0"/>
    <xf numFmtId="0" fontId="70" fillId="0" borderId="0"/>
    <xf numFmtId="0" fontId="19" fillId="0" borderId="0"/>
    <xf numFmtId="0" fontId="278" fillId="0" borderId="0"/>
    <xf numFmtId="0" fontId="70" fillId="0" borderId="0"/>
    <xf numFmtId="0" fontId="19" fillId="0" borderId="0"/>
    <xf numFmtId="0" fontId="70" fillId="0" borderId="0"/>
    <xf numFmtId="0" fontId="70" fillId="0" borderId="0"/>
    <xf numFmtId="0" fontId="46" fillId="0" borderId="0"/>
    <xf numFmtId="0" fontId="19" fillId="0" borderId="0"/>
    <xf numFmtId="0" fontId="19" fillId="0" borderId="0"/>
    <xf numFmtId="0" fontId="70" fillId="0" borderId="0"/>
    <xf numFmtId="0" fontId="19" fillId="0" borderId="0"/>
    <xf numFmtId="0" fontId="70" fillId="0" borderId="0"/>
    <xf numFmtId="0" fontId="70" fillId="0" borderId="0"/>
    <xf numFmtId="0" fontId="278" fillId="0" borderId="0"/>
    <xf numFmtId="0" fontId="70" fillId="0" borderId="0"/>
    <xf numFmtId="0" fontId="278" fillId="0" borderId="0"/>
    <xf numFmtId="0" fontId="278" fillId="0" borderId="0"/>
    <xf numFmtId="0" fontId="19" fillId="0" borderId="0"/>
    <xf numFmtId="0" fontId="278" fillId="0" borderId="0"/>
    <xf numFmtId="0" fontId="19" fillId="0" borderId="0"/>
    <xf numFmtId="0" fontId="70" fillId="0" borderId="0"/>
    <xf numFmtId="0" fontId="70" fillId="0" borderId="0"/>
    <xf numFmtId="0" fontId="70" fillId="0" borderId="0"/>
    <xf numFmtId="0" fontId="139" fillId="44" borderId="61"/>
    <xf numFmtId="0" fontId="70" fillId="0" borderId="0"/>
    <xf numFmtId="0" fontId="278" fillId="0" borderId="0"/>
    <xf numFmtId="0" fontId="278" fillId="0" borderId="0"/>
    <xf numFmtId="0" fontId="8" fillId="43" borderId="0"/>
    <xf numFmtId="0" fontId="278" fillId="48" borderId="83"/>
    <xf numFmtId="0" fontId="278" fillId="0" borderId="0"/>
    <xf numFmtId="0" fontId="278" fillId="0" borderId="0"/>
    <xf numFmtId="0" fontId="278" fillId="0" borderId="0"/>
    <xf numFmtId="0" fontId="70" fillId="0" borderId="0"/>
    <xf numFmtId="0" fontId="19" fillId="0" borderId="0"/>
    <xf numFmtId="0" fontId="70" fillId="0" borderId="0"/>
    <xf numFmtId="0" fontId="19" fillId="0" borderId="0"/>
    <xf numFmtId="0" fontId="19" fillId="0" borderId="0"/>
    <xf numFmtId="0" fontId="70" fillId="0" borderId="0"/>
    <xf numFmtId="0" fontId="157" fillId="76" borderId="128"/>
    <xf numFmtId="0" fontId="19" fillId="0" borderId="0"/>
    <xf numFmtId="0" fontId="70" fillId="0" borderId="0"/>
    <xf numFmtId="0" fontId="64" fillId="0" borderId="55"/>
    <xf numFmtId="0" fontId="278" fillId="0" borderId="0"/>
    <xf numFmtId="0" fontId="278" fillId="0" borderId="0"/>
    <xf numFmtId="0" fontId="270" fillId="0" borderId="112"/>
    <xf numFmtId="0" fontId="278" fillId="0" borderId="0"/>
    <xf numFmtId="0" fontId="19" fillId="0" borderId="0"/>
    <xf numFmtId="0" fontId="278" fillId="0" borderId="0"/>
    <xf numFmtId="0" fontId="70" fillId="0" borderId="0"/>
    <xf numFmtId="0" fontId="278" fillId="0" borderId="0"/>
    <xf numFmtId="0" fontId="270" fillId="0" borderId="112"/>
    <xf numFmtId="0" fontId="70" fillId="0" borderId="0"/>
    <xf numFmtId="0" fontId="46" fillId="0" borderId="0"/>
    <xf numFmtId="0" fontId="70" fillId="0" borderId="0"/>
    <xf numFmtId="0" fontId="70" fillId="0" borderId="0"/>
    <xf numFmtId="0" fontId="278" fillId="0" borderId="0"/>
    <xf numFmtId="0" fontId="278" fillId="0" borderId="0"/>
    <xf numFmtId="0" fontId="70" fillId="0" borderId="0"/>
    <xf numFmtId="0" fontId="19" fillId="0" borderId="0"/>
    <xf numFmtId="0" fontId="19" fillId="0" borderId="0"/>
    <xf numFmtId="0" fontId="19" fillId="0" borderId="0"/>
    <xf numFmtId="0" fontId="278" fillId="0" borderId="0"/>
    <xf numFmtId="0" fontId="70" fillId="0" borderId="0"/>
    <xf numFmtId="0" fontId="19" fillId="0" borderId="0"/>
    <xf numFmtId="0" fontId="8" fillId="51" borderId="0"/>
    <xf numFmtId="0" fontId="70" fillId="0" borderId="0"/>
    <xf numFmtId="0" fontId="19" fillId="0" borderId="0"/>
    <xf numFmtId="0" fontId="70" fillId="0" borderId="0"/>
    <xf numFmtId="0" fontId="278" fillId="0" borderId="0"/>
    <xf numFmtId="0" fontId="76" fillId="44" borderId="0"/>
    <xf numFmtId="0" fontId="278" fillId="0" borderId="0"/>
    <xf numFmtId="0" fontId="278" fillId="0" borderId="0"/>
    <xf numFmtId="0" fontId="70" fillId="0" borderId="0"/>
    <xf numFmtId="0" fontId="70" fillId="0" borderId="0"/>
    <xf numFmtId="0" fontId="56" fillId="0" borderId="52"/>
    <xf numFmtId="0" fontId="70" fillId="0" borderId="0"/>
    <xf numFmtId="0" fontId="70" fillId="0" borderId="0"/>
    <xf numFmtId="0" fontId="99" fillId="45" borderId="61"/>
    <xf numFmtId="0" fontId="70" fillId="0" borderId="0"/>
    <xf numFmtId="0" fontId="70" fillId="0" borderId="0"/>
    <xf numFmtId="0" fontId="19" fillId="0" borderId="0"/>
    <xf numFmtId="0" fontId="56" fillId="0" borderId="52"/>
    <xf numFmtId="0" fontId="70" fillId="0" borderId="0"/>
    <xf numFmtId="0" fontId="63" fillId="0" borderId="55"/>
    <xf numFmtId="0" fontId="70" fillId="0" borderId="0"/>
    <xf numFmtId="0" fontId="50" fillId="0" borderId="0"/>
    <xf numFmtId="0" fontId="139" fillId="44" borderId="61"/>
    <xf numFmtId="0" fontId="278" fillId="48" borderId="83"/>
    <xf numFmtId="0" fontId="74" fillId="54" borderId="0"/>
    <xf numFmtId="0" fontId="70" fillId="0" borderId="0"/>
    <xf numFmtId="0" fontId="278" fillId="0" borderId="0"/>
    <xf numFmtId="0" fontId="46" fillId="0" borderId="0"/>
    <xf numFmtId="0" fontId="278" fillId="48" borderId="83"/>
    <xf numFmtId="0" fontId="19" fillId="0" borderId="0"/>
    <xf numFmtId="0" fontId="70" fillId="0" borderId="0"/>
    <xf numFmtId="0" fontId="19" fillId="0" borderId="0"/>
    <xf numFmtId="0" fontId="270" fillId="0" borderId="112"/>
    <xf numFmtId="0" fontId="70" fillId="0" borderId="0"/>
    <xf numFmtId="0" fontId="59" fillId="0" borderId="54"/>
    <xf numFmtId="0" fontId="70" fillId="0" borderId="0"/>
    <xf numFmtId="0" fontId="19" fillId="0" borderId="0"/>
    <xf numFmtId="0" fontId="139" fillId="44" borderId="61"/>
    <xf numFmtId="0" fontId="278" fillId="0" borderId="0"/>
    <xf numFmtId="0" fontId="70" fillId="0" borderId="0"/>
    <xf numFmtId="0" fontId="70" fillId="0" borderId="0"/>
    <xf numFmtId="0" fontId="19" fillId="0" borderId="0"/>
    <xf numFmtId="0" fontId="70" fillId="0" borderId="0"/>
    <xf numFmtId="0" fontId="278" fillId="0" borderId="0"/>
    <xf numFmtId="0" fontId="76" fillId="44" borderId="0"/>
    <xf numFmtId="0" fontId="70" fillId="0" borderId="0"/>
    <xf numFmtId="0" fontId="70" fillId="0" borderId="0"/>
    <xf numFmtId="0" fontId="19" fillId="0" borderId="0"/>
    <xf numFmtId="0" fontId="56" fillId="0" borderId="52"/>
    <xf numFmtId="0" fontId="70" fillId="0" borderId="0"/>
    <xf numFmtId="0" fontId="70" fillId="0" borderId="0"/>
    <xf numFmtId="0" fontId="19" fillId="0" borderId="0"/>
    <xf numFmtId="0" fontId="70" fillId="0" borderId="0"/>
    <xf numFmtId="0" fontId="19" fillId="0" borderId="0"/>
    <xf numFmtId="0" fontId="19" fillId="0" borderId="0"/>
    <xf numFmtId="0" fontId="278" fillId="0" borderId="0"/>
    <xf numFmtId="0" fontId="70" fillId="0" borderId="0"/>
    <xf numFmtId="0" fontId="19" fillId="0" borderId="0"/>
    <xf numFmtId="0" fontId="70" fillId="0" borderId="0"/>
    <xf numFmtId="0" fontId="278" fillId="0" borderId="0"/>
    <xf numFmtId="0" fontId="278" fillId="0" borderId="0"/>
    <xf numFmtId="0" fontId="278" fillId="0" borderId="0"/>
    <xf numFmtId="0" fontId="19" fillId="0" borderId="0"/>
    <xf numFmtId="0" fontId="70" fillId="0" borderId="0"/>
    <xf numFmtId="0" fontId="70" fillId="0" borderId="0"/>
    <xf numFmtId="0" fontId="70" fillId="0" borderId="0"/>
    <xf numFmtId="0" fontId="70" fillId="0" borderId="0"/>
    <xf numFmtId="0" fontId="278" fillId="0" borderId="0"/>
    <xf numFmtId="0" fontId="19" fillId="0" borderId="0"/>
    <xf numFmtId="0" fontId="239" fillId="0" borderId="0"/>
    <xf numFmtId="0" fontId="19" fillId="0" borderId="0"/>
    <xf numFmtId="0" fontId="74" fillId="58" borderId="0"/>
    <xf numFmtId="0" fontId="70" fillId="0" borderId="0"/>
    <xf numFmtId="0" fontId="70" fillId="0" borderId="0"/>
    <xf numFmtId="0" fontId="278" fillId="0" borderId="0"/>
    <xf numFmtId="0" fontId="56" fillId="0" borderId="52"/>
    <xf numFmtId="0" fontId="70" fillId="0" borderId="0"/>
    <xf numFmtId="0" fontId="70" fillId="0" borderId="0"/>
    <xf numFmtId="0" fontId="59" fillId="0" borderId="0"/>
    <xf numFmtId="0" fontId="19" fillId="0" borderId="0"/>
    <xf numFmtId="0" fontId="70" fillId="0" borderId="0"/>
    <xf numFmtId="0" fontId="45" fillId="59" borderId="0"/>
    <xf numFmtId="0" fontId="70" fillId="0" borderId="0"/>
    <xf numFmtId="0" fontId="19" fillId="0" borderId="0"/>
    <xf numFmtId="0" fontId="70" fillId="0" borderId="0"/>
    <xf numFmtId="0" fontId="278" fillId="0" borderId="0"/>
    <xf numFmtId="0" fontId="278" fillId="0" borderId="0"/>
    <xf numFmtId="0" fontId="19" fillId="0" borderId="0"/>
    <xf numFmtId="0" fontId="19" fillId="0" borderId="0"/>
    <xf numFmtId="0" fontId="278" fillId="0" borderId="0"/>
    <xf numFmtId="0" fontId="70" fillId="0" borderId="0"/>
    <xf numFmtId="0" fontId="70" fillId="0" borderId="0"/>
    <xf numFmtId="0" fontId="70" fillId="0" borderId="0"/>
    <xf numFmtId="0" fontId="19" fillId="0" borderId="0"/>
    <xf numFmtId="0" fontId="68" fillId="0" borderId="0"/>
    <xf numFmtId="0" fontId="278" fillId="0" borderId="0"/>
    <xf numFmtId="0" fontId="70" fillId="0" borderId="0"/>
    <xf numFmtId="0" fontId="64" fillId="0" borderId="55"/>
    <xf numFmtId="0" fontId="19" fillId="0" borderId="0"/>
    <xf numFmtId="0" fontId="19" fillId="0" borderId="0"/>
    <xf numFmtId="0" fontId="19" fillId="0" borderId="0"/>
    <xf numFmtId="0" fontId="278" fillId="0" borderId="0"/>
    <xf numFmtId="0" fontId="19" fillId="0" borderId="0"/>
    <xf numFmtId="0" fontId="278" fillId="0" borderId="0"/>
    <xf numFmtId="0" fontId="70" fillId="0" borderId="0"/>
    <xf numFmtId="0" fontId="70" fillId="0" borderId="0"/>
    <xf numFmtId="0" fontId="19" fillId="0" borderId="0"/>
    <xf numFmtId="0" fontId="278" fillId="0" borderId="0"/>
    <xf numFmtId="0" fontId="19" fillId="0" borderId="0"/>
    <xf numFmtId="0" fontId="70" fillId="0" borderId="0"/>
    <xf numFmtId="0" fontId="76" fillId="47" borderId="0"/>
    <xf numFmtId="0" fontId="19" fillId="0" borderId="0"/>
    <xf numFmtId="0" fontId="278" fillId="0" borderId="0"/>
    <xf numFmtId="0" fontId="278" fillId="48" borderId="83"/>
    <xf numFmtId="0" fontId="270" fillId="0" borderId="112"/>
    <xf numFmtId="0" fontId="70" fillId="0" borderId="0"/>
    <xf numFmtId="0" fontId="70" fillId="0" borderId="0"/>
    <xf numFmtId="0" fontId="278" fillId="48" borderId="83"/>
    <xf numFmtId="0" fontId="19" fillId="0" borderId="0"/>
    <xf numFmtId="0" fontId="139" fillId="44" borderId="61"/>
    <xf numFmtId="0" fontId="272" fillId="0" borderId="0"/>
    <xf numFmtId="0" fontId="70" fillId="0" borderId="0"/>
    <xf numFmtId="0" fontId="278" fillId="0" borderId="0"/>
    <xf numFmtId="0" fontId="70" fillId="0" borderId="0"/>
    <xf numFmtId="0" fontId="45" fillId="72" borderId="0"/>
    <xf numFmtId="0" fontId="278" fillId="48" borderId="83"/>
    <xf numFmtId="0" fontId="70" fillId="0" borderId="0"/>
    <xf numFmtId="0" fontId="70" fillId="46" borderId="0"/>
    <xf numFmtId="0" fontId="19" fillId="0" borderId="0"/>
    <xf numFmtId="0" fontId="80" fillId="0" borderId="0"/>
    <xf numFmtId="0" fontId="19" fillId="0" borderId="0"/>
    <xf numFmtId="0" fontId="70" fillId="0" borderId="0"/>
    <xf numFmtId="0" fontId="52" fillId="0" borderId="0"/>
    <xf numFmtId="0" fontId="140" fillId="44" borderId="61"/>
    <xf numFmtId="0" fontId="70" fillId="0" borderId="0"/>
    <xf numFmtId="0" fontId="19" fillId="0" borderId="0"/>
    <xf numFmtId="0" fontId="19" fillId="0" borderId="0"/>
    <xf numFmtId="0" fontId="278" fillId="0" borderId="0"/>
    <xf numFmtId="0" fontId="70" fillId="0" borderId="0"/>
    <xf numFmtId="0" fontId="70" fillId="0" borderId="0"/>
    <xf numFmtId="0" fontId="62" fillId="0" borderId="0"/>
    <xf numFmtId="0" fontId="19" fillId="0" borderId="0"/>
    <xf numFmtId="0" fontId="19" fillId="0" borderId="0"/>
    <xf numFmtId="0" fontId="270" fillId="0" borderId="112"/>
    <xf numFmtId="0" fontId="278" fillId="0" borderId="0"/>
    <xf numFmtId="0" fontId="270" fillId="0" borderId="112"/>
    <xf numFmtId="0" fontId="70" fillId="0" borderId="0"/>
    <xf numFmtId="0" fontId="19" fillId="0" borderId="0"/>
    <xf numFmtId="0" fontId="70" fillId="0" borderId="0"/>
    <xf numFmtId="0" fontId="70" fillId="0" borderId="0"/>
    <xf numFmtId="0" fontId="270" fillId="0" borderId="112"/>
    <xf numFmtId="0" fontId="19" fillId="0" borderId="0"/>
    <xf numFmtId="0" fontId="19" fillId="0" borderId="0"/>
    <xf numFmtId="0" fontId="19" fillId="0" borderId="0"/>
    <xf numFmtId="0" fontId="278" fillId="48" borderId="83"/>
    <xf numFmtId="0" fontId="45" fillId="47" borderId="0"/>
    <xf numFmtId="0" fontId="70" fillId="0" borderId="0"/>
    <xf numFmtId="0" fontId="19" fillId="0" borderId="0"/>
    <xf numFmtId="0" fontId="278" fillId="0" borderId="0"/>
    <xf numFmtId="0" fontId="19" fillId="0" borderId="0"/>
    <xf numFmtId="0" fontId="253" fillId="48" borderId="83"/>
    <xf numFmtId="0" fontId="70" fillId="0" borderId="0"/>
    <xf numFmtId="0" fontId="19" fillId="0" borderId="0"/>
    <xf numFmtId="0" fontId="70" fillId="0" borderId="0"/>
    <xf numFmtId="0" fontId="278" fillId="0" borderId="0"/>
    <xf numFmtId="0" fontId="139" fillId="44" borderId="61"/>
    <xf numFmtId="0" fontId="70" fillId="0" borderId="0"/>
    <xf numFmtId="0" fontId="70" fillId="0" borderId="0"/>
    <xf numFmtId="0" fontId="19" fillId="0" borderId="0"/>
    <xf numFmtId="0" fontId="278" fillId="0" borderId="0"/>
    <xf numFmtId="0" fontId="19" fillId="0" borderId="0"/>
    <xf numFmtId="0" fontId="270" fillId="0" borderId="112"/>
    <xf numFmtId="0" fontId="70" fillId="0" borderId="0"/>
    <xf numFmtId="0" fontId="278" fillId="0" borderId="0"/>
    <xf numFmtId="0" fontId="278" fillId="0" borderId="0"/>
    <xf numFmtId="0" fontId="70" fillId="0" borderId="0"/>
    <xf numFmtId="0" fontId="70" fillId="0" borderId="0"/>
    <xf numFmtId="0" fontId="278" fillId="0" borderId="0"/>
    <xf numFmtId="0" fontId="59" fillId="0" borderId="54"/>
    <xf numFmtId="0" fontId="19" fillId="0" borderId="0"/>
    <xf numFmtId="0" fontId="8" fillId="45" borderId="0"/>
    <xf numFmtId="0" fontId="139" fillId="44" borderId="61"/>
    <xf numFmtId="0" fontId="19" fillId="0" borderId="0"/>
    <xf numFmtId="0" fontId="270" fillId="0" borderId="112"/>
    <xf numFmtId="0" fontId="70" fillId="0" borderId="0"/>
    <xf numFmtId="0" fontId="119" fillId="0" borderId="54"/>
    <xf numFmtId="0" fontId="70" fillId="0" borderId="0"/>
    <xf numFmtId="0" fontId="99" fillId="45" borderId="61"/>
    <xf numFmtId="0" fontId="278" fillId="0" borderId="0"/>
    <xf numFmtId="0" fontId="46" fillId="0" borderId="0"/>
    <xf numFmtId="0" fontId="19" fillId="0" borderId="0"/>
    <xf numFmtId="0" fontId="70" fillId="0" borderId="0"/>
    <xf numFmtId="0" fontId="139" fillId="44" borderId="61"/>
    <xf numFmtId="0" fontId="70" fillId="0" borderId="0"/>
    <xf numFmtId="0" fontId="70" fillId="0" borderId="0"/>
    <xf numFmtId="0" fontId="63" fillId="0" borderId="55"/>
    <xf numFmtId="0" fontId="278" fillId="0" borderId="0"/>
    <xf numFmtId="0" fontId="81" fillId="0" borderId="132"/>
    <xf numFmtId="0" fontId="278" fillId="0" borderId="0"/>
    <xf numFmtId="0" fontId="278" fillId="0" borderId="0"/>
    <xf numFmtId="0" fontId="70" fillId="0" borderId="0"/>
    <xf numFmtId="0" fontId="70" fillId="0" borderId="0"/>
    <xf numFmtId="0" fontId="70" fillId="0" borderId="0"/>
    <xf numFmtId="0" fontId="278" fillId="0" borderId="0"/>
    <xf numFmtId="0" fontId="270" fillId="0" borderId="112"/>
    <xf numFmtId="0" fontId="278" fillId="0" borderId="0"/>
    <xf numFmtId="0" fontId="70" fillId="14" borderId="50"/>
    <xf numFmtId="0" fontId="19" fillId="0" borderId="0"/>
    <xf numFmtId="0" fontId="70" fillId="0" borderId="0"/>
    <xf numFmtId="0" fontId="70" fillId="0" borderId="0"/>
    <xf numFmtId="0" fontId="70" fillId="0" borderId="0"/>
    <xf numFmtId="0" fontId="19" fillId="0" borderId="0"/>
    <xf numFmtId="0" fontId="278" fillId="0" borderId="0"/>
    <xf numFmtId="0" fontId="70" fillId="0" borderId="0"/>
    <xf numFmtId="0" fontId="270" fillId="0" borderId="112"/>
    <xf numFmtId="0" fontId="278" fillId="0" borderId="0"/>
    <xf numFmtId="0" fontId="278" fillId="0" borderId="0"/>
    <xf numFmtId="0" fontId="19" fillId="0" borderId="0"/>
    <xf numFmtId="0" fontId="70" fillId="0" borderId="0"/>
    <xf numFmtId="0" fontId="70" fillId="0" borderId="0"/>
    <xf numFmtId="0" fontId="19" fillId="0" borderId="0"/>
    <xf numFmtId="0" fontId="19" fillId="0" borderId="0"/>
    <xf numFmtId="0" fontId="70" fillId="0" borderId="0"/>
    <xf numFmtId="0" fontId="19" fillId="0" borderId="0"/>
    <xf numFmtId="0" fontId="19" fillId="0" borderId="0"/>
    <xf numFmtId="0" fontId="70" fillId="0" borderId="0"/>
    <xf numFmtId="0" fontId="278" fillId="0" borderId="0"/>
    <xf numFmtId="0" fontId="278" fillId="0" borderId="0"/>
    <xf numFmtId="0" fontId="278" fillId="48" borderId="83"/>
    <xf numFmtId="0" fontId="70" fillId="0" borderId="0"/>
    <xf numFmtId="0" fontId="278" fillId="48" borderId="83"/>
    <xf numFmtId="0" fontId="278" fillId="0" borderId="0"/>
    <xf numFmtId="0" fontId="278" fillId="0" borderId="0"/>
    <xf numFmtId="0" fontId="278" fillId="0" borderId="0"/>
    <xf numFmtId="0" fontId="278" fillId="0" borderId="0"/>
    <xf numFmtId="0" fontId="139" fillId="44" borderId="61"/>
    <xf numFmtId="0" fontId="70" fillId="0" borderId="0"/>
    <xf numFmtId="0" fontId="70" fillId="0" borderId="0"/>
    <xf numFmtId="0" fontId="278" fillId="48" borderId="83"/>
    <xf numFmtId="0" fontId="278" fillId="0" borderId="0"/>
    <xf numFmtId="0" fontId="278" fillId="0" borderId="0"/>
    <xf numFmtId="0" fontId="278" fillId="0" borderId="0"/>
    <xf numFmtId="0" fontId="70" fillId="49" borderId="0"/>
    <xf numFmtId="0" fontId="272" fillId="82" borderId="116"/>
    <xf numFmtId="0" fontId="278" fillId="0" borderId="0"/>
    <xf numFmtId="0" fontId="278" fillId="0" borderId="0"/>
    <xf numFmtId="0" fontId="8" fillId="46" borderId="0"/>
    <xf numFmtId="0" fontId="8" fillId="47" borderId="0"/>
    <xf numFmtId="0" fontId="278" fillId="0" borderId="0"/>
    <xf numFmtId="0" fontId="270" fillId="0" borderId="112"/>
    <xf numFmtId="0" fontId="70" fillId="0" borderId="0"/>
    <xf numFmtId="0" fontId="167" fillId="0" borderId="0"/>
    <xf numFmtId="0" fontId="139" fillId="44" borderId="61"/>
    <xf numFmtId="0" fontId="278" fillId="0" borderId="0"/>
    <xf numFmtId="0" fontId="19" fillId="0" borderId="0"/>
    <xf numFmtId="0" fontId="278" fillId="0" borderId="0"/>
    <xf numFmtId="0" fontId="62" fillId="0" borderId="0"/>
    <xf numFmtId="0" fontId="59" fillId="0" borderId="54"/>
    <xf numFmtId="0" fontId="139" fillId="44" borderId="61"/>
    <xf numFmtId="0" fontId="278" fillId="0" borderId="0"/>
    <xf numFmtId="0" fontId="278" fillId="0" borderId="0"/>
    <xf numFmtId="0" fontId="278" fillId="0" borderId="0"/>
    <xf numFmtId="0" fontId="278" fillId="0" borderId="0"/>
    <xf numFmtId="0" fontId="278" fillId="0" borderId="0"/>
    <xf numFmtId="0" fontId="19" fillId="0" borderId="0"/>
    <xf numFmtId="0" fontId="70" fillId="0" borderId="0"/>
    <xf numFmtId="0" fontId="278" fillId="0" borderId="0"/>
    <xf numFmtId="0" fontId="70" fillId="0" borderId="0"/>
    <xf numFmtId="0" fontId="278" fillId="0" borderId="0"/>
    <xf numFmtId="0" fontId="278" fillId="0" borderId="0"/>
    <xf numFmtId="0" fontId="19" fillId="0" borderId="0"/>
    <xf numFmtId="0" fontId="278" fillId="0" borderId="0"/>
    <xf numFmtId="0" fontId="56" fillId="0" borderId="52"/>
    <xf numFmtId="0" fontId="272" fillId="82" borderId="116"/>
    <xf numFmtId="0" fontId="278" fillId="48" borderId="83"/>
    <xf numFmtId="0" fontId="70" fillId="0" borderId="0"/>
    <xf numFmtId="0" fontId="70" fillId="0" borderId="0"/>
    <xf numFmtId="0" fontId="19" fillId="0" borderId="0"/>
    <xf numFmtId="0" fontId="70" fillId="0" borderId="0"/>
    <xf numFmtId="0" fontId="19" fillId="0" borderId="0"/>
    <xf numFmtId="0" fontId="76" fillId="55" borderId="0"/>
    <xf numFmtId="0" fontId="165" fillId="0" borderId="0"/>
    <xf numFmtId="0" fontId="70" fillId="0" borderId="0"/>
    <xf numFmtId="0" fontId="208" fillId="1" borderId="132"/>
    <xf numFmtId="0" fontId="70" fillId="0" borderId="0"/>
    <xf numFmtId="0" fontId="70" fillId="0" borderId="0"/>
    <xf numFmtId="0" fontId="64" fillId="0" borderId="55"/>
    <xf numFmtId="0" fontId="70" fillId="0" borderId="0"/>
    <xf numFmtId="0" fontId="70" fillId="0" borderId="0"/>
    <xf numFmtId="0" fontId="70" fillId="0" borderId="0"/>
    <xf numFmtId="0" fontId="70" fillId="0" borderId="0"/>
    <xf numFmtId="0" fontId="278" fillId="48" borderId="83"/>
    <xf numFmtId="0" fontId="278" fillId="0" borderId="0"/>
    <xf numFmtId="0" fontId="70" fillId="0" borderId="0"/>
    <xf numFmtId="0" fontId="278" fillId="0" borderId="0"/>
    <xf numFmtId="0" fontId="278" fillId="0" borderId="0"/>
    <xf numFmtId="0" fontId="278" fillId="0" borderId="0"/>
    <xf numFmtId="0" fontId="64" fillId="0" borderId="55"/>
    <xf numFmtId="0" fontId="76" fillId="44" borderId="0"/>
    <xf numFmtId="0" fontId="139" fillId="44" borderId="61"/>
    <xf numFmtId="0" fontId="8" fillId="45" borderId="0"/>
    <xf numFmtId="0" fontId="278" fillId="0" borderId="0"/>
    <xf numFmtId="0" fontId="278" fillId="0" borderId="0"/>
    <xf numFmtId="0" fontId="70" fillId="0" borderId="0"/>
    <xf numFmtId="0" fontId="70" fillId="0" borderId="0"/>
    <xf numFmtId="0" fontId="70" fillId="0" borderId="0"/>
    <xf numFmtId="0" fontId="278" fillId="0" borderId="0"/>
    <xf numFmtId="0" fontId="157" fillId="76" borderId="128"/>
    <xf numFmtId="0" fontId="26" fillId="0" borderId="0"/>
    <xf numFmtId="0" fontId="19" fillId="0" borderId="0"/>
    <xf numFmtId="0" fontId="19" fillId="0" borderId="0"/>
    <xf numFmtId="0" fontId="19" fillId="0" borderId="0"/>
    <xf numFmtId="0" fontId="270" fillId="0" borderId="112"/>
    <xf numFmtId="0" fontId="260" fillId="74" borderId="0"/>
    <xf numFmtId="0" fontId="70" fillId="0" borderId="0"/>
    <xf numFmtId="0" fontId="278" fillId="0" borderId="0"/>
    <xf numFmtId="0" fontId="46" fillId="0" borderId="0"/>
    <xf numFmtId="0" fontId="19" fillId="0" borderId="0"/>
    <xf numFmtId="0" fontId="70" fillId="0" borderId="0"/>
    <xf numFmtId="0" fontId="278" fillId="0" borderId="0"/>
    <xf numFmtId="0" fontId="70" fillId="0" borderId="0"/>
    <xf numFmtId="0" fontId="19" fillId="0" borderId="0"/>
    <xf numFmtId="0" fontId="70" fillId="40" borderId="0"/>
    <xf numFmtId="0" fontId="74" fillId="55" borderId="0"/>
    <xf numFmtId="0" fontId="270" fillId="0" borderId="112"/>
    <xf numFmtId="0" fontId="70" fillId="0" borderId="0"/>
    <xf numFmtId="0" fontId="70" fillId="0" borderId="0"/>
    <xf numFmtId="0" fontId="270" fillId="0" borderId="112"/>
    <xf numFmtId="0" fontId="70" fillId="0" borderId="0"/>
    <xf numFmtId="0" fontId="278" fillId="0" borderId="88"/>
    <xf numFmtId="0" fontId="19" fillId="0" borderId="0"/>
    <xf numFmtId="0" fontId="270" fillId="0" borderId="112"/>
    <xf numFmtId="0" fontId="278" fillId="0" borderId="0"/>
    <xf numFmtId="0" fontId="70" fillId="0" borderId="0"/>
    <xf numFmtId="0" fontId="70" fillId="0" borderId="0"/>
    <xf numFmtId="0" fontId="19" fillId="0" borderId="0"/>
    <xf numFmtId="0" fontId="3" fillId="63" borderId="137"/>
    <xf numFmtId="0" fontId="139" fillId="44" borderId="61"/>
    <xf numFmtId="0" fontId="19" fillId="0" borderId="0"/>
    <xf numFmtId="0" fontId="70" fillId="0" borderId="0"/>
    <xf numFmtId="0" fontId="141" fillId="0" borderId="168"/>
    <xf numFmtId="0" fontId="46" fillId="0" borderId="0"/>
    <xf numFmtId="0" fontId="278" fillId="0" borderId="0"/>
    <xf numFmtId="0" fontId="278" fillId="48" borderId="83"/>
    <xf numFmtId="0" fontId="278" fillId="48" borderId="83"/>
    <xf numFmtId="0" fontId="149" fillId="75" borderId="137"/>
    <xf numFmtId="0" fontId="70" fillId="0" borderId="0"/>
    <xf numFmtId="0" fontId="19" fillId="0" borderId="0"/>
    <xf numFmtId="0" fontId="70" fillId="0" borderId="0"/>
    <xf numFmtId="0" fontId="70" fillId="0" borderId="0"/>
    <xf numFmtId="0" fontId="85" fillId="0" borderId="144"/>
    <xf numFmtId="0" fontId="270" fillId="0" borderId="112"/>
    <xf numFmtId="0" fontId="278" fillId="0" borderId="0"/>
    <xf numFmtId="0" fontId="19" fillId="0" borderId="0"/>
    <xf numFmtId="0" fontId="70" fillId="0" borderId="0"/>
    <xf numFmtId="0" fontId="139" fillId="44" borderId="61"/>
    <xf numFmtId="0" fontId="70" fillId="42" borderId="0"/>
    <xf numFmtId="0" fontId="70" fillId="0" borderId="0"/>
    <xf numFmtId="0" fontId="70" fillId="0" borderId="0"/>
    <xf numFmtId="0" fontId="70" fillId="0" borderId="0"/>
    <xf numFmtId="0" fontId="70" fillId="0" borderId="0"/>
    <xf numFmtId="0" fontId="19" fillId="0" borderId="0"/>
    <xf numFmtId="0" fontId="278" fillId="0" borderId="0"/>
    <xf numFmtId="0" fontId="19" fillId="0" borderId="0"/>
    <xf numFmtId="0" fontId="56" fillId="0" borderId="52"/>
    <xf numFmtId="0" fontId="139" fillId="44" borderId="61"/>
    <xf numFmtId="0" fontId="278" fillId="0" borderId="0"/>
    <xf numFmtId="0" fontId="70" fillId="0" borderId="0"/>
    <xf numFmtId="0" fontId="70" fillId="0" borderId="0"/>
    <xf numFmtId="0" fontId="70" fillId="0" borderId="0"/>
    <xf numFmtId="0" fontId="19" fillId="0" borderId="0"/>
    <xf numFmtId="0" fontId="270" fillId="0" borderId="112"/>
    <xf numFmtId="0" fontId="63" fillId="0" borderId="55"/>
    <xf numFmtId="0" fontId="70" fillId="0" borderId="0"/>
    <xf numFmtId="0" fontId="70" fillId="0" borderId="0"/>
    <xf numFmtId="0" fontId="135" fillId="0" borderId="0"/>
    <xf numFmtId="0" fontId="70" fillId="0" borderId="0"/>
    <xf numFmtId="0" fontId="19" fillId="0" borderId="0"/>
    <xf numFmtId="0" fontId="19" fillId="0" borderId="0"/>
    <xf numFmtId="0" fontId="278" fillId="48" borderId="83"/>
    <xf numFmtId="0" fontId="19" fillId="0" borderId="0"/>
    <xf numFmtId="0" fontId="278" fillId="0" borderId="0"/>
    <xf numFmtId="0" fontId="74" fillId="55" borderId="0"/>
    <xf numFmtId="0" fontId="139" fillId="44" borderId="61"/>
    <xf numFmtId="0" fontId="70" fillId="0" borderId="0"/>
    <xf numFmtId="0" fontId="19" fillId="0" borderId="0"/>
    <xf numFmtId="0" fontId="70" fillId="0" borderId="0"/>
    <xf numFmtId="0" fontId="278" fillId="0" borderId="0"/>
    <xf numFmtId="0" fontId="270" fillId="0" borderId="112"/>
    <xf numFmtId="0" fontId="19" fillId="0" borderId="0"/>
    <xf numFmtId="0" fontId="70" fillId="0" borderId="0"/>
    <xf numFmtId="0" fontId="19" fillId="0" borderId="0"/>
    <xf numFmtId="0" fontId="70" fillId="0" borderId="0"/>
    <xf numFmtId="0" fontId="278" fillId="0" borderId="0"/>
    <xf numFmtId="0" fontId="70" fillId="0" borderId="0"/>
    <xf numFmtId="0" fontId="70" fillId="0" borderId="0"/>
    <xf numFmtId="0" fontId="54" fillId="0" borderId="0"/>
    <xf numFmtId="0" fontId="278" fillId="48" borderId="83"/>
    <xf numFmtId="0" fontId="70" fillId="0" borderId="0"/>
    <xf numFmtId="0" fontId="278" fillId="0" borderId="0"/>
    <xf numFmtId="0" fontId="76" fillId="47" borderId="0"/>
    <xf numFmtId="0" fontId="52" fillId="0" borderId="0"/>
    <xf numFmtId="0" fontId="278" fillId="48" borderId="83"/>
    <xf numFmtId="0" fontId="70" fillId="0" borderId="0"/>
    <xf numFmtId="0" fontId="278" fillId="0" borderId="0"/>
    <xf numFmtId="0" fontId="74" fillId="54" borderId="0"/>
    <xf numFmtId="0" fontId="70" fillId="0" borderId="0"/>
    <xf numFmtId="0" fontId="19" fillId="0" borderId="0"/>
    <xf numFmtId="0" fontId="278" fillId="0" borderId="0"/>
    <xf numFmtId="0" fontId="278" fillId="0" borderId="0"/>
    <xf numFmtId="0" fontId="8" fillId="45" borderId="0"/>
    <xf numFmtId="0" fontId="70" fillId="0" borderId="0"/>
    <xf numFmtId="0" fontId="70" fillId="0" borderId="0"/>
    <xf numFmtId="0" fontId="70" fillId="0" borderId="0"/>
    <xf numFmtId="0" fontId="270" fillId="0" borderId="112"/>
    <xf numFmtId="0" fontId="19" fillId="0" borderId="0"/>
    <xf numFmtId="0" fontId="70" fillId="0" borderId="0"/>
    <xf numFmtId="0" fontId="278" fillId="0" borderId="0"/>
    <xf numFmtId="0" fontId="149" fillId="75" borderId="137"/>
    <xf numFmtId="0" fontId="278" fillId="48" borderId="83"/>
    <xf numFmtId="0" fontId="19" fillId="0" borderId="0"/>
    <xf numFmtId="0" fontId="278" fillId="48" borderId="83"/>
    <xf numFmtId="0" fontId="278" fillId="0" borderId="0"/>
    <xf numFmtId="0" fontId="70" fillId="0" borderId="0"/>
    <xf numFmtId="0" fontId="278" fillId="0" borderId="0"/>
    <xf numFmtId="0" fontId="70" fillId="0" borderId="0"/>
    <xf numFmtId="0" fontId="70" fillId="0" borderId="0"/>
    <xf numFmtId="0" fontId="19" fillId="0" borderId="0"/>
    <xf numFmtId="0" fontId="278" fillId="48" borderId="83"/>
    <xf numFmtId="0" fontId="70" fillId="0" borderId="0"/>
    <xf numFmtId="0" fontId="278" fillId="0" borderId="0"/>
    <xf numFmtId="0" fontId="278" fillId="0" borderId="0"/>
    <xf numFmtId="0" fontId="70" fillId="0" borderId="0"/>
    <xf numFmtId="0" fontId="70" fillId="0" borderId="0"/>
    <xf numFmtId="0" fontId="70" fillId="0" borderId="0"/>
    <xf numFmtId="0" fontId="70" fillId="0" borderId="0"/>
    <xf numFmtId="0" fontId="19" fillId="0" borderId="0"/>
    <xf numFmtId="0" fontId="70" fillId="0" borderId="0"/>
    <xf numFmtId="0" fontId="70" fillId="0" borderId="0"/>
    <xf numFmtId="0" fontId="70" fillId="0" borderId="0"/>
    <xf numFmtId="0" fontId="70" fillId="0" borderId="0"/>
    <xf numFmtId="0" fontId="19" fillId="0" borderId="0"/>
    <xf numFmtId="0" fontId="70" fillId="0" borderId="0"/>
    <xf numFmtId="0" fontId="139" fillId="44" borderId="61"/>
    <xf numFmtId="0" fontId="70" fillId="0" borderId="0"/>
    <xf numFmtId="0" fontId="70" fillId="0" borderId="0"/>
    <xf numFmtId="0" fontId="70" fillId="0" borderId="0"/>
    <xf numFmtId="0" fontId="278" fillId="0" borderId="0"/>
    <xf numFmtId="0" fontId="70" fillId="0" borderId="0"/>
    <xf numFmtId="0" fontId="272" fillId="82" borderId="116"/>
    <xf numFmtId="0" fontId="74" fillId="49" borderId="0"/>
    <xf numFmtId="0" fontId="19" fillId="0" borderId="0"/>
    <xf numFmtId="0" fontId="70" fillId="0" borderId="0"/>
    <xf numFmtId="0" fontId="70" fillId="0" borderId="0"/>
    <xf numFmtId="0" fontId="278" fillId="0" borderId="0"/>
    <xf numFmtId="0" fontId="70" fillId="0" borderId="0"/>
    <xf numFmtId="0" fontId="278" fillId="0" borderId="0"/>
    <xf numFmtId="0" fontId="19" fillId="0" borderId="0"/>
    <xf numFmtId="0" fontId="8" fillId="52" borderId="0"/>
    <xf numFmtId="0" fontId="74" fillId="60" borderId="0"/>
    <xf numFmtId="0" fontId="278" fillId="48" borderId="83"/>
    <xf numFmtId="0" fontId="70" fillId="0" borderId="0"/>
    <xf numFmtId="0" fontId="70" fillId="0" borderId="0"/>
    <xf numFmtId="0" fontId="278" fillId="48" borderId="83"/>
    <xf numFmtId="0" fontId="19" fillId="0" borderId="0"/>
    <xf numFmtId="0" fontId="19" fillId="0" borderId="0"/>
    <xf numFmtId="0" fontId="70" fillId="0" borderId="0"/>
    <xf numFmtId="0" fontId="19" fillId="0" borderId="0"/>
    <xf numFmtId="0" fontId="8" fillId="51" borderId="0"/>
    <xf numFmtId="0" fontId="228" fillId="45" borderId="84"/>
    <xf numFmtId="0" fontId="19" fillId="0" borderId="0"/>
    <xf numFmtId="0" fontId="278" fillId="0" borderId="0"/>
    <xf numFmtId="0" fontId="17" fillId="0" borderId="0"/>
    <xf numFmtId="0" fontId="270" fillId="0" borderId="112"/>
    <xf numFmtId="0" fontId="70" fillId="0" borderId="0"/>
    <xf numFmtId="0" fontId="19" fillId="0" borderId="0"/>
    <xf numFmtId="0" fontId="270" fillId="0" borderId="112"/>
    <xf numFmtId="0" fontId="278" fillId="48" borderId="83"/>
    <xf numFmtId="0" fontId="278" fillId="48" borderId="83"/>
    <xf numFmtId="0" fontId="70" fillId="0" borderId="0"/>
    <xf numFmtId="0" fontId="70" fillId="0" borderId="0"/>
    <xf numFmtId="0" fontId="19" fillId="0" borderId="0"/>
    <xf numFmtId="0" fontId="278" fillId="0" borderId="0"/>
    <xf numFmtId="0" fontId="70" fillId="0" borderId="0"/>
    <xf numFmtId="0" fontId="70" fillId="0" borderId="0"/>
    <xf numFmtId="0" fontId="70" fillId="0" borderId="0"/>
    <xf numFmtId="0" fontId="70" fillId="0" borderId="0"/>
    <xf numFmtId="0" fontId="59" fillId="0" borderId="54"/>
    <xf numFmtId="0" fontId="278" fillId="0" borderId="0"/>
    <xf numFmtId="0" fontId="19" fillId="0" borderId="0"/>
    <xf numFmtId="0" fontId="278" fillId="0" borderId="0"/>
    <xf numFmtId="0" fontId="70" fillId="0" borderId="0"/>
    <xf numFmtId="0" fontId="70" fillId="0" borderId="0"/>
    <xf numFmtId="0" fontId="70" fillId="0" borderId="0"/>
    <xf numFmtId="0" fontId="278" fillId="0" borderId="0"/>
    <xf numFmtId="0" fontId="57" fillId="0" borderId="53"/>
    <xf numFmtId="0" fontId="19" fillId="0" borderId="0"/>
    <xf numFmtId="0" fontId="70" fillId="0" borderId="0"/>
    <xf numFmtId="0" fontId="278" fillId="0" borderId="0"/>
    <xf numFmtId="0" fontId="70" fillId="0" borderId="0"/>
    <xf numFmtId="0" fontId="278" fillId="48" borderId="83"/>
    <xf numFmtId="0" fontId="70" fillId="0" borderId="0"/>
    <xf numFmtId="0" fontId="278" fillId="48" borderId="83"/>
    <xf numFmtId="0" fontId="92" fillId="0" borderId="0"/>
    <xf numFmtId="0" fontId="50" fillId="0" borderId="0"/>
    <xf numFmtId="0" fontId="70" fillId="14" borderId="50"/>
    <xf numFmtId="0" fontId="70" fillId="0" borderId="0"/>
    <xf numFmtId="0" fontId="270" fillId="0" borderId="112"/>
    <xf numFmtId="0" fontId="270" fillId="0" borderId="112"/>
    <xf numFmtId="0" fontId="70" fillId="0" borderId="0"/>
    <xf numFmtId="0" fontId="59" fillId="0" borderId="54"/>
    <xf numFmtId="0" fontId="278" fillId="0" borderId="0"/>
    <xf numFmtId="0" fontId="70" fillId="0" borderId="0"/>
    <xf numFmtId="0" fontId="70" fillId="0" borderId="0"/>
    <xf numFmtId="0" fontId="278" fillId="0" borderId="0"/>
    <xf numFmtId="0" fontId="19" fillId="0" borderId="0"/>
    <xf numFmtId="0" fontId="278" fillId="0" borderId="0"/>
    <xf numFmtId="0" fontId="19" fillId="0" borderId="0"/>
    <xf numFmtId="0" fontId="139" fillId="44" borderId="61"/>
    <xf numFmtId="0" fontId="270" fillId="0" borderId="112"/>
    <xf numFmtId="0" fontId="278" fillId="0" borderId="0"/>
    <xf numFmtId="0" fontId="278" fillId="0" borderId="0"/>
    <xf numFmtId="0" fontId="278" fillId="0" borderId="0"/>
    <xf numFmtId="0" fontId="70" fillId="0" borderId="0"/>
    <xf numFmtId="0" fontId="70" fillId="0" borderId="0"/>
    <xf numFmtId="0" fontId="76" fillId="59" borderId="0"/>
    <xf numFmtId="0" fontId="276" fillId="0" borderId="0"/>
    <xf numFmtId="0" fontId="276" fillId="61" borderId="0"/>
    <xf numFmtId="0" fontId="278" fillId="0" borderId="0"/>
    <xf numFmtId="0" fontId="19" fillId="0" borderId="0"/>
    <xf numFmtId="0" fontId="278" fillId="0" borderId="0"/>
    <xf numFmtId="0" fontId="178" fillId="0" borderId="0"/>
    <xf numFmtId="0" fontId="56" fillId="0" borderId="52"/>
    <xf numFmtId="0" fontId="192" fillId="0" borderId="79"/>
    <xf numFmtId="0" fontId="70" fillId="0" borderId="0"/>
    <xf numFmtId="0" fontId="70" fillId="0" borderId="0"/>
    <xf numFmtId="0" fontId="70" fillId="0" borderId="0"/>
    <xf numFmtId="0" fontId="278" fillId="0" borderId="0"/>
    <xf numFmtId="0" fontId="70" fillId="0" borderId="0"/>
    <xf numFmtId="0" fontId="70" fillId="0" borderId="0"/>
    <xf numFmtId="0" fontId="70" fillId="0" borderId="0"/>
    <xf numFmtId="0" fontId="81" fillId="0" borderId="132"/>
    <xf numFmtId="0" fontId="19" fillId="0" borderId="0"/>
    <xf numFmtId="0" fontId="19" fillId="0" borderId="0"/>
    <xf numFmtId="0" fontId="19" fillId="0" borderId="0"/>
    <xf numFmtId="0" fontId="270" fillId="0" borderId="112"/>
    <xf numFmtId="0" fontId="278" fillId="0" borderId="0"/>
    <xf numFmtId="0" fontId="278" fillId="0" borderId="0"/>
    <xf numFmtId="0" fontId="70" fillId="0" borderId="0"/>
    <xf numFmtId="0" fontId="278" fillId="48" borderId="83"/>
    <xf numFmtId="0" fontId="55" fillId="0" borderId="0"/>
    <xf numFmtId="0" fontId="70" fillId="0" borderId="0"/>
    <xf numFmtId="0" fontId="70" fillId="0" borderId="0"/>
    <xf numFmtId="0" fontId="70" fillId="47" borderId="0"/>
    <xf numFmtId="0" fontId="70" fillId="0" borderId="0"/>
    <xf numFmtId="0" fontId="19" fillId="0" borderId="0"/>
    <xf numFmtId="0" fontId="70" fillId="0" borderId="0"/>
    <xf numFmtId="0" fontId="19" fillId="0" borderId="0"/>
    <xf numFmtId="0" fontId="59" fillId="0" borderId="54"/>
    <xf numFmtId="0" fontId="59" fillId="0" borderId="54"/>
    <xf numFmtId="0" fontId="70" fillId="0" borderId="0"/>
    <xf numFmtId="0" fontId="70" fillId="0" borderId="0"/>
    <xf numFmtId="0" fontId="74" fillId="53" borderId="0"/>
    <xf numFmtId="0" fontId="19" fillId="0" borderId="0"/>
    <xf numFmtId="0" fontId="70" fillId="0" borderId="0"/>
    <xf numFmtId="0" fontId="278" fillId="0" borderId="0"/>
    <xf numFmtId="0" fontId="70" fillId="0" borderId="0"/>
    <xf numFmtId="0" fontId="19" fillId="0" borderId="0"/>
    <xf numFmtId="0" fontId="19" fillId="0" borderId="0"/>
    <xf numFmtId="0" fontId="70" fillId="40" borderId="0"/>
    <xf numFmtId="0" fontId="19" fillId="0" borderId="0"/>
    <xf numFmtId="0" fontId="70" fillId="0" borderId="0"/>
    <xf numFmtId="0" fontId="208" fillId="1" borderId="132"/>
    <xf numFmtId="0" fontId="70" fillId="0" borderId="0"/>
    <xf numFmtId="0" fontId="278" fillId="0" borderId="0"/>
    <xf numFmtId="0" fontId="270" fillId="0" borderId="112"/>
    <xf numFmtId="0" fontId="70" fillId="0" borderId="0"/>
    <xf numFmtId="0" fontId="70" fillId="0" borderId="0"/>
    <xf numFmtId="0" fontId="270" fillId="0" borderId="112"/>
    <xf numFmtId="0" fontId="273" fillId="0" borderId="128"/>
    <xf numFmtId="0" fontId="70" fillId="0" borderId="0"/>
    <xf numFmtId="0" fontId="19" fillId="0" borderId="0"/>
    <xf numFmtId="0" fontId="278" fillId="0" borderId="0"/>
    <xf numFmtId="0" fontId="278" fillId="0" borderId="0"/>
    <xf numFmtId="0" fontId="208" fillId="0" borderId="0"/>
    <xf numFmtId="0" fontId="139" fillId="44" borderId="61"/>
    <xf numFmtId="0" fontId="19" fillId="0" borderId="0"/>
    <xf numFmtId="0" fontId="70" fillId="0" borderId="0"/>
    <xf numFmtId="0" fontId="70" fillId="0" borderId="0"/>
    <xf numFmtId="0" fontId="278" fillId="0" borderId="0"/>
    <xf numFmtId="0" fontId="19" fillId="0" borderId="0"/>
    <xf numFmtId="0" fontId="8" fillId="44" borderId="0"/>
    <xf numFmtId="0" fontId="278" fillId="0" borderId="0"/>
    <xf numFmtId="0" fontId="278" fillId="48" borderId="83"/>
    <xf numFmtId="0" fontId="70" fillId="0" borderId="0"/>
    <xf numFmtId="0" fontId="278" fillId="0" borderId="0"/>
    <xf numFmtId="0" fontId="70" fillId="0" borderId="0"/>
    <xf numFmtId="0" fontId="278" fillId="0" borderId="0"/>
    <xf numFmtId="0" fontId="19" fillId="0" borderId="0"/>
    <xf numFmtId="0" fontId="70" fillId="0" borderId="0"/>
    <xf numFmtId="0" fontId="278" fillId="0" borderId="0"/>
    <xf numFmtId="0" fontId="70" fillId="0" borderId="0"/>
    <xf numFmtId="0" fontId="59" fillId="0" borderId="0"/>
    <xf numFmtId="0" fontId="19" fillId="0" borderId="0"/>
    <xf numFmtId="0" fontId="19" fillId="0" borderId="0"/>
    <xf numFmtId="0" fontId="70" fillId="0" borderId="0"/>
    <xf numFmtId="0" fontId="70" fillId="0" borderId="0"/>
    <xf numFmtId="0" fontId="278" fillId="0" borderId="0"/>
    <xf numFmtId="0" fontId="19" fillId="0" borderId="0"/>
    <xf numFmtId="0" fontId="19" fillId="0" borderId="0"/>
    <xf numFmtId="0" fontId="278" fillId="0" borderId="0"/>
    <xf numFmtId="0" fontId="278" fillId="48" borderId="83"/>
    <xf numFmtId="0" fontId="270" fillId="0" borderId="112"/>
    <xf numFmtId="0" fontId="70" fillId="0" borderId="0"/>
    <xf numFmtId="0" fontId="19" fillId="0" borderId="0"/>
    <xf numFmtId="0" fontId="70" fillId="0" borderId="0"/>
    <xf numFmtId="0" fontId="19" fillId="0" borderId="0"/>
    <xf numFmtId="0" fontId="19" fillId="0" borderId="0"/>
    <xf numFmtId="0" fontId="278" fillId="0" borderId="0"/>
    <xf numFmtId="0" fontId="139" fillId="44" borderId="61"/>
    <xf numFmtId="0" fontId="19" fillId="0" borderId="0"/>
    <xf numFmtId="0" fontId="19" fillId="0" borderId="0"/>
    <xf numFmtId="0" fontId="26" fillId="0" borderId="106"/>
    <xf numFmtId="0" fontId="278" fillId="0" borderId="0"/>
    <xf numFmtId="0" fontId="19" fillId="0" borderId="0"/>
    <xf numFmtId="0" fontId="139" fillId="44" borderId="61"/>
    <xf numFmtId="0" fontId="70" fillId="0" borderId="0"/>
    <xf numFmtId="0" fontId="70" fillId="0" borderId="0"/>
    <xf numFmtId="0" fontId="8" fillId="51" borderId="0"/>
    <xf numFmtId="0" fontId="278" fillId="0" borderId="0"/>
    <xf numFmtId="0" fontId="70" fillId="0" borderId="0"/>
    <xf numFmtId="0" fontId="70" fillId="0" borderId="0"/>
    <xf numFmtId="0" fontId="19" fillId="0" borderId="0"/>
    <xf numFmtId="0" fontId="45" fillId="57" borderId="0"/>
    <xf numFmtId="0" fontId="70" fillId="0" borderId="0"/>
    <xf numFmtId="0" fontId="140" fillId="44" borderId="61"/>
    <xf numFmtId="0" fontId="70" fillId="0" borderId="0"/>
    <xf numFmtId="0" fontId="278" fillId="48" borderId="83"/>
    <xf numFmtId="0" fontId="278" fillId="0" borderId="0"/>
    <xf numFmtId="0" fontId="70" fillId="0" borderId="0"/>
    <xf numFmtId="0" fontId="270" fillId="0" borderId="112"/>
    <xf numFmtId="0" fontId="70" fillId="0" borderId="0"/>
    <xf numFmtId="0" fontId="278" fillId="48" borderId="83"/>
    <xf numFmtId="0" fontId="19" fillId="0" borderId="0"/>
    <xf numFmtId="0" fontId="278" fillId="0" borderId="0"/>
    <xf numFmtId="0" fontId="278" fillId="0" borderId="0"/>
    <xf numFmtId="0" fontId="19" fillId="0" borderId="0"/>
    <xf numFmtId="0" fontId="278" fillId="0" borderId="0"/>
    <xf numFmtId="0" fontId="278" fillId="48" borderId="83"/>
    <xf numFmtId="0" fontId="19" fillId="0" borderId="0"/>
    <xf numFmtId="0" fontId="19" fillId="0" borderId="0"/>
    <xf numFmtId="0" fontId="70" fillId="0" borderId="0"/>
    <xf numFmtId="0" fontId="70" fillId="0" borderId="0"/>
    <xf numFmtId="0" fontId="38" fillId="42" borderId="0"/>
    <xf numFmtId="0" fontId="70" fillId="0" borderId="0"/>
    <xf numFmtId="0" fontId="59" fillId="0" borderId="54"/>
    <xf numFmtId="0" fontId="70" fillId="0" borderId="0"/>
    <xf numFmtId="0" fontId="19" fillId="0" borderId="0"/>
    <xf numFmtId="0" fontId="19" fillId="0" borderId="0"/>
    <xf numFmtId="0" fontId="278" fillId="0" borderId="0"/>
    <xf numFmtId="0" fontId="70" fillId="0" borderId="0"/>
    <xf numFmtId="0" fontId="70" fillId="0" borderId="0"/>
    <xf numFmtId="0" fontId="70" fillId="0" borderId="0"/>
    <xf numFmtId="0" fontId="56" fillId="0" borderId="52"/>
    <xf numFmtId="0" fontId="56" fillId="0" borderId="52"/>
    <xf numFmtId="0" fontId="56" fillId="0" borderId="52"/>
    <xf numFmtId="0" fontId="272" fillId="0" borderId="144"/>
    <xf numFmtId="0" fontId="119" fillId="0" borderId="0"/>
    <xf numFmtId="0" fontId="19" fillId="0" borderId="0"/>
    <xf numFmtId="0" fontId="278" fillId="0" borderId="0"/>
    <xf numFmtId="0" fontId="270" fillId="0" borderId="112"/>
    <xf numFmtId="0" fontId="139" fillId="44" borderId="61"/>
    <xf numFmtId="0" fontId="262" fillId="0" borderId="0"/>
    <xf numFmtId="0" fontId="19" fillId="0" borderId="0"/>
    <xf numFmtId="0" fontId="70" fillId="0" borderId="0"/>
    <xf numFmtId="0" fontId="278" fillId="0" borderId="0"/>
    <xf numFmtId="0" fontId="70" fillId="0" borderId="0"/>
    <xf numFmtId="0" fontId="74" fillId="49" borderId="0"/>
    <xf numFmtId="0" fontId="278" fillId="48" borderId="83"/>
    <xf numFmtId="0" fontId="139" fillId="44" borderId="61"/>
    <xf numFmtId="0" fontId="70" fillId="0" borderId="0"/>
    <xf numFmtId="0" fontId="270" fillId="0" borderId="112"/>
    <xf numFmtId="0" fontId="276" fillId="82" borderId="116"/>
    <xf numFmtId="0" fontId="19" fillId="0" borderId="0"/>
    <xf numFmtId="0" fontId="70" fillId="0" borderId="0"/>
    <xf numFmtId="0" fontId="19" fillId="0" borderId="0"/>
    <xf numFmtId="0" fontId="19" fillId="0" borderId="0"/>
    <xf numFmtId="0" fontId="70" fillId="0" borderId="0"/>
    <xf numFmtId="0" fontId="70" fillId="0" borderId="0"/>
    <xf numFmtId="0" fontId="19" fillId="0" borderId="0"/>
    <xf numFmtId="0" fontId="19" fillId="0" borderId="0"/>
    <xf numFmtId="0" fontId="19" fillId="0" borderId="0"/>
    <xf numFmtId="0" fontId="70" fillId="42" borderId="0"/>
    <xf numFmtId="0" fontId="74" fillId="53" borderId="0"/>
    <xf numFmtId="0" fontId="70" fillId="0" borderId="0"/>
    <xf numFmtId="0" fontId="70" fillId="0" borderId="0"/>
    <xf numFmtId="0" fontId="278" fillId="0" borderId="0"/>
    <xf numFmtId="0" fontId="19" fillId="0" borderId="0"/>
    <xf numFmtId="0" fontId="19" fillId="0" borderId="0"/>
    <xf numFmtId="0" fontId="278" fillId="0" borderId="0"/>
    <xf numFmtId="0" fontId="19" fillId="0" borderId="0"/>
    <xf numFmtId="0" fontId="19" fillId="0" borderId="0"/>
    <xf numFmtId="0" fontId="278" fillId="0" borderId="0"/>
    <xf numFmtId="0" fontId="19" fillId="0" borderId="0"/>
    <xf numFmtId="0" fontId="19" fillId="0" borderId="0"/>
    <xf numFmtId="0" fontId="70" fillId="0" borderId="0"/>
    <xf numFmtId="0" fontId="19" fillId="0" borderId="0"/>
    <xf numFmtId="0" fontId="278" fillId="0" borderId="0"/>
    <xf numFmtId="0" fontId="272" fillId="0" borderId="144"/>
    <xf numFmtId="0" fontId="46" fillId="0" borderId="0"/>
    <xf numFmtId="0" fontId="278" fillId="0" borderId="0"/>
    <xf numFmtId="0" fontId="70" fillId="0" borderId="0"/>
    <xf numFmtId="0" fontId="19" fillId="0" borderId="0"/>
    <xf numFmtId="0" fontId="59" fillId="0" borderId="54"/>
    <xf numFmtId="0" fontId="70" fillId="0" borderId="0"/>
    <xf numFmtId="0" fontId="19" fillId="0" borderId="0"/>
    <xf numFmtId="0" fontId="19" fillId="0" borderId="0"/>
    <xf numFmtId="0" fontId="139" fillId="44" borderId="61"/>
    <xf numFmtId="0" fontId="70" fillId="0" borderId="0"/>
    <xf numFmtId="0" fontId="139" fillId="44" borderId="61"/>
    <xf numFmtId="0" fontId="19" fillId="0" borderId="0"/>
    <xf numFmtId="0" fontId="278" fillId="48" borderId="83"/>
    <xf numFmtId="0" fontId="278" fillId="0" borderId="0"/>
    <xf numFmtId="0" fontId="70" fillId="0" borderId="0"/>
    <xf numFmtId="0" fontId="278" fillId="0" borderId="0"/>
    <xf numFmtId="0" fontId="70" fillId="43" borderId="0"/>
    <xf numFmtId="0" fontId="278" fillId="0" borderId="0"/>
    <xf numFmtId="0" fontId="278" fillId="48" borderId="83"/>
    <xf numFmtId="0" fontId="139" fillId="44" borderId="61"/>
    <xf numFmtId="0" fontId="278" fillId="0" borderId="0"/>
    <xf numFmtId="0" fontId="70" fillId="0" borderId="0"/>
    <xf numFmtId="0" fontId="278" fillId="0" borderId="0"/>
    <xf numFmtId="0" fontId="70" fillId="43" borderId="0"/>
    <xf numFmtId="0" fontId="19" fillId="0" borderId="0"/>
    <xf numFmtId="0" fontId="70" fillId="44" borderId="0"/>
    <xf numFmtId="0" fontId="273" fillId="0" borderId="128"/>
    <xf numFmtId="0" fontId="196" fillId="11" borderId="0"/>
    <xf numFmtId="0" fontId="278" fillId="0" borderId="0"/>
    <xf numFmtId="0" fontId="70" fillId="0" borderId="0"/>
    <xf numFmtId="0" fontId="70" fillId="0" borderId="0"/>
    <xf numFmtId="0" fontId="278" fillId="0" borderId="0"/>
    <xf numFmtId="0" fontId="19" fillId="0" borderId="0"/>
    <xf numFmtId="0" fontId="278" fillId="0" borderId="0"/>
    <xf numFmtId="0" fontId="278" fillId="0" borderId="0"/>
    <xf numFmtId="0" fontId="278" fillId="0" borderId="0"/>
    <xf numFmtId="0" fontId="19" fillId="0" borderId="0"/>
    <xf numFmtId="0" fontId="278" fillId="0" borderId="0"/>
    <xf numFmtId="0" fontId="19" fillId="0" borderId="0"/>
    <xf numFmtId="0" fontId="278" fillId="0" borderId="0"/>
    <xf numFmtId="0" fontId="278" fillId="0" borderId="0"/>
    <xf numFmtId="0" fontId="46" fillId="0" borderId="0"/>
    <xf numFmtId="0" fontId="278" fillId="0" borderId="0"/>
    <xf numFmtId="0" fontId="19" fillId="0" borderId="0"/>
    <xf numFmtId="0" fontId="70" fillId="0" borderId="0"/>
    <xf numFmtId="0" fontId="81" fillId="0" borderId="36"/>
    <xf numFmtId="0" fontId="19" fillId="0" borderId="0"/>
    <xf numFmtId="0" fontId="19" fillId="0" borderId="0"/>
    <xf numFmtId="0" fontId="70" fillId="0" borderId="0"/>
    <xf numFmtId="0" fontId="139" fillId="44" borderId="61"/>
    <xf numFmtId="0" fontId="70" fillId="0" borderId="0"/>
    <xf numFmtId="0" fontId="70" fillId="0" borderId="0"/>
    <xf numFmtId="0" fontId="19" fillId="0" borderId="0"/>
    <xf numFmtId="0" fontId="70" fillId="42" borderId="0"/>
    <xf numFmtId="0" fontId="56" fillId="0" borderId="52"/>
    <xf numFmtId="0" fontId="70" fillId="0" borderId="0"/>
    <xf numFmtId="0" fontId="19" fillId="0" borderId="0"/>
    <xf numFmtId="0" fontId="19" fillId="0" borderId="0"/>
    <xf numFmtId="0" fontId="70" fillId="0" borderId="0"/>
    <xf numFmtId="0" fontId="278" fillId="0" borderId="0"/>
    <xf numFmtId="0" fontId="19" fillId="0" borderId="0"/>
    <xf numFmtId="0" fontId="19" fillId="0" borderId="0"/>
    <xf numFmtId="0" fontId="79" fillId="0" borderId="116"/>
    <xf numFmtId="0" fontId="228" fillId="45" borderId="84"/>
    <xf numFmtId="0" fontId="56" fillId="0" borderId="52"/>
    <xf numFmtId="0" fontId="70" fillId="0" borderId="0"/>
    <xf numFmtId="0" fontId="278" fillId="0" borderId="0"/>
    <xf numFmtId="0" fontId="70" fillId="0" borderId="0"/>
    <xf numFmtId="0" fontId="19" fillId="0" borderId="0"/>
    <xf numFmtId="0" fontId="118" fillId="0" borderId="0"/>
    <xf numFmtId="0" fontId="8" fillId="48" borderId="0"/>
    <xf numFmtId="0" fontId="70" fillId="0" borderId="0"/>
    <xf numFmtId="0" fontId="278" fillId="0" borderId="0"/>
    <xf numFmtId="0" fontId="59" fillId="0" borderId="54"/>
    <xf numFmtId="0" fontId="278" fillId="0" borderId="0"/>
    <xf numFmtId="0" fontId="270" fillId="0" borderId="112"/>
    <xf numFmtId="0" fontId="278" fillId="48" borderId="83"/>
    <xf numFmtId="0" fontId="19" fillId="0" borderId="0"/>
    <xf numFmtId="0" fontId="50" fillId="0" borderId="94"/>
    <xf numFmtId="0" fontId="74" fillId="59" borderId="0"/>
    <xf numFmtId="0" fontId="278" fillId="0" borderId="0"/>
    <xf numFmtId="0" fontId="278" fillId="0" borderId="0"/>
    <xf numFmtId="0" fontId="19" fillId="0" borderId="0"/>
    <xf numFmtId="0" fontId="278" fillId="0" borderId="0"/>
    <xf numFmtId="0" fontId="278" fillId="48" borderId="83"/>
    <xf numFmtId="0" fontId="139" fillId="44" borderId="61"/>
    <xf numFmtId="0" fontId="19" fillId="0" borderId="0"/>
    <xf numFmtId="0" fontId="70" fillId="0" borderId="0"/>
    <xf numFmtId="0" fontId="278" fillId="48" borderId="83"/>
    <xf numFmtId="0" fontId="19" fillId="0" borderId="0"/>
    <xf numFmtId="0" fontId="46" fillId="0" borderId="0"/>
    <xf numFmtId="0" fontId="70" fillId="0" borderId="0"/>
    <xf numFmtId="0" fontId="70" fillId="0" borderId="0"/>
    <xf numFmtId="0" fontId="70" fillId="0" borderId="0"/>
    <xf numFmtId="0" fontId="70" fillId="0" borderId="0"/>
    <xf numFmtId="0" fontId="70" fillId="0" borderId="0"/>
    <xf numFmtId="0" fontId="278" fillId="0" borderId="0"/>
    <xf numFmtId="0" fontId="8" fillId="44" borderId="0"/>
    <xf numFmtId="0" fontId="278" fillId="48" borderId="83"/>
    <xf numFmtId="0" fontId="70" fillId="0" borderId="0"/>
    <xf numFmtId="0" fontId="85" fillId="0" borderId="54"/>
    <xf numFmtId="0" fontId="278" fillId="0" borderId="0"/>
    <xf numFmtId="0" fontId="19" fillId="0" borderId="0"/>
    <xf numFmtId="0" fontId="278" fillId="0" borderId="0"/>
    <xf numFmtId="0" fontId="63" fillId="0" borderId="55"/>
    <xf numFmtId="0" fontId="56" fillId="0" borderId="52"/>
    <xf numFmtId="0" fontId="70" fillId="0" borderId="0"/>
    <xf numFmtId="0" fontId="278" fillId="0" borderId="0"/>
    <xf numFmtId="0" fontId="19" fillId="0" borderId="0"/>
    <xf numFmtId="0" fontId="70" fillId="0" borderId="0"/>
    <xf numFmtId="0" fontId="52" fillId="0" borderId="0"/>
    <xf numFmtId="0" fontId="70" fillId="0" borderId="0"/>
    <xf numFmtId="0" fontId="278" fillId="0" borderId="0"/>
    <xf numFmtId="0" fontId="70" fillId="0" borderId="0"/>
    <xf numFmtId="0" fontId="278" fillId="0" borderId="0"/>
    <xf numFmtId="0" fontId="56" fillId="0" borderId="52"/>
    <xf numFmtId="0" fontId="278" fillId="48" borderId="83"/>
    <xf numFmtId="0" fontId="70" fillId="0" borderId="0"/>
    <xf numFmtId="0" fontId="253" fillId="48" borderId="83"/>
    <xf numFmtId="0" fontId="19" fillId="0" borderId="0"/>
    <xf numFmtId="0" fontId="19" fillId="0" borderId="0"/>
    <xf numFmtId="0" fontId="70" fillId="0" borderId="0"/>
    <xf numFmtId="0" fontId="77" fillId="0" borderId="132"/>
    <xf numFmtId="0" fontId="56" fillId="0" borderId="52"/>
    <xf numFmtId="0" fontId="278" fillId="48" borderId="83"/>
    <xf numFmtId="0" fontId="70" fillId="0" borderId="0"/>
    <xf numFmtId="0" fontId="278" fillId="0" borderId="0"/>
    <xf numFmtId="0" fontId="85" fillId="0" borderId="144"/>
    <xf numFmtId="0" fontId="70" fillId="0" borderId="0"/>
    <xf numFmtId="0" fontId="278" fillId="48" borderId="83"/>
    <xf numFmtId="0" fontId="278" fillId="0" borderId="0"/>
    <xf numFmtId="0" fontId="85" fillId="0" borderId="144"/>
    <xf numFmtId="0" fontId="272" fillId="0" borderId="144"/>
    <xf numFmtId="0" fontId="166" fillId="78" borderId="0"/>
    <xf numFmtId="0" fontId="19" fillId="0" borderId="0"/>
    <xf numFmtId="0" fontId="19" fillId="0" borderId="0"/>
    <xf numFmtId="0" fontId="19" fillId="0" borderId="0"/>
    <xf numFmtId="0" fontId="270" fillId="0" borderId="112"/>
    <xf numFmtId="0" fontId="139" fillId="44" borderId="61"/>
    <xf numFmtId="0" fontId="122" fillId="0" borderId="66"/>
    <xf numFmtId="0" fontId="278" fillId="0" borderId="0"/>
    <xf numFmtId="0" fontId="70" fillId="0" borderId="0"/>
    <xf numFmtId="0" fontId="70" fillId="0" borderId="0"/>
    <xf numFmtId="0" fontId="19" fillId="0" borderId="0"/>
    <xf numFmtId="0" fontId="19" fillId="0" borderId="0"/>
    <xf numFmtId="0" fontId="278" fillId="0" borderId="0"/>
    <xf numFmtId="0" fontId="19" fillId="0" borderId="0"/>
    <xf numFmtId="0" fontId="70" fillId="0" borderId="0"/>
    <xf numFmtId="0" fontId="70" fillId="0" borderId="0"/>
    <xf numFmtId="0" fontId="19" fillId="0" borderId="0"/>
    <xf numFmtId="0" fontId="46" fillId="0" borderId="0"/>
    <xf numFmtId="0" fontId="70" fillId="0" borderId="0"/>
    <xf numFmtId="0" fontId="70" fillId="0" borderId="0"/>
    <xf numFmtId="0" fontId="270" fillId="0" borderId="112"/>
    <xf numFmtId="0" fontId="128" fillId="0" borderId="0"/>
    <xf numFmtId="0" fontId="19" fillId="0" borderId="0"/>
    <xf numFmtId="0" fontId="70" fillId="0" borderId="0"/>
    <xf numFmtId="0" fontId="19" fillId="0" borderId="0"/>
    <xf numFmtId="0" fontId="278" fillId="0" borderId="0"/>
    <xf numFmtId="0" fontId="19" fillId="0" borderId="0"/>
    <xf numFmtId="0" fontId="59" fillId="0" borderId="0"/>
    <xf numFmtId="0" fontId="17" fillId="0" borderId="114"/>
    <xf numFmtId="0" fontId="278" fillId="0" borderId="0"/>
    <xf numFmtId="0" fontId="70" fillId="0" borderId="0"/>
    <xf numFmtId="0" fontId="70" fillId="0" borderId="0"/>
    <xf numFmtId="0" fontId="19" fillId="0" borderId="0"/>
    <xf numFmtId="0" fontId="70" fillId="0" borderId="0"/>
    <xf numFmtId="0" fontId="70" fillId="0" borderId="0"/>
    <xf numFmtId="0" fontId="19" fillId="0" borderId="0"/>
    <xf numFmtId="0" fontId="253" fillId="48" borderId="83"/>
    <xf numFmtId="0" fontId="70" fillId="0" borderId="0"/>
    <xf numFmtId="0" fontId="19" fillId="0" borderId="0"/>
    <xf numFmtId="0" fontId="278" fillId="0" borderId="0"/>
    <xf numFmtId="0" fontId="278" fillId="0" borderId="0"/>
    <xf numFmtId="0" fontId="70" fillId="0" borderId="0"/>
    <xf numFmtId="0" fontId="70" fillId="0" borderId="0"/>
    <xf numFmtId="0" fontId="278" fillId="0" borderId="0"/>
    <xf numFmtId="0" fontId="81" fillId="0" borderId="132"/>
    <xf numFmtId="0" fontId="70" fillId="0" borderId="0"/>
    <xf numFmtId="0" fontId="70" fillId="0" borderId="0"/>
    <xf numFmtId="0" fontId="70" fillId="0" borderId="0"/>
    <xf numFmtId="0" fontId="70" fillId="0" borderId="0"/>
    <xf numFmtId="0" fontId="19" fillId="0" borderId="0"/>
    <xf numFmtId="0" fontId="19" fillId="0" borderId="0"/>
    <xf numFmtId="0" fontId="70" fillId="0" borderId="0"/>
    <xf numFmtId="0" fontId="270" fillId="0" borderId="112"/>
    <xf numFmtId="0" fontId="70" fillId="0" borderId="0"/>
    <xf numFmtId="0" fontId="278" fillId="0" borderId="0"/>
    <xf numFmtId="0" fontId="19" fillId="0" borderId="0"/>
    <xf numFmtId="0" fontId="266" fillId="0" borderId="109"/>
    <xf numFmtId="0" fontId="19" fillId="0" borderId="0"/>
    <xf numFmtId="0" fontId="74" fillId="55" borderId="0"/>
    <xf numFmtId="0" fontId="70" fillId="0" borderId="0"/>
    <xf numFmtId="0" fontId="19" fillId="0" borderId="0"/>
    <xf numFmtId="0" fontId="70" fillId="0" borderId="0"/>
    <xf numFmtId="0" fontId="19" fillId="0" borderId="0"/>
    <xf numFmtId="0" fontId="278" fillId="0" borderId="0"/>
    <xf numFmtId="0" fontId="70" fillId="0" borderId="0"/>
    <xf numFmtId="0" fontId="70" fillId="0" borderId="0"/>
    <xf numFmtId="0" fontId="19" fillId="0" borderId="0"/>
    <xf numFmtId="0" fontId="19" fillId="0" borderId="0"/>
    <xf numFmtId="0" fontId="70" fillId="50" borderId="0"/>
    <xf numFmtId="0" fontId="278" fillId="0" borderId="0"/>
    <xf numFmtId="0" fontId="19" fillId="0" borderId="0"/>
    <xf numFmtId="0" fontId="19" fillId="0" borderId="0"/>
    <xf numFmtId="0" fontId="270" fillId="0" borderId="112"/>
    <xf numFmtId="0" fontId="122" fillId="0" borderId="66"/>
    <xf numFmtId="0" fontId="192" fillId="0" borderId="79"/>
    <xf numFmtId="0" fontId="278" fillId="0" borderId="0"/>
    <xf numFmtId="0" fontId="45" fillId="57" borderId="0"/>
    <xf numFmtId="0" fontId="139" fillId="44" borderId="61"/>
    <xf numFmtId="0" fontId="270" fillId="0" borderId="112"/>
    <xf numFmtId="0" fontId="278" fillId="0" borderId="0"/>
    <xf numFmtId="0" fontId="70" fillId="47" borderId="0"/>
    <xf numFmtId="0" fontId="278" fillId="0" borderId="0"/>
    <xf numFmtId="0" fontId="76" fillId="51" borderId="0"/>
    <xf numFmtId="0" fontId="19" fillId="0" borderId="0"/>
    <xf numFmtId="0" fontId="70" fillId="0" borderId="0"/>
    <xf numFmtId="0" fontId="19" fillId="0" borderId="0"/>
    <xf numFmtId="0" fontId="19" fillId="0" borderId="0"/>
    <xf numFmtId="0" fontId="70" fillId="0" borderId="0"/>
    <xf numFmtId="0" fontId="70" fillId="0" borderId="0"/>
    <xf numFmtId="0" fontId="70" fillId="0" borderId="0"/>
    <xf numFmtId="0" fontId="278" fillId="48" borderId="83"/>
    <xf numFmtId="0" fontId="19" fillId="0" borderId="0"/>
    <xf numFmtId="0" fontId="278" fillId="0" borderId="0"/>
    <xf numFmtId="0" fontId="278" fillId="0" borderId="0"/>
    <xf numFmtId="0" fontId="70" fillId="0" borderId="0"/>
    <xf numFmtId="0" fontId="70" fillId="49" borderId="0"/>
    <xf numFmtId="0" fontId="272" fillId="0" borderId="0"/>
    <xf numFmtId="0" fontId="70" fillId="0" borderId="0"/>
    <xf numFmtId="0" fontId="70" fillId="0" borderId="0"/>
    <xf numFmtId="0" fontId="62" fillId="0" borderId="0"/>
    <xf numFmtId="0" fontId="278" fillId="0" borderId="0"/>
    <xf numFmtId="0" fontId="70" fillId="0" borderId="0"/>
    <xf numFmtId="0" fontId="197" fillId="52" borderId="0"/>
    <xf numFmtId="0" fontId="270" fillId="0" borderId="112"/>
    <xf numFmtId="0" fontId="278" fillId="0" borderId="0"/>
    <xf numFmtId="0" fontId="270" fillId="0" borderId="112"/>
    <xf numFmtId="0" fontId="278" fillId="0" borderId="0"/>
    <xf numFmtId="0" fontId="278" fillId="48" borderId="83"/>
    <xf numFmtId="0" fontId="70" fillId="0" borderId="0"/>
    <xf numFmtId="0" fontId="70" fillId="0" borderId="0"/>
    <xf numFmtId="0" fontId="270" fillId="0" borderId="112"/>
    <xf numFmtId="0" fontId="68" fillId="0" borderId="0"/>
    <xf numFmtId="0" fontId="70" fillId="0" borderId="0"/>
    <xf numFmtId="0" fontId="278" fillId="0" borderId="0"/>
    <xf numFmtId="0" fontId="59" fillId="0" borderId="54"/>
    <xf numFmtId="0" fontId="278" fillId="0" borderId="0"/>
    <xf numFmtId="0" fontId="119" fillId="0" borderId="0"/>
    <xf numFmtId="0" fontId="70" fillId="0" borderId="0"/>
    <xf numFmtId="0" fontId="278" fillId="0" borderId="0"/>
    <xf numFmtId="0" fontId="270" fillId="0" borderId="112"/>
    <xf numFmtId="0" fontId="278" fillId="48" borderId="83"/>
    <xf numFmtId="0" fontId="70" fillId="0" borderId="0"/>
    <xf numFmtId="0" fontId="70" fillId="0" borderId="0"/>
    <xf numFmtId="0" fontId="278" fillId="0" borderId="0"/>
    <xf numFmtId="0" fontId="70" fillId="0" borderId="0"/>
    <xf numFmtId="0" fontId="70" fillId="0" borderId="0"/>
    <xf numFmtId="0" fontId="70" fillId="0" borderId="0"/>
    <xf numFmtId="0" fontId="19" fillId="0" borderId="0"/>
    <xf numFmtId="0" fontId="139" fillId="44" borderId="61"/>
    <xf numFmtId="0" fontId="278" fillId="0" borderId="0"/>
    <xf numFmtId="0" fontId="278" fillId="0" borderId="67"/>
    <xf numFmtId="0" fontId="278" fillId="0" borderId="0"/>
    <xf numFmtId="0" fontId="278" fillId="0" borderId="83"/>
    <xf numFmtId="0" fontId="70" fillId="0" borderId="0"/>
    <xf numFmtId="0" fontId="19" fillId="0" borderId="0"/>
    <xf numFmtId="0" fontId="19" fillId="0" borderId="0"/>
    <xf numFmtId="0" fontId="70" fillId="0" borderId="0"/>
    <xf numFmtId="0" fontId="278" fillId="0" borderId="0"/>
    <xf numFmtId="0" fontId="70" fillId="0" borderId="0"/>
    <xf numFmtId="0" fontId="278" fillId="0" borderId="0"/>
    <xf numFmtId="0" fontId="59" fillId="0" borderId="0"/>
    <xf numFmtId="0" fontId="70" fillId="0" borderId="0"/>
    <xf numFmtId="0" fontId="139" fillId="44" borderId="61"/>
    <xf numFmtId="0" fontId="70" fillId="0" borderId="0"/>
    <xf numFmtId="0" fontId="70" fillId="0" borderId="0"/>
    <xf numFmtId="0" fontId="70" fillId="0" borderId="0"/>
    <xf numFmtId="0" fontId="278" fillId="0" borderId="0"/>
    <xf numFmtId="0" fontId="278" fillId="48" borderId="83"/>
    <xf numFmtId="0" fontId="278" fillId="0" borderId="0"/>
    <xf numFmtId="0" fontId="278" fillId="0" borderId="0"/>
    <xf numFmtId="0" fontId="270" fillId="0" borderId="112"/>
    <xf numFmtId="0" fontId="278" fillId="0" borderId="0"/>
    <xf numFmtId="0" fontId="272" fillId="82" borderId="116"/>
    <xf numFmtId="0" fontId="70" fillId="0" borderId="0"/>
    <xf numFmtId="0" fontId="278" fillId="48" borderId="83"/>
    <xf numFmtId="0" fontId="19" fillId="0" borderId="0"/>
    <xf numFmtId="0" fontId="70" fillId="0" borderId="0"/>
    <xf numFmtId="0" fontId="19" fillId="0" borderId="0"/>
    <xf numFmtId="0" fontId="278" fillId="0" borderId="0"/>
    <xf numFmtId="0" fontId="270" fillId="0" borderId="112"/>
    <xf numFmtId="0" fontId="70" fillId="0" borderId="0"/>
    <xf numFmtId="0" fontId="278" fillId="0" borderId="0"/>
    <xf numFmtId="0" fontId="70" fillId="50" borderId="0"/>
    <xf numFmtId="0" fontId="278" fillId="0" borderId="0"/>
    <xf numFmtId="0" fontId="270" fillId="0" borderId="112"/>
    <xf numFmtId="0" fontId="278" fillId="0" borderId="0"/>
    <xf numFmtId="0" fontId="59" fillId="0" borderId="54"/>
    <xf numFmtId="0" fontId="278" fillId="0" borderId="0"/>
    <xf numFmtId="0" fontId="8" fillId="43" borderId="0"/>
    <xf numFmtId="0" fontId="272" fillId="82" borderId="116"/>
    <xf numFmtId="0" fontId="70" fillId="0" borderId="0"/>
    <xf numFmtId="0" fontId="19" fillId="0" borderId="0"/>
    <xf numFmtId="0" fontId="70" fillId="0" borderId="0"/>
    <xf numFmtId="0" fontId="278" fillId="0" borderId="0"/>
    <xf numFmtId="0" fontId="70" fillId="0" borderId="0"/>
    <xf numFmtId="0" fontId="19" fillId="0" borderId="0"/>
    <xf numFmtId="0" fontId="70" fillId="0" borderId="0"/>
    <xf numFmtId="0" fontId="70" fillId="0" borderId="0"/>
    <xf numFmtId="0" fontId="278" fillId="48" borderId="83"/>
    <xf numFmtId="0" fontId="70" fillId="0" borderId="0"/>
    <xf numFmtId="0" fontId="19" fillId="0" borderId="0"/>
    <xf numFmtId="0" fontId="278" fillId="0" borderId="0"/>
    <xf numFmtId="0" fontId="278" fillId="0" borderId="0"/>
    <xf numFmtId="0" fontId="278" fillId="0" borderId="0"/>
    <xf numFmtId="0" fontId="76" fillId="47" borderId="0"/>
    <xf numFmtId="0" fontId="70" fillId="0" borderId="0"/>
    <xf numFmtId="0" fontId="278" fillId="0" borderId="0"/>
    <xf numFmtId="0" fontId="19" fillId="0" borderId="0"/>
    <xf numFmtId="0" fontId="19" fillId="0" borderId="0"/>
    <xf numFmtId="0" fontId="59" fillId="0" borderId="54"/>
    <xf numFmtId="0" fontId="70" fillId="0" borderId="0"/>
    <xf numFmtId="0" fontId="19" fillId="0" borderId="0"/>
    <xf numFmtId="0" fontId="278" fillId="0" borderId="0"/>
    <xf numFmtId="0" fontId="19" fillId="0" borderId="0"/>
    <xf numFmtId="0" fontId="70" fillId="0" borderId="0"/>
    <xf numFmtId="0" fontId="278" fillId="0" borderId="0"/>
    <xf numFmtId="0" fontId="19" fillId="0" borderId="0"/>
    <xf numFmtId="0" fontId="19" fillId="0" borderId="0"/>
    <xf numFmtId="0" fontId="70" fillId="0" borderId="0"/>
    <xf numFmtId="0" fontId="139" fillId="44" borderId="61"/>
    <xf numFmtId="0" fontId="278" fillId="0" borderId="0"/>
    <xf numFmtId="0" fontId="139" fillId="44" borderId="61"/>
    <xf numFmtId="0" fontId="278" fillId="0" borderId="0"/>
    <xf numFmtId="0" fontId="228" fillId="45" borderId="84"/>
    <xf numFmtId="0" fontId="70" fillId="0" borderId="0"/>
    <xf numFmtId="0" fontId="19" fillId="0" borderId="0"/>
    <xf numFmtId="0" fontId="70" fillId="0" borderId="0"/>
    <xf numFmtId="0" fontId="270" fillId="0" borderId="112"/>
    <xf numFmtId="0" fontId="70" fillId="0" borderId="0"/>
    <xf numFmtId="0" fontId="278" fillId="0" borderId="0"/>
    <xf numFmtId="0" fontId="70" fillId="0" borderId="0"/>
    <xf numFmtId="0" fontId="278" fillId="0" borderId="0"/>
    <xf numFmtId="0" fontId="19" fillId="0" borderId="0"/>
    <xf numFmtId="0" fontId="139" fillId="44" borderId="61"/>
    <xf numFmtId="0" fontId="278" fillId="0" borderId="0"/>
    <xf numFmtId="0" fontId="70" fillId="0" borderId="0"/>
    <xf numFmtId="0" fontId="70" fillId="46" borderId="0"/>
    <xf numFmtId="0" fontId="70" fillId="0" borderId="0"/>
    <xf numFmtId="0" fontId="70" fillId="0" borderId="0"/>
    <xf numFmtId="0" fontId="70" fillId="0" borderId="0"/>
    <xf numFmtId="0" fontId="278" fillId="0" borderId="0"/>
    <xf numFmtId="0" fontId="70" fillId="0" borderId="0"/>
    <xf numFmtId="0" fontId="70" fillId="0" borderId="0"/>
    <xf numFmtId="0" fontId="278" fillId="0" borderId="0"/>
    <xf numFmtId="0" fontId="19" fillId="0" borderId="0"/>
    <xf numFmtId="0" fontId="70" fillId="0" borderId="0"/>
    <xf numFmtId="0" fontId="278" fillId="0" borderId="92"/>
    <xf numFmtId="0" fontId="270" fillId="0" borderId="112"/>
    <xf numFmtId="0" fontId="19" fillId="0" borderId="0"/>
    <xf numFmtId="0" fontId="70" fillId="0" borderId="0"/>
    <xf numFmtId="0" fontId="70" fillId="0" borderId="0"/>
    <xf numFmtId="0" fontId="139" fillId="44" borderId="61"/>
    <xf numFmtId="0" fontId="70" fillId="0" borderId="0"/>
    <xf numFmtId="0" fontId="70" fillId="0" borderId="0"/>
    <xf numFmtId="0" fontId="270" fillId="0" borderId="112"/>
    <xf numFmtId="0" fontId="270" fillId="0" borderId="112"/>
    <xf numFmtId="0" fontId="70" fillId="0" borderId="0"/>
    <xf numFmtId="0" fontId="278" fillId="0" borderId="0"/>
    <xf numFmtId="0" fontId="19" fillId="0" borderId="0"/>
    <xf numFmtId="0" fontId="19" fillId="0" borderId="0"/>
    <xf numFmtId="0" fontId="278" fillId="0" borderId="0"/>
    <xf numFmtId="0" fontId="278" fillId="0" borderId="0"/>
    <xf numFmtId="0" fontId="81" fillId="0" borderId="0"/>
    <xf numFmtId="0" fontId="70" fillId="0" borderId="0"/>
    <xf numFmtId="0" fontId="70" fillId="0" borderId="0"/>
    <xf numFmtId="0" fontId="19" fillId="0" borderId="0"/>
    <xf numFmtId="0" fontId="70" fillId="0" borderId="0"/>
    <xf numFmtId="0" fontId="70" fillId="0" borderId="0"/>
    <xf numFmtId="0" fontId="70" fillId="0" borderId="0"/>
    <xf numFmtId="0" fontId="139" fillId="44" borderId="61"/>
    <xf numFmtId="0" fontId="278" fillId="0" borderId="0"/>
    <xf numFmtId="0" fontId="278" fillId="0" borderId="0"/>
    <xf numFmtId="0" fontId="139" fillId="44" borderId="61"/>
    <xf numFmtId="0" fontId="70" fillId="0" borderId="0"/>
    <xf numFmtId="0" fontId="19" fillId="0" borderId="0"/>
    <xf numFmtId="0" fontId="70" fillId="0" borderId="0"/>
    <xf numFmtId="0" fontId="81" fillId="0" borderId="132"/>
    <xf numFmtId="0" fontId="19" fillId="0" borderId="0"/>
    <xf numFmtId="0" fontId="278" fillId="0" borderId="0"/>
    <xf numFmtId="0" fontId="278" fillId="0" borderId="0"/>
    <xf numFmtId="0" fontId="278" fillId="0" borderId="0"/>
    <xf numFmtId="0" fontId="70" fillId="0" borderId="0"/>
    <xf numFmtId="0" fontId="228" fillId="45" borderId="84"/>
    <xf numFmtId="0" fontId="70" fillId="0" borderId="0"/>
    <xf numFmtId="0" fontId="19" fillId="0" borderId="0"/>
    <xf numFmtId="0" fontId="80" fillId="0" borderId="0"/>
    <xf numFmtId="0" fontId="74" fillId="55" borderId="0"/>
    <xf numFmtId="0" fontId="19" fillId="0" borderId="0"/>
    <xf numFmtId="0" fontId="253" fillId="48" borderId="83"/>
    <xf numFmtId="0" fontId="70" fillId="0" borderId="0"/>
    <xf numFmtId="0" fontId="70" fillId="0" borderId="0"/>
    <xf numFmtId="0" fontId="70" fillId="0" borderId="0"/>
    <xf numFmtId="0" fontId="70" fillId="0" borderId="0"/>
    <xf numFmtId="0" fontId="19" fillId="0" borderId="0"/>
    <xf numFmtId="0" fontId="278" fillId="0" borderId="0"/>
    <xf numFmtId="0" fontId="70" fillId="0" borderId="0"/>
    <xf numFmtId="0" fontId="70" fillId="0" borderId="0"/>
    <xf numFmtId="0" fontId="19" fillId="0" borderId="0"/>
    <xf numFmtId="0" fontId="270" fillId="0" borderId="112"/>
    <xf numFmtId="0" fontId="139" fillId="44" borderId="61"/>
    <xf numFmtId="0" fontId="19" fillId="0" borderId="0"/>
    <xf numFmtId="0" fontId="70" fillId="0" borderId="0"/>
    <xf numFmtId="0" fontId="278" fillId="0" borderId="0"/>
    <xf numFmtId="0" fontId="278" fillId="0" borderId="0"/>
    <xf numFmtId="0" fontId="70" fillId="0" borderId="0"/>
    <xf numFmtId="0" fontId="46" fillId="0" borderId="0"/>
    <xf numFmtId="0" fontId="253" fillId="0" borderId="168"/>
    <xf numFmtId="0" fontId="74" fillId="56" borderId="0"/>
    <xf numFmtId="0" fontId="70"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270" fillId="0" borderId="112"/>
    <xf numFmtId="0" fontId="21" fillId="0" borderId="111"/>
    <xf numFmtId="0" fontId="228" fillId="45" borderId="84"/>
    <xf numFmtId="0" fontId="276" fillId="61" borderId="104"/>
    <xf numFmtId="0" fontId="70" fillId="0" borderId="0"/>
    <xf numFmtId="0" fontId="70" fillId="0" borderId="0"/>
    <xf numFmtId="0" fontId="8" fillId="44" borderId="0"/>
    <xf numFmtId="0" fontId="278" fillId="0" borderId="0"/>
    <xf numFmtId="0" fontId="70" fillId="0" borderId="0"/>
    <xf numFmtId="0" fontId="139" fillId="44" borderId="61"/>
    <xf numFmtId="0" fontId="139" fillId="44" borderId="61"/>
    <xf numFmtId="0" fontId="278" fillId="0" borderId="0"/>
    <xf numFmtId="0" fontId="62" fillId="0" borderId="0"/>
    <xf numFmtId="0" fontId="46" fillId="0" borderId="0"/>
    <xf numFmtId="0" fontId="139" fillId="44" borderId="61"/>
    <xf numFmtId="0" fontId="278" fillId="0" borderId="0"/>
    <xf numFmtId="0" fontId="19" fillId="0" borderId="0"/>
    <xf numFmtId="0" fontId="70" fillId="0" borderId="0"/>
    <xf numFmtId="0" fontId="19" fillId="0" borderId="0"/>
    <xf numFmtId="0" fontId="19" fillId="0" borderId="0"/>
    <xf numFmtId="0" fontId="19" fillId="0" borderId="0"/>
    <xf numFmtId="0" fontId="270" fillId="0" borderId="112"/>
    <xf numFmtId="0" fontId="278" fillId="0" borderId="0"/>
    <xf numFmtId="0" fontId="19" fillId="0" borderId="0"/>
    <xf numFmtId="0" fontId="19" fillId="0" borderId="0"/>
    <xf numFmtId="0" fontId="113" fillId="0" borderId="0"/>
    <xf numFmtId="0" fontId="278" fillId="48" borderId="83"/>
    <xf numFmtId="0" fontId="59" fillId="0" borderId="54"/>
    <xf numFmtId="0" fontId="278" fillId="0" borderId="0"/>
    <xf numFmtId="0" fontId="278" fillId="0" borderId="0"/>
    <xf numFmtId="0" fontId="139" fillId="44" borderId="61"/>
    <xf numFmtId="0" fontId="19" fillId="0" borderId="0"/>
    <xf numFmtId="0" fontId="19" fillId="0" borderId="0"/>
    <xf numFmtId="0" fontId="70" fillId="0" borderId="0"/>
    <xf numFmtId="0" fontId="278" fillId="0" borderId="0"/>
    <xf numFmtId="0" fontId="52" fillId="0" borderId="0"/>
    <xf numFmtId="0" fontId="278" fillId="0" borderId="0"/>
    <xf numFmtId="0" fontId="70" fillId="0" borderId="0"/>
    <xf numFmtId="0" fontId="70" fillId="0" borderId="0"/>
    <xf numFmtId="0" fontId="278" fillId="0" borderId="0"/>
    <xf numFmtId="0" fontId="70" fillId="0" borderId="0"/>
    <xf numFmtId="0" fontId="64" fillId="0" borderId="55"/>
    <xf numFmtId="0" fontId="270" fillId="0" borderId="112"/>
    <xf numFmtId="0" fontId="70" fillId="0" borderId="0"/>
    <xf numFmtId="0" fontId="70" fillId="0" borderId="0"/>
    <xf numFmtId="0" fontId="276" fillId="0" borderId="132"/>
    <xf numFmtId="0" fontId="272" fillId="0" borderId="0"/>
    <xf numFmtId="0" fontId="46" fillId="0" borderId="0"/>
    <xf numFmtId="0" fontId="278" fillId="48" borderId="83"/>
    <xf numFmtId="0" fontId="272" fillId="0" borderId="0"/>
    <xf numFmtId="0" fontId="270" fillId="0" borderId="112"/>
    <xf numFmtId="0" fontId="19" fillId="0" borderId="0"/>
    <xf numFmtId="0" fontId="70" fillId="0" borderId="0"/>
    <xf numFmtId="0" fontId="19" fillId="0" borderId="0"/>
    <xf numFmtId="0" fontId="85" fillId="0" borderId="54"/>
    <xf numFmtId="0" fontId="278" fillId="48" borderId="83"/>
    <xf numFmtId="0" fontId="45" fillId="50" borderId="0"/>
    <xf numFmtId="0" fontId="278" fillId="0" borderId="0"/>
    <xf numFmtId="0" fontId="70" fillId="0" borderId="0"/>
    <xf numFmtId="0" fontId="81" fillId="0" borderId="132"/>
    <xf numFmtId="0" fontId="70" fillId="0" borderId="0"/>
    <xf numFmtId="0" fontId="70" fillId="0" borderId="0"/>
    <xf numFmtId="0" fontId="278" fillId="0" borderId="0"/>
    <xf numFmtId="0" fontId="19" fillId="0" borderId="0"/>
    <xf numFmtId="0" fontId="19" fillId="0" borderId="0"/>
    <xf numFmtId="0" fontId="278" fillId="0" borderId="0"/>
    <xf numFmtId="0" fontId="70" fillId="0" borderId="0"/>
    <xf numFmtId="0" fontId="278" fillId="0" borderId="0"/>
    <xf numFmtId="0" fontId="278" fillId="0" borderId="0"/>
    <xf numFmtId="0" fontId="19" fillId="0" borderId="0"/>
    <xf numFmtId="0" fontId="19" fillId="0" borderId="0"/>
    <xf numFmtId="0" fontId="19" fillId="0" borderId="0"/>
    <xf numFmtId="0" fontId="70" fillId="0" borderId="0"/>
    <xf numFmtId="0" fontId="19" fillId="0" borderId="0"/>
    <xf numFmtId="0" fontId="19" fillId="0" borderId="0"/>
    <xf numFmtId="0" fontId="19" fillId="0" borderId="0"/>
    <xf numFmtId="0" fontId="46" fillId="0" borderId="0"/>
    <xf numFmtId="0" fontId="70" fillId="0" borderId="0"/>
    <xf numFmtId="0" fontId="278" fillId="48" borderId="83"/>
    <xf numFmtId="0" fontId="76" fillId="51" borderId="0"/>
    <xf numFmtId="0" fontId="70" fillId="0" borderId="0"/>
    <xf numFmtId="0" fontId="208" fillId="90" borderId="0"/>
    <xf numFmtId="0" fontId="70" fillId="0" borderId="0"/>
    <xf numFmtId="0" fontId="70" fillId="0" borderId="0"/>
    <xf numFmtId="0" fontId="74" fillId="60" borderId="0"/>
    <xf numFmtId="0" fontId="70" fillId="0" borderId="0"/>
    <xf numFmtId="0" fontId="19" fillId="0" borderId="0"/>
    <xf numFmtId="0" fontId="19" fillId="0" borderId="0"/>
    <xf numFmtId="0" fontId="19" fillId="0" borderId="0"/>
    <xf numFmtId="0" fontId="19" fillId="0" borderId="0"/>
    <xf numFmtId="0" fontId="19" fillId="0" borderId="0"/>
    <xf numFmtId="0" fontId="278" fillId="0" borderId="0"/>
    <xf numFmtId="0" fontId="187" fillId="0" borderId="168"/>
    <xf numFmtId="0" fontId="250" fillId="107" borderId="168"/>
    <xf numFmtId="0" fontId="19" fillId="0" borderId="0"/>
    <xf numFmtId="0" fontId="70" fillId="0" borderId="0"/>
    <xf numFmtId="0" fontId="19" fillId="0" borderId="0"/>
    <xf numFmtId="0" fontId="278" fillId="0" borderId="0"/>
    <xf numFmtId="0" fontId="70" fillId="0" borderId="0"/>
    <xf numFmtId="0" fontId="62" fillId="0" borderId="0"/>
    <xf numFmtId="0" fontId="19" fillId="0" borderId="0"/>
    <xf numFmtId="0" fontId="278" fillId="62" borderId="100"/>
    <xf numFmtId="0" fontId="278" fillId="0" borderId="0"/>
    <xf numFmtId="0" fontId="278" fillId="0" borderId="0"/>
    <xf numFmtId="0" fontId="19" fillId="0" borderId="0"/>
    <xf numFmtId="0" fontId="70" fillId="0" borderId="0"/>
    <xf numFmtId="0" fontId="278" fillId="0" borderId="0"/>
    <xf numFmtId="0" fontId="19" fillId="0" borderId="0"/>
    <xf numFmtId="0" fontId="278" fillId="0" borderId="0"/>
    <xf numFmtId="0" fontId="70" fillId="0" borderId="0"/>
    <xf numFmtId="0" fontId="278" fillId="0" borderId="0"/>
    <xf numFmtId="0" fontId="74" fillId="49" borderId="0"/>
    <xf numFmtId="0" fontId="19" fillId="0" borderId="0"/>
    <xf numFmtId="0" fontId="278" fillId="0" borderId="0"/>
    <xf numFmtId="0" fontId="70" fillId="0" borderId="0"/>
    <xf numFmtId="0" fontId="17" fillId="45" borderId="0"/>
    <xf numFmtId="0" fontId="17" fillId="0" borderId="114"/>
    <xf numFmtId="0" fontId="141" fillId="0" borderId="168"/>
    <xf numFmtId="0" fontId="270" fillId="0" borderId="112"/>
    <xf numFmtId="0" fontId="70" fillId="0" borderId="0"/>
    <xf numFmtId="0" fontId="278" fillId="0" borderId="0"/>
    <xf numFmtId="0" fontId="270" fillId="0" borderId="112"/>
    <xf numFmtId="0" fontId="278" fillId="0" borderId="0"/>
    <xf numFmtId="0" fontId="19" fillId="0" borderId="0"/>
    <xf numFmtId="0" fontId="70" fillId="0" borderId="0"/>
    <xf numFmtId="0" fontId="19" fillId="0" borderId="0"/>
    <xf numFmtId="0" fontId="70" fillId="0" borderId="0"/>
    <xf numFmtId="0" fontId="278" fillId="0" borderId="0"/>
    <xf numFmtId="0" fontId="253" fillId="48" borderId="83"/>
    <xf numFmtId="0" fontId="278" fillId="0" borderId="0"/>
    <xf numFmtId="0" fontId="74" fillId="56" borderId="0"/>
    <xf numFmtId="0" fontId="278" fillId="0" borderId="0"/>
    <xf numFmtId="0" fontId="278" fillId="48" borderId="83"/>
    <xf numFmtId="0" fontId="19" fillId="0" borderId="0"/>
    <xf numFmtId="0" fontId="270" fillId="0" borderId="112"/>
    <xf numFmtId="0" fontId="19" fillId="0" borderId="0"/>
    <xf numFmtId="0" fontId="19" fillId="0" borderId="0"/>
    <xf numFmtId="0" fontId="70" fillId="0" borderId="0"/>
    <xf numFmtId="0" fontId="56" fillId="0" borderId="52"/>
    <xf numFmtId="0" fontId="278" fillId="0" borderId="0"/>
    <xf numFmtId="0" fontId="46" fillId="0" borderId="0"/>
    <xf numFmtId="0" fontId="278" fillId="0" borderId="0"/>
    <xf numFmtId="0" fontId="59" fillId="0" borderId="54"/>
    <xf numFmtId="0" fontId="278" fillId="0" borderId="0"/>
    <xf numFmtId="0" fontId="70" fillId="0" borderId="0"/>
    <xf numFmtId="0" fontId="70" fillId="0" borderId="0"/>
    <xf numFmtId="0" fontId="270" fillId="0" borderId="112"/>
    <xf numFmtId="0" fontId="278" fillId="0" borderId="0"/>
    <xf numFmtId="0" fontId="74" fillId="58" borderId="0"/>
    <xf numFmtId="0" fontId="272" fillId="82" borderId="116"/>
    <xf numFmtId="0" fontId="70" fillId="0" borderId="0"/>
    <xf numFmtId="0" fontId="19" fillId="0" borderId="0"/>
    <xf numFmtId="0" fontId="19" fillId="0" borderId="0"/>
    <xf numFmtId="0" fontId="70" fillId="0" borderId="0"/>
    <xf numFmtId="0" fontId="19" fillId="0" borderId="0"/>
    <xf numFmtId="0" fontId="139" fillId="44" borderId="61"/>
    <xf numFmtId="0" fontId="70" fillId="0" borderId="0"/>
    <xf numFmtId="0" fontId="70" fillId="0" borderId="0"/>
    <xf numFmtId="0" fontId="139" fillId="44" borderId="61"/>
    <xf numFmtId="0" fontId="149" fillId="75" borderId="137"/>
    <xf numFmtId="0" fontId="278" fillId="0" borderId="0"/>
    <xf numFmtId="0" fontId="19" fillId="0" borderId="0"/>
    <xf numFmtId="0" fontId="19" fillId="0" borderId="0"/>
    <xf numFmtId="0" fontId="19" fillId="0" borderId="0"/>
    <xf numFmtId="0" fontId="70" fillId="0" borderId="0"/>
    <xf numFmtId="0" fontId="70" fillId="0" borderId="0"/>
    <xf numFmtId="0" fontId="70" fillId="0" borderId="0"/>
    <xf numFmtId="0" fontId="19" fillId="0" borderId="0"/>
    <xf numFmtId="0" fontId="70" fillId="0" borderId="0"/>
    <xf numFmtId="0" fontId="64" fillId="0" borderId="55"/>
    <xf numFmtId="0" fontId="141" fillId="0" borderId="168"/>
    <xf numFmtId="0" fontId="278" fillId="0" borderId="0"/>
    <xf numFmtId="0" fontId="70" fillId="0" borderId="0"/>
    <xf numFmtId="0" fontId="70" fillId="0" borderId="0"/>
    <xf numFmtId="0" fontId="270" fillId="0" borderId="112"/>
    <xf numFmtId="0" fontId="278" fillId="0" borderId="0"/>
    <xf numFmtId="0" fontId="19" fillId="0" borderId="0"/>
    <xf numFmtId="0" fontId="70" fillId="0" borderId="0"/>
    <xf numFmtId="0" fontId="139" fillId="44" borderId="61"/>
    <xf numFmtId="0" fontId="19" fillId="0" borderId="0"/>
    <xf numFmtId="0" fontId="52" fillId="0" borderId="0"/>
    <xf numFmtId="0" fontId="19" fillId="0" borderId="0"/>
    <xf numFmtId="0" fontId="76" fillId="55" borderId="0"/>
    <xf numFmtId="0" fontId="70" fillId="0" borderId="0"/>
    <xf numFmtId="0" fontId="19" fillId="0" borderId="0"/>
    <xf numFmtId="0" fontId="278" fillId="0" borderId="0"/>
    <xf numFmtId="0" fontId="278" fillId="0" borderId="0"/>
    <xf numFmtId="0" fontId="79" fillId="0" borderId="116"/>
    <xf numFmtId="0" fontId="70" fillId="0" borderId="0"/>
    <xf numFmtId="0" fontId="19" fillId="0" borderId="0"/>
    <xf numFmtId="0" fontId="19" fillId="0" borderId="0"/>
    <xf numFmtId="0" fontId="19" fillId="0" borderId="0"/>
    <xf numFmtId="0" fontId="70" fillId="0" borderId="0"/>
    <xf numFmtId="0" fontId="70" fillId="0" borderId="0"/>
    <xf numFmtId="0" fontId="19" fillId="0" borderId="0"/>
    <xf numFmtId="0" fontId="278" fillId="0" borderId="0"/>
    <xf numFmtId="0" fontId="46" fillId="0" borderId="0"/>
    <xf numFmtId="0" fontId="278" fillId="0" borderId="0"/>
    <xf numFmtId="0" fontId="19" fillId="0" borderId="0"/>
    <xf numFmtId="0" fontId="70" fillId="0" borderId="0"/>
    <xf numFmtId="0" fontId="270" fillId="0" borderId="112"/>
    <xf numFmtId="0" fontId="70" fillId="0" borderId="0"/>
    <xf numFmtId="0" fontId="70" fillId="0" borderId="0"/>
    <xf numFmtId="0" fontId="270" fillId="0" borderId="112"/>
    <xf numFmtId="0" fontId="278" fillId="0" borderId="0"/>
    <xf numFmtId="0" fontId="278" fillId="48" borderId="83"/>
    <xf numFmtId="0" fontId="19" fillId="0" borderId="0"/>
    <xf numFmtId="0" fontId="70" fillId="0" borderId="0"/>
    <xf numFmtId="0" fontId="270" fillId="0" borderId="112"/>
    <xf numFmtId="0" fontId="105" fillId="0" borderId="63"/>
    <xf numFmtId="0" fontId="278" fillId="48" borderId="83"/>
    <xf numFmtId="0" fontId="228" fillId="45" borderId="84"/>
    <xf numFmtId="0" fontId="70" fillId="0" borderId="0"/>
    <xf numFmtId="0" fontId="278" fillId="0" borderId="0"/>
    <xf numFmtId="0" fontId="278" fillId="48" borderId="83"/>
    <xf numFmtId="0" fontId="19" fillId="0" borderId="0"/>
    <xf numFmtId="0" fontId="208" fillId="1" borderId="132"/>
    <xf numFmtId="0" fontId="70" fillId="0" borderId="0"/>
    <xf numFmtId="0" fontId="278" fillId="0" borderId="0"/>
    <xf numFmtId="0" fontId="70" fillId="0" borderId="0"/>
    <xf numFmtId="0" fontId="278" fillId="0" borderId="0"/>
    <xf numFmtId="0" fontId="139" fillId="44" borderId="61"/>
    <xf numFmtId="0" fontId="278" fillId="48" borderId="83"/>
    <xf numFmtId="0" fontId="278" fillId="48" borderId="83"/>
    <xf numFmtId="0" fontId="70" fillId="0" borderId="0"/>
    <xf numFmtId="0" fontId="70" fillId="0" borderId="0"/>
    <xf numFmtId="0" fontId="19" fillId="0" borderId="0"/>
    <xf numFmtId="0" fontId="19" fillId="0" borderId="0"/>
    <xf numFmtId="0" fontId="19" fillId="0" borderId="0"/>
    <xf numFmtId="0" fontId="19" fillId="0" borderId="0"/>
    <xf numFmtId="0" fontId="70" fillId="0" borderId="0"/>
    <xf numFmtId="0" fontId="70" fillId="0" borderId="0"/>
    <xf numFmtId="0" fontId="19" fillId="0" borderId="0"/>
    <xf numFmtId="0" fontId="70" fillId="0" borderId="0"/>
    <xf numFmtId="0" fontId="70" fillId="0" borderId="0"/>
    <xf numFmtId="0" fontId="140" fillId="44" borderId="61"/>
    <xf numFmtId="0" fontId="70" fillId="0" borderId="0"/>
    <xf numFmtId="0" fontId="70" fillId="0" borderId="0"/>
    <xf numFmtId="0" fontId="70" fillId="0" borderId="0"/>
    <xf numFmtId="0" fontId="70" fillId="0" borderId="0"/>
    <xf numFmtId="0" fontId="278" fillId="0" borderId="0"/>
    <xf numFmtId="0" fontId="58" fillId="0" borderId="0"/>
    <xf numFmtId="0" fontId="278" fillId="0" borderId="0"/>
    <xf numFmtId="0" fontId="278" fillId="0" borderId="0"/>
    <xf numFmtId="0" fontId="70" fillId="0" borderId="0"/>
    <xf numFmtId="0" fontId="70" fillId="0" borderId="0"/>
    <xf numFmtId="0" fontId="278" fillId="0" borderId="0"/>
    <xf numFmtId="0" fontId="272" fillId="0" borderId="144"/>
    <xf numFmtId="0" fontId="278" fillId="48" borderId="83"/>
    <xf numFmtId="0" fontId="278" fillId="0" borderId="0"/>
    <xf numFmtId="0" fontId="19" fillId="0" borderId="0"/>
    <xf numFmtId="0" fontId="272" fillId="82" borderId="116"/>
    <xf numFmtId="0" fontId="70" fillId="0" borderId="0"/>
    <xf numFmtId="0" fontId="70" fillId="0" borderId="0"/>
    <xf numFmtId="0" fontId="278" fillId="0" borderId="0"/>
    <xf numFmtId="0" fontId="59" fillId="0" borderId="54"/>
    <xf numFmtId="0" fontId="278" fillId="0" borderId="0"/>
    <xf numFmtId="0" fontId="70" fillId="0" borderId="0"/>
    <xf numFmtId="0" fontId="74" fillId="59" borderId="0"/>
    <xf numFmtId="0" fontId="70" fillId="0" borderId="0"/>
    <xf numFmtId="0" fontId="70" fillId="0" borderId="0"/>
    <xf numFmtId="0" fontId="63" fillId="0" borderId="55"/>
    <xf numFmtId="0" fontId="19" fillId="0" borderId="0"/>
    <xf numFmtId="0" fontId="19" fillId="0" borderId="0"/>
    <xf numFmtId="0" fontId="70" fillId="0" borderId="0"/>
    <xf numFmtId="0" fontId="70" fillId="0" borderId="0"/>
    <xf numFmtId="0" fontId="70" fillId="0" borderId="0"/>
    <xf numFmtId="0" fontId="56" fillId="0" borderId="52"/>
    <xf numFmtId="0" fontId="19" fillId="0" borderId="0"/>
    <xf numFmtId="0" fontId="272" fillId="0" borderId="0"/>
    <xf numFmtId="0" fontId="70" fillId="0" borderId="0"/>
    <xf numFmtId="0" fontId="19" fillId="0" borderId="0"/>
    <xf numFmtId="0" fontId="17" fillId="0" borderId="0"/>
    <xf numFmtId="0" fontId="46" fillId="0" borderId="0"/>
    <xf numFmtId="0" fontId="70" fillId="0" borderId="0"/>
    <xf numFmtId="0" fontId="19" fillId="0" borderId="0"/>
    <xf numFmtId="0" fontId="278" fillId="48" borderId="83"/>
    <xf numFmtId="0" fontId="46" fillId="0" borderId="0"/>
    <xf numFmtId="0" fontId="19" fillId="0" borderId="0"/>
    <xf numFmtId="0" fontId="278" fillId="0" borderId="0"/>
    <xf numFmtId="0" fontId="19" fillId="0" borderId="0"/>
    <xf numFmtId="0" fontId="278" fillId="0" borderId="0"/>
    <xf numFmtId="0" fontId="19" fillId="0" borderId="0"/>
    <xf numFmtId="0" fontId="70" fillId="0" borderId="0"/>
    <xf numFmtId="0" fontId="278" fillId="0" borderId="0"/>
    <xf numFmtId="0" fontId="19" fillId="0" borderId="0"/>
    <xf numFmtId="0" fontId="270" fillId="0" borderId="112"/>
    <xf numFmtId="0" fontId="19" fillId="0" borderId="0"/>
    <xf numFmtId="0" fontId="70" fillId="0" borderId="0"/>
    <xf numFmtId="0" fontId="278" fillId="0" borderId="0"/>
    <xf numFmtId="0" fontId="70" fillId="0" borderId="0"/>
    <xf numFmtId="0" fontId="278" fillId="0" borderId="0"/>
    <xf numFmtId="0" fontId="278" fillId="0" borderId="0"/>
    <xf numFmtId="0" fontId="278" fillId="48" borderId="83"/>
    <xf numFmtId="0" fontId="19" fillId="0" borderId="0"/>
    <xf numFmtId="0" fontId="278" fillId="0" borderId="0"/>
    <xf numFmtId="0" fontId="19" fillId="0" borderId="0"/>
    <xf numFmtId="0" fontId="58" fillId="0" borderId="0"/>
    <xf numFmtId="0" fontId="139" fillId="44" borderId="61"/>
    <xf numFmtId="0" fontId="19" fillId="0" borderId="0"/>
    <xf numFmtId="0" fontId="19" fillId="0" borderId="0"/>
    <xf numFmtId="0" fontId="139" fillId="44" borderId="61"/>
    <xf numFmtId="0" fontId="70" fillId="0" borderId="0"/>
    <xf numFmtId="0" fontId="278" fillId="0" borderId="0"/>
    <xf numFmtId="0" fontId="70" fillId="0" borderId="0"/>
    <xf numFmtId="0" fontId="70" fillId="0" borderId="0"/>
    <xf numFmtId="0" fontId="54" fillId="0" borderId="0"/>
    <xf numFmtId="0" fontId="19" fillId="0" borderId="0"/>
    <xf numFmtId="0" fontId="278" fillId="0" borderId="0"/>
    <xf numFmtId="0" fontId="19" fillId="17" borderId="0"/>
    <xf numFmtId="0" fontId="70" fillId="0" borderId="0"/>
    <xf numFmtId="0" fontId="70" fillId="0" borderId="0"/>
    <xf numFmtId="0" fontId="70" fillId="0" borderId="0"/>
    <xf numFmtId="0" fontId="139" fillId="44" borderId="61"/>
    <xf numFmtId="0" fontId="19" fillId="0" borderId="0"/>
    <xf numFmtId="0" fontId="19" fillId="0" borderId="0"/>
    <xf numFmtId="0" fontId="19" fillId="0" borderId="0"/>
    <xf numFmtId="0" fontId="19" fillId="0" borderId="0"/>
    <xf numFmtId="0" fontId="70" fillId="0" borderId="0"/>
    <xf numFmtId="0" fontId="278" fillId="0" borderId="0"/>
    <xf numFmtId="0" fontId="278" fillId="48" borderId="83"/>
    <xf numFmtId="0" fontId="19" fillId="0" borderId="0"/>
    <xf numFmtId="0" fontId="19" fillId="0" borderId="0"/>
    <xf numFmtId="0" fontId="278" fillId="0" borderId="0"/>
    <xf numFmtId="0" fontId="278" fillId="48" borderId="83"/>
    <xf numFmtId="0" fontId="270" fillId="0" borderId="112"/>
    <xf numFmtId="0" fontId="19" fillId="0" borderId="0"/>
    <xf numFmtId="0" fontId="278" fillId="48" borderId="83"/>
    <xf numFmtId="0" fontId="17" fillId="0" borderId="114"/>
    <xf numFmtId="0" fontId="19" fillId="43" borderId="0"/>
    <xf numFmtId="0" fontId="70" fillId="0" borderId="0"/>
    <xf numFmtId="0" fontId="8" fillId="48" borderId="0"/>
    <xf numFmtId="0" fontId="19" fillId="0" borderId="0"/>
    <xf numFmtId="0" fontId="278" fillId="0" borderId="0"/>
    <xf numFmtId="0" fontId="70" fillId="0" borderId="0"/>
    <xf numFmtId="0" fontId="70" fillId="0" borderId="0"/>
    <xf numFmtId="0" fontId="70" fillId="0" borderId="0"/>
    <xf numFmtId="0" fontId="70" fillId="0" borderId="0"/>
    <xf numFmtId="0" fontId="19" fillId="0" borderId="0"/>
    <xf numFmtId="0" fontId="70" fillId="0" borderId="0"/>
    <xf numFmtId="0" fontId="19" fillId="0" borderId="0"/>
    <xf numFmtId="0" fontId="45" fillId="50" borderId="0"/>
    <xf numFmtId="0" fontId="70" fillId="0" borderId="0"/>
    <xf numFmtId="0" fontId="270" fillId="0" borderId="112"/>
    <xf numFmtId="0" fontId="19" fillId="0" borderId="0"/>
    <xf numFmtId="0" fontId="49" fillId="0" borderId="0"/>
    <xf numFmtId="0" fontId="52" fillId="0" borderId="0"/>
    <xf numFmtId="0" fontId="278" fillId="0" borderId="0"/>
    <xf numFmtId="0" fontId="70" fillId="0" borderId="0"/>
    <xf numFmtId="0" fontId="63" fillId="0" borderId="55"/>
    <xf numFmtId="0" fontId="278" fillId="0" borderId="0"/>
    <xf numFmtId="0" fontId="278" fillId="48" borderId="83"/>
    <xf numFmtId="0" fontId="38" fillId="42" borderId="0"/>
    <xf numFmtId="0" fontId="70" fillId="0" borderId="0"/>
    <xf numFmtId="0" fontId="70" fillId="0" borderId="0"/>
    <xf numFmtId="0" fontId="278" fillId="48" borderId="83"/>
    <xf numFmtId="0" fontId="278" fillId="0" borderId="0"/>
    <xf numFmtId="0" fontId="52" fillId="0" borderId="0"/>
    <xf numFmtId="0" fontId="278" fillId="0" borderId="0"/>
    <xf numFmtId="0" fontId="278" fillId="0" borderId="0"/>
    <xf numFmtId="0" fontId="70" fillId="0" borderId="0"/>
    <xf numFmtId="0" fontId="278" fillId="0" borderId="0"/>
    <xf numFmtId="0" fontId="278" fillId="0" borderId="0"/>
    <xf numFmtId="0" fontId="74" fillId="54"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278" fillId="0" borderId="0"/>
    <xf numFmtId="0" fontId="278" fillId="0" borderId="0"/>
    <xf numFmtId="0" fontId="70" fillId="0" borderId="0"/>
    <xf numFmtId="0" fontId="70" fillId="0" borderId="0"/>
    <xf numFmtId="0" fontId="70" fillId="42" borderId="0"/>
    <xf numFmtId="0" fontId="278" fillId="0" borderId="0"/>
    <xf numFmtId="0" fontId="19" fillId="0" borderId="0"/>
    <xf numFmtId="0" fontId="19" fillId="0" borderId="0"/>
    <xf numFmtId="0" fontId="19" fillId="0" borderId="0"/>
    <xf numFmtId="0" fontId="70" fillId="0" borderId="0"/>
    <xf numFmtId="0" fontId="74" fillId="55" borderId="0"/>
    <xf numFmtId="0" fontId="278" fillId="48" borderId="83"/>
    <xf numFmtId="0" fontId="99" fillId="45" borderId="61"/>
    <xf numFmtId="0" fontId="253" fillId="48" borderId="83"/>
    <xf numFmtId="0" fontId="278" fillId="48" borderId="83"/>
    <xf numFmtId="0" fontId="278" fillId="0" borderId="98"/>
    <xf numFmtId="0" fontId="70" fillId="0" borderId="0"/>
    <xf numFmtId="0" fontId="70" fillId="0" borderId="0"/>
    <xf numFmtId="0" fontId="74" fillId="53" borderId="0"/>
    <xf numFmtId="0" fontId="278" fillId="0" borderId="0"/>
    <xf numFmtId="0" fontId="70" fillId="0" borderId="0"/>
    <xf numFmtId="0" fontId="19" fillId="0" borderId="0"/>
    <xf numFmtId="0" fontId="19" fillId="0" borderId="0"/>
    <xf numFmtId="0" fontId="70" fillId="0" borderId="0"/>
    <xf numFmtId="0" fontId="70" fillId="0" borderId="0"/>
    <xf numFmtId="0" fontId="19" fillId="0" borderId="0"/>
    <xf numFmtId="0" fontId="278" fillId="0" borderId="0"/>
    <xf numFmtId="0" fontId="34" fillId="0" borderId="44"/>
    <xf numFmtId="0" fontId="70" fillId="0" borderId="0"/>
    <xf numFmtId="0" fontId="19" fillId="0" borderId="0"/>
    <xf numFmtId="0" fontId="70" fillId="0" borderId="0"/>
    <xf numFmtId="0" fontId="63" fillId="0" borderId="55"/>
    <xf numFmtId="0" fontId="70" fillId="0" borderId="0"/>
    <xf numFmtId="0" fontId="70" fillId="0" borderId="0"/>
    <xf numFmtId="0" fontId="278" fillId="0" borderId="0"/>
    <xf numFmtId="0" fontId="278" fillId="0" borderId="0"/>
    <xf numFmtId="0" fontId="270" fillId="0" borderId="112"/>
    <xf numFmtId="0" fontId="70" fillId="0" borderId="0"/>
    <xf numFmtId="0" fontId="19" fillId="0" borderId="0"/>
    <xf numFmtId="0" fontId="46" fillId="0" borderId="0"/>
    <xf numFmtId="0" fontId="278" fillId="0" borderId="0"/>
    <xf numFmtId="0" fontId="79" fillId="0" borderId="116"/>
    <xf numFmtId="0" fontId="19" fillId="0" borderId="0"/>
    <xf numFmtId="0" fontId="40" fillId="52" borderId="47"/>
    <xf numFmtId="0" fontId="278" fillId="0" borderId="0"/>
    <xf numFmtId="0" fontId="270" fillId="0" borderId="112"/>
    <xf numFmtId="0" fontId="270" fillId="0" borderId="112"/>
    <xf numFmtId="0" fontId="19" fillId="0" borderId="0"/>
    <xf numFmtId="0" fontId="56" fillId="0" borderId="52"/>
    <xf numFmtId="0" fontId="19" fillId="0" borderId="0"/>
    <xf numFmtId="0" fontId="192" fillId="0" borderId="79"/>
    <xf numFmtId="0" fontId="19" fillId="0" borderId="0"/>
    <xf numFmtId="0" fontId="70" fillId="0" borderId="0"/>
    <xf numFmtId="0" fontId="19" fillId="0" borderId="0"/>
    <xf numFmtId="0" fontId="172" fillId="0" borderId="0"/>
    <xf numFmtId="0" fontId="278" fillId="48" borderId="83"/>
    <xf numFmtId="0" fontId="70" fillId="0" borderId="0"/>
    <xf numFmtId="0" fontId="274" fillId="0" borderId="0"/>
    <xf numFmtId="0" fontId="19" fillId="0" borderId="0"/>
    <xf numFmtId="0" fontId="19" fillId="0" borderId="0"/>
    <xf numFmtId="0" fontId="276" fillId="0" borderId="132"/>
    <xf numFmtId="0" fontId="19" fillId="0" borderId="0"/>
    <xf numFmtId="0" fontId="70" fillId="0" borderId="0"/>
    <xf numFmtId="0" fontId="70" fillId="0" borderId="0"/>
    <xf numFmtId="0" fontId="278" fillId="0" borderId="0"/>
    <xf numFmtId="0" fontId="278" fillId="0" borderId="0"/>
    <xf numFmtId="0" fontId="81" fillId="0" borderId="132"/>
    <xf numFmtId="0" fontId="19" fillId="0" borderId="0"/>
    <xf numFmtId="0" fontId="278" fillId="0" borderId="0"/>
    <xf numFmtId="0" fontId="70" fillId="0" borderId="0"/>
    <xf numFmtId="0" fontId="19" fillId="0" borderId="0"/>
    <xf numFmtId="0" fontId="8" fillId="43" borderId="0"/>
    <xf numFmtId="0" fontId="278" fillId="48" borderId="83"/>
    <xf numFmtId="0" fontId="70" fillId="0" borderId="0"/>
    <xf numFmtId="0" fontId="270" fillId="0" borderId="112"/>
    <xf numFmtId="0" fontId="56" fillId="0" borderId="52"/>
    <xf numFmtId="0" fontId="278" fillId="0" borderId="0"/>
    <xf numFmtId="0" fontId="19" fillId="0" borderId="0"/>
    <xf numFmtId="0" fontId="70" fillId="0" borderId="0"/>
    <xf numFmtId="0" fontId="278" fillId="0" borderId="0"/>
    <xf numFmtId="0" fontId="70" fillId="0" borderId="0"/>
    <xf numFmtId="0" fontId="278" fillId="0" borderId="0"/>
    <xf numFmtId="0" fontId="19" fillId="43" borderId="0"/>
    <xf numFmtId="0" fontId="278" fillId="0" borderId="0"/>
    <xf numFmtId="0" fontId="19" fillId="0" borderId="0"/>
    <xf numFmtId="0" fontId="278" fillId="0" borderId="0"/>
    <xf numFmtId="0" fontId="19" fillId="0" borderId="0"/>
    <xf numFmtId="0" fontId="278" fillId="0" borderId="0"/>
    <xf numFmtId="0" fontId="278" fillId="0" borderId="0"/>
    <xf numFmtId="0" fontId="70" fillId="0" borderId="0"/>
    <xf numFmtId="0" fontId="278" fillId="0" borderId="0"/>
    <xf numFmtId="0" fontId="253" fillId="48" borderId="83"/>
    <xf numFmtId="0" fontId="270" fillId="0" borderId="112"/>
    <xf numFmtId="0" fontId="19" fillId="0" borderId="0"/>
    <xf numFmtId="0" fontId="70" fillId="0" borderId="0"/>
    <xf numFmtId="0" fontId="278" fillId="0" borderId="0"/>
    <xf numFmtId="0" fontId="278" fillId="0" borderId="0"/>
    <xf numFmtId="0" fontId="70" fillId="0" borderId="0"/>
    <xf numFmtId="0" fontId="70" fillId="0" borderId="0"/>
    <xf numFmtId="0" fontId="19" fillId="0" borderId="0"/>
    <xf numFmtId="0" fontId="59" fillId="0" borderId="54"/>
    <xf numFmtId="0" fontId="70" fillId="0" borderId="0"/>
    <xf numFmtId="0" fontId="70" fillId="0" borderId="0"/>
    <xf numFmtId="0" fontId="70" fillId="0" borderId="0"/>
    <xf numFmtId="0" fontId="74" fillId="60" borderId="0"/>
    <xf numFmtId="0" fontId="278" fillId="0" borderId="0"/>
    <xf numFmtId="0" fontId="278" fillId="48" borderId="83"/>
    <xf numFmtId="0" fontId="19" fillId="0" borderId="0"/>
    <xf numFmtId="0" fontId="8" fillId="44" borderId="0"/>
    <xf numFmtId="0" fontId="70" fillId="0" borderId="0"/>
    <xf numFmtId="0" fontId="70" fillId="0" borderId="0"/>
    <xf numFmtId="0" fontId="46" fillId="0" borderId="0"/>
    <xf numFmtId="0" fontId="139" fillId="44" borderId="61"/>
    <xf numFmtId="0" fontId="270" fillId="0" borderId="112"/>
    <xf numFmtId="0" fontId="278" fillId="0" borderId="0"/>
    <xf numFmtId="0" fontId="278" fillId="0" borderId="0"/>
    <xf numFmtId="0" fontId="278" fillId="0" borderId="0"/>
    <xf numFmtId="0" fontId="70" fillId="0" borderId="0"/>
    <xf numFmtId="0" fontId="278" fillId="0" borderId="0"/>
    <xf numFmtId="0" fontId="278" fillId="0" borderId="0"/>
    <xf numFmtId="0" fontId="70" fillId="0" borderId="0"/>
    <xf numFmtId="0" fontId="70" fillId="0" borderId="0"/>
    <xf numFmtId="0" fontId="278" fillId="0" borderId="0"/>
    <xf numFmtId="0" fontId="191" fillId="0" borderId="0"/>
    <xf numFmtId="0" fontId="19" fillId="0" borderId="0"/>
    <xf numFmtId="0" fontId="19" fillId="0" borderId="0"/>
    <xf numFmtId="0" fontId="70" fillId="0" borderId="0"/>
    <xf numFmtId="0" fontId="70" fillId="0" borderId="0"/>
    <xf numFmtId="0" fontId="59" fillId="0" borderId="54"/>
    <xf numFmtId="0" fontId="70" fillId="0" borderId="0"/>
    <xf numFmtId="0" fontId="278" fillId="48" borderId="83"/>
    <xf numFmtId="0" fontId="70" fillId="0" borderId="0"/>
    <xf numFmtId="0" fontId="192" fillId="0" borderId="79"/>
    <xf numFmtId="0" fontId="278" fillId="0" borderId="0"/>
    <xf numFmtId="0" fontId="278" fillId="0" borderId="0"/>
    <xf numFmtId="0" fontId="70" fillId="0" borderId="0"/>
    <xf numFmtId="0" fontId="70" fillId="0" borderId="0"/>
    <xf numFmtId="0" fontId="70" fillId="0" borderId="0"/>
    <xf numFmtId="0" fontId="278" fillId="48" borderId="83"/>
    <xf numFmtId="0" fontId="19" fillId="0" borderId="0"/>
    <xf numFmtId="0" fontId="139" fillId="44" borderId="61"/>
    <xf numFmtId="0" fontId="276" fillId="0" borderId="76"/>
    <xf numFmtId="0" fontId="70" fillId="0" borderId="0"/>
    <xf numFmtId="0" fontId="278" fillId="0" borderId="0"/>
    <xf numFmtId="0" fontId="85" fillId="0" borderId="54"/>
    <xf numFmtId="0" fontId="70" fillId="47" borderId="0"/>
    <xf numFmtId="0" fontId="278" fillId="0" borderId="0"/>
    <xf numFmtId="0" fontId="19" fillId="0" borderId="0"/>
    <xf numFmtId="0" fontId="278" fillId="48" borderId="83"/>
    <xf numFmtId="0" fontId="70" fillId="0" borderId="0"/>
    <xf numFmtId="0" fontId="85" fillId="0" borderId="144"/>
    <xf numFmtId="0" fontId="70" fillId="0" borderId="0"/>
    <xf numFmtId="0" fontId="19" fillId="0" borderId="0"/>
    <xf numFmtId="0" fontId="70" fillId="0" borderId="0"/>
    <xf numFmtId="0" fontId="278" fillId="0" borderId="88"/>
    <xf numFmtId="0" fontId="19" fillId="0" borderId="0"/>
    <xf numFmtId="0" fontId="70" fillId="0" borderId="0"/>
    <xf numFmtId="0" fontId="278" fillId="48" borderId="83"/>
    <xf numFmtId="0" fontId="19" fillId="0" borderId="0"/>
    <xf numFmtId="0" fontId="19" fillId="0" borderId="0"/>
    <xf numFmtId="0" fontId="70" fillId="0" borderId="0"/>
    <xf numFmtId="0" fontId="19" fillId="0" borderId="0"/>
    <xf numFmtId="0" fontId="70" fillId="0" borderId="0"/>
    <xf numFmtId="0" fontId="70" fillId="0" borderId="0"/>
    <xf numFmtId="0" fontId="70" fillId="0" borderId="0"/>
    <xf numFmtId="0" fontId="56" fillId="0" borderId="52"/>
    <xf numFmtId="0" fontId="70" fillId="0" borderId="0"/>
    <xf numFmtId="0" fontId="70" fillId="43" borderId="0"/>
    <xf numFmtId="0" fontId="278" fillId="0" borderId="0"/>
    <xf numFmtId="0" fontId="278" fillId="48" borderId="83"/>
    <xf numFmtId="0" fontId="19" fillId="0" borderId="0"/>
    <xf numFmtId="0" fontId="139" fillId="44" borderId="61"/>
    <xf numFmtId="0" fontId="278" fillId="0" borderId="0"/>
    <xf numFmtId="0" fontId="70" fillId="0" borderId="0"/>
    <xf numFmtId="0" fontId="270" fillId="0" borderId="112"/>
    <xf numFmtId="0" fontId="70" fillId="0" borderId="0"/>
    <xf numFmtId="0" fontId="19" fillId="0" borderId="0"/>
    <xf numFmtId="0" fontId="70" fillId="0" borderId="0"/>
    <xf numFmtId="0" fontId="70" fillId="0" borderId="0"/>
    <xf numFmtId="0" fontId="278" fillId="48" borderId="83"/>
    <xf numFmtId="0" fontId="278" fillId="0" borderId="0"/>
    <xf numFmtId="0" fontId="70" fillId="0" borderId="0"/>
    <xf numFmtId="0" fontId="19" fillId="0" borderId="0"/>
    <xf numFmtId="0" fontId="70" fillId="0" borderId="0"/>
    <xf numFmtId="0" fontId="19" fillId="0" borderId="0"/>
    <xf numFmtId="0" fontId="270" fillId="0" borderId="112"/>
    <xf numFmtId="0" fontId="278" fillId="0" borderId="0"/>
    <xf numFmtId="0" fontId="278" fillId="0" borderId="0"/>
    <xf numFmtId="0" fontId="278" fillId="48" borderId="83"/>
    <xf numFmtId="0" fontId="278" fillId="0" borderId="0"/>
    <xf numFmtId="0" fontId="272" fillId="0" borderId="144"/>
    <xf numFmtId="0" fontId="3" fillId="63" borderId="137"/>
    <xf numFmtId="0" fontId="278" fillId="48" borderId="83"/>
    <xf numFmtId="0" fontId="70" fillId="0" borderId="0"/>
    <xf numFmtId="0" fontId="139" fillId="44" borderId="61"/>
    <xf numFmtId="0" fontId="278" fillId="0" borderId="0"/>
    <xf numFmtId="0" fontId="19" fillId="0" borderId="0"/>
    <xf numFmtId="0" fontId="19" fillId="0" borderId="0"/>
    <xf numFmtId="0" fontId="70" fillId="0" borderId="0"/>
    <xf numFmtId="0" fontId="59" fillId="0" borderId="54"/>
    <xf numFmtId="0" fontId="70" fillId="0" borderId="0"/>
    <xf numFmtId="0" fontId="70" fillId="0" borderId="0"/>
    <xf numFmtId="0" fontId="19" fillId="0" borderId="0"/>
    <xf numFmtId="0" fontId="278" fillId="0" borderId="0"/>
    <xf numFmtId="0" fontId="70" fillId="0" borderId="0"/>
    <xf numFmtId="0" fontId="19" fillId="0" borderId="0"/>
    <xf numFmtId="0" fontId="19" fillId="0" borderId="0"/>
    <xf numFmtId="0" fontId="70" fillId="0" borderId="0"/>
    <xf numFmtId="0" fontId="19" fillId="16" borderId="0"/>
    <xf numFmtId="0" fontId="270" fillId="0" borderId="112"/>
    <xf numFmtId="0" fontId="278" fillId="48" borderId="83"/>
    <xf numFmtId="0" fontId="70" fillId="0" borderId="0"/>
    <xf numFmtId="0" fontId="70" fillId="0" borderId="0"/>
    <xf numFmtId="0" fontId="278" fillId="0" borderId="0"/>
    <xf numFmtId="0" fontId="278" fillId="48" borderId="83"/>
    <xf numFmtId="0" fontId="19" fillId="0" borderId="0"/>
    <xf numFmtId="0" fontId="70" fillId="0" borderId="0"/>
    <xf numFmtId="0" fontId="19" fillId="0" borderId="0"/>
    <xf numFmtId="0" fontId="278" fillId="0" borderId="0"/>
    <xf numFmtId="0" fontId="70" fillId="0" borderId="0"/>
    <xf numFmtId="0" fontId="19" fillId="0" borderId="0"/>
    <xf numFmtId="0" fontId="19" fillId="0" borderId="0"/>
    <xf numFmtId="0" fontId="70" fillId="0" borderId="0"/>
    <xf numFmtId="0" fontId="270" fillId="0" borderId="112"/>
    <xf numFmtId="0" fontId="70" fillId="0" borderId="0"/>
    <xf numFmtId="0" fontId="79" fillId="0" borderId="0"/>
    <xf numFmtId="0" fontId="70" fillId="0" borderId="0"/>
    <xf numFmtId="0" fontId="19" fillId="0" borderId="0"/>
    <xf numFmtId="0" fontId="70" fillId="47" borderId="0"/>
    <xf numFmtId="0" fontId="70" fillId="0" borderId="0"/>
    <xf numFmtId="0" fontId="70" fillId="0" borderId="0"/>
    <xf numFmtId="0" fontId="59" fillId="0" borderId="54"/>
    <xf numFmtId="0" fontId="19" fillId="0" borderId="0"/>
    <xf numFmtId="0" fontId="122" fillId="0" borderId="66"/>
    <xf numFmtId="0" fontId="278" fillId="0" borderId="0"/>
    <xf numFmtId="0" fontId="278" fillId="48" borderId="83"/>
    <xf numFmtId="0" fontId="19" fillId="0" borderId="0"/>
    <xf numFmtId="0" fontId="19" fillId="0" borderId="0"/>
    <xf numFmtId="0" fontId="70" fillId="0" borderId="0"/>
    <xf numFmtId="0" fontId="70" fillId="0" borderId="0"/>
    <xf numFmtId="0" fontId="278" fillId="48" borderId="83"/>
    <xf numFmtId="0" fontId="70" fillId="0" borderId="0"/>
    <xf numFmtId="0" fontId="278" fillId="0" borderId="0"/>
    <xf numFmtId="0" fontId="256" fillId="0" borderId="0"/>
    <xf numFmtId="0" fontId="228" fillId="45" borderId="84"/>
    <xf numFmtId="0" fontId="141" fillId="0" borderId="107"/>
    <xf numFmtId="0" fontId="70" fillId="0" borderId="0"/>
    <xf numFmtId="0" fontId="79" fillId="0" borderId="116"/>
    <xf numFmtId="0" fontId="19" fillId="0" borderId="0"/>
    <xf numFmtId="0" fontId="70" fillId="0" borderId="0"/>
    <xf numFmtId="0" fontId="70" fillId="0" borderId="0"/>
    <xf numFmtId="0" fontId="19" fillId="0" borderId="0"/>
    <xf numFmtId="0" fontId="19" fillId="0" borderId="0"/>
    <xf numFmtId="0" fontId="278" fillId="48" borderId="83"/>
    <xf numFmtId="0" fontId="19" fillId="0" borderId="0"/>
    <xf numFmtId="0" fontId="278" fillId="0" borderId="0"/>
    <xf numFmtId="0" fontId="19" fillId="0" borderId="0"/>
    <xf numFmtId="0" fontId="70" fillId="0" borderId="0"/>
    <xf numFmtId="0" fontId="19" fillId="0" borderId="0"/>
    <xf numFmtId="0" fontId="70" fillId="0" borderId="0"/>
    <xf numFmtId="0" fontId="70" fillId="0" borderId="0"/>
    <xf numFmtId="0" fontId="278" fillId="0" borderId="0"/>
    <xf numFmtId="0" fontId="19" fillId="0" borderId="0"/>
    <xf numFmtId="0" fontId="19" fillId="0" borderId="0"/>
    <xf numFmtId="0" fontId="46" fillId="0" borderId="0"/>
    <xf numFmtId="0" fontId="70" fillId="0" borderId="0"/>
    <xf numFmtId="0" fontId="278" fillId="0" borderId="0"/>
    <xf numFmtId="0" fontId="278" fillId="0" borderId="0"/>
    <xf numFmtId="0" fontId="19" fillId="0" borderId="0"/>
    <xf numFmtId="0" fontId="74" fillId="54" borderId="0"/>
    <xf numFmtId="0" fontId="272" fillId="0" borderId="0"/>
    <xf numFmtId="0" fontId="278" fillId="0" borderId="0"/>
    <xf numFmtId="0" fontId="8" fillId="47" borderId="0"/>
    <xf numFmtId="0" fontId="70" fillId="0" borderId="0"/>
    <xf numFmtId="0" fontId="70" fillId="0" borderId="0"/>
    <xf numFmtId="0" fontId="192" fillId="0" borderId="79"/>
    <xf numFmtId="0" fontId="58" fillId="0" borderId="0"/>
    <xf numFmtId="0" fontId="19" fillId="0" borderId="0"/>
    <xf numFmtId="0" fontId="19" fillId="0" borderId="0"/>
    <xf numFmtId="0" fontId="70" fillId="41" borderId="0"/>
    <xf numFmtId="0" fontId="19" fillId="0" borderId="0"/>
    <xf numFmtId="0" fontId="278" fillId="0" borderId="0"/>
    <xf numFmtId="0" fontId="70" fillId="0" borderId="0"/>
    <xf numFmtId="0" fontId="278" fillId="0" borderId="0"/>
    <xf numFmtId="0" fontId="19" fillId="0" borderId="0"/>
    <xf numFmtId="0" fontId="19" fillId="43" borderId="0"/>
    <xf numFmtId="0" fontId="278" fillId="0" borderId="0"/>
    <xf numFmtId="0" fontId="59" fillId="0" borderId="54"/>
    <xf numFmtId="0" fontId="70" fillId="0" borderId="0"/>
    <xf numFmtId="0" fontId="19" fillId="0" borderId="0"/>
    <xf numFmtId="0" fontId="19" fillId="0" borderId="0"/>
    <xf numFmtId="0" fontId="38" fillId="42" borderId="0"/>
    <xf numFmtId="0" fontId="19" fillId="0" borderId="0"/>
    <xf numFmtId="0" fontId="51" fillId="0" borderId="0"/>
    <xf numFmtId="0" fontId="278" fillId="0" borderId="0"/>
    <xf numFmtId="0" fontId="70" fillId="0" borderId="0"/>
    <xf numFmtId="0" fontId="70" fillId="0" borderId="0"/>
    <xf numFmtId="0" fontId="278" fillId="0" borderId="0"/>
    <xf numFmtId="0" fontId="19" fillId="0" borderId="0"/>
    <xf numFmtId="0" fontId="50" fillId="0" borderId="0"/>
    <xf numFmtId="0" fontId="278" fillId="0" borderId="0"/>
    <xf numFmtId="0" fontId="278" fillId="0" borderId="0"/>
    <xf numFmtId="0" fontId="278" fillId="48" borderId="83"/>
    <xf numFmtId="0" fontId="70" fillId="0" borderId="0"/>
    <xf numFmtId="0" fontId="19" fillId="0" borderId="0"/>
    <xf numFmtId="0" fontId="70" fillId="0" borderId="0"/>
    <xf numFmtId="0" fontId="70" fillId="0" borderId="0"/>
    <xf numFmtId="0" fontId="19" fillId="0" borderId="0"/>
    <xf numFmtId="0" fontId="64" fillId="0" borderId="55"/>
    <xf numFmtId="0" fontId="19" fillId="0" borderId="0"/>
    <xf numFmtId="0" fontId="70" fillId="0" borderId="0"/>
    <xf numFmtId="0" fontId="278" fillId="0" borderId="0"/>
    <xf numFmtId="0" fontId="149" fillId="75" borderId="137"/>
    <xf numFmtId="0" fontId="74" fillId="55" borderId="0"/>
    <xf numFmtId="0" fontId="70" fillId="0" borderId="0"/>
    <xf numFmtId="0" fontId="19" fillId="0" borderId="0"/>
    <xf numFmtId="0" fontId="19" fillId="43" borderId="0"/>
    <xf numFmtId="0" fontId="19" fillId="0" borderId="0"/>
    <xf numFmtId="0" fontId="74" fillId="49" borderId="0"/>
    <xf numFmtId="0" fontId="70" fillId="0" borderId="0"/>
    <xf numFmtId="0" fontId="278" fillId="0" borderId="0"/>
    <xf numFmtId="0" fontId="70" fillId="0" borderId="0"/>
    <xf numFmtId="0" fontId="278" fillId="0" borderId="0"/>
    <xf numFmtId="0" fontId="70" fillId="0" borderId="0"/>
    <xf numFmtId="0" fontId="56" fillId="0" borderId="52"/>
    <xf numFmtId="0" fontId="70" fillId="0" borderId="0"/>
    <xf numFmtId="0" fontId="278" fillId="0" borderId="0"/>
    <xf numFmtId="0" fontId="278" fillId="48" borderId="83"/>
    <xf numFmtId="0" fontId="278" fillId="0" borderId="0"/>
    <xf numFmtId="0" fontId="70" fillId="0" borderId="0"/>
    <xf numFmtId="0" fontId="70" fillId="0" borderId="0"/>
    <xf numFmtId="0" fontId="19" fillId="0" borderId="0"/>
    <xf numFmtId="0" fontId="19" fillId="0" borderId="0"/>
    <xf numFmtId="0" fontId="19" fillId="0" borderId="0"/>
    <xf numFmtId="0" fontId="70" fillId="0" borderId="0"/>
    <xf numFmtId="0" fontId="278" fillId="0" borderId="0"/>
    <xf numFmtId="0" fontId="197" fillId="52" borderId="0"/>
    <xf numFmtId="0" fontId="278" fillId="0" borderId="0"/>
    <xf numFmtId="0" fontId="139" fillId="44" borderId="61"/>
    <xf numFmtId="0" fontId="19" fillId="0" borderId="0"/>
    <xf numFmtId="0" fontId="278" fillId="0" borderId="0"/>
    <xf numFmtId="0" fontId="19" fillId="0" borderId="0"/>
    <xf numFmtId="0" fontId="70" fillId="0" borderId="0"/>
    <xf numFmtId="0" fontId="70" fillId="0" borderId="0"/>
    <xf numFmtId="0" fontId="70" fillId="0" borderId="0"/>
    <xf numFmtId="0" fontId="8" fillId="44" borderId="0"/>
    <xf numFmtId="0" fontId="70" fillId="0" borderId="0"/>
    <xf numFmtId="0" fontId="70" fillId="0" borderId="0"/>
    <xf numFmtId="0" fontId="70" fillId="0" borderId="0"/>
    <xf numFmtId="0" fontId="19" fillId="0" borderId="0"/>
    <xf numFmtId="0" fontId="278" fillId="0" borderId="0"/>
    <xf numFmtId="0" fontId="139" fillId="44" borderId="61"/>
    <xf numFmtId="0" fontId="70" fillId="0" borderId="0"/>
    <xf numFmtId="0" fontId="70" fillId="0" borderId="0"/>
    <xf numFmtId="0" fontId="278" fillId="0" borderId="0"/>
    <xf numFmtId="0" fontId="70" fillId="0" borderId="0"/>
    <xf numFmtId="0" fontId="74" fillId="47" borderId="0"/>
    <xf numFmtId="0" fontId="70" fillId="0" borderId="0"/>
    <xf numFmtId="0" fontId="70" fillId="0" borderId="0"/>
    <xf numFmtId="0" fontId="70" fillId="0" borderId="0"/>
    <xf numFmtId="0" fontId="70" fillId="0" borderId="0"/>
    <xf numFmtId="0" fontId="19" fillId="0" borderId="0"/>
    <xf numFmtId="0" fontId="206" fillId="0" borderId="0"/>
    <xf numFmtId="0" fontId="56" fillId="0" borderId="52"/>
    <xf numFmtId="0" fontId="270" fillId="0" borderId="112"/>
    <xf numFmtId="0" fontId="70" fillId="0" borderId="0"/>
    <xf numFmtId="0" fontId="278" fillId="0" borderId="0"/>
    <xf numFmtId="0" fontId="278" fillId="0" borderId="0"/>
    <xf numFmtId="0" fontId="278" fillId="48" borderId="83"/>
    <xf numFmtId="0" fontId="278" fillId="0" borderId="0"/>
    <xf numFmtId="0" fontId="56" fillId="0" borderId="52"/>
    <xf numFmtId="0" fontId="139" fillId="44" borderId="61"/>
    <xf numFmtId="0" fontId="70" fillId="0" borderId="0"/>
    <xf numFmtId="0" fontId="70" fillId="0" borderId="0"/>
    <xf numFmtId="0" fontId="19" fillId="0" borderId="0"/>
    <xf numFmtId="0" fontId="62" fillId="0" borderId="0"/>
    <xf numFmtId="0" fontId="19" fillId="0" borderId="0"/>
    <xf numFmtId="0" fontId="70" fillId="0" borderId="0"/>
    <xf numFmtId="0" fontId="70" fillId="0" borderId="0"/>
    <xf numFmtId="0" fontId="139" fillId="44" borderId="61"/>
    <xf numFmtId="0" fontId="19" fillId="0" borderId="0"/>
    <xf numFmtId="0" fontId="19" fillId="0" borderId="0"/>
    <xf numFmtId="0" fontId="278" fillId="0" borderId="0"/>
    <xf numFmtId="0" fontId="272" fillId="0" borderId="168"/>
    <xf numFmtId="0" fontId="19" fillId="0" borderId="0"/>
    <xf numFmtId="0" fontId="70" fillId="0" borderId="0"/>
    <xf numFmtId="0" fontId="70" fillId="0" borderId="0"/>
    <xf numFmtId="0" fontId="270" fillId="0" borderId="112"/>
    <xf numFmtId="0" fontId="45" fillId="47" borderId="0"/>
    <xf numFmtId="0" fontId="278" fillId="0" borderId="0"/>
    <xf numFmtId="0" fontId="19" fillId="0" borderId="0"/>
    <xf numFmtId="0" fontId="217" fillId="0" borderId="0"/>
    <xf numFmtId="0" fontId="70" fillId="0" borderId="0"/>
    <xf numFmtId="0" fontId="278" fillId="0" borderId="0"/>
    <xf numFmtId="0" fontId="174" fillId="0" borderId="0"/>
    <xf numFmtId="0" fontId="70" fillId="0" borderId="0"/>
    <xf numFmtId="0" fontId="70" fillId="0" borderId="0"/>
    <xf numFmtId="0" fontId="270" fillId="0" borderId="112"/>
    <xf numFmtId="0" fontId="46" fillId="0" borderId="0"/>
    <xf numFmtId="0" fontId="70" fillId="0" borderId="0"/>
    <xf numFmtId="0" fontId="70" fillId="47" borderId="0"/>
    <xf numFmtId="0" fontId="70" fillId="0" borderId="0"/>
    <xf numFmtId="0" fontId="278" fillId="0" borderId="0"/>
    <xf numFmtId="0" fontId="19" fillId="0" borderId="0"/>
    <xf numFmtId="0" fontId="56" fillId="0" borderId="52"/>
    <xf numFmtId="0" fontId="19" fillId="0" borderId="0"/>
    <xf numFmtId="0" fontId="278" fillId="48" borderId="83"/>
    <xf numFmtId="0" fontId="278" fillId="0" borderId="0"/>
    <xf numFmtId="0" fontId="45" fillId="72" borderId="0"/>
    <xf numFmtId="0" fontId="278" fillId="0" borderId="0"/>
    <xf numFmtId="0" fontId="59" fillId="0" borderId="54"/>
    <xf numFmtId="0" fontId="278" fillId="0" borderId="0"/>
    <xf numFmtId="0" fontId="70" fillId="0" borderId="0"/>
    <xf numFmtId="0" fontId="270" fillId="0" borderId="112"/>
    <xf numFmtId="0" fontId="74" fillId="49" borderId="0"/>
    <xf numFmtId="0" fontId="70" fillId="0" borderId="0"/>
    <xf numFmtId="0" fontId="70" fillId="0" borderId="0"/>
    <xf numFmtId="0" fontId="76" fillId="47" borderId="0"/>
    <xf numFmtId="0" fontId="19" fillId="0" borderId="0"/>
    <xf numFmtId="0" fontId="278" fillId="0" borderId="0"/>
    <xf numFmtId="0" fontId="278" fillId="0" borderId="0"/>
    <xf numFmtId="0" fontId="270" fillId="0" borderId="112"/>
    <xf numFmtId="0" fontId="19" fillId="0" borderId="0"/>
    <xf numFmtId="0" fontId="19" fillId="0" borderId="0"/>
    <xf numFmtId="0" fontId="70" fillId="39" borderId="0"/>
    <xf numFmtId="0" fontId="70" fillId="0" borderId="0"/>
    <xf numFmtId="0" fontId="70" fillId="0" borderId="0"/>
    <xf numFmtId="0" fontId="70" fillId="0" borderId="0"/>
    <xf numFmtId="0" fontId="70" fillId="0" borderId="0"/>
    <xf numFmtId="0" fontId="139" fillId="44" borderId="61"/>
    <xf numFmtId="0" fontId="56" fillId="0" borderId="52"/>
    <xf numFmtId="0" fontId="70" fillId="0" borderId="0"/>
    <xf numFmtId="0" fontId="70" fillId="0" borderId="0"/>
    <xf numFmtId="0" fontId="70" fillId="0" borderId="0"/>
    <xf numFmtId="0" fontId="59" fillId="0" borderId="0"/>
    <xf numFmtId="0" fontId="278" fillId="0" borderId="0"/>
    <xf numFmtId="0" fontId="70" fillId="0" borderId="0"/>
    <xf numFmtId="0" fontId="70" fillId="42" borderId="0"/>
    <xf numFmtId="0" fontId="278" fillId="0" borderId="98"/>
    <xf numFmtId="0" fontId="70" fillId="0" borderId="0"/>
    <xf numFmtId="0" fontId="70" fillId="0" borderId="0"/>
    <xf numFmtId="0" fontId="19" fillId="0" borderId="0"/>
    <xf numFmtId="0" fontId="278" fillId="0" borderId="0"/>
    <xf numFmtId="0" fontId="19" fillId="0" borderId="0"/>
    <xf numFmtId="0" fontId="278" fillId="0" borderId="0"/>
    <xf numFmtId="0" fontId="278" fillId="0" borderId="0"/>
    <xf numFmtId="0" fontId="278" fillId="0" borderId="0"/>
    <xf numFmtId="0" fontId="278" fillId="0" borderId="0"/>
    <xf numFmtId="0" fontId="122" fillId="0" borderId="66"/>
    <xf numFmtId="0" fontId="70" fillId="0" borderId="0"/>
    <xf numFmtId="0" fontId="278" fillId="0" borderId="0"/>
    <xf numFmtId="0" fontId="19" fillId="0" borderId="0"/>
    <xf numFmtId="0" fontId="8" fillId="48" borderId="0"/>
    <xf numFmtId="0" fontId="19" fillId="0" borderId="0"/>
    <xf numFmtId="0" fontId="76" fillId="52" borderId="0"/>
    <xf numFmtId="0" fontId="278" fillId="0" borderId="0"/>
    <xf numFmtId="0" fontId="278" fillId="0" borderId="0"/>
    <xf numFmtId="0" fontId="70" fillId="0" borderId="0"/>
    <xf numFmtId="0" fontId="70" fillId="0" borderId="0"/>
    <xf numFmtId="0" fontId="70" fillId="0" borderId="0"/>
    <xf numFmtId="0" fontId="278" fillId="0" borderId="0"/>
    <xf numFmtId="0" fontId="270" fillId="0" borderId="112"/>
    <xf numFmtId="0" fontId="70" fillId="14" borderId="50"/>
    <xf numFmtId="0" fontId="278" fillId="0" borderId="0"/>
    <xf numFmtId="0" fontId="278" fillId="0" borderId="0"/>
    <xf numFmtId="0" fontId="19" fillId="0" borderId="0"/>
    <xf numFmtId="0" fontId="19" fillId="0" borderId="0"/>
    <xf numFmtId="0" fontId="70" fillId="0" borderId="0"/>
    <xf numFmtId="0" fontId="70" fillId="0" borderId="0"/>
    <xf numFmtId="0" fontId="70" fillId="0" borderId="0"/>
    <xf numFmtId="0" fontId="45" fillId="57" borderId="0"/>
    <xf numFmtId="0" fontId="19" fillId="0" borderId="0"/>
    <xf numFmtId="0" fontId="46" fillId="0" borderId="0"/>
    <xf numFmtId="0" fontId="228" fillId="45" borderId="84"/>
    <xf numFmtId="0" fontId="19" fillId="0" borderId="0"/>
    <xf numFmtId="0" fontId="70" fillId="0" borderId="0"/>
    <xf numFmtId="0" fontId="19" fillId="0" borderId="0"/>
    <xf numFmtId="0" fontId="70" fillId="0" borderId="0"/>
    <xf numFmtId="0" fontId="19" fillId="0" borderId="0"/>
    <xf numFmtId="0" fontId="70" fillId="0" borderId="0"/>
    <xf numFmtId="0" fontId="74" fillId="60" borderId="0"/>
    <xf numFmtId="0" fontId="19" fillId="0" borderId="0"/>
    <xf numFmtId="0" fontId="70" fillId="0" borderId="0"/>
    <xf numFmtId="0" fontId="19" fillId="0" borderId="0"/>
    <xf numFmtId="0" fontId="70" fillId="0" borderId="0"/>
    <xf numFmtId="0" fontId="278" fillId="0" borderId="0"/>
    <xf numFmtId="0" fontId="278" fillId="0" borderId="0"/>
    <xf numFmtId="0" fontId="19" fillId="0" borderId="0"/>
    <xf numFmtId="0" fontId="139" fillId="44" borderId="61"/>
    <xf numFmtId="0" fontId="56" fillId="0" borderId="52"/>
    <xf numFmtId="0" fontId="74" fillId="58" borderId="0"/>
    <xf numFmtId="0" fontId="19" fillId="0" borderId="0"/>
    <xf numFmtId="0" fontId="17" fillId="0" borderId="0"/>
    <xf numFmtId="0" fontId="70" fillId="0" borderId="0"/>
    <xf numFmtId="0" fontId="278" fillId="0" borderId="0"/>
    <xf numFmtId="0" fontId="278" fillId="0" borderId="0"/>
    <xf numFmtId="0" fontId="70" fillId="0" borderId="0"/>
    <xf numFmtId="0" fontId="70" fillId="0" borderId="0"/>
    <xf numFmtId="0" fontId="19" fillId="0" borderId="0"/>
    <xf numFmtId="0" fontId="70" fillId="0" borderId="0"/>
    <xf numFmtId="0" fontId="19" fillId="0" borderId="0"/>
    <xf numFmtId="0" fontId="70" fillId="0" borderId="0"/>
    <xf numFmtId="0" fontId="278" fillId="0" borderId="0"/>
    <xf numFmtId="0" fontId="70" fillId="0" borderId="0"/>
    <xf numFmtId="0" fontId="70" fillId="0" borderId="0"/>
    <xf numFmtId="0" fontId="70" fillId="0" borderId="0"/>
    <xf numFmtId="0" fontId="71" fillId="44" borderId="0"/>
    <xf numFmtId="0" fontId="70" fillId="0" borderId="0"/>
    <xf numFmtId="0" fontId="19" fillId="0" borderId="0"/>
    <xf numFmtId="0" fontId="19" fillId="0" borderId="0"/>
    <xf numFmtId="0" fontId="19" fillId="0" borderId="0"/>
    <xf numFmtId="0" fontId="270" fillId="0" borderId="112"/>
    <xf numFmtId="0" fontId="82" fillId="0" borderId="170"/>
    <xf numFmtId="0" fontId="74" fillId="59" borderId="0"/>
    <xf numFmtId="0" fontId="19" fillId="0" borderId="0"/>
    <xf numFmtId="0" fontId="19" fillId="0" borderId="0"/>
    <xf numFmtId="0" fontId="70" fillId="0" borderId="0"/>
    <xf numFmtId="0" fontId="59" fillId="0" borderId="0"/>
    <xf numFmtId="0" fontId="272" fillId="0" borderId="144"/>
    <xf numFmtId="0" fontId="278" fillId="48" borderId="83"/>
    <xf numFmtId="0" fontId="74" fillId="60" borderId="0"/>
    <xf numFmtId="0" fontId="278" fillId="48" borderId="83"/>
    <xf numFmtId="0" fontId="278" fillId="48" borderId="83"/>
    <xf numFmtId="0" fontId="19" fillId="0" borderId="0"/>
    <xf numFmtId="0" fontId="70" fillId="42" borderId="0"/>
    <xf numFmtId="0" fontId="19" fillId="0" borderId="0"/>
    <xf numFmtId="0" fontId="68" fillId="0" borderId="0"/>
    <xf numFmtId="0" fontId="70" fillId="0" borderId="0"/>
    <xf numFmtId="0" fontId="8" fillId="48" borderId="0"/>
    <xf numFmtId="0" fontId="139" fillId="44" borderId="61"/>
    <xf numFmtId="0" fontId="278" fillId="0" borderId="0"/>
    <xf numFmtId="0" fontId="70" fillId="0" borderId="0"/>
    <xf numFmtId="0" fontId="70" fillId="0" borderId="0"/>
    <xf numFmtId="0" fontId="19" fillId="0" borderId="0"/>
    <xf numFmtId="0" fontId="70" fillId="0" borderId="0"/>
    <xf numFmtId="0" fontId="278" fillId="0" borderId="0"/>
    <xf numFmtId="0" fontId="46" fillId="0" borderId="0"/>
    <xf numFmtId="0" fontId="70" fillId="0" borderId="0"/>
    <xf numFmtId="0" fontId="64" fillId="0" borderId="55"/>
    <xf numFmtId="0" fontId="59" fillId="0" borderId="54"/>
    <xf numFmtId="0" fontId="70" fillId="0" borderId="0"/>
    <xf numFmtId="0" fontId="70" fillId="0" borderId="0"/>
    <xf numFmtId="0" fontId="19" fillId="0" borderId="0"/>
    <xf numFmtId="0" fontId="278" fillId="0" borderId="0"/>
    <xf numFmtId="0" fontId="70" fillId="0" borderId="0"/>
    <xf numFmtId="0" fontId="70" fillId="0" borderId="0"/>
    <xf numFmtId="0" fontId="278" fillId="0" borderId="0"/>
    <xf numFmtId="0" fontId="272" fillId="82" borderId="116"/>
    <xf numFmtId="0" fontId="19" fillId="0" borderId="0"/>
    <xf numFmtId="0" fontId="19" fillId="0" borderId="0"/>
    <xf numFmtId="0" fontId="70" fillId="0" borderId="0"/>
    <xf numFmtId="0" fontId="19" fillId="0" borderId="0"/>
    <xf numFmtId="0" fontId="70" fillId="0" borderId="0"/>
    <xf numFmtId="0" fontId="278" fillId="0" borderId="0"/>
    <xf numFmtId="0" fontId="19" fillId="0" borderId="0"/>
    <xf numFmtId="0" fontId="278" fillId="48" borderId="83"/>
    <xf numFmtId="0" fontId="278" fillId="0" borderId="0"/>
    <xf numFmtId="0" fontId="70" fillId="0" borderId="0"/>
    <xf numFmtId="0" fontId="70" fillId="0" borderId="0"/>
    <xf numFmtId="0" fontId="70" fillId="0" borderId="0"/>
    <xf numFmtId="0" fontId="70" fillId="0" borderId="0"/>
    <xf numFmtId="0" fontId="19" fillId="0" borderId="0"/>
    <xf numFmtId="0" fontId="19" fillId="0" borderId="0"/>
    <xf numFmtId="0" fontId="70" fillId="0" borderId="0"/>
    <xf numFmtId="0" fontId="19" fillId="0" borderId="0"/>
    <xf numFmtId="0" fontId="139" fillId="44" borderId="61"/>
    <xf numFmtId="0" fontId="8" fillId="44" borderId="0"/>
    <xf numFmtId="0" fontId="19" fillId="0" borderId="0"/>
    <xf numFmtId="0" fontId="19" fillId="0" borderId="0"/>
    <xf numFmtId="0" fontId="278" fillId="48" borderId="83"/>
    <xf numFmtId="0" fontId="62" fillId="0" borderId="0"/>
    <xf numFmtId="0" fontId="278" fillId="0" borderId="0"/>
    <xf numFmtId="0" fontId="70" fillId="0" borderId="0"/>
    <xf numFmtId="0" fontId="278" fillId="0" borderId="0"/>
    <xf numFmtId="0" fontId="70" fillId="0" borderId="0"/>
    <xf numFmtId="0" fontId="70" fillId="0" borderId="0"/>
    <xf numFmtId="0" fontId="19" fillId="0" borderId="0"/>
    <xf numFmtId="0" fontId="19" fillId="0" borderId="0"/>
    <xf numFmtId="0" fontId="19" fillId="0" borderId="0"/>
    <xf numFmtId="0" fontId="70" fillId="0" borderId="0"/>
    <xf numFmtId="0" fontId="19" fillId="0" borderId="0"/>
    <xf numFmtId="0" fontId="19" fillId="0" borderId="0"/>
    <xf numFmtId="0" fontId="70" fillId="0" borderId="0"/>
    <xf numFmtId="0" fontId="278" fillId="0" borderId="0"/>
    <xf numFmtId="0" fontId="70" fillId="0" borderId="0"/>
    <xf numFmtId="0" fontId="70" fillId="0" borderId="0"/>
    <xf numFmtId="0" fontId="19" fillId="0" borderId="0"/>
    <xf numFmtId="0" fontId="278" fillId="48" borderId="83"/>
    <xf numFmtId="0" fontId="278" fillId="0" borderId="0"/>
    <xf numFmtId="0" fontId="46" fillId="0" borderId="0"/>
    <xf numFmtId="0" fontId="278" fillId="0" borderId="0"/>
    <xf numFmtId="0" fontId="19" fillId="0" borderId="0"/>
    <xf numFmtId="0" fontId="278" fillId="0" borderId="0"/>
    <xf numFmtId="0" fontId="76" fillId="51" borderId="0"/>
    <xf numFmtId="0" fontId="70" fillId="0" borderId="0"/>
    <xf numFmtId="0" fontId="70" fillId="0" borderId="0"/>
    <xf numFmtId="0" fontId="19" fillId="0" borderId="0"/>
    <xf numFmtId="0" fontId="70" fillId="0" borderId="0"/>
    <xf numFmtId="0" fontId="70" fillId="0" borderId="0"/>
    <xf numFmtId="0" fontId="70" fillId="0" borderId="0"/>
    <xf numFmtId="0" fontId="70" fillId="0" borderId="0"/>
    <xf numFmtId="0" fontId="278" fillId="0" borderId="0"/>
    <xf numFmtId="0" fontId="139" fillId="44" borderId="61"/>
    <xf numFmtId="0" fontId="19" fillId="0" borderId="0"/>
    <xf numFmtId="0" fontId="19" fillId="0" borderId="0"/>
    <xf numFmtId="0" fontId="278" fillId="0" borderId="0"/>
    <xf numFmtId="0" fontId="59" fillId="0" borderId="54"/>
    <xf numFmtId="0" fontId="19" fillId="0" borderId="0"/>
    <xf numFmtId="0" fontId="70" fillId="50" borderId="0"/>
    <xf numFmtId="0" fontId="19" fillId="0" borderId="0"/>
    <xf numFmtId="0" fontId="64" fillId="0" borderId="55"/>
    <xf numFmtId="0" fontId="139" fillId="44" borderId="61"/>
    <xf numFmtId="0" fontId="278" fillId="0" borderId="0"/>
    <xf numFmtId="0" fontId="278" fillId="0" borderId="0"/>
    <xf numFmtId="0" fontId="19" fillId="0" borderId="0"/>
    <xf numFmtId="0" fontId="70" fillId="0" borderId="0"/>
    <xf numFmtId="0" fontId="70" fillId="46" borderId="0"/>
    <xf numFmtId="0" fontId="19" fillId="0" borderId="0"/>
    <xf numFmtId="0" fontId="278" fillId="48" borderId="83"/>
    <xf numFmtId="0" fontId="272" fillId="82" borderId="116"/>
    <xf numFmtId="0" fontId="46" fillId="0" borderId="0"/>
    <xf numFmtId="0" fontId="70" fillId="0" borderId="0"/>
    <xf numFmtId="0" fontId="19" fillId="0" borderId="0"/>
    <xf numFmtId="0" fontId="113" fillId="0" borderId="0"/>
    <xf numFmtId="0" fontId="8" fillId="47" borderId="0"/>
    <xf numFmtId="0" fontId="278" fillId="48" borderId="83"/>
    <xf numFmtId="0" fontId="19" fillId="0" borderId="0"/>
    <xf numFmtId="0" fontId="278" fillId="0" borderId="0"/>
    <xf numFmtId="0" fontId="70" fillId="0" borderId="0"/>
    <xf numFmtId="0" fontId="70" fillId="0" borderId="0"/>
    <xf numFmtId="0" fontId="41" fillId="45" borderId="48"/>
    <xf numFmtId="0" fontId="270" fillId="0" borderId="112"/>
    <xf numFmtId="0" fontId="51" fillId="0" borderId="0"/>
    <xf numFmtId="0" fontId="19" fillId="0" borderId="0"/>
    <xf numFmtId="0" fontId="70" fillId="0" borderId="0"/>
    <xf numFmtId="0" fontId="70" fillId="0" borderId="0"/>
    <xf numFmtId="0" fontId="278" fillId="0" borderId="0"/>
    <xf numFmtId="0" fontId="70" fillId="0" borderId="0"/>
    <xf numFmtId="0" fontId="272" fillId="0" borderId="144"/>
    <xf numFmtId="0" fontId="74" fillId="55" borderId="0"/>
    <xf numFmtId="0" fontId="19" fillId="0" borderId="0"/>
    <xf numFmtId="0" fontId="70" fillId="42" borderId="0"/>
    <xf numFmtId="0" fontId="278" fillId="0" borderId="0"/>
    <xf numFmtId="0" fontId="139" fillId="44" borderId="61"/>
    <xf numFmtId="0" fontId="41" fillId="45" borderId="48"/>
    <xf numFmtId="0" fontId="139" fillId="44" borderId="61"/>
    <xf numFmtId="0" fontId="19" fillId="0" borderId="0"/>
    <xf numFmtId="0" fontId="70" fillId="0" borderId="0"/>
    <xf numFmtId="0" fontId="270" fillId="0" borderId="112"/>
    <xf numFmtId="0" fontId="272" fillId="0" borderId="144"/>
    <xf numFmtId="0" fontId="70" fillId="0" borderId="0"/>
    <xf numFmtId="0" fontId="70" fillId="0" borderId="0"/>
    <xf numFmtId="0" fontId="70" fillId="0" borderId="0"/>
    <xf numFmtId="0" fontId="278" fillId="48" borderId="83"/>
    <xf numFmtId="0" fontId="19" fillId="0" borderId="0"/>
    <xf numFmtId="0" fontId="278" fillId="48" borderId="83"/>
    <xf numFmtId="0" fontId="278" fillId="0" borderId="0"/>
    <xf numFmtId="0" fontId="70" fillId="0" borderId="0"/>
    <xf numFmtId="0" fontId="19" fillId="0" borderId="0"/>
    <xf numFmtId="0" fontId="278" fillId="0" borderId="0"/>
    <xf numFmtId="0" fontId="278" fillId="0" borderId="0"/>
    <xf numFmtId="0" fontId="278" fillId="0" borderId="0"/>
    <xf numFmtId="0" fontId="70" fillId="0" borderId="0"/>
    <xf numFmtId="0" fontId="70" fillId="41" borderId="0"/>
    <xf numFmtId="0" fontId="278" fillId="0" borderId="83"/>
    <xf numFmtId="0" fontId="19" fillId="0" borderId="0"/>
    <xf numFmtId="0" fontId="70" fillId="0" borderId="0"/>
    <xf numFmtId="0" fontId="59" fillId="0" borderId="54"/>
    <xf numFmtId="0" fontId="49" fillId="0" borderId="0"/>
    <xf numFmtId="0" fontId="19" fillId="0" borderId="0"/>
    <xf numFmtId="0" fontId="19" fillId="0" borderId="0"/>
    <xf numFmtId="0" fontId="270" fillId="0" borderId="112"/>
    <xf numFmtId="0" fontId="70" fillId="0" borderId="0"/>
    <xf numFmtId="0" fontId="70" fillId="0" borderId="0"/>
    <xf numFmtId="0" fontId="70" fillId="0" borderId="0"/>
    <xf numFmtId="0" fontId="70" fillId="0" borderId="0"/>
    <xf numFmtId="0" fontId="19" fillId="46" borderId="0"/>
    <xf numFmtId="0" fontId="278" fillId="0" borderId="0"/>
    <xf numFmtId="0" fontId="19" fillId="0" borderId="0"/>
    <xf numFmtId="0" fontId="278" fillId="0" borderId="0"/>
    <xf numFmtId="0" fontId="278" fillId="0" borderId="0"/>
    <xf numFmtId="0" fontId="70" fillId="0" borderId="0"/>
    <xf numFmtId="0" fontId="70" fillId="0" borderId="0"/>
    <xf numFmtId="0" fontId="70" fillId="0" borderId="0"/>
    <xf numFmtId="0" fontId="278" fillId="0" borderId="0"/>
    <xf numFmtId="0" fontId="70" fillId="0" borderId="0"/>
    <xf numFmtId="0" fontId="278" fillId="48" borderId="83"/>
    <xf numFmtId="0" fontId="70" fillId="0" borderId="0"/>
    <xf numFmtId="0" fontId="278" fillId="48" borderId="83"/>
    <xf numFmtId="0" fontId="70" fillId="0" borderId="0"/>
    <xf numFmtId="0" fontId="19" fillId="0" borderId="0"/>
    <xf numFmtId="0" fontId="278" fillId="0" borderId="0"/>
    <xf numFmtId="0" fontId="70" fillId="0" borderId="0"/>
    <xf numFmtId="0" fontId="19" fillId="0" borderId="0"/>
    <xf numFmtId="0" fontId="278" fillId="0" borderId="0"/>
    <xf numFmtId="0" fontId="70" fillId="0" borderId="0"/>
    <xf numFmtId="0" fontId="70" fillId="0" borderId="0"/>
    <xf numFmtId="0" fontId="59" fillId="0" borderId="54"/>
    <xf numFmtId="0" fontId="70" fillId="0" borderId="0"/>
    <xf numFmtId="0" fontId="278" fillId="0" borderId="0"/>
    <xf numFmtId="0" fontId="70" fillId="0" borderId="0"/>
    <xf numFmtId="0" fontId="70" fillId="0" borderId="0"/>
    <xf numFmtId="0" fontId="70" fillId="0" borderId="0"/>
    <xf numFmtId="0" fontId="278" fillId="0" borderId="0"/>
    <xf numFmtId="0" fontId="272" fillId="82" borderId="116"/>
    <xf numFmtId="0" fontId="270" fillId="0" borderId="112"/>
    <xf numFmtId="0" fontId="70" fillId="0" borderId="0"/>
    <xf numFmtId="0" fontId="278" fillId="0" borderId="0"/>
    <xf numFmtId="0" fontId="19" fillId="0" borderId="0"/>
    <xf numFmtId="0" fontId="278" fillId="0" borderId="0"/>
    <xf numFmtId="0" fontId="278" fillId="0" borderId="0"/>
    <xf numFmtId="0" fontId="70" fillId="0" borderId="0"/>
    <xf numFmtId="0" fontId="278" fillId="0" borderId="0"/>
    <xf numFmtId="0" fontId="278" fillId="0" borderId="0"/>
    <xf numFmtId="0" fontId="19" fillId="0" borderId="0"/>
    <xf numFmtId="0" fontId="270" fillId="0" borderId="112"/>
    <xf numFmtId="0" fontId="19" fillId="0" borderId="0"/>
    <xf numFmtId="0" fontId="278" fillId="0" borderId="0"/>
    <xf numFmtId="0" fontId="278" fillId="48" borderId="83"/>
    <xf numFmtId="0" fontId="70" fillId="0" borderId="0"/>
    <xf numFmtId="0" fontId="70" fillId="0" borderId="0"/>
    <xf numFmtId="0" fontId="50" fillId="0" borderId="0"/>
    <xf numFmtId="0" fontId="8" fillId="46" borderId="0"/>
    <xf numFmtId="0" fontId="8" fillId="51" borderId="0"/>
    <xf numFmtId="0" fontId="19" fillId="0" borderId="0"/>
    <xf numFmtId="0" fontId="19" fillId="0" borderId="0"/>
    <xf numFmtId="0" fontId="278" fillId="48" borderId="83"/>
    <xf numFmtId="0" fontId="70" fillId="0" borderId="0"/>
    <xf numFmtId="0" fontId="139" fillId="44" borderId="61"/>
    <xf numFmtId="0" fontId="122" fillId="0" borderId="66"/>
    <xf numFmtId="0" fontId="70" fillId="0" borderId="0"/>
    <xf numFmtId="0" fontId="19" fillId="0" borderId="0"/>
    <xf numFmtId="0" fontId="278" fillId="0" borderId="0"/>
    <xf numFmtId="0" fontId="19" fillId="0" borderId="0"/>
    <xf numFmtId="0" fontId="70" fillId="0" borderId="0"/>
    <xf numFmtId="0" fontId="70" fillId="39" borderId="0"/>
    <xf numFmtId="0" fontId="70" fillId="0" borderId="0"/>
    <xf numFmtId="0" fontId="70" fillId="49" borderId="0"/>
    <xf numFmtId="0" fontId="70" fillId="0" borderId="0"/>
    <xf numFmtId="0" fontId="278" fillId="0" borderId="0"/>
    <xf numFmtId="0" fontId="70" fillId="0" borderId="0"/>
    <xf numFmtId="0" fontId="19" fillId="0" borderId="0"/>
    <xf numFmtId="0" fontId="70" fillId="0" borderId="0"/>
    <xf numFmtId="0" fontId="70" fillId="0" borderId="0"/>
    <xf numFmtId="0" fontId="278" fillId="0" borderId="0"/>
    <xf numFmtId="0" fontId="59" fillId="0" borderId="54"/>
    <xf numFmtId="0" fontId="8" fillId="44" borderId="0"/>
    <xf numFmtId="0" fontId="70" fillId="0" borderId="0"/>
    <xf numFmtId="0" fontId="119" fillId="0" borderId="54"/>
    <xf numFmtId="0" fontId="81" fillId="0" borderId="114"/>
    <xf numFmtId="0" fontId="51" fillId="0" borderId="0"/>
    <xf numFmtId="0" fontId="19" fillId="0" borderId="0"/>
    <xf numFmtId="0" fontId="70" fillId="0" borderId="0"/>
    <xf numFmtId="0" fontId="59" fillId="0" borderId="54"/>
    <xf numFmtId="0" fontId="70" fillId="0" borderId="0"/>
    <xf numFmtId="0" fontId="19" fillId="0" borderId="0"/>
    <xf numFmtId="0" fontId="59" fillId="0" borderId="54"/>
    <xf numFmtId="0" fontId="70" fillId="0" borderId="0"/>
    <xf numFmtId="0" fontId="70" fillId="0" borderId="0"/>
    <xf numFmtId="0" fontId="19" fillId="0" borderId="0"/>
    <xf numFmtId="0" fontId="278" fillId="0" borderId="0"/>
    <xf numFmtId="0" fontId="70" fillId="0" borderId="0"/>
    <xf numFmtId="0" fontId="70" fillId="0" borderId="0"/>
    <xf numFmtId="0" fontId="70" fillId="0" borderId="0"/>
    <xf numFmtId="0" fontId="70" fillId="0" borderId="0"/>
    <xf numFmtId="0" fontId="70" fillId="0" borderId="0"/>
    <xf numFmtId="0" fontId="70" fillId="0" borderId="0"/>
    <xf numFmtId="0" fontId="278" fillId="48" borderId="83"/>
    <xf numFmtId="0" fontId="139" fillId="44" borderId="61"/>
    <xf numFmtId="0" fontId="19" fillId="0" borderId="0"/>
    <xf numFmtId="0" fontId="70" fillId="0" borderId="0"/>
    <xf numFmtId="0" fontId="70" fillId="0" borderId="0"/>
    <xf numFmtId="0" fontId="278" fillId="0" borderId="0"/>
    <xf numFmtId="0" fontId="59" fillId="0" borderId="54"/>
    <xf numFmtId="0" fontId="70" fillId="0" borderId="0"/>
    <xf numFmtId="0" fontId="270" fillId="0" borderId="112"/>
    <xf numFmtId="0" fontId="19" fillId="0" borderId="0"/>
    <xf numFmtId="0" fontId="70" fillId="0" borderId="0"/>
    <xf numFmtId="0" fontId="278" fillId="0" borderId="0"/>
    <xf numFmtId="0" fontId="19" fillId="0" borderId="0"/>
    <xf numFmtId="0" fontId="139" fillId="44" borderId="61"/>
    <xf numFmtId="0" fontId="63" fillId="0" borderId="55"/>
    <xf numFmtId="0" fontId="70" fillId="0" borderId="0"/>
    <xf numFmtId="0" fontId="70" fillId="0" borderId="0"/>
    <xf numFmtId="0" fontId="56" fillId="0" borderId="52"/>
    <xf numFmtId="0" fontId="70" fillId="0" borderId="0"/>
    <xf numFmtId="0" fontId="122" fillId="0" borderId="66"/>
    <xf numFmtId="0" fontId="70" fillId="0" borderId="0"/>
    <xf numFmtId="0" fontId="19" fillId="0" borderId="0"/>
    <xf numFmtId="0" fontId="19" fillId="0" borderId="0"/>
    <xf numFmtId="0" fontId="278" fillId="0" borderId="0"/>
    <xf numFmtId="0" fontId="272" fillId="82" borderId="116"/>
    <xf numFmtId="0" fontId="272" fillId="0" borderId="144"/>
    <xf numFmtId="0" fontId="70" fillId="0" borderId="0"/>
    <xf numFmtId="0" fontId="32" fillId="0" borderId="0"/>
    <xf numFmtId="0" fontId="278" fillId="0" borderId="0"/>
    <xf numFmtId="0" fontId="19" fillId="0" borderId="0"/>
    <xf numFmtId="0" fontId="52" fillId="0" borderId="0"/>
    <xf numFmtId="0" fontId="19" fillId="0" borderId="0"/>
    <xf numFmtId="0" fontId="278" fillId="0" borderId="99"/>
    <xf numFmtId="0" fontId="278" fillId="0" borderId="0"/>
    <xf numFmtId="0" fontId="19" fillId="0" borderId="0"/>
    <xf numFmtId="0" fontId="164" fillId="0" borderId="0"/>
    <xf numFmtId="0" fontId="70" fillId="50" borderId="0"/>
    <xf numFmtId="0" fontId="70" fillId="0" borderId="0"/>
    <xf numFmtId="0" fontId="70" fillId="0" borderId="0"/>
    <xf numFmtId="0" fontId="56" fillId="0" borderId="52"/>
    <xf numFmtId="0" fontId="278" fillId="0" borderId="0"/>
    <xf numFmtId="0" fontId="19" fillId="0" borderId="0"/>
    <xf numFmtId="0" fontId="70" fillId="0" borderId="0"/>
    <xf numFmtId="0" fontId="19" fillId="16" borderId="0"/>
    <xf numFmtId="0" fontId="70" fillId="0" borderId="0"/>
    <xf numFmtId="0" fontId="70" fillId="0" borderId="0"/>
    <xf numFmtId="0" fontId="70" fillId="0" borderId="0"/>
    <xf numFmtId="0" fontId="19" fillId="0" borderId="0"/>
    <xf numFmtId="0" fontId="70" fillId="0" borderId="0"/>
    <xf numFmtId="0" fontId="19" fillId="0" borderId="0"/>
    <xf numFmtId="0" fontId="278" fillId="0" borderId="0"/>
    <xf numFmtId="0" fontId="70" fillId="0" borderId="0"/>
    <xf numFmtId="0" fontId="19" fillId="0" borderId="0"/>
    <xf numFmtId="0" fontId="70" fillId="0" borderId="0"/>
    <xf numFmtId="0" fontId="278" fillId="0" borderId="0"/>
    <xf numFmtId="0" fontId="70" fillId="0" borderId="0"/>
    <xf numFmtId="0" fontId="79" fillId="0" borderId="116"/>
    <xf numFmtId="0" fontId="19" fillId="48" borderId="0"/>
    <xf numFmtId="0" fontId="79" fillId="0" borderId="116"/>
    <xf numFmtId="0" fontId="74" fillId="60" borderId="0"/>
    <xf numFmtId="0" fontId="278" fillId="48" borderId="83"/>
    <xf numFmtId="0" fontId="70" fillId="0" borderId="0"/>
    <xf numFmtId="0" fontId="70" fillId="0" borderId="0"/>
    <xf numFmtId="0" fontId="270" fillId="0" borderId="112"/>
    <xf numFmtId="0" fontId="70" fillId="0" borderId="0"/>
    <xf numFmtId="0" fontId="278" fillId="0" borderId="0"/>
    <xf numFmtId="0" fontId="139" fillId="44" borderId="61"/>
    <xf numFmtId="0" fontId="278" fillId="0" borderId="0"/>
    <xf numFmtId="0" fontId="70" fillId="0" borderId="0"/>
    <xf numFmtId="0" fontId="278" fillId="0" borderId="0"/>
    <xf numFmtId="0" fontId="19" fillId="0" borderId="0"/>
    <xf numFmtId="0" fontId="70" fillId="0" borderId="0"/>
    <xf numFmtId="0" fontId="70" fillId="0" borderId="0"/>
    <xf numFmtId="0" fontId="278" fillId="0" borderId="0"/>
    <xf numFmtId="0" fontId="278" fillId="0" borderId="0"/>
    <xf numFmtId="0" fontId="19" fillId="0" borderId="0"/>
    <xf numFmtId="0" fontId="228" fillId="45" borderId="84"/>
    <xf numFmtId="0" fontId="19" fillId="0" borderId="0"/>
    <xf numFmtId="0" fontId="273" fillId="0" borderId="128"/>
    <xf numFmtId="0" fontId="278" fillId="0" borderId="0"/>
    <xf numFmtId="0" fontId="70" fillId="0" borderId="0"/>
    <xf numFmtId="0" fontId="278" fillId="0" borderId="0"/>
    <xf numFmtId="0" fontId="70" fillId="0" borderId="0"/>
    <xf numFmtId="0" fontId="278" fillId="48" borderId="83"/>
    <xf numFmtId="0" fontId="19" fillId="0" borderId="0"/>
    <xf numFmtId="0" fontId="70" fillId="0" borderId="0"/>
    <xf numFmtId="0" fontId="70" fillId="0" borderId="0"/>
    <xf numFmtId="0" fontId="70" fillId="0" borderId="0"/>
    <xf numFmtId="0" fontId="278" fillId="0" borderId="0"/>
    <xf numFmtId="0" fontId="19" fillId="0" borderId="0"/>
    <xf numFmtId="0" fontId="278" fillId="0" borderId="0"/>
    <xf numFmtId="0" fontId="278" fillId="48" borderId="83"/>
    <xf numFmtId="0" fontId="70" fillId="0" borderId="0"/>
    <xf numFmtId="0" fontId="70" fillId="0" borderId="0"/>
    <xf numFmtId="0" fontId="278" fillId="0" borderId="0"/>
    <xf numFmtId="0" fontId="46" fillId="0" borderId="0"/>
    <xf numFmtId="0" fontId="70" fillId="0" borderId="0"/>
    <xf numFmtId="0" fontId="270" fillId="0" borderId="112"/>
    <xf numFmtId="0" fontId="19" fillId="0" borderId="0"/>
    <xf numFmtId="0" fontId="70" fillId="0" borderId="0"/>
    <xf numFmtId="0" fontId="278" fillId="0" borderId="0"/>
    <xf numFmtId="0" fontId="278" fillId="0" borderId="0"/>
    <xf numFmtId="0" fontId="19" fillId="0" borderId="0"/>
    <xf numFmtId="0" fontId="270" fillId="0" borderId="112"/>
    <xf numFmtId="0" fontId="70" fillId="0" borderId="0"/>
    <xf numFmtId="0" fontId="278" fillId="0" borderId="0"/>
    <xf numFmtId="0" fontId="276" fillId="0" borderId="132"/>
    <xf numFmtId="0" fontId="19" fillId="0" borderId="0"/>
    <xf numFmtId="0" fontId="70" fillId="0" borderId="0"/>
    <xf numFmtId="0" fontId="59" fillId="0" borderId="0"/>
    <xf numFmtId="0" fontId="19" fillId="0" borderId="0"/>
    <xf numFmtId="0" fontId="278" fillId="0" borderId="0"/>
    <xf numFmtId="0" fontId="139" fillId="44" borderId="61"/>
    <xf numFmtId="0" fontId="45" fillId="57" borderId="0"/>
    <xf numFmtId="0" fontId="146" fillId="0" borderId="0"/>
    <xf numFmtId="0" fontId="74" fillId="58" borderId="0"/>
    <xf numFmtId="0" fontId="70" fillId="0" borderId="0"/>
    <xf numFmtId="0" fontId="278" fillId="0" borderId="0"/>
    <xf numFmtId="0" fontId="19" fillId="0" borderId="0"/>
    <xf numFmtId="0" fontId="8" fillId="44" borderId="0"/>
    <xf numFmtId="0" fontId="19" fillId="0" borderId="0"/>
    <xf numFmtId="0" fontId="19" fillId="43" borderId="0"/>
    <xf numFmtId="0" fontId="278" fillId="0" borderId="0"/>
    <xf numFmtId="0" fontId="70" fillId="0" borderId="0"/>
    <xf numFmtId="0" fontId="278" fillId="0" borderId="0"/>
    <xf numFmtId="0" fontId="139" fillId="44" borderId="61"/>
    <xf numFmtId="0" fontId="70" fillId="0" borderId="0"/>
    <xf numFmtId="0" fontId="19" fillId="0" borderId="0"/>
    <xf numFmtId="0" fontId="46" fillId="0" borderId="0"/>
    <xf numFmtId="0" fontId="139" fillId="44" borderId="61"/>
    <xf numFmtId="0" fontId="70" fillId="0" borderId="0"/>
    <xf numFmtId="0" fontId="19" fillId="0" borderId="0"/>
    <xf numFmtId="0" fontId="270" fillId="0" borderId="112"/>
    <xf numFmtId="0" fontId="46" fillId="0" borderId="0"/>
    <xf numFmtId="0" fontId="139" fillId="44" borderId="61"/>
    <xf numFmtId="0" fontId="19" fillId="0" borderId="0"/>
    <xf numFmtId="0" fontId="52" fillId="0" borderId="0"/>
    <xf numFmtId="0" fontId="278" fillId="0" borderId="0"/>
    <xf numFmtId="0" fontId="70" fillId="0" borderId="0"/>
    <xf numFmtId="0" fontId="278" fillId="48" borderId="83"/>
    <xf numFmtId="0" fontId="19" fillId="0" borderId="0"/>
    <xf numFmtId="0" fontId="55" fillId="0" borderId="0"/>
    <xf numFmtId="0" fontId="19" fillId="0" borderId="0"/>
    <xf numFmtId="0" fontId="70" fillId="0" borderId="0"/>
    <xf numFmtId="0" fontId="19" fillId="0" borderId="0"/>
    <xf numFmtId="0" fontId="70" fillId="0" borderId="0"/>
    <xf numFmtId="0" fontId="278" fillId="0" borderId="0"/>
    <xf numFmtId="0" fontId="278" fillId="48" borderId="83"/>
    <xf numFmtId="0" fontId="8" fillId="0" borderId="0"/>
    <xf numFmtId="0" fontId="278" fillId="48" borderId="83"/>
    <xf numFmtId="0" fontId="19" fillId="0" borderId="0"/>
    <xf numFmtId="0" fontId="70" fillId="0" borderId="0"/>
    <xf numFmtId="0" fontId="19" fillId="0" borderId="0"/>
    <xf numFmtId="0" fontId="70" fillId="0" borderId="0"/>
    <xf numFmtId="0" fontId="19" fillId="0" borderId="0"/>
    <xf numFmtId="0" fontId="278" fillId="0" borderId="0"/>
    <xf numFmtId="0" fontId="278" fillId="0" borderId="0"/>
    <xf numFmtId="0" fontId="56" fillId="0" borderId="52"/>
    <xf numFmtId="0" fontId="278" fillId="0" borderId="0"/>
    <xf numFmtId="0" fontId="19" fillId="0" borderId="0"/>
    <xf numFmtId="0" fontId="57" fillId="0" borderId="53"/>
    <xf numFmtId="0" fontId="70" fillId="0" borderId="0"/>
    <xf numFmtId="0" fontId="273" fillId="0" borderId="128"/>
    <xf numFmtId="0" fontId="70" fillId="0" borderId="0"/>
    <xf numFmtId="0" fontId="278" fillId="0" borderId="0"/>
    <xf numFmtId="0" fontId="19" fillId="0" borderId="0"/>
    <xf numFmtId="0" fontId="19" fillId="0" borderId="0"/>
    <xf numFmtId="0" fontId="64" fillId="0" borderId="55"/>
    <xf numFmtId="0" fontId="70" fillId="0" borderId="0"/>
    <xf numFmtId="0" fontId="278" fillId="0" borderId="0"/>
    <xf numFmtId="0" fontId="278" fillId="0" borderId="0"/>
    <xf numFmtId="0" fontId="278" fillId="0" borderId="0"/>
    <xf numFmtId="0" fontId="135" fillId="0" borderId="110"/>
    <xf numFmtId="0" fontId="19" fillId="0" borderId="0"/>
    <xf numFmtId="0" fontId="141" fillId="0" borderId="168"/>
    <xf numFmtId="0" fontId="19" fillId="0" borderId="0"/>
    <xf numFmtId="0" fontId="74" fillId="49" borderId="0"/>
    <xf numFmtId="0" fontId="70" fillId="0" borderId="0"/>
    <xf numFmtId="0" fontId="70" fillId="0" borderId="0"/>
    <xf numFmtId="0" fontId="278" fillId="0" borderId="0"/>
    <xf numFmtId="0" fontId="278" fillId="0" borderId="0"/>
    <xf numFmtId="0" fontId="70" fillId="40" borderId="0"/>
    <xf numFmtId="0" fontId="19" fillId="47" borderId="0"/>
    <xf numFmtId="0" fontId="46" fillId="0" borderId="0"/>
    <xf numFmtId="0" fontId="139" fillId="44" borderId="61"/>
    <xf numFmtId="0" fontId="19" fillId="0" borderId="0"/>
    <xf numFmtId="0" fontId="278" fillId="0" borderId="0"/>
    <xf numFmtId="0" fontId="278" fillId="48" borderId="83"/>
    <xf numFmtId="0" fontId="19" fillId="16" borderId="0"/>
    <xf numFmtId="0" fontId="58" fillId="0" borderId="0"/>
    <xf numFmtId="0" fontId="19" fillId="0" borderId="0"/>
    <xf numFmtId="0" fontId="70" fillId="0" borderId="0"/>
    <xf numFmtId="0" fontId="70" fillId="0" borderId="0"/>
    <xf numFmtId="0" fontId="70" fillId="0" borderId="0"/>
    <xf numFmtId="0" fontId="70" fillId="0" borderId="0"/>
    <xf numFmtId="0" fontId="139" fillId="44" borderId="61"/>
    <xf numFmtId="0" fontId="19" fillId="0" borderId="0"/>
    <xf numFmtId="0" fontId="70" fillId="0" borderId="0"/>
    <xf numFmtId="0" fontId="139" fillId="44" borderId="61"/>
    <xf numFmtId="0" fontId="139" fillId="44" borderId="61"/>
    <xf numFmtId="0" fontId="19" fillId="0" borderId="0"/>
    <xf numFmtId="0" fontId="278" fillId="48" borderId="83"/>
    <xf numFmtId="0" fontId="70" fillId="0" borderId="0"/>
    <xf numFmtId="0" fontId="70" fillId="0" borderId="0"/>
    <xf numFmtId="0" fontId="70" fillId="0" borderId="0"/>
    <xf numFmtId="0" fontId="278" fillId="103" borderId="102"/>
    <xf numFmtId="0" fontId="70" fillId="0" borderId="0"/>
    <xf numFmtId="0" fontId="19" fillId="0" borderId="0"/>
    <xf numFmtId="0" fontId="278" fillId="48" borderId="83"/>
    <xf numFmtId="0" fontId="50" fillId="0" borderId="0"/>
    <xf numFmtId="0" fontId="70" fillId="0" borderId="0"/>
    <xf numFmtId="0" fontId="278" fillId="0" borderId="0"/>
    <xf numFmtId="0" fontId="19" fillId="0" borderId="0"/>
    <xf numFmtId="0" fontId="46" fillId="0" borderId="0"/>
    <xf numFmtId="0" fontId="270" fillId="0" borderId="112"/>
    <xf numFmtId="0" fontId="278" fillId="0" borderId="0"/>
    <xf numFmtId="0" fontId="19" fillId="0" borderId="0"/>
    <xf numFmtId="0" fontId="278" fillId="48" borderId="83"/>
    <xf numFmtId="0" fontId="278" fillId="0" borderId="0"/>
    <xf numFmtId="0" fontId="64" fillId="0" borderId="55"/>
    <xf numFmtId="0" fontId="19" fillId="0" borderId="0"/>
    <xf numFmtId="0" fontId="70" fillId="0" borderId="0"/>
    <xf numFmtId="0" fontId="70" fillId="0" borderId="0"/>
    <xf numFmtId="0" fontId="70" fillId="0" borderId="0"/>
    <xf numFmtId="0" fontId="19" fillId="0" borderId="0"/>
    <xf numFmtId="0" fontId="19" fillId="0" borderId="0"/>
    <xf numFmtId="0" fontId="278" fillId="0" borderId="0"/>
    <xf numFmtId="0" fontId="278" fillId="0" borderId="0"/>
    <xf numFmtId="0" fontId="19" fillId="0" borderId="0"/>
    <xf numFmtId="0" fontId="19" fillId="0" borderId="0"/>
    <xf numFmtId="0" fontId="278" fillId="0" borderId="0"/>
    <xf numFmtId="0" fontId="70" fillId="0" borderId="0"/>
    <xf numFmtId="0" fontId="19" fillId="0" borderId="0"/>
    <xf numFmtId="0" fontId="19" fillId="0" borderId="0"/>
    <xf numFmtId="0" fontId="8" fillId="44" borderId="0"/>
    <xf numFmtId="0" fontId="228" fillId="45" borderId="84"/>
    <xf numFmtId="0" fontId="70" fillId="0" borderId="0"/>
    <xf numFmtId="0" fontId="70" fillId="0" borderId="0"/>
    <xf numFmtId="0" fontId="70" fillId="0" borderId="0"/>
    <xf numFmtId="0" fontId="70" fillId="0" borderId="0"/>
    <xf numFmtId="0" fontId="278" fillId="0" borderId="0"/>
    <xf numFmtId="0" fontId="19" fillId="0" borderId="0"/>
    <xf numFmtId="0" fontId="52" fillId="0" borderId="0"/>
    <xf numFmtId="0" fontId="19" fillId="0" borderId="0"/>
    <xf numFmtId="0" fontId="70" fillId="0" borderId="0"/>
    <xf numFmtId="0" fontId="17" fillId="0" borderId="114"/>
    <xf numFmtId="0" fontId="70" fillId="0" borderId="0"/>
    <xf numFmtId="0" fontId="70" fillId="0" borderId="0"/>
    <xf numFmtId="0" fontId="278" fillId="0" borderId="0"/>
    <xf numFmtId="0" fontId="74" fillId="47" borderId="0"/>
    <xf numFmtId="0" fontId="278" fillId="48" borderId="83"/>
    <xf numFmtId="0" fontId="278" fillId="48" borderId="83"/>
    <xf numFmtId="0" fontId="19" fillId="0" borderId="0"/>
    <xf numFmtId="0" fontId="70" fillId="0" borderId="0"/>
    <xf numFmtId="0" fontId="270" fillId="0" borderId="112"/>
    <xf numFmtId="0" fontId="52" fillId="0" borderId="0"/>
    <xf numFmtId="0" fontId="19" fillId="0" borderId="0"/>
    <xf numFmtId="0" fontId="278" fillId="0" borderId="0"/>
    <xf numFmtId="0" fontId="19" fillId="0" borderId="0"/>
    <xf numFmtId="0" fontId="70" fillId="0" borderId="0"/>
    <xf numFmtId="0" fontId="278" fillId="0" borderId="0"/>
    <xf numFmtId="0" fontId="253" fillId="48" borderId="83"/>
    <xf numFmtId="0" fontId="26" fillId="0" borderId="106"/>
    <xf numFmtId="0" fontId="278" fillId="0" borderId="0"/>
    <xf numFmtId="0" fontId="70" fillId="0" borderId="0"/>
    <xf numFmtId="0" fontId="278" fillId="0" borderId="0"/>
    <xf numFmtId="0" fontId="70" fillId="0" borderId="0"/>
    <xf numFmtId="0" fontId="278" fillId="0" borderId="0"/>
    <xf numFmtId="0" fontId="122" fillId="0" borderId="66"/>
    <xf numFmtId="0" fontId="19" fillId="0" borderId="0"/>
    <xf numFmtId="0" fontId="70" fillId="0" borderId="0"/>
    <xf numFmtId="0" fontId="278" fillId="0" borderId="0"/>
    <xf numFmtId="0" fontId="70" fillId="0" borderId="0"/>
    <xf numFmtId="0" fontId="70" fillId="0" borderId="0"/>
    <xf numFmtId="0" fontId="70" fillId="0" borderId="0"/>
    <xf numFmtId="0" fontId="70" fillId="0" borderId="0"/>
    <xf numFmtId="0" fontId="45" fillId="57" borderId="0"/>
    <xf numFmtId="0" fontId="278" fillId="0" borderId="0"/>
    <xf numFmtId="0" fontId="64" fillId="0" borderId="55"/>
    <xf numFmtId="0" fontId="278" fillId="0" borderId="0"/>
    <xf numFmtId="0" fontId="50" fillId="0" borderId="0"/>
    <xf numFmtId="0" fontId="70" fillId="0" borderId="0"/>
    <xf numFmtId="0" fontId="70" fillId="0" borderId="0"/>
    <xf numFmtId="0" fontId="19" fillId="0" borderId="0"/>
    <xf numFmtId="0" fontId="70" fillId="0" borderId="0"/>
    <xf numFmtId="0" fontId="70" fillId="0" borderId="0"/>
    <xf numFmtId="0" fontId="70" fillId="0" borderId="0"/>
    <xf numFmtId="0" fontId="70" fillId="0" borderId="0"/>
    <xf numFmtId="0" fontId="19" fillId="0" borderId="0"/>
    <xf numFmtId="0" fontId="278" fillId="48" borderId="83"/>
    <xf numFmtId="0" fontId="140" fillId="44" borderId="61"/>
    <xf numFmtId="0" fontId="192" fillId="0" borderId="79"/>
    <xf numFmtId="0" fontId="46" fillId="0" borderId="0"/>
    <xf numFmtId="0" fontId="278" fillId="0" borderId="0"/>
    <xf numFmtId="0" fontId="70" fillId="0" borderId="0"/>
    <xf numFmtId="0" fontId="19" fillId="0" borderId="0"/>
    <xf numFmtId="0" fontId="19" fillId="0" borderId="0"/>
    <xf numFmtId="0" fontId="19" fillId="0" borderId="0"/>
    <xf numFmtId="0" fontId="270" fillId="0" borderId="112"/>
    <xf numFmtId="0" fontId="270" fillId="0" borderId="112"/>
    <xf numFmtId="0" fontId="19" fillId="0" borderId="0"/>
    <xf numFmtId="0" fontId="19" fillId="0" borderId="0"/>
    <xf numFmtId="0" fontId="19" fillId="0" borderId="0"/>
    <xf numFmtId="0" fontId="70" fillId="0" borderId="0"/>
    <xf numFmtId="0" fontId="119" fillId="0" borderId="0"/>
    <xf numFmtId="0" fontId="70" fillId="0" borderId="0"/>
    <xf numFmtId="0" fontId="70" fillId="0" borderId="0"/>
    <xf numFmtId="0" fontId="278" fillId="0" borderId="0"/>
    <xf numFmtId="0" fontId="39" fillId="11" borderId="0"/>
    <xf numFmtId="0" fontId="278" fillId="0" borderId="0"/>
    <xf numFmtId="0" fontId="70" fillId="0" borderId="0"/>
    <xf numFmtId="0" fontId="19" fillId="0" borderId="0"/>
    <xf numFmtId="0" fontId="70" fillId="0" borderId="0"/>
    <xf numFmtId="0" fontId="278" fillId="0" borderId="0"/>
    <xf numFmtId="0" fontId="59" fillId="0" borderId="54"/>
    <xf numFmtId="0" fontId="19" fillId="0" borderId="0"/>
    <xf numFmtId="0" fontId="270" fillId="0" borderId="112"/>
    <xf numFmtId="0" fontId="70" fillId="0" borderId="0"/>
    <xf numFmtId="0" fontId="19" fillId="0" borderId="0"/>
    <xf numFmtId="0" fontId="278" fillId="0" borderId="0"/>
    <xf numFmtId="0" fontId="230" fillId="0" borderId="0"/>
    <xf numFmtId="0" fontId="278" fillId="0" borderId="0"/>
    <xf numFmtId="0" fontId="70" fillId="0" borderId="0"/>
    <xf numFmtId="0" fontId="70" fillId="0" borderId="0"/>
    <xf numFmtId="0" fontId="70" fillId="0" borderId="0"/>
    <xf numFmtId="0" fontId="64" fillId="0" borderId="55"/>
    <xf numFmtId="0" fontId="278" fillId="0" borderId="0"/>
    <xf numFmtId="0" fontId="70" fillId="0" borderId="0"/>
    <xf numFmtId="0" fontId="249" fillId="0" borderId="0"/>
    <xf numFmtId="0" fontId="278" fillId="0" borderId="0"/>
    <xf numFmtId="0" fontId="19" fillId="0" borderId="0"/>
    <xf numFmtId="0" fontId="70" fillId="0" borderId="0"/>
    <xf numFmtId="0" fontId="278" fillId="48" borderId="83"/>
    <xf numFmtId="0" fontId="239" fillId="0" borderId="0"/>
    <xf numFmtId="0" fontId="70" fillId="0" borderId="0"/>
    <xf numFmtId="0" fontId="19" fillId="0" borderId="0"/>
    <xf numFmtId="0" fontId="139" fillId="44" borderId="61"/>
    <xf numFmtId="0" fontId="19" fillId="0" borderId="0"/>
    <xf numFmtId="0" fontId="278" fillId="0" borderId="0"/>
    <xf numFmtId="0" fontId="70" fillId="0" borderId="0"/>
    <xf numFmtId="0" fontId="70" fillId="0" borderId="0"/>
    <xf numFmtId="0" fontId="139" fillId="44" borderId="61"/>
    <xf numFmtId="0" fontId="278" fillId="0" borderId="0"/>
    <xf numFmtId="0" fontId="278" fillId="0" borderId="0"/>
    <xf numFmtId="0" fontId="19" fillId="0" borderId="0"/>
    <xf numFmtId="0" fontId="46" fillId="0" borderId="0"/>
    <xf numFmtId="0" fontId="70" fillId="0" borderId="0"/>
    <xf numFmtId="0" fontId="70" fillId="0" borderId="0"/>
    <xf numFmtId="0" fontId="270" fillId="0" borderId="112"/>
    <xf numFmtId="0" fontId="63" fillId="0" borderId="55"/>
    <xf numFmtId="0" fontId="278" fillId="0" borderId="0"/>
    <xf numFmtId="0" fontId="70" fillId="0" borderId="0"/>
    <xf numFmtId="0" fontId="278" fillId="0" borderId="0"/>
    <xf numFmtId="0" fontId="19" fillId="0" borderId="0"/>
    <xf numFmtId="0" fontId="70" fillId="0" borderId="0"/>
    <xf numFmtId="0" fontId="278" fillId="48" borderId="83"/>
    <xf numFmtId="0" fontId="278" fillId="0" borderId="0"/>
    <xf numFmtId="0" fontId="119" fillId="0" borderId="0"/>
    <xf numFmtId="0" fontId="45" fillId="72" borderId="0"/>
    <xf numFmtId="0" fontId="19" fillId="0" borderId="0"/>
    <xf numFmtId="0" fontId="278" fillId="48" borderId="83"/>
    <xf numFmtId="0" fontId="70" fillId="0" borderId="0"/>
    <xf numFmtId="0" fontId="19" fillId="48" borderId="0"/>
    <xf numFmtId="0" fontId="19" fillId="0" borderId="0"/>
    <xf numFmtId="0" fontId="70" fillId="0" borderId="0"/>
    <xf numFmtId="0" fontId="278" fillId="0" borderId="0"/>
    <xf numFmtId="0" fontId="70" fillId="0" borderId="0"/>
    <xf numFmtId="0" fontId="70" fillId="0" borderId="0"/>
    <xf numFmtId="0" fontId="278" fillId="48" borderId="83"/>
    <xf numFmtId="0" fontId="70" fillId="0" borderId="0"/>
    <xf numFmtId="0" fontId="70" fillId="0" borderId="0"/>
    <xf numFmtId="0" fontId="19" fillId="0" borderId="0"/>
    <xf numFmtId="0" fontId="278" fillId="0" borderId="0"/>
    <xf numFmtId="0" fontId="278" fillId="0" borderId="0"/>
    <xf numFmtId="0" fontId="70" fillId="39" borderId="0"/>
    <xf numFmtId="0" fontId="19" fillId="0" borderId="0"/>
    <xf numFmtId="0" fontId="70" fillId="0" borderId="0"/>
    <xf numFmtId="0" fontId="56" fillId="0" borderId="52"/>
    <xf numFmtId="0" fontId="70" fillId="0" borderId="0"/>
    <xf numFmtId="0" fontId="70" fillId="0" borderId="0"/>
    <xf numFmtId="0" fontId="19" fillId="0" borderId="0"/>
    <xf numFmtId="0" fontId="278" fillId="0" borderId="0"/>
    <xf numFmtId="0" fontId="70" fillId="0" borderId="0"/>
    <xf numFmtId="0" fontId="139" fillId="44" borderId="61"/>
    <xf numFmtId="0" fontId="70" fillId="0" borderId="0"/>
    <xf numFmtId="0" fontId="278" fillId="0" borderId="0"/>
    <xf numFmtId="0" fontId="70" fillId="0" borderId="0"/>
    <xf numFmtId="0" fontId="70" fillId="0" borderId="0"/>
    <xf numFmtId="0" fontId="70" fillId="0" borderId="0"/>
    <xf numFmtId="0" fontId="19" fillId="0" borderId="0"/>
    <xf numFmtId="0" fontId="19" fillId="0" borderId="0"/>
    <xf numFmtId="0" fontId="19" fillId="0" borderId="0"/>
    <xf numFmtId="0" fontId="278" fillId="0" borderId="0"/>
    <xf numFmtId="0" fontId="278" fillId="0" borderId="0"/>
    <xf numFmtId="0" fontId="272" fillId="82" borderId="116"/>
    <xf numFmtId="0" fontId="19" fillId="0" borderId="0"/>
    <xf numFmtId="0" fontId="8" fillId="44" borderId="0"/>
    <xf numFmtId="0" fontId="278" fillId="0" borderId="0"/>
    <xf numFmtId="0" fontId="70" fillId="0" borderId="0"/>
    <xf numFmtId="0" fontId="19" fillId="0" borderId="0"/>
    <xf numFmtId="0" fontId="56" fillId="0" borderId="52"/>
    <xf numFmtId="0" fontId="70" fillId="0" borderId="0"/>
    <xf numFmtId="0" fontId="59" fillId="0" borderId="54"/>
    <xf numFmtId="0" fontId="70" fillId="0" borderId="0"/>
    <xf numFmtId="0" fontId="70" fillId="0" borderId="0"/>
    <xf numFmtId="0" fontId="139" fillId="44" borderId="61"/>
    <xf numFmtId="0" fontId="70" fillId="0" borderId="0"/>
    <xf numFmtId="0" fontId="99" fillId="45" borderId="61"/>
    <xf numFmtId="0" fontId="278" fillId="0" borderId="0"/>
    <xf numFmtId="0" fontId="278" fillId="0" borderId="0"/>
    <xf numFmtId="0" fontId="205" fillId="0" borderId="107"/>
    <xf numFmtId="0" fontId="70" fillId="0" borderId="0"/>
    <xf numFmtId="0" fontId="70" fillId="0" borderId="0"/>
    <xf numFmtId="0" fontId="70" fillId="0" borderId="0"/>
    <xf numFmtId="0" fontId="272" fillId="0" borderId="144"/>
    <xf numFmtId="0" fontId="278" fillId="48" borderId="83"/>
    <xf numFmtId="0" fontId="278" fillId="0" borderId="0"/>
    <xf numFmtId="0" fontId="278" fillId="0" borderId="0"/>
    <xf numFmtId="0" fontId="278" fillId="0" borderId="0"/>
    <xf numFmtId="0" fontId="70" fillId="0" borderId="0"/>
    <xf numFmtId="0" fontId="70" fillId="0" borderId="0"/>
    <xf numFmtId="0" fontId="278" fillId="0" borderId="0"/>
    <xf numFmtId="0" fontId="19" fillId="0" borderId="0"/>
    <xf numFmtId="0" fontId="142" fillId="0" borderId="0"/>
    <xf numFmtId="0" fontId="19" fillId="0" borderId="0"/>
    <xf numFmtId="0" fontId="17" fillId="0" borderId="114"/>
    <xf numFmtId="0" fontId="192" fillId="0" borderId="79"/>
    <xf numFmtId="0" fontId="70" fillId="0" borderId="0"/>
    <xf numFmtId="0" fontId="70" fillId="0" borderId="0"/>
    <xf numFmtId="0" fontId="70" fillId="0" borderId="0"/>
    <xf numFmtId="0" fontId="19" fillId="0" borderId="0"/>
    <xf numFmtId="0" fontId="70" fillId="0" borderId="0"/>
    <xf numFmtId="0" fontId="278" fillId="0" borderId="0"/>
    <xf numFmtId="0" fontId="278" fillId="0" borderId="0"/>
    <xf numFmtId="0" fontId="46" fillId="0" borderId="0"/>
    <xf numFmtId="0" fontId="278" fillId="48" borderId="83"/>
    <xf numFmtId="0" fontId="139" fillId="44" borderId="61"/>
    <xf numFmtId="0" fontId="64" fillId="0" borderId="55"/>
    <xf numFmtId="0" fontId="70" fillId="0" borderId="0"/>
    <xf numFmtId="0" fontId="70" fillId="0" borderId="0"/>
    <xf numFmtId="0" fontId="19" fillId="0" borderId="0"/>
    <xf numFmtId="0" fontId="59" fillId="0" borderId="54"/>
    <xf numFmtId="0" fontId="19" fillId="0" borderId="0"/>
    <xf numFmtId="0" fontId="19" fillId="0" borderId="0"/>
    <xf numFmtId="0" fontId="19" fillId="0" borderId="0"/>
    <xf numFmtId="0" fontId="19" fillId="0" borderId="0"/>
    <xf numFmtId="0" fontId="70" fillId="0" borderId="0"/>
    <xf numFmtId="0" fontId="278" fillId="0" borderId="0"/>
    <xf numFmtId="0" fontId="74" fillId="56" borderId="0"/>
    <xf numFmtId="0" fontId="19" fillId="0" borderId="0"/>
    <xf numFmtId="0" fontId="70" fillId="0" borderId="0"/>
    <xf numFmtId="0" fontId="70" fillId="0" borderId="0"/>
    <xf numFmtId="0" fontId="70" fillId="0" borderId="0"/>
    <xf numFmtId="0" fontId="70" fillId="0" borderId="0"/>
    <xf numFmtId="0" fontId="81" fillId="0" borderId="0"/>
    <xf numFmtId="0" fontId="70" fillId="0" borderId="0"/>
    <xf numFmtId="0" fontId="70" fillId="0" borderId="0"/>
    <xf numFmtId="0" fontId="19" fillId="0" borderId="0"/>
    <xf numFmtId="0" fontId="278" fillId="0" borderId="0"/>
    <xf numFmtId="0" fontId="278" fillId="0" borderId="0"/>
    <xf numFmtId="0" fontId="70" fillId="0" borderId="0"/>
    <xf numFmtId="0" fontId="76" fillId="47" borderId="0"/>
    <xf numFmtId="0" fontId="70" fillId="0" borderId="0"/>
    <xf numFmtId="0" fontId="278" fillId="0" borderId="0"/>
    <xf numFmtId="0" fontId="19" fillId="0" borderId="0"/>
    <xf numFmtId="0" fontId="19" fillId="0" borderId="0"/>
    <xf numFmtId="0" fontId="59" fillId="0" borderId="54"/>
    <xf numFmtId="0" fontId="278" fillId="0" borderId="0"/>
    <xf numFmtId="0" fontId="70" fillId="0" borderId="0"/>
    <xf numFmtId="0" fontId="56" fillId="0" borderId="52"/>
    <xf numFmtId="0" fontId="70" fillId="0" borderId="0"/>
    <xf numFmtId="0" fontId="278" fillId="0" borderId="0"/>
    <xf numFmtId="0" fontId="19" fillId="0" borderId="0"/>
    <xf numFmtId="0" fontId="19" fillId="0" borderId="0"/>
    <xf numFmtId="0" fontId="19" fillId="0" borderId="0"/>
    <xf numFmtId="0" fontId="19" fillId="0" borderId="0"/>
    <xf numFmtId="0" fontId="278" fillId="48" borderId="83"/>
    <xf numFmtId="0" fontId="278" fillId="0" borderId="0"/>
    <xf numFmtId="0" fontId="278" fillId="0" borderId="0"/>
    <xf numFmtId="0" fontId="278" fillId="48" borderId="83"/>
    <xf numFmtId="0" fontId="278" fillId="0" borderId="0"/>
    <xf numFmtId="0" fontId="63" fillId="0" borderId="55"/>
    <xf numFmtId="0" fontId="70" fillId="0" borderId="0"/>
    <xf numFmtId="0" fontId="74" fillId="56" borderId="0"/>
    <xf numFmtId="0" fontId="278" fillId="0" borderId="0"/>
    <xf numFmtId="0" fontId="46" fillId="0" borderId="0"/>
    <xf numFmtId="0" fontId="139" fillId="44" borderId="61"/>
    <xf numFmtId="0" fontId="70" fillId="0" borderId="0"/>
    <xf numFmtId="0" fontId="45" fillId="43" borderId="0"/>
    <xf numFmtId="0" fontId="70" fillId="0" borderId="0"/>
    <xf numFmtId="0" fontId="19" fillId="0" borderId="0"/>
    <xf numFmtId="0" fontId="19" fillId="0" borderId="0"/>
    <xf numFmtId="0" fontId="56" fillId="0" borderId="52"/>
    <xf numFmtId="0" fontId="19" fillId="0" borderId="0"/>
    <xf numFmtId="0" fontId="59" fillId="0" borderId="54"/>
    <xf numFmtId="0" fontId="70" fillId="0" borderId="0"/>
    <xf numFmtId="0" fontId="278" fillId="0" borderId="0"/>
    <xf numFmtId="0" fontId="70" fillId="0" borderId="0"/>
    <xf numFmtId="0" fontId="24" fillId="0" borderId="0"/>
    <xf numFmtId="0" fontId="278" fillId="0" borderId="0"/>
    <xf numFmtId="0" fontId="278" fillId="0" borderId="0"/>
    <xf numFmtId="0" fontId="70" fillId="0" borderId="0"/>
    <xf numFmtId="0" fontId="19" fillId="0" borderId="0"/>
    <xf numFmtId="0" fontId="70" fillId="0" borderId="0"/>
    <xf numFmtId="0" fontId="19" fillId="0" borderId="0"/>
    <xf numFmtId="0" fontId="8" fillId="44" borderId="0"/>
    <xf numFmtId="0" fontId="119" fillId="0" borderId="54"/>
    <xf numFmtId="0" fontId="19" fillId="0" borderId="0"/>
    <xf numFmtId="0" fontId="37" fillId="43" borderId="0"/>
    <xf numFmtId="0" fontId="278" fillId="48" borderId="83"/>
    <xf numFmtId="0" fontId="119" fillId="0" borderId="54"/>
    <xf numFmtId="0" fontId="19" fillId="0" borderId="0"/>
    <xf numFmtId="0" fontId="70" fillId="0" borderId="0"/>
    <xf numFmtId="0" fontId="19" fillId="0" borderId="0"/>
    <xf numFmtId="0" fontId="278" fillId="0" borderId="0"/>
    <xf numFmtId="0" fontId="70" fillId="0" borderId="0"/>
    <xf numFmtId="0" fontId="70" fillId="0" borderId="0"/>
    <xf numFmtId="0" fontId="40" fillId="52" borderId="47"/>
    <xf numFmtId="0" fontId="19" fillId="0" borderId="0"/>
    <xf numFmtId="0" fontId="278" fillId="0" borderId="0"/>
    <xf numFmtId="0" fontId="278" fillId="0" borderId="0"/>
    <xf numFmtId="0" fontId="70" fillId="0" borderId="0"/>
    <xf numFmtId="0" fontId="272" fillId="82" borderId="116"/>
    <xf numFmtId="0" fontId="19" fillId="0" borderId="0"/>
    <xf numFmtId="0" fontId="70" fillId="0" borderId="0"/>
    <xf numFmtId="0" fontId="278" fillId="0" borderId="0"/>
    <xf numFmtId="0" fontId="70" fillId="0" borderId="0"/>
    <xf numFmtId="0" fontId="19" fillId="0" borderId="0"/>
    <xf numFmtId="0" fontId="70" fillId="0" borderId="0"/>
    <xf numFmtId="0" fontId="19" fillId="0" borderId="0"/>
    <xf numFmtId="0" fontId="278" fillId="0" borderId="0"/>
    <xf numFmtId="0" fontId="70" fillId="0" borderId="0"/>
    <xf numFmtId="0" fontId="139" fillId="44" borderId="61"/>
    <xf numFmtId="0" fontId="19" fillId="48" borderId="0"/>
    <xf numFmtId="0" fontId="63" fillId="0" borderId="55"/>
    <xf numFmtId="0" fontId="139" fillId="44" borderId="61"/>
    <xf numFmtId="0" fontId="70" fillId="0" borderId="0"/>
    <xf numFmtId="0" fontId="278" fillId="0" borderId="0"/>
    <xf numFmtId="0" fontId="19" fillId="0" borderId="0"/>
    <xf numFmtId="0" fontId="70" fillId="46" borderId="0"/>
    <xf numFmtId="0" fontId="19" fillId="0" borderId="0"/>
    <xf numFmtId="0" fontId="19" fillId="0" borderId="0"/>
    <xf numFmtId="0" fontId="59" fillId="0" borderId="54"/>
    <xf numFmtId="0" fontId="70" fillId="0" borderId="0"/>
    <xf numFmtId="0" fontId="19" fillId="0" borderId="0"/>
    <xf numFmtId="0" fontId="270" fillId="0" borderId="112"/>
    <xf numFmtId="0" fontId="278" fillId="0" borderId="0"/>
    <xf numFmtId="0" fontId="70" fillId="0" borderId="0"/>
    <xf numFmtId="0" fontId="70" fillId="0" borderId="0"/>
    <xf numFmtId="0" fontId="70" fillId="0" borderId="0"/>
    <xf numFmtId="0" fontId="270" fillId="0" borderId="112"/>
    <xf numFmtId="0" fontId="70" fillId="0" borderId="0"/>
    <xf numFmtId="0" fontId="19" fillId="0" borderId="0"/>
    <xf numFmtId="0" fontId="59" fillId="0" borderId="54"/>
    <xf numFmtId="0" fontId="19" fillId="0" borderId="0"/>
    <xf numFmtId="0" fontId="278" fillId="0" borderId="0"/>
    <xf numFmtId="0" fontId="19" fillId="0" borderId="0"/>
    <xf numFmtId="0" fontId="70" fillId="49" borderId="0"/>
    <xf numFmtId="0" fontId="70" fillId="0" borderId="0"/>
    <xf numFmtId="0" fontId="19" fillId="0" borderId="0"/>
    <xf numFmtId="0" fontId="8" fillId="46" borderId="0"/>
    <xf numFmtId="0" fontId="278" fillId="0" borderId="0"/>
    <xf numFmtId="0" fontId="278" fillId="0" borderId="0"/>
    <xf numFmtId="0" fontId="139" fillId="44" borderId="61"/>
    <xf numFmtId="0" fontId="70" fillId="0" borderId="0"/>
    <xf numFmtId="0" fontId="70" fillId="0" borderId="0"/>
    <xf numFmtId="0" fontId="278" fillId="48" borderId="83"/>
    <xf numFmtId="0" fontId="70" fillId="0" borderId="0"/>
    <xf numFmtId="0" fontId="8" fillId="45" borderId="0"/>
    <xf numFmtId="0" fontId="157" fillId="76" borderId="128"/>
    <xf numFmtId="0" fontId="19" fillId="44" borderId="0"/>
    <xf numFmtId="0" fontId="139" fillId="44" borderId="61"/>
    <xf numFmtId="0" fontId="278" fillId="48" borderId="83"/>
    <xf numFmtId="0" fontId="278" fillId="0" borderId="0"/>
    <xf numFmtId="0" fontId="278" fillId="0" borderId="0"/>
    <xf numFmtId="0" fontId="278" fillId="0" borderId="0"/>
    <xf numFmtId="0" fontId="8" fillId="44" borderId="0"/>
    <xf numFmtId="0" fontId="278" fillId="0" borderId="0"/>
    <xf numFmtId="0" fontId="70" fillId="0" borderId="0"/>
    <xf numFmtId="0" fontId="70" fillId="0" borderId="0"/>
    <xf numFmtId="0" fontId="70" fillId="47" borderId="0"/>
    <xf numFmtId="0" fontId="64" fillId="0" borderId="55"/>
    <xf numFmtId="0" fontId="70" fillId="0" borderId="0"/>
    <xf numFmtId="0" fontId="74" fillId="56" borderId="0"/>
    <xf numFmtId="0" fontId="70" fillId="0" borderId="0"/>
    <xf numFmtId="0" fontId="70" fillId="0" borderId="0"/>
    <xf numFmtId="0" fontId="19" fillId="0" borderId="0"/>
    <xf numFmtId="0" fontId="278" fillId="0" borderId="0"/>
    <xf numFmtId="0" fontId="278" fillId="0" borderId="0"/>
    <xf numFmtId="0" fontId="278" fillId="0" borderId="0"/>
    <xf numFmtId="0" fontId="278" fillId="0" borderId="0"/>
    <xf numFmtId="0" fontId="99" fillId="45" borderId="61"/>
    <xf numFmtId="0" fontId="70" fillId="0" borderId="0"/>
    <xf numFmtId="0" fontId="278" fillId="0" borderId="0"/>
    <xf numFmtId="0" fontId="19" fillId="0" borderId="0"/>
    <xf numFmtId="0" fontId="70" fillId="0" borderId="0"/>
    <xf numFmtId="0" fontId="278" fillId="48" borderId="83"/>
    <xf numFmtId="0" fontId="59" fillId="0" borderId="54"/>
    <xf numFmtId="0" fontId="70" fillId="0" borderId="0"/>
    <xf numFmtId="0" fontId="70" fillId="0" borderId="0"/>
    <xf numFmtId="0" fontId="70" fillId="0" borderId="0"/>
    <xf numFmtId="0" fontId="19" fillId="0" borderId="0"/>
    <xf numFmtId="0" fontId="70" fillId="0" borderId="0"/>
    <xf numFmtId="0" fontId="278" fillId="48" borderId="83"/>
    <xf numFmtId="0" fontId="70" fillId="0" borderId="0"/>
    <xf numFmtId="0" fontId="19" fillId="0" borderId="0"/>
    <xf numFmtId="0" fontId="272" fillId="0" borderId="168"/>
    <xf numFmtId="0" fontId="278" fillId="48" borderId="83"/>
    <xf numFmtId="0" fontId="70" fillId="0" borderId="0"/>
    <xf numFmtId="0" fontId="70" fillId="0" borderId="0"/>
    <xf numFmtId="0" fontId="278" fillId="0" borderId="0"/>
    <xf numFmtId="0" fontId="19" fillId="0" borderId="0"/>
    <xf numFmtId="0" fontId="270" fillId="0" borderId="112"/>
    <xf numFmtId="0" fontId="19" fillId="0" borderId="0"/>
    <xf numFmtId="0" fontId="70" fillId="0" borderId="0"/>
    <xf numFmtId="0" fontId="278" fillId="0" borderId="0"/>
    <xf numFmtId="0" fontId="192" fillId="0" borderId="79"/>
    <xf numFmtId="0" fontId="278" fillId="48" borderId="83"/>
    <xf numFmtId="0" fontId="19" fillId="0" borderId="0"/>
    <xf numFmtId="0" fontId="70" fillId="0" borderId="0"/>
    <xf numFmtId="0" fontId="19" fillId="0" borderId="0"/>
    <xf numFmtId="0" fontId="70" fillId="0" borderId="0"/>
    <xf numFmtId="0" fontId="278" fillId="0" borderId="0"/>
    <xf numFmtId="0" fontId="19" fillId="0" borderId="0"/>
    <xf numFmtId="0" fontId="70" fillId="0" borderId="0"/>
    <xf numFmtId="0" fontId="19" fillId="0" borderId="0"/>
    <xf numFmtId="0" fontId="278" fillId="0" borderId="0"/>
    <xf numFmtId="0" fontId="70" fillId="0" borderId="0"/>
    <xf numFmtId="0" fontId="59" fillId="0" borderId="54"/>
    <xf numFmtId="0" fontId="19" fillId="0" borderId="0"/>
    <xf numFmtId="0" fontId="70" fillId="0" borderId="0"/>
    <xf numFmtId="0" fontId="19" fillId="0" borderId="0"/>
    <xf numFmtId="0" fontId="70" fillId="0" borderId="0"/>
    <xf numFmtId="0" fontId="19" fillId="0" borderId="0"/>
    <xf numFmtId="0" fontId="8" fillId="45" borderId="0"/>
    <xf numFmtId="0" fontId="278" fillId="48" borderId="83"/>
    <xf numFmtId="0" fontId="278" fillId="0" borderId="0"/>
    <xf numFmtId="0" fontId="70" fillId="0" borderId="0"/>
    <xf numFmtId="0" fontId="70" fillId="0" borderId="0"/>
    <xf numFmtId="0" fontId="70" fillId="0" borderId="0"/>
    <xf numFmtId="0" fontId="19" fillId="0" borderId="0"/>
    <xf numFmtId="0" fontId="59" fillId="0" borderId="54"/>
    <xf numFmtId="0" fontId="19" fillId="0" borderId="0"/>
    <xf numFmtId="0" fontId="81" fillId="0" borderId="0"/>
    <xf numFmtId="0" fontId="278" fillId="0" borderId="0"/>
    <xf numFmtId="0" fontId="76" fillId="55" borderId="0"/>
    <xf numFmtId="0" fontId="19" fillId="0" borderId="0"/>
    <xf numFmtId="0" fontId="253" fillId="48" borderId="83"/>
    <xf numFmtId="0" fontId="278" fillId="0" borderId="0"/>
    <xf numFmtId="0" fontId="19" fillId="0" borderId="0"/>
    <xf numFmtId="0" fontId="119" fillId="0" borderId="54"/>
    <xf numFmtId="0" fontId="70" fillId="0" borderId="0"/>
    <xf numFmtId="0" fontId="70" fillId="0" borderId="0"/>
    <xf numFmtId="0" fontId="70" fillId="0" borderId="0"/>
    <xf numFmtId="0" fontId="272" fillId="74" borderId="0"/>
    <xf numFmtId="0" fontId="50" fillId="0" borderId="0"/>
    <xf numFmtId="0" fontId="59" fillId="0" borderId="54"/>
    <xf numFmtId="0" fontId="59" fillId="0" borderId="54"/>
    <xf numFmtId="0" fontId="278" fillId="0" borderId="0"/>
    <xf numFmtId="0" fontId="253" fillId="48" borderId="83"/>
    <xf numFmtId="0" fontId="139" fillId="44" borderId="61"/>
    <xf numFmtId="0" fontId="19" fillId="0" borderId="0"/>
    <xf numFmtId="0" fontId="70" fillId="0" borderId="0"/>
    <xf numFmtId="0" fontId="139" fillId="44" borderId="61"/>
    <xf numFmtId="0" fontId="70" fillId="0" borderId="0"/>
    <xf numFmtId="0" fontId="70" fillId="50" borderId="0"/>
    <xf numFmtId="0" fontId="70" fillId="0" borderId="0"/>
    <xf numFmtId="0" fontId="278" fillId="48" borderId="83"/>
    <xf numFmtId="0" fontId="70" fillId="0" borderId="0"/>
    <xf numFmtId="0" fontId="70" fillId="0" borderId="0"/>
    <xf numFmtId="0" fontId="278" fillId="0" borderId="0"/>
    <xf numFmtId="0" fontId="19" fillId="0" borderId="0"/>
    <xf numFmtId="0" fontId="19" fillId="0" borderId="0"/>
    <xf numFmtId="0" fontId="278" fillId="0" borderId="0"/>
    <xf numFmtId="0" fontId="70" fillId="0" borderId="0"/>
    <xf numFmtId="0" fontId="19" fillId="0" borderId="0"/>
    <xf numFmtId="0" fontId="278" fillId="61" borderId="0"/>
    <xf numFmtId="0" fontId="278" fillId="0" borderId="0"/>
    <xf numFmtId="0" fontId="70" fillId="0" borderId="0"/>
    <xf numFmtId="0" fontId="273" fillId="0" borderId="128"/>
    <xf numFmtId="0" fontId="19" fillId="0" borderId="0"/>
    <xf numFmtId="0" fontId="278" fillId="0" borderId="0"/>
    <xf numFmtId="0" fontId="278" fillId="48" borderId="83"/>
    <xf numFmtId="0" fontId="70" fillId="0" borderId="0"/>
    <xf numFmtId="0" fontId="70" fillId="0" borderId="0"/>
    <xf numFmtId="0" fontId="278" fillId="0" borderId="0"/>
    <xf numFmtId="0" fontId="19" fillId="0" borderId="0"/>
    <xf numFmtId="0" fontId="278" fillId="48" borderId="83"/>
    <xf numFmtId="0" fontId="278" fillId="0" borderId="0"/>
    <xf numFmtId="0" fontId="278" fillId="0" borderId="0"/>
    <xf numFmtId="0" fontId="76" fillId="44" borderId="0"/>
    <xf numFmtId="0" fontId="270" fillId="0" borderId="112"/>
    <xf numFmtId="0" fontId="278" fillId="0" borderId="0"/>
    <xf numFmtId="0" fontId="278" fillId="0" borderId="0"/>
    <xf numFmtId="0" fontId="278" fillId="0" borderId="0"/>
    <xf numFmtId="0" fontId="278" fillId="0" borderId="0"/>
    <xf numFmtId="0" fontId="278" fillId="0" borderId="0"/>
    <xf numFmtId="0" fontId="70" fillId="0" borderId="0"/>
    <xf numFmtId="0" fontId="70" fillId="0" borderId="0"/>
    <xf numFmtId="0" fontId="70" fillId="0" borderId="0"/>
    <xf numFmtId="0" fontId="19" fillId="25" borderId="0"/>
    <xf numFmtId="0" fontId="278" fillId="0" borderId="0"/>
    <xf numFmtId="0" fontId="70" fillId="0" borderId="0"/>
    <xf numFmtId="0" fontId="19" fillId="0" borderId="0"/>
    <xf numFmtId="0" fontId="278" fillId="48" borderId="83"/>
    <xf numFmtId="0" fontId="278" fillId="0" borderId="0"/>
    <xf numFmtId="0" fontId="278" fillId="0" borderId="0"/>
    <xf numFmtId="0" fontId="70" fillId="0" borderId="0"/>
    <xf numFmtId="0" fontId="278" fillId="0" borderId="0"/>
    <xf numFmtId="0" fontId="278" fillId="48" borderId="83"/>
    <xf numFmtId="0" fontId="70" fillId="0" borderId="0"/>
    <xf numFmtId="0" fontId="46" fillId="0" borderId="0"/>
    <xf numFmtId="0" fontId="278" fillId="0" borderId="0"/>
    <xf numFmtId="0" fontId="278" fillId="0" borderId="0"/>
    <xf numFmtId="0" fontId="70" fillId="0" borderId="0"/>
    <xf numFmtId="0" fontId="59" fillId="0" borderId="54"/>
    <xf numFmtId="0" fontId="70" fillId="0" borderId="0"/>
    <xf numFmtId="0" fontId="19" fillId="0" borderId="0"/>
    <xf numFmtId="0" fontId="19" fillId="0" borderId="0"/>
    <xf numFmtId="0" fontId="99" fillId="45" borderId="61"/>
    <xf numFmtId="0" fontId="139" fillId="44" borderId="61"/>
    <xf numFmtId="0" fontId="278" fillId="48" borderId="83"/>
    <xf numFmtId="0" fontId="70" fillId="0" borderId="0"/>
    <xf numFmtId="0" fontId="270" fillId="0" borderId="112"/>
    <xf numFmtId="0" fontId="272" fillId="82" borderId="116"/>
    <xf numFmtId="0" fontId="19" fillId="0" borderId="0"/>
    <xf numFmtId="0" fontId="278" fillId="0" borderId="0"/>
    <xf numFmtId="0" fontId="19" fillId="0" borderId="0"/>
    <xf numFmtId="0" fontId="278" fillId="48" borderId="83"/>
    <xf numFmtId="0" fontId="76" fillId="52" borderId="0"/>
    <xf numFmtId="0" fontId="278" fillId="48" borderId="83"/>
    <xf numFmtId="0" fontId="8" fillId="44" borderId="0"/>
    <xf numFmtId="0" fontId="278" fillId="48" borderId="83"/>
    <xf numFmtId="0" fontId="270" fillId="0" borderId="112"/>
    <xf numFmtId="0" fontId="70" fillId="0" borderId="0"/>
    <xf numFmtId="0" fontId="70" fillId="0" borderId="0"/>
    <xf numFmtId="0" fontId="70" fillId="0" borderId="0"/>
    <xf numFmtId="0" fontId="56" fillId="0" borderId="52"/>
    <xf numFmtId="0" fontId="278" fillId="0" borderId="0"/>
    <xf numFmtId="0" fontId="59" fillId="0" borderId="54"/>
    <xf numFmtId="0" fontId="272" fillId="0" borderId="0"/>
    <xf numFmtId="0" fontId="19" fillId="0" borderId="0"/>
    <xf numFmtId="0" fontId="139" fillId="44" borderId="61"/>
    <xf numFmtId="0" fontId="70" fillId="0" borderId="0"/>
    <xf numFmtId="0" fontId="19" fillId="0" borderId="0"/>
    <xf numFmtId="0" fontId="70" fillId="0" borderId="0"/>
    <xf numFmtId="0" fontId="278" fillId="0" borderId="0"/>
    <xf numFmtId="0" fontId="19" fillId="0" borderId="0"/>
    <xf numFmtId="0" fontId="270" fillId="0" borderId="112"/>
    <xf numFmtId="0" fontId="270" fillId="0" borderId="112"/>
    <xf numFmtId="0" fontId="70" fillId="0" borderId="0"/>
    <xf numFmtId="0" fontId="278" fillId="0" borderId="0"/>
    <xf numFmtId="0" fontId="270" fillId="0" borderId="112"/>
    <xf numFmtId="0" fontId="70" fillId="0" borderId="0"/>
    <xf numFmtId="0" fontId="56" fillId="0" borderId="52"/>
    <xf numFmtId="0" fontId="19" fillId="0" borderId="0"/>
    <xf numFmtId="0" fontId="19" fillId="0" borderId="0"/>
    <xf numFmtId="0" fontId="139" fillId="44" borderId="61"/>
    <xf numFmtId="0" fontId="68" fillId="0" borderId="0"/>
    <xf numFmtId="0" fontId="70" fillId="0" borderId="0"/>
    <xf numFmtId="0" fontId="272" fillId="0" borderId="168"/>
    <xf numFmtId="0" fontId="70" fillId="0" borderId="0"/>
    <xf numFmtId="0" fontId="278" fillId="0" borderId="0"/>
    <xf numFmtId="0" fontId="19" fillId="0" borderId="0"/>
    <xf numFmtId="0" fontId="70" fillId="0" borderId="0"/>
    <xf numFmtId="0" fontId="139" fillId="44" borderId="61"/>
    <xf numFmtId="0" fontId="19" fillId="0" borderId="0"/>
    <xf numFmtId="0" fontId="272" fillId="82" borderId="116"/>
    <xf numFmtId="0" fontId="70" fillId="0" borderId="0"/>
    <xf numFmtId="0" fontId="278" fillId="0" borderId="0"/>
    <xf numFmtId="0" fontId="278" fillId="0" borderId="0"/>
    <xf numFmtId="0" fontId="74" fillId="58" borderId="0"/>
    <xf numFmtId="0" fontId="70" fillId="0" borderId="0"/>
    <xf numFmtId="0" fontId="19" fillId="0" borderId="0"/>
    <xf numFmtId="0" fontId="278" fillId="0" borderId="0"/>
    <xf numFmtId="0" fontId="70" fillId="0" borderId="0"/>
    <xf numFmtId="0" fontId="70" fillId="0" borderId="0"/>
    <xf numFmtId="0" fontId="85" fillId="0" borderId="114"/>
    <xf numFmtId="0" fontId="167" fillId="0" borderId="76"/>
    <xf numFmtId="0" fontId="70" fillId="0" borderId="0"/>
    <xf numFmtId="0" fontId="278" fillId="0" borderId="0"/>
    <xf numFmtId="0" fontId="8" fillId="46" borderId="0"/>
    <xf numFmtId="0" fontId="270" fillId="0" borderId="112"/>
    <xf numFmtId="0" fontId="278" fillId="0" borderId="0"/>
    <xf numFmtId="0" fontId="70" fillId="0" borderId="0"/>
    <xf numFmtId="0" fontId="19" fillId="0" borderId="0"/>
    <xf numFmtId="0" fontId="19" fillId="0" borderId="0"/>
    <xf numFmtId="0" fontId="70" fillId="0" borderId="0"/>
    <xf numFmtId="0" fontId="19" fillId="0" borderId="0"/>
    <xf numFmtId="0" fontId="278" fillId="0" borderId="0"/>
    <xf numFmtId="0" fontId="149" fillId="75" borderId="137"/>
    <xf numFmtId="0" fontId="70" fillId="0" borderId="0"/>
    <xf numFmtId="0" fontId="70" fillId="0" borderId="0"/>
    <xf numFmtId="0" fontId="45" fillId="38" borderId="0"/>
    <xf numFmtId="0" fontId="70" fillId="0" borderId="0"/>
    <xf numFmtId="0" fontId="70" fillId="0" borderId="0"/>
    <xf numFmtId="0" fontId="19" fillId="0" borderId="0"/>
    <xf numFmtId="0" fontId="70" fillId="0" borderId="0"/>
    <xf numFmtId="0" fontId="50" fillId="0" borderId="94"/>
    <xf numFmtId="0" fontId="278" fillId="0" borderId="0"/>
    <xf numFmtId="0" fontId="59" fillId="0" borderId="0"/>
    <xf numFmtId="0" fontId="19" fillId="0" borderId="0"/>
    <xf numFmtId="0" fontId="19" fillId="0" borderId="0"/>
    <xf numFmtId="0" fontId="278" fillId="0" borderId="0"/>
    <xf numFmtId="0" fontId="139" fillId="44" borderId="61"/>
    <xf numFmtId="0" fontId="85" fillId="0" borderId="54"/>
    <xf numFmtId="0" fontId="19" fillId="0" borderId="0"/>
    <xf numFmtId="0" fontId="19" fillId="0" borderId="0"/>
    <xf numFmtId="0" fontId="19" fillId="0" borderId="0"/>
    <xf numFmtId="0" fontId="278" fillId="0" borderId="0"/>
    <xf numFmtId="0" fontId="278" fillId="48" borderId="83"/>
    <xf numFmtId="0" fontId="51" fillId="0" borderId="0"/>
    <xf numFmtId="0" fontId="70" fillId="0" borderId="0"/>
    <xf numFmtId="0" fontId="278" fillId="0" borderId="0"/>
    <xf numFmtId="0" fontId="45" fillId="43" borderId="0"/>
    <xf numFmtId="0" fontId="19" fillId="0" borderId="0"/>
    <xf numFmtId="0" fontId="70" fillId="0" borderId="0"/>
    <xf numFmtId="0" fontId="19" fillId="0" borderId="0"/>
    <xf numFmtId="0" fontId="278" fillId="0" borderId="0"/>
    <xf numFmtId="0" fontId="70" fillId="0" borderId="0"/>
    <xf numFmtId="0" fontId="278" fillId="0" borderId="0"/>
    <xf numFmtId="0" fontId="139" fillId="44" borderId="61"/>
    <xf numFmtId="0" fontId="278" fillId="0" borderId="0"/>
    <xf numFmtId="0" fontId="278" fillId="0" borderId="0"/>
    <xf numFmtId="0" fontId="278" fillId="0" borderId="0"/>
    <xf numFmtId="0" fontId="70" fillId="0" borderId="0"/>
    <xf numFmtId="0" fontId="19" fillId="0" borderId="0"/>
    <xf numFmtId="0" fontId="123" fillId="0" borderId="116"/>
    <xf numFmtId="0" fontId="278" fillId="0" borderId="0"/>
    <xf numFmtId="0" fontId="70" fillId="0" borderId="0"/>
    <xf numFmtId="0" fontId="70" fillId="0" borderId="0"/>
    <xf numFmtId="0" fontId="278" fillId="48" borderId="83"/>
    <xf numFmtId="0" fontId="70" fillId="0" borderId="0"/>
    <xf numFmtId="0" fontId="59" fillId="0" borderId="54"/>
    <xf numFmtId="0" fontId="59" fillId="0" borderId="54"/>
    <xf numFmtId="0" fontId="70" fillId="0" borderId="0"/>
    <xf numFmtId="0" fontId="70" fillId="0" borderId="0"/>
    <xf numFmtId="0" fontId="19" fillId="0" borderId="0"/>
    <xf numFmtId="0" fontId="278" fillId="48" borderId="83"/>
    <xf numFmtId="0" fontId="19" fillId="0" borderId="0"/>
    <xf numFmtId="0" fontId="118" fillId="0" borderId="0"/>
    <xf numFmtId="0" fontId="19" fillId="0" borderId="0"/>
    <xf numFmtId="0" fontId="52" fillId="0" borderId="0"/>
    <xf numFmtId="0" fontId="64" fillId="0" borderId="55"/>
    <xf numFmtId="0" fontId="278" fillId="48" borderId="83"/>
    <xf numFmtId="0" fontId="19" fillId="0" borderId="0"/>
    <xf numFmtId="0" fontId="19" fillId="48" borderId="0"/>
    <xf numFmtId="0" fontId="278" fillId="0" borderId="0"/>
    <xf numFmtId="0" fontId="19" fillId="0" borderId="0"/>
    <xf numFmtId="0" fontId="278" fillId="0" borderId="0"/>
    <xf numFmtId="0" fontId="278" fillId="0" borderId="0"/>
    <xf numFmtId="0" fontId="70" fillId="0" borderId="0"/>
    <xf numFmtId="0" fontId="19" fillId="0" borderId="0"/>
    <xf numFmtId="0" fontId="272" fillId="0" borderId="144"/>
    <xf numFmtId="0" fontId="19" fillId="0" borderId="0"/>
    <xf numFmtId="0" fontId="70" fillId="0" borderId="0"/>
    <xf numFmtId="0" fontId="278" fillId="0" borderId="0"/>
    <xf numFmtId="0" fontId="278" fillId="48" borderId="83"/>
    <xf numFmtId="0" fontId="70" fillId="0" borderId="0"/>
    <xf numFmtId="0" fontId="139" fillId="44" borderId="61"/>
    <xf numFmtId="0" fontId="46" fillId="0" borderId="0"/>
    <xf numFmtId="0" fontId="19" fillId="0" borderId="0"/>
    <xf numFmtId="0" fontId="70" fillId="0" borderId="0"/>
    <xf numFmtId="0" fontId="192" fillId="0" borderId="79"/>
    <xf numFmtId="0" fontId="19" fillId="0" borderId="0"/>
    <xf numFmtId="0" fontId="208" fillId="0" borderId="0"/>
    <xf numFmtId="0" fontId="70" fillId="0" borderId="0"/>
    <xf numFmtId="0" fontId="59" fillId="0" borderId="54"/>
    <xf numFmtId="0" fontId="278" fillId="0" borderId="0"/>
    <xf numFmtId="0" fontId="70" fillId="0" borderId="0"/>
    <xf numFmtId="0" fontId="70" fillId="0" borderId="0"/>
    <xf numFmtId="0" fontId="56" fillId="0" borderId="52"/>
    <xf numFmtId="0" fontId="74" fillId="54" borderId="0"/>
    <xf numFmtId="0" fontId="19" fillId="0" borderId="0"/>
    <xf numFmtId="0" fontId="19" fillId="0" borderId="0"/>
    <xf numFmtId="0" fontId="278" fillId="0" borderId="0"/>
    <xf numFmtId="0" fontId="270" fillId="0" borderId="112"/>
    <xf numFmtId="0" fontId="278" fillId="0" borderId="0"/>
    <xf numFmtId="0" fontId="24" fillId="0" borderId="0"/>
    <xf numFmtId="0" fontId="70" fillId="0" borderId="0"/>
    <xf numFmtId="0" fontId="19" fillId="0" borderId="0"/>
    <xf numFmtId="0" fontId="19" fillId="0" borderId="0"/>
    <xf numFmtId="0" fontId="19" fillId="0" borderId="0"/>
    <xf numFmtId="0" fontId="64" fillId="0" borderId="55"/>
    <xf numFmtId="0" fontId="278" fillId="0" borderId="0"/>
    <xf numFmtId="0" fontId="70" fillId="0" borderId="0"/>
    <xf numFmtId="0" fontId="278" fillId="0" borderId="0"/>
    <xf numFmtId="0" fontId="74" fillId="54" borderId="0"/>
    <xf numFmtId="0" fontId="70" fillId="0" borderId="0"/>
    <xf numFmtId="0" fontId="75" fillId="0" borderId="0"/>
    <xf numFmtId="0" fontId="258" fillId="0" borderId="0"/>
    <xf numFmtId="0" fontId="272" fillId="0" borderId="144"/>
    <xf numFmtId="0" fontId="70" fillId="0" borderId="0"/>
    <xf numFmtId="0" fontId="70" fillId="0" borderId="0"/>
    <xf numFmtId="0" fontId="278" fillId="0" borderId="0"/>
    <xf numFmtId="0" fontId="19" fillId="0" borderId="0"/>
    <xf numFmtId="0" fontId="278" fillId="0" borderId="0"/>
    <xf numFmtId="0" fontId="278" fillId="48" borderId="83"/>
    <xf numFmtId="0" fontId="278" fillId="0" borderId="0"/>
    <xf numFmtId="0" fontId="278" fillId="48" borderId="83"/>
    <xf numFmtId="0" fontId="19" fillId="0" borderId="0"/>
    <xf numFmtId="0" fontId="70" fillId="0" borderId="0"/>
    <xf numFmtId="0" fontId="70" fillId="0" borderId="0"/>
    <xf numFmtId="0" fontId="278" fillId="48" borderId="83"/>
    <xf numFmtId="0" fontId="85" fillId="0" borderId="54"/>
    <xf numFmtId="0" fontId="19" fillId="0" borderId="0"/>
    <xf numFmtId="0" fontId="278" fillId="0" borderId="0"/>
    <xf numFmtId="0" fontId="70" fillId="0" borderId="0"/>
    <xf numFmtId="0" fontId="139" fillId="44" borderId="61"/>
    <xf numFmtId="0" fontId="19" fillId="0" borderId="0"/>
    <xf numFmtId="0" fontId="45" fillId="72" borderId="0"/>
    <xf numFmtId="0" fontId="70" fillId="0" borderId="0"/>
    <xf numFmtId="0" fontId="19" fillId="0" borderId="0"/>
    <xf numFmtId="0" fontId="278" fillId="0" borderId="0"/>
    <xf numFmtId="0" fontId="278" fillId="48" borderId="83"/>
    <xf numFmtId="0" fontId="278" fillId="0" borderId="0"/>
    <xf numFmtId="0" fontId="19" fillId="0" borderId="0"/>
    <xf numFmtId="0" fontId="59" fillId="0" borderId="54"/>
    <xf numFmtId="0" fontId="19" fillId="0" borderId="0"/>
    <xf numFmtId="0" fontId="139" fillId="44" borderId="61"/>
    <xf numFmtId="0" fontId="70" fillId="0" borderId="0"/>
    <xf numFmtId="0" fontId="278" fillId="0" borderId="0"/>
    <xf numFmtId="0" fontId="278" fillId="0" borderId="0"/>
    <xf numFmtId="0" fontId="63" fillId="0" borderId="55"/>
    <xf numFmtId="0" fontId="70" fillId="0" borderId="0"/>
    <xf numFmtId="0" fontId="19" fillId="0" borderId="0"/>
    <xf numFmtId="0" fontId="56" fillId="0" borderId="52"/>
    <xf numFmtId="0" fontId="192" fillId="0" borderId="79"/>
    <xf numFmtId="0" fontId="59" fillId="0" borderId="54"/>
    <xf numFmtId="0" fontId="270" fillId="0" borderId="112"/>
    <xf numFmtId="0" fontId="19" fillId="0" borderId="0"/>
    <xf numFmtId="0" fontId="19" fillId="0" borderId="0"/>
    <xf numFmtId="0" fontId="272" fillId="82" borderId="116"/>
    <xf numFmtId="0" fontId="278" fillId="0" borderId="0"/>
    <xf numFmtId="0" fontId="70" fillId="0" borderId="0"/>
    <xf numFmtId="0" fontId="228" fillId="45" borderId="84"/>
    <xf numFmtId="0" fontId="82" fillId="0" borderId="0"/>
    <xf numFmtId="0" fontId="70" fillId="0" borderId="0"/>
    <xf numFmtId="0" fontId="19" fillId="0" borderId="0"/>
    <xf numFmtId="0" fontId="49" fillId="0" borderId="0"/>
    <xf numFmtId="0" fontId="19" fillId="0" borderId="0"/>
    <xf numFmtId="0" fontId="278" fillId="0" borderId="0"/>
    <xf numFmtId="0" fontId="19" fillId="0" borderId="0"/>
    <xf numFmtId="0" fontId="8" fillId="0" borderId="0"/>
    <xf numFmtId="0" fontId="19" fillId="0" borderId="0"/>
    <xf numFmtId="0" fontId="19" fillId="0" borderId="0"/>
    <xf numFmtId="0" fontId="19" fillId="0" borderId="0"/>
    <xf numFmtId="0" fontId="278" fillId="0" borderId="0"/>
    <xf numFmtId="0" fontId="70" fillId="0" borderId="0"/>
    <xf numFmtId="0" fontId="278" fillId="0" borderId="0"/>
    <xf numFmtId="0" fontId="278" fillId="0" borderId="0"/>
    <xf numFmtId="0" fontId="46" fillId="0" borderId="0"/>
    <xf numFmtId="0" fontId="19" fillId="0" borderId="0"/>
    <xf numFmtId="0" fontId="59" fillId="0" borderId="0"/>
    <xf numFmtId="0" fontId="163" fillId="0" borderId="0"/>
    <xf numFmtId="0" fontId="70" fillId="0" borderId="0"/>
    <xf numFmtId="0" fontId="19" fillId="0" borderId="0"/>
    <xf numFmtId="0" fontId="278" fillId="0" borderId="0"/>
    <xf numFmtId="0" fontId="70" fillId="44" borderId="0"/>
    <xf numFmtId="0" fontId="19" fillId="0" borderId="0"/>
    <xf numFmtId="0" fontId="45" fillId="57" borderId="0"/>
    <xf numFmtId="0" fontId="70" fillId="0" borderId="0"/>
    <xf numFmtId="0" fontId="19" fillId="0" borderId="0"/>
    <xf numFmtId="0" fontId="74" fillId="54" borderId="0"/>
    <xf numFmtId="0" fontId="19" fillId="0" borderId="0"/>
    <xf numFmtId="0" fontId="70" fillId="0" borderId="0"/>
    <xf numFmtId="0" fontId="70" fillId="0" borderId="0"/>
    <xf numFmtId="0" fontId="278" fillId="0" borderId="0"/>
    <xf numFmtId="0" fontId="19" fillId="0" borderId="0"/>
    <xf numFmtId="0" fontId="19" fillId="0" borderId="0"/>
    <xf numFmtId="0" fontId="70" fillId="0" borderId="0"/>
    <xf numFmtId="0" fontId="70" fillId="0" borderId="0"/>
    <xf numFmtId="0" fontId="278" fillId="0" borderId="0"/>
    <xf numFmtId="0" fontId="278" fillId="0" borderId="0"/>
    <xf numFmtId="0" fontId="278" fillId="0" borderId="0"/>
    <xf numFmtId="0" fontId="278" fillId="0" borderId="0"/>
    <xf numFmtId="0" fontId="278" fillId="0" borderId="0"/>
    <xf numFmtId="0" fontId="70" fillId="0" borderId="0"/>
    <xf numFmtId="0" fontId="278" fillId="0" borderId="0"/>
    <xf numFmtId="0" fontId="19" fillId="0" borderId="0"/>
    <xf numFmtId="0" fontId="278" fillId="0" borderId="0"/>
    <xf numFmtId="0" fontId="139" fillId="44" borderId="61"/>
    <xf numFmtId="0" fontId="19" fillId="0" borderId="0"/>
    <xf numFmtId="0" fontId="19" fillId="0" borderId="0"/>
    <xf numFmtId="0" fontId="8" fillId="44" borderId="0"/>
    <xf numFmtId="0" fontId="70" fillId="0" borderId="0"/>
    <xf numFmtId="0" fontId="76" fillId="44" borderId="0"/>
    <xf numFmtId="0" fontId="19" fillId="0" borderId="0"/>
    <xf numFmtId="0" fontId="70" fillId="0" borderId="0"/>
    <xf numFmtId="0" fontId="70" fillId="0" borderId="0"/>
    <xf numFmtId="0" fontId="70" fillId="0" borderId="0"/>
    <xf numFmtId="0" fontId="70" fillId="0" borderId="0"/>
    <xf numFmtId="0" fontId="278" fillId="0" borderId="0"/>
    <xf numFmtId="0" fontId="70" fillId="0" borderId="0"/>
    <xf numFmtId="0" fontId="19" fillId="0" borderId="0"/>
    <xf numFmtId="0" fontId="70" fillId="0" borderId="0"/>
    <xf numFmtId="0" fontId="278" fillId="0" borderId="0"/>
    <xf numFmtId="0" fontId="70" fillId="0" borderId="0"/>
    <xf numFmtId="0" fontId="19" fillId="0" borderId="0"/>
    <xf numFmtId="0" fontId="113" fillId="0" borderId="0"/>
    <xf numFmtId="0" fontId="70" fillId="0" borderId="0"/>
    <xf numFmtId="0" fontId="59" fillId="0" borderId="0"/>
    <xf numFmtId="0" fontId="19" fillId="0" borderId="0"/>
    <xf numFmtId="0" fontId="70" fillId="0" borderId="0"/>
    <xf numFmtId="0" fontId="70" fillId="0" borderId="0"/>
    <xf numFmtId="0" fontId="19" fillId="0" borderId="0"/>
    <xf numFmtId="0" fontId="70" fillId="0" borderId="0"/>
    <xf numFmtId="0" fontId="250" fillId="106" borderId="0"/>
    <xf numFmtId="0" fontId="70" fillId="0" borderId="0"/>
    <xf numFmtId="0" fontId="19" fillId="0" borderId="0"/>
    <xf numFmtId="0" fontId="157" fillId="76" borderId="128"/>
    <xf numFmtId="0" fontId="19" fillId="0" borderId="0"/>
    <xf numFmtId="0" fontId="278" fillId="0" borderId="0"/>
    <xf numFmtId="0" fontId="278" fillId="0" borderId="0"/>
    <xf numFmtId="0" fontId="70" fillId="0" borderId="0"/>
    <xf numFmtId="0" fontId="74" fillId="60" borderId="0"/>
    <xf numFmtId="0" fontId="278" fillId="0" borderId="0"/>
    <xf numFmtId="0" fontId="278" fillId="48" borderId="83"/>
    <xf numFmtId="0" fontId="70" fillId="0" borderId="0"/>
    <xf numFmtId="0" fontId="70" fillId="0" borderId="0"/>
    <xf numFmtId="0" fontId="19" fillId="0" borderId="0"/>
    <xf numFmtId="0" fontId="278" fillId="0" borderId="0"/>
    <xf numFmtId="0" fontId="70" fillId="0" borderId="0"/>
    <xf numFmtId="0" fontId="19" fillId="0" borderId="0"/>
    <xf numFmtId="0" fontId="19" fillId="0" borderId="0"/>
    <xf numFmtId="0" fontId="70" fillId="0" borderId="0"/>
    <xf numFmtId="0" fontId="70" fillId="0" borderId="0"/>
    <xf numFmtId="0" fontId="19" fillId="0" borderId="0"/>
    <xf numFmtId="0" fontId="253" fillId="48" borderId="83"/>
    <xf numFmtId="0" fontId="19" fillId="0" borderId="0"/>
    <xf numFmtId="0" fontId="19" fillId="0" borderId="0"/>
    <xf numFmtId="0" fontId="19" fillId="0" borderId="0"/>
    <xf numFmtId="0" fontId="278" fillId="48" borderId="83"/>
    <xf numFmtId="0" fontId="278" fillId="0" borderId="0"/>
    <xf numFmtId="0" fontId="139" fillId="44" borderId="61"/>
    <xf numFmtId="0" fontId="19" fillId="0" borderId="0"/>
    <xf numFmtId="0" fontId="278" fillId="0" borderId="0"/>
    <xf numFmtId="0" fontId="70" fillId="0" borderId="0"/>
    <xf numFmtId="0" fontId="139" fillId="44" borderId="61"/>
    <xf numFmtId="0" fontId="192" fillId="0" borderId="79"/>
    <xf numFmtId="0" fontId="70" fillId="0" borderId="0"/>
    <xf numFmtId="0" fontId="8" fillId="52" borderId="0"/>
    <xf numFmtId="0" fontId="45" fillId="43" borderId="0"/>
    <xf numFmtId="0" fontId="70" fillId="0" borderId="0"/>
    <xf numFmtId="0" fontId="19" fillId="0" borderId="0"/>
    <xf numFmtId="0" fontId="278" fillId="0" borderId="0"/>
    <xf numFmtId="0" fontId="266" fillId="0" borderId="109"/>
    <xf numFmtId="0" fontId="270" fillId="0" borderId="112"/>
    <xf numFmtId="0" fontId="46" fillId="0" borderId="0"/>
    <xf numFmtId="0" fontId="278" fillId="48" borderId="83"/>
    <xf numFmtId="0" fontId="19" fillId="0" borderId="0"/>
    <xf numFmtId="0" fontId="59" fillId="0" borderId="0"/>
    <xf numFmtId="0" fontId="70" fillId="0" borderId="0"/>
    <xf numFmtId="0" fontId="58" fillId="0" borderId="0"/>
    <xf numFmtId="0" fontId="70" fillId="0" borderId="0"/>
    <xf numFmtId="0" fontId="70" fillId="0" borderId="0"/>
    <xf numFmtId="0" fontId="70" fillId="0" borderId="0"/>
    <xf numFmtId="0" fontId="50" fillId="0" borderId="0"/>
    <xf numFmtId="0" fontId="19" fillId="0" borderId="0"/>
    <xf numFmtId="0" fontId="270" fillId="0" borderId="112"/>
    <xf numFmtId="0" fontId="270" fillId="0" borderId="112"/>
    <xf numFmtId="0" fontId="19" fillId="0" borderId="0"/>
    <xf numFmtId="0" fontId="70" fillId="0" borderId="0"/>
    <xf numFmtId="0" fontId="278" fillId="0" borderId="0"/>
    <xf numFmtId="0" fontId="59" fillId="0" borderId="54"/>
    <xf numFmtId="0" fontId="70" fillId="0" borderId="0"/>
    <xf numFmtId="0" fontId="56" fillId="0" borderId="52"/>
    <xf numFmtId="0" fontId="59" fillId="0" borderId="54"/>
    <xf numFmtId="0" fontId="59" fillId="0" borderId="0"/>
    <xf numFmtId="0" fontId="278" fillId="48" borderId="83"/>
    <xf numFmtId="0" fontId="278" fillId="48" borderId="83"/>
    <xf numFmtId="0" fontId="8" fillId="45" borderId="0"/>
    <xf numFmtId="0" fontId="19" fillId="0" borderId="0"/>
    <xf numFmtId="0" fontId="70" fillId="0" borderId="0"/>
    <xf numFmtId="0" fontId="278" fillId="0" borderId="0"/>
    <xf numFmtId="0" fontId="70" fillId="0" borderId="0"/>
    <xf numFmtId="0" fontId="59" fillId="0" borderId="54"/>
    <xf numFmtId="0" fontId="19" fillId="0" borderId="0"/>
    <xf numFmtId="0" fontId="119" fillId="0" borderId="54"/>
    <xf numFmtId="0" fontId="278" fillId="0" borderId="0"/>
    <xf numFmtId="0" fontId="46" fillId="0" borderId="0"/>
    <xf numFmtId="0" fontId="19" fillId="0" borderId="0"/>
    <xf numFmtId="0" fontId="70" fillId="0" borderId="0"/>
    <xf numFmtId="0" fontId="70" fillId="0" borderId="0"/>
    <xf numFmtId="0" fontId="70" fillId="0" borderId="0"/>
    <xf numFmtId="0" fontId="278" fillId="0" borderId="0"/>
    <xf numFmtId="0" fontId="19" fillId="0" borderId="0"/>
    <xf numFmtId="0" fontId="99" fillId="45" borderId="61"/>
    <xf numFmtId="0" fontId="19" fillId="0" borderId="0"/>
    <xf numFmtId="0" fontId="19" fillId="29" borderId="0"/>
    <xf numFmtId="0" fontId="70" fillId="0" borderId="0"/>
    <xf numFmtId="0" fontId="278" fillId="0" borderId="0"/>
    <xf numFmtId="0" fontId="19" fillId="0" borderId="0"/>
    <xf numFmtId="0" fontId="278" fillId="0" borderId="0"/>
    <xf numFmtId="0" fontId="70" fillId="0" borderId="0"/>
    <xf numFmtId="0" fontId="70" fillId="0" borderId="0"/>
    <xf numFmtId="0" fontId="8" fillId="43" borderId="0"/>
    <xf numFmtId="0" fontId="139" fillId="44" borderId="61"/>
    <xf numFmtId="0" fontId="278" fillId="0" borderId="0"/>
    <xf numFmtId="0" fontId="270" fillId="0" borderId="112"/>
    <xf numFmtId="0" fontId="278" fillId="0" borderId="0"/>
    <xf numFmtId="0" fontId="70" fillId="0" borderId="0"/>
    <xf numFmtId="0" fontId="19" fillId="0" borderId="0"/>
    <xf numFmtId="0" fontId="70" fillId="0" borderId="0"/>
    <xf numFmtId="0" fontId="19" fillId="0" borderId="0"/>
    <xf numFmtId="0" fontId="70" fillId="0" borderId="0"/>
    <xf numFmtId="0" fontId="19" fillId="0" borderId="0"/>
    <xf numFmtId="0" fontId="59" fillId="0" borderId="54"/>
    <xf numFmtId="0" fontId="278" fillId="48" borderId="83"/>
    <xf numFmtId="0" fontId="70" fillId="0" borderId="0"/>
    <xf numFmtId="0" fontId="19" fillId="29" borderId="0"/>
    <xf numFmtId="0" fontId="278" fillId="48" borderId="83"/>
    <xf numFmtId="0" fontId="208" fillId="1" borderId="132"/>
    <xf numFmtId="0" fontId="19" fillId="0" borderId="0"/>
    <xf numFmtId="0" fontId="70" fillId="0" borderId="0"/>
    <xf numFmtId="0" fontId="70" fillId="0" borderId="0"/>
    <xf numFmtId="0" fontId="19" fillId="0" borderId="0"/>
    <xf numFmtId="0" fontId="70" fillId="0" borderId="0"/>
    <xf numFmtId="0" fontId="8" fillId="44" borderId="0"/>
    <xf numFmtId="0" fontId="59" fillId="0" borderId="54"/>
    <xf numFmtId="0" fontId="59" fillId="0" borderId="0"/>
    <xf numFmtId="0" fontId="139" fillId="44" borderId="61"/>
    <xf numFmtId="0" fontId="278" fillId="0" borderId="0"/>
    <xf numFmtId="0" fontId="278" fillId="0" borderId="0"/>
    <xf numFmtId="0" fontId="19" fillId="0" borderId="0"/>
    <xf numFmtId="0" fontId="70" fillId="0" borderId="0"/>
    <xf numFmtId="0" fontId="19" fillId="0" borderId="0"/>
    <xf numFmtId="0" fontId="8" fillId="45" borderId="0"/>
    <xf numFmtId="0" fontId="278" fillId="0" borderId="0"/>
    <xf numFmtId="0" fontId="278" fillId="0" borderId="0"/>
    <xf numFmtId="0" fontId="278" fillId="0" borderId="0"/>
    <xf numFmtId="0" fontId="70" fillId="0" borderId="0"/>
    <xf numFmtId="0" fontId="278" fillId="0" borderId="0"/>
    <xf numFmtId="0" fontId="278" fillId="0" borderId="0"/>
    <xf numFmtId="0" fontId="278" fillId="0" borderId="0"/>
    <xf numFmtId="0" fontId="19" fillId="0" borderId="0"/>
    <xf numFmtId="0" fontId="19" fillId="0" borderId="0"/>
    <xf numFmtId="0" fontId="278" fillId="0" borderId="0"/>
    <xf numFmtId="0" fontId="272" fillId="74" borderId="0"/>
    <xf numFmtId="0" fontId="70" fillId="0" borderId="0"/>
    <xf numFmtId="0" fontId="70" fillId="0" borderId="0"/>
    <xf numFmtId="0" fontId="19" fillId="0" borderId="0"/>
    <xf numFmtId="0" fontId="70" fillId="0" borderId="0"/>
    <xf numFmtId="0" fontId="70" fillId="0" borderId="0"/>
    <xf numFmtId="0" fontId="278" fillId="0" borderId="0"/>
    <xf numFmtId="0" fontId="70" fillId="0" borderId="0"/>
    <xf numFmtId="0" fontId="19" fillId="0" borderId="0"/>
    <xf numFmtId="0" fontId="19" fillId="0" borderId="0"/>
    <xf numFmtId="0" fontId="46" fillId="0" borderId="0"/>
    <xf numFmtId="0" fontId="19" fillId="0" borderId="0"/>
    <xf numFmtId="0" fontId="70" fillId="0" borderId="0"/>
    <xf numFmtId="0" fontId="70" fillId="0" borderId="0"/>
    <xf numFmtId="0" fontId="270" fillId="0" borderId="112"/>
    <xf numFmtId="0" fontId="70" fillId="0" borderId="0"/>
    <xf numFmtId="0" fontId="276" fillId="0" borderId="132"/>
    <xf numFmtId="0" fontId="70" fillId="0" borderId="0"/>
    <xf numFmtId="0" fontId="141" fillId="0" borderId="168"/>
    <xf numFmtId="0" fontId="70" fillId="0" borderId="0"/>
    <xf numFmtId="0" fontId="19" fillId="0" borderId="0"/>
    <xf numFmtId="0" fontId="70" fillId="0" borderId="0"/>
    <xf numFmtId="0" fontId="70" fillId="0" borderId="0"/>
    <xf numFmtId="0" fontId="19" fillId="0" borderId="0"/>
    <xf numFmtId="0" fontId="270" fillId="0" borderId="112"/>
    <xf numFmtId="0" fontId="278" fillId="0" borderId="0"/>
    <xf numFmtId="0" fontId="19" fillId="0" borderId="0"/>
    <xf numFmtId="0" fontId="278" fillId="0" borderId="0"/>
    <xf numFmtId="0" fontId="70" fillId="0" borderId="0"/>
    <xf numFmtId="0" fontId="19" fillId="0" borderId="0"/>
    <xf numFmtId="0" fontId="19" fillId="0" borderId="0"/>
    <xf numFmtId="0" fontId="45" fillId="19" borderId="0"/>
    <xf numFmtId="0" fontId="19" fillId="0" borderId="0"/>
    <xf numFmtId="0" fontId="192" fillId="0" borderId="79"/>
    <xf numFmtId="0" fontId="278" fillId="0" borderId="0"/>
    <xf numFmtId="0" fontId="278" fillId="48" borderId="83"/>
    <xf numFmtId="0" fontId="70" fillId="0" borderId="0"/>
    <xf numFmtId="0" fontId="278" fillId="0" borderId="0"/>
    <xf numFmtId="0" fontId="70" fillId="0" borderId="0"/>
    <xf numFmtId="0" fontId="70" fillId="0" borderId="0"/>
    <xf numFmtId="0" fontId="70" fillId="0" borderId="0"/>
    <xf numFmtId="0" fontId="278" fillId="0" borderId="0"/>
    <xf numFmtId="0" fontId="85" fillId="0" borderId="144"/>
    <xf numFmtId="0" fontId="59" fillId="0" borderId="54"/>
    <xf numFmtId="0" fontId="19" fillId="0" borderId="0"/>
    <xf numFmtId="0" fontId="278" fillId="0" borderId="0"/>
    <xf numFmtId="0" fontId="70" fillId="49" borderId="0"/>
    <xf numFmtId="0" fontId="70" fillId="0" borderId="0"/>
    <xf numFmtId="0" fontId="270" fillId="0" borderId="112"/>
    <xf numFmtId="0" fontId="278" fillId="0" borderId="0"/>
    <xf numFmtId="0" fontId="278" fillId="0" borderId="0"/>
    <xf numFmtId="0" fontId="70" fillId="0" borderId="0"/>
    <xf numFmtId="0" fontId="76" fillId="55" borderId="0"/>
    <xf numFmtId="0" fontId="70" fillId="0" borderId="0"/>
    <xf numFmtId="0" fontId="278" fillId="0" borderId="0"/>
    <xf numFmtId="0" fontId="200" fillId="76" borderId="107"/>
    <xf numFmtId="0" fontId="19" fillId="0" borderId="0"/>
    <xf numFmtId="0" fontId="278" fillId="48" borderId="83"/>
    <xf numFmtId="0" fontId="70" fillId="0" borderId="0"/>
    <xf numFmtId="0" fontId="59" fillId="0" borderId="54"/>
    <xf numFmtId="0" fontId="264" fillId="0" borderId="108"/>
    <xf numFmtId="0" fontId="118" fillId="0" borderId="0"/>
    <xf numFmtId="0" fontId="278" fillId="0" borderId="0"/>
    <xf numFmtId="0" fontId="8" fillId="46" borderId="0"/>
    <xf numFmtId="0" fontId="19" fillId="0" borderId="0"/>
    <xf numFmtId="0" fontId="19" fillId="0" borderId="0"/>
    <xf numFmtId="0" fontId="52" fillId="0" borderId="0"/>
    <xf numFmtId="0" fontId="278" fillId="0" borderId="0"/>
    <xf numFmtId="0" fontId="19" fillId="0" borderId="0"/>
    <xf numFmtId="0" fontId="70" fillId="0" borderId="0"/>
    <xf numFmtId="0" fontId="278" fillId="0" borderId="0"/>
    <xf numFmtId="0" fontId="270" fillId="0" borderId="112"/>
    <xf numFmtId="0" fontId="56" fillId="0" borderId="52"/>
    <xf numFmtId="0" fontId="70" fillId="0" borderId="0"/>
    <xf numFmtId="0" fontId="51" fillId="0" borderId="0"/>
    <xf numFmtId="0" fontId="278" fillId="0" borderId="0"/>
    <xf numFmtId="0" fontId="278" fillId="0" borderId="0"/>
    <xf numFmtId="0" fontId="70" fillId="0" borderId="0"/>
    <xf numFmtId="0" fontId="19" fillId="0" borderId="0"/>
    <xf numFmtId="0" fontId="19" fillId="0" borderId="0"/>
    <xf numFmtId="0" fontId="70" fillId="0" borderId="0"/>
    <xf numFmtId="0" fontId="77" fillId="0" borderId="132"/>
    <xf numFmtId="0" fontId="19" fillId="0" borderId="0"/>
    <xf numFmtId="0" fontId="46" fillId="0" borderId="0"/>
    <xf numFmtId="0" fontId="19" fillId="0" borderId="0"/>
    <xf numFmtId="0" fontId="19" fillId="0" borderId="0"/>
    <xf numFmtId="0" fontId="70" fillId="0" borderId="0"/>
    <xf numFmtId="0" fontId="70" fillId="0" borderId="0"/>
    <xf numFmtId="0" fontId="19" fillId="0" borderId="0"/>
    <xf numFmtId="0" fontId="63" fillId="0" borderId="55"/>
    <xf numFmtId="0" fontId="70" fillId="0" borderId="0"/>
    <xf numFmtId="0" fontId="70" fillId="0" borderId="0"/>
    <xf numFmtId="0" fontId="139" fillId="44" borderId="61"/>
    <xf numFmtId="0" fontId="70" fillId="0" borderId="0"/>
    <xf numFmtId="0" fontId="278" fillId="0" borderId="0"/>
    <xf numFmtId="0" fontId="278" fillId="0" borderId="0"/>
    <xf numFmtId="0" fontId="19" fillId="0" borderId="0"/>
    <xf numFmtId="0" fontId="8" fillId="46" borderId="0"/>
    <xf numFmtId="0" fontId="139" fillId="44" borderId="61"/>
    <xf numFmtId="0" fontId="278" fillId="48" borderId="83"/>
    <xf numFmtId="0" fontId="24" fillId="0" borderId="0"/>
    <xf numFmtId="0" fontId="19" fillId="0" borderId="0"/>
    <xf numFmtId="0" fontId="278" fillId="0" borderId="0"/>
    <xf numFmtId="0" fontId="19" fillId="0" borderId="0"/>
    <xf numFmtId="0" fontId="70" fillId="0" borderId="0"/>
    <xf numFmtId="0" fontId="70" fillId="0" borderId="0"/>
    <xf numFmtId="0" fontId="70" fillId="0" borderId="0"/>
    <xf numFmtId="0" fontId="270" fillId="0" borderId="112"/>
    <xf numFmtId="0" fontId="70" fillId="0" borderId="0"/>
    <xf numFmtId="0" fontId="270" fillId="0" borderId="112"/>
    <xf numFmtId="0" fontId="278" fillId="0" borderId="0"/>
    <xf numFmtId="0" fontId="70" fillId="50" borderId="0"/>
    <xf numFmtId="0" fontId="19" fillId="0" borderId="0"/>
    <xf numFmtId="0" fontId="19" fillId="0" borderId="0"/>
    <xf numFmtId="0" fontId="270" fillId="0" borderId="112"/>
    <xf numFmtId="0" fontId="19" fillId="0" borderId="0"/>
    <xf numFmtId="0" fontId="81" fillId="0" borderId="132"/>
    <xf numFmtId="0" fontId="70" fillId="0" borderId="0"/>
    <xf numFmtId="0" fontId="278" fillId="0" borderId="0"/>
    <xf numFmtId="0" fontId="70" fillId="0" borderId="0"/>
    <xf numFmtId="0" fontId="70" fillId="0" borderId="0"/>
    <xf numFmtId="0" fontId="70" fillId="0" borderId="0"/>
    <xf numFmtId="0" fontId="56" fillId="0" borderId="52"/>
    <xf numFmtId="0" fontId="272" fillId="0" borderId="0"/>
    <xf numFmtId="0" fontId="270" fillId="0" borderId="112"/>
    <xf numFmtId="0" fontId="278" fillId="0" borderId="0"/>
    <xf numFmtId="0" fontId="52" fillId="0" borderId="0"/>
    <xf numFmtId="0" fontId="19" fillId="0" borderId="0"/>
    <xf numFmtId="0" fontId="278" fillId="0" borderId="0"/>
    <xf numFmtId="0" fontId="70" fillId="0" borderId="0"/>
    <xf numFmtId="0" fontId="70" fillId="0" borderId="0"/>
    <xf numFmtId="0" fontId="270" fillId="0" borderId="112"/>
    <xf numFmtId="0" fontId="278" fillId="0" borderId="0"/>
    <xf numFmtId="0" fontId="70" fillId="0" borderId="0"/>
    <xf numFmtId="0" fontId="70" fillId="0" borderId="0"/>
    <xf numFmtId="0" fontId="19" fillId="0" borderId="0"/>
    <xf numFmtId="0" fontId="70" fillId="0" borderId="0"/>
    <xf numFmtId="0" fontId="278" fillId="0" borderId="0"/>
    <xf numFmtId="0" fontId="278" fillId="0" borderId="0"/>
    <xf numFmtId="0" fontId="70" fillId="0" borderId="0"/>
    <xf numFmtId="0" fontId="19" fillId="0" borderId="0"/>
    <xf numFmtId="0" fontId="270" fillId="0" borderId="112"/>
    <xf numFmtId="0" fontId="70" fillId="0" borderId="0"/>
    <xf numFmtId="0" fontId="278" fillId="48" borderId="83"/>
    <xf numFmtId="0" fontId="70" fillId="0" borderId="0"/>
    <xf numFmtId="0" fontId="19" fillId="0" borderId="0"/>
    <xf numFmtId="0" fontId="19" fillId="0" borderId="0"/>
    <xf numFmtId="0" fontId="8" fillId="52" borderId="0"/>
    <xf numFmtId="0" fontId="59" fillId="0" borderId="0"/>
    <xf numFmtId="0" fontId="74" fillId="49" borderId="0"/>
    <xf numFmtId="0" fontId="70" fillId="0" borderId="0"/>
    <xf numFmtId="0" fontId="139" fillId="44" borderId="61"/>
    <xf numFmtId="0" fontId="70" fillId="0" borderId="0"/>
    <xf numFmtId="0" fontId="70" fillId="0" borderId="0"/>
    <xf numFmtId="0" fontId="278" fillId="0" borderId="0"/>
    <xf numFmtId="0" fontId="278" fillId="0" borderId="0"/>
    <xf numFmtId="0" fontId="74" fillId="59" borderId="0"/>
    <xf numFmtId="0" fontId="19" fillId="0" borderId="0"/>
    <xf numFmtId="0" fontId="70" fillId="0" borderId="0"/>
    <xf numFmtId="0" fontId="19" fillId="0" borderId="0"/>
    <xf numFmtId="0" fontId="19" fillId="0" borderId="0"/>
    <xf numFmtId="0" fontId="139" fillId="44" borderId="61"/>
    <xf numFmtId="0" fontId="70" fillId="0" borderId="0"/>
    <xf numFmtId="0" fontId="278" fillId="0" borderId="0"/>
    <xf numFmtId="0" fontId="19" fillId="0" borderId="0"/>
    <xf numFmtId="0" fontId="278" fillId="0" borderId="0"/>
    <xf numFmtId="0" fontId="19" fillId="0" borderId="0"/>
    <xf numFmtId="0" fontId="70" fillId="0" borderId="0"/>
    <xf numFmtId="0" fontId="70" fillId="0" borderId="0"/>
    <xf numFmtId="0" fontId="19" fillId="0" borderId="0"/>
    <xf numFmtId="0" fontId="122" fillId="0" borderId="66"/>
    <xf numFmtId="0" fontId="70" fillId="0" borderId="0"/>
    <xf numFmtId="0" fontId="46" fillId="0" borderId="0"/>
    <xf numFmtId="0" fontId="272" fillId="0" borderId="144"/>
    <xf numFmtId="0" fontId="70" fillId="0" borderId="0"/>
    <xf numFmtId="0" fontId="270" fillId="0" borderId="112"/>
    <xf numFmtId="0" fontId="265" fillId="0" borderId="0"/>
    <xf numFmtId="0" fontId="19" fillId="0" borderId="0"/>
    <xf numFmtId="0" fontId="266" fillId="0" borderId="109"/>
    <xf numFmtId="0" fontId="70" fillId="0" borderId="0"/>
    <xf numFmtId="0" fontId="70" fillId="0" borderId="0"/>
    <xf numFmtId="0" fontId="70" fillId="14" borderId="50"/>
    <xf numFmtId="0" fontId="8" fillId="44" borderId="0"/>
    <xf numFmtId="0" fontId="70" fillId="0" borderId="0"/>
    <xf numFmtId="0" fontId="278" fillId="0" borderId="0"/>
    <xf numFmtId="0" fontId="19" fillId="0" borderId="0"/>
    <xf numFmtId="0" fontId="278" fillId="0" borderId="0"/>
    <xf numFmtId="0" fontId="70" fillId="0" borderId="0"/>
    <xf numFmtId="0" fontId="50" fillId="0" borderId="0"/>
    <xf numFmtId="0" fontId="19" fillId="16" borderId="0"/>
    <xf numFmtId="0" fontId="278" fillId="48" borderId="83"/>
    <xf numFmtId="0" fontId="278" fillId="0" borderId="0"/>
    <xf numFmtId="0" fontId="278" fillId="0" borderId="0"/>
    <xf numFmtId="0" fontId="70" fillId="0" borderId="0"/>
    <xf numFmtId="0" fontId="278" fillId="0" borderId="0"/>
    <xf numFmtId="0" fontId="19" fillId="0" borderId="0"/>
    <xf numFmtId="0" fontId="121" fillId="0" borderId="0"/>
    <xf numFmtId="0" fontId="19" fillId="0" borderId="0"/>
    <xf numFmtId="0" fontId="278" fillId="48" borderId="83"/>
    <xf numFmtId="0" fontId="19" fillId="0" borderId="0"/>
    <xf numFmtId="0" fontId="70" fillId="0" borderId="0"/>
    <xf numFmtId="0" fontId="26" fillId="2" borderId="0"/>
    <xf numFmtId="0" fontId="278" fillId="48" borderId="83"/>
    <xf numFmtId="0" fontId="278" fillId="48" borderId="83"/>
    <xf numFmtId="0" fontId="19" fillId="0" borderId="0"/>
    <xf numFmtId="0" fontId="70" fillId="0" borderId="0"/>
    <xf numFmtId="0" fontId="19" fillId="0" borderId="0"/>
    <xf numFmtId="0" fontId="278" fillId="0" borderId="0"/>
    <xf numFmtId="0" fontId="210" fillId="0" borderId="0"/>
    <xf numFmtId="0" fontId="70" fillId="0" borderId="0"/>
    <xf numFmtId="0" fontId="46" fillId="0" borderId="0"/>
    <xf numFmtId="0" fontId="19" fillId="0" borderId="0"/>
    <xf numFmtId="0" fontId="70" fillId="0" borderId="0"/>
    <xf numFmtId="0" fontId="70" fillId="0" borderId="0"/>
    <xf numFmtId="0" fontId="19" fillId="0" borderId="0"/>
    <xf numFmtId="0" fontId="98" fillId="45" borderId="47"/>
    <xf numFmtId="0" fontId="278" fillId="0" borderId="0"/>
    <xf numFmtId="0" fontId="19" fillId="0" borderId="0"/>
    <xf numFmtId="0" fontId="70" fillId="0" borderId="0"/>
    <xf numFmtId="0" fontId="278" fillId="48" borderId="83"/>
    <xf numFmtId="0" fontId="70" fillId="0" borderId="0"/>
    <xf numFmtId="0" fontId="19" fillId="0" borderId="0"/>
    <xf numFmtId="0" fontId="81" fillId="0" borderId="132"/>
    <xf numFmtId="0" fontId="19" fillId="0" borderId="0"/>
    <xf numFmtId="0" fontId="70" fillId="0" borderId="0"/>
    <xf numFmtId="0" fontId="70" fillId="47" borderId="0"/>
    <xf numFmtId="0" fontId="19" fillId="0" borderId="0"/>
    <xf numFmtId="0" fontId="192" fillId="0" borderId="79"/>
    <xf numFmtId="0" fontId="70" fillId="0" borderId="0"/>
    <xf numFmtId="0" fontId="19" fillId="0" borderId="0"/>
    <xf numFmtId="0" fontId="52" fillId="0" borderId="0"/>
    <xf numFmtId="0" fontId="19" fillId="0" borderId="0"/>
    <xf numFmtId="0" fontId="278" fillId="0" borderId="0"/>
    <xf numFmtId="0" fontId="19" fillId="0" borderId="0"/>
    <xf numFmtId="0" fontId="74" fillId="53" borderId="0"/>
    <xf numFmtId="0" fontId="19" fillId="0" borderId="0"/>
    <xf numFmtId="0" fontId="19" fillId="0" borderId="0"/>
    <xf numFmtId="0" fontId="45" fillId="40" borderId="0"/>
    <xf numFmtId="0" fontId="70" fillId="0" borderId="0"/>
    <xf numFmtId="0" fontId="70" fillId="0" borderId="0"/>
    <xf numFmtId="0" fontId="19" fillId="0" borderId="0"/>
    <xf numFmtId="0" fontId="19" fillId="0" borderId="0"/>
    <xf numFmtId="0" fontId="70" fillId="0" borderId="0"/>
    <xf numFmtId="0" fontId="278" fillId="0" borderId="0"/>
    <xf numFmtId="0" fontId="278" fillId="48" borderId="83"/>
    <xf numFmtId="0" fontId="54" fillId="0" borderId="0"/>
    <xf numFmtId="0" fontId="19" fillId="0" borderId="0"/>
    <xf numFmtId="0" fontId="70" fillId="50" borderId="0"/>
    <xf numFmtId="0" fontId="74" fillId="59" borderId="0"/>
    <xf numFmtId="0" fontId="70" fillId="0" borderId="0"/>
    <xf numFmtId="0" fontId="278" fillId="0" borderId="0"/>
    <xf numFmtId="0" fontId="19" fillId="0" borderId="0"/>
    <xf numFmtId="0" fontId="278" fillId="0" borderId="0"/>
    <xf numFmtId="0" fontId="70" fillId="0" borderId="0"/>
    <xf numFmtId="0" fontId="76" fillId="44" borderId="0"/>
    <xf numFmtId="0" fontId="139" fillId="44" borderId="61"/>
    <xf numFmtId="0" fontId="19" fillId="0" borderId="0"/>
    <xf numFmtId="0" fontId="278" fillId="0" borderId="0"/>
    <xf numFmtId="0" fontId="272" fillId="82" borderId="116"/>
    <xf numFmtId="0" fontId="278" fillId="0" borderId="0"/>
    <xf numFmtId="0" fontId="70" fillId="0" borderId="0"/>
    <xf numFmtId="0" fontId="139" fillId="44" borderId="61"/>
    <xf numFmtId="0" fontId="19" fillId="0" borderId="0"/>
    <xf numFmtId="0" fontId="70" fillId="0" borderId="0"/>
    <xf numFmtId="0" fontId="19" fillId="0" borderId="0"/>
    <xf numFmtId="0" fontId="19" fillId="0" borderId="0"/>
    <xf numFmtId="0" fontId="85" fillId="0" borderId="54"/>
    <xf numFmtId="0" fontId="270" fillId="0" borderId="112"/>
    <xf numFmtId="0" fontId="70" fillId="0" borderId="0"/>
    <xf numFmtId="0" fontId="19" fillId="0" borderId="0"/>
    <xf numFmtId="0" fontId="19" fillId="0" borderId="0"/>
    <xf numFmtId="0" fontId="278" fillId="0" borderId="0"/>
    <xf numFmtId="0" fontId="19" fillId="0" borderId="0"/>
    <xf numFmtId="0" fontId="59" fillId="0" borderId="54"/>
    <xf numFmtId="0" fontId="70" fillId="0" borderId="0"/>
    <xf numFmtId="0" fontId="278" fillId="0" borderId="0"/>
    <xf numFmtId="0" fontId="270" fillId="0" borderId="112"/>
    <xf numFmtId="0" fontId="59" fillId="0" borderId="0"/>
    <xf numFmtId="0" fontId="19" fillId="0" borderId="0"/>
    <xf numFmtId="0" fontId="56" fillId="0" borderId="52"/>
    <xf numFmtId="0" fontId="278" fillId="0" borderId="0"/>
    <xf numFmtId="0" fontId="270" fillId="0" borderId="112"/>
    <xf numFmtId="0" fontId="278" fillId="0" borderId="0"/>
    <xf numFmtId="0" fontId="70" fillId="0" borderId="0"/>
    <xf numFmtId="0" fontId="19" fillId="0" borderId="0"/>
    <xf numFmtId="0" fontId="278" fillId="0" borderId="0"/>
    <xf numFmtId="0" fontId="270" fillId="0" borderId="112"/>
    <xf numFmtId="0" fontId="278" fillId="48" borderId="83"/>
    <xf numFmtId="0" fontId="19" fillId="0" borderId="0"/>
    <xf numFmtId="0" fontId="19" fillId="0" borderId="0"/>
    <xf numFmtId="0" fontId="19" fillId="0" borderId="0"/>
    <xf numFmtId="0" fontId="19" fillId="0" borderId="0"/>
    <xf numFmtId="0" fontId="270" fillId="0" borderId="112"/>
    <xf numFmtId="0" fontId="70" fillId="0" borderId="0"/>
    <xf numFmtId="0" fontId="139" fillId="44" borderId="61"/>
    <xf numFmtId="0" fontId="278" fillId="0" borderId="0"/>
    <xf numFmtId="0" fontId="278" fillId="0" borderId="0"/>
    <xf numFmtId="0" fontId="19" fillId="0" borderId="0"/>
    <xf numFmtId="0" fontId="19" fillId="0" borderId="0"/>
    <xf numFmtId="0" fontId="74" fillId="55" borderId="0"/>
    <xf numFmtId="0" fontId="19" fillId="0" borderId="0"/>
    <xf numFmtId="0" fontId="64" fillId="0" borderId="55"/>
    <xf numFmtId="0" fontId="19" fillId="0" borderId="0"/>
    <xf numFmtId="0" fontId="19" fillId="0" borderId="0"/>
    <xf numFmtId="0" fontId="278" fillId="48" borderId="83"/>
    <xf numFmtId="0" fontId="272" fillId="0" borderId="144"/>
    <xf numFmtId="0" fontId="278" fillId="0" borderId="0"/>
    <xf numFmtId="0" fontId="45" fillId="59" borderId="0"/>
    <xf numFmtId="0" fontId="70" fillId="0" borderId="0"/>
    <xf numFmtId="0" fontId="19" fillId="0" borderId="0"/>
    <xf numFmtId="0" fontId="19" fillId="0" borderId="0"/>
    <xf numFmtId="0" fontId="19" fillId="0" borderId="0"/>
    <xf numFmtId="0" fontId="19" fillId="0" borderId="0"/>
    <xf numFmtId="0" fontId="70" fillId="0" borderId="0"/>
    <xf numFmtId="0" fontId="278" fillId="0" borderId="0"/>
    <xf numFmtId="0" fontId="46" fillId="0" borderId="0"/>
    <xf numFmtId="0" fontId="278" fillId="0" borderId="0"/>
    <xf numFmtId="0" fontId="113" fillId="0" borderId="0"/>
    <xf numFmtId="0" fontId="278" fillId="0" borderId="0"/>
    <xf numFmtId="0" fontId="19" fillId="0" borderId="0"/>
    <xf numFmtId="0" fontId="70" fillId="0" borderId="0"/>
    <xf numFmtId="0" fontId="19" fillId="0" borderId="0"/>
    <xf numFmtId="0" fontId="63" fillId="0" borderId="55"/>
    <xf numFmtId="0" fontId="70" fillId="0" borderId="0"/>
    <xf numFmtId="0" fontId="70" fillId="0" borderId="0"/>
    <xf numFmtId="0" fontId="222" fillId="0" borderId="76"/>
    <xf numFmtId="0" fontId="122" fillId="0" borderId="66"/>
    <xf numFmtId="0" fontId="278" fillId="0" borderId="0"/>
    <xf numFmtId="0" fontId="70" fillId="0" borderId="0"/>
    <xf numFmtId="0" fontId="19" fillId="0" borderId="0"/>
    <xf numFmtId="0" fontId="139" fillId="44" borderId="61"/>
    <xf numFmtId="0" fontId="163" fillId="0" borderId="114"/>
    <xf numFmtId="0" fontId="278" fillId="0" borderId="0"/>
    <xf numFmtId="0" fontId="19" fillId="0" borderId="0"/>
    <xf numFmtId="0" fontId="70" fillId="0" borderId="0"/>
    <xf numFmtId="0" fontId="70" fillId="0" borderId="0"/>
    <xf numFmtId="0" fontId="19" fillId="0" borderId="0"/>
    <xf numFmtId="0" fontId="70" fillId="0" borderId="0"/>
    <xf numFmtId="0" fontId="270" fillId="0" borderId="112"/>
    <xf numFmtId="0" fontId="19" fillId="0" borderId="0"/>
    <xf numFmtId="0" fontId="70" fillId="0" borderId="0"/>
    <xf numFmtId="0" fontId="119" fillId="0" borderId="54"/>
    <xf numFmtId="0" fontId="19" fillId="0" borderId="0"/>
    <xf numFmtId="0" fontId="278" fillId="0" borderId="0"/>
    <xf numFmtId="0" fontId="19" fillId="0" borderId="0"/>
    <xf numFmtId="0" fontId="278" fillId="0" borderId="0"/>
    <xf numFmtId="0" fontId="278" fillId="0" borderId="0"/>
    <xf numFmtId="0" fontId="70" fillId="0" borderId="0"/>
    <xf numFmtId="0" fontId="278" fillId="0" borderId="0"/>
    <xf numFmtId="0" fontId="19" fillId="0" borderId="0"/>
    <xf numFmtId="0" fontId="19" fillId="0" borderId="0"/>
    <xf numFmtId="0" fontId="278" fillId="0" borderId="0"/>
    <xf numFmtId="0" fontId="70" fillId="0" borderId="0"/>
    <xf numFmtId="0" fontId="278" fillId="0" borderId="0"/>
    <xf numFmtId="0" fontId="196" fillId="11" borderId="0"/>
    <xf numFmtId="0" fontId="278" fillId="0" borderId="0"/>
    <xf numFmtId="0" fontId="19" fillId="0" borderId="0"/>
    <xf numFmtId="0" fontId="56" fillId="0" borderId="52"/>
    <xf numFmtId="0" fontId="278" fillId="0" borderId="0"/>
    <xf numFmtId="0" fontId="270" fillId="0" borderId="112"/>
    <xf numFmtId="0" fontId="228" fillId="45" borderId="84"/>
    <xf numFmtId="0" fontId="270" fillId="0" borderId="112"/>
    <xf numFmtId="0" fontId="139" fillId="44" borderId="61"/>
    <xf numFmtId="0" fontId="139" fillId="44" borderId="61"/>
    <xf numFmtId="0" fontId="19" fillId="0" borderId="0"/>
    <xf numFmtId="0" fontId="19" fillId="0" borderId="0"/>
    <xf numFmtId="0" fontId="19" fillId="0" borderId="0"/>
    <xf numFmtId="0" fontId="270" fillId="0" borderId="112"/>
    <xf numFmtId="0" fontId="21" fillId="0" borderId="111"/>
    <xf numFmtId="0" fontId="19" fillId="0" borderId="0"/>
    <xf numFmtId="0" fontId="70" fillId="0" borderId="0"/>
    <xf numFmtId="0" fontId="99" fillId="45" borderId="61"/>
    <xf numFmtId="0" fontId="19" fillId="0" borderId="0"/>
    <xf numFmtId="0" fontId="278" fillId="0" borderId="0"/>
    <xf numFmtId="0" fontId="81" fillId="0" borderId="132"/>
    <xf numFmtId="0" fontId="19" fillId="0" borderId="0"/>
    <xf numFmtId="0" fontId="278" fillId="0" borderId="0"/>
    <xf numFmtId="0" fontId="278" fillId="0" borderId="0"/>
    <xf numFmtId="0" fontId="19" fillId="0" borderId="0"/>
    <xf numFmtId="0" fontId="19" fillId="0" borderId="0"/>
    <xf numFmtId="0" fontId="19" fillId="0" borderId="0"/>
    <xf numFmtId="0" fontId="8" fillId="43" borderId="0"/>
    <xf numFmtId="0" fontId="46" fillId="0" borderId="0"/>
    <xf numFmtId="0" fontId="70" fillId="0" borderId="0"/>
    <xf numFmtId="0" fontId="70" fillId="0" borderId="0"/>
    <xf numFmtId="0" fontId="70" fillId="0" borderId="0"/>
    <xf numFmtId="0" fontId="278" fillId="0" borderId="78"/>
    <xf numFmtId="0" fontId="19" fillId="0" borderId="0"/>
    <xf numFmtId="0" fontId="70" fillId="0" borderId="0"/>
    <xf numFmtId="0" fontId="70" fillId="0" borderId="0"/>
    <xf numFmtId="0" fontId="139" fillId="44" borderId="61"/>
    <xf numFmtId="0" fontId="19" fillId="0" borderId="0"/>
    <xf numFmtId="0" fontId="278" fillId="0" borderId="0"/>
    <xf numFmtId="0" fontId="134" fillId="0" borderId="0"/>
    <xf numFmtId="0" fontId="19" fillId="0" borderId="0"/>
    <xf numFmtId="0" fontId="85" fillId="0" borderId="54"/>
    <xf numFmtId="0" fontId="70" fillId="0" borderId="0"/>
    <xf numFmtId="0" fontId="139" fillId="44" borderId="61"/>
    <xf numFmtId="0" fontId="19" fillId="0" borderId="0"/>
    <xf numFmtId="0" fontId="59" fillId="0" borderId="54"/>
    <xf numFmtId="0" fontId="278" fillId="0" borderId="0"/>
    <xf numFmtId="0" fontId="278" fillId="0" borderId="0"/>
    <xf numFmtId="0" fontId="19" fillId="0" borderId="0"/>
    <xf numFmtId="0" fontId="76" fillId="47" borderId="0"/>
    <xf numFmtId="0" fontId="192" fillId="0" borderId="79"/>
    <xf numFmtId="0" fontId="41" fillId="45" borderId="48"/>
    <xf numFmtId="0" fontId="278" fillId="0" borderId="0"/>
    <xf numFmtId="0" fontId="70" fillId="0" borderId="0"/>
    <xf numFmtId="0" fontId="70" fillId="0" borderId="0"/>
    <xf numFmtId="0" fontId="139" fillId="44" borderId="61"/>
    <xf numFmtId="0" fontId="19" fillId="0" borderId="0"/>
    <xf numFmtId="0" fontId="70" fillId="0" borderId="0"/>
    <xf numFmtId="0" fontId="70" fillId="0" borderId="0"/>
    <xf numFmtId="0" fontId="19" fillId="0" borderId="0"/>
    <xf numFmtId="0" fontId="19" fillId="0" borderId="0"/>
    <xf numFmtId="0" fontId="45" fillId="59" borderId="0"/>
    <xf numFmtId="0" fontId="70" fillId="0" borderId="0"/>
    <xf numFmtId="0" fontId="272" fillId="0" borderId="144"/>
    <xf numFmtId="0" fontId="70" fillId="0" borderId="0"/>
    <xf numFmtId="0" fontId="70" fillId="0" borderId="0"/>
    <xf numFmtId="0" fontId="70" fillId="0" borderId="0"/>
    <xf numFmtId="0" fontId="70" fillId="0" borderId="0"/>
    <xf numFmtId="0" fontId="46" fillId="0" borderId="0"/>
    <xf numFmtId="0" fontId="278" fillId="2" borderId="0"/>
    <xf numFmtId="0" fontId="70" fillId="0" borderId="0"/>
    <xf numFmtId="0" fontId="70" fillId="0" borderId="0"/>
    <xf numFmtId="0" fontId="253" fillId="48" borderId="83"/>
    <xf numFmtId="0" fontId="19" fillId="0" borderId="0"/>
    <xf numFmtId="0" fontId="64" fillId="0" borderId="55"/>
    <xf numFmtId="0" fontId="278" fillId="0" borderId="0"/>
    <xf numFmtId="0" fontId="278" fillId="0" borderId="0"/>
    <xf numFmtId="0" fontId="70" fillId="0" borderId="0"/>
    <xf numFmtId="0" fontId="139" fillId="44" borderId="61"/>
    <xf numFmtId="0" fontId="278" fillId="0" borderId="0"/>
    <xf numFmtId="0" fontId="70" fillId="0" borderId="0"/>
    <xf numFmtId="0" fontId="278" fillId="0" borderId="0"/>
    <xf numFmtId="0" fontId="19" fillId="0" borderId="0"/>
    <xf numFmtId="0" fontId="70" fillId="44" borderId="0"/>
    <xf numFmtId="0" fontId="50" fillId="0" borderId="0"/>
    <xf numFmtId="0" fontId="278" fillId="48" borderId="83"/>
    <xf numFmtId="0" fontId="19" fillId="0" borderId="0"/>
    <xf numFmtId="0" fontId="70" fillId="0" borderId="0"/>
    <xf numFmtId="0" fontId="19" fillId="0" borderId="0"/>
    <xf numFmtId="0" fontId="19" fillId="0" borderId="0"/>
    <xf numFmtId="0" fontId="70" fillId="0" borderId="0"/>
    <xf numFmtId="0" fontId="278" fillId="0" borderId="0"/>
    <xf numFmtId="0" fontId="19" fillId="0" borderId="0"/>
    <xf numFmtId="0" fontId="278" fillId="0" borderId="0"/>
    <xf numFmtId="0" fontId="8" fillId="44" borderId="0"/>
    <xf numFmtId="0" fontId="70" fillId="0" borderId="0"/>
    <xf numFmtId="0" fontId="19" fillId="0" borderId="0"/>
    <xf numFmtId="0" fontId="70" fillId="0" borderId="0"/>
    <xf numFmtId="0" fontId="70" fillId="0" borderId="0"/>
    <xf numFmtId="0" fontId="70" fillId="0" borderId="0"/>
    <xf numFmtId="0" fontId="19" fillId="0" borderId="0"/>
    <xf numFmtId="0" fontId="19" fillId="0" borderId="0"/>
    <xf numFmtId="0" fontId="19" fillId="0" borderId="0"/>
    <xf numFmtId="0" fontId="154" fillId="0" borderId="0"/>
    <xf numFmtId="0" fontId="70" fillId="0" borderId="0"/>
    <xf numFmtId="0" fontId="19" fillId="0" borderId="0"/>
    <xf numFmtId="0" fontId="139" fillId="44" borderId="61"/>
    <xf numFmtId="0" fontId="64" fillId="0" borderId="55"/>
    <xf numFmtId="0" fontId="70" fillId="0" borderId="0"/>
    <xf numFmtId="0" fontId="70" fillId="14" borderId="50"/>
    <xf numFmtId="0" fontId="70" fillId="0" borderId="0"/>
    <xf numFmtId="0" fontId="70" fillId="0" borderId="0"/>
    <xf numFmtId="0" fontId="19" fillId="0" borderId="0"/>
    <xf numFmtId="0" fontId="70" fillId="0" borderId="0"/>
    <xf numFmtId="0" fontId="278" fillId="0" borderId="0"/>
    <xf numFmtId="0" fontId="59" fillId="0" borderId="54"/>
    <xf numFmtId="0" fontId="19" fillId="0" borderId="0"/>
    <xf numFmtId="0" fontId="19" fillId="0" borderId="0"/>
    <xf numFmtId="0" fontId="45" fillId="71" borderId="0"/>
    <xf numFmtId="0" fontId="70" fillId="0" borderId="0"/>
    <xf numFmtId="0" fontId="278" fillId="0" borderId="0"/>
    <xf numFmtId="0" fontId="41" fillId="45" borderId="48"/>
    <xf numFmtId="0" fontId="59" fillId="0" borderId="54"/>
    <xf numFmtId="0" fontId="278" fillId="48" borderId="83"/>
    <xf numFmtId="0" fontId="70" fillId="0" borderId="0"/>
    <xf numFmtId="0" fontId="139" fillId="44" borderId="61"/>
    <xf numFmtId="0" fontId="70" fillId="0" borderId="0"/>
    <xf numFmtId="0" fontId="278" fillId="0" borderId="0"/>
    <xf numFmtId="0" fontId="278" fillId="0" borderId="0"/>
    <xf numFmtId="0" fontId="278" fillId="0" borderId="0"/>
    <xf numFmtId="0" fontId="70" fillId="0" borderId="0"/>
    <xf numFmtId="0" fontId="19" fillId="0" borderId="0"/>
    <xf numFmtId="0" fontId="70" fillId="0" borderId="0"/>
    <xf numFmtId="0" fontId="46" fillId="0" borderId="0"/>
    <xf numFmtId="0" fontId="74" fillId="55" borderId="0"/>
    <xf numFmtId="0" fontId="19" fillId="0" borderId="0"/>
    <xf numFmtId="0" fontId="278" fillId="48" borderId="83"/>
    <xf numFmtId="0" fontId="19" fillId="0" borderId="0"/>
    <xf numFmtId="0" fontId="278" fillId="48" borderId="83"/>
    <xf numFmtId="0" fontId="19" fillId="0" borderId="0"/>
    <xf numFmtId="0" fontId="19" fillId="0" borderId="0"/>
    <xf numFmtId="0" fontId="19" fillId="0" borderId="0"/>
    <xf numFmtId="0" fontId="19" fillId="0" borderId="0"/>
    <xf numFmtId="0" fontId="51" fillId="0" borderId="0"/>
    <xf numFmtId="0" fontId="278" fillId="0" borderId="0"/>
    <xf numFmtId="0" fontId="19" fillId="0" borderId="0"/>
    <xf numFmtId="0" fontId="278" fillId="0" borderId="0"/>
    <xf numFmtId="0" fontId="70" fillId="0" borderId="0"/>
    <xf numFmtId="0" fontId="59" fillId="0" borderId="54"/>
    <xf numFmtId="0" fontId="19" fillId="0" borderId="0"/>
    <xf numFmtId="0" fontId="70" fillId="0" borderId="0"/>
    <xf numFmtId="0" fontId="19" fillId="0" borderId="0"/>
    <xf numFmtId="0" fontId="276" fillId="0" borderId="0"/>
    <xf numFmtId="0" fontId="59" fillId="0" borderId="54"/>
    <xf numFmtId="0" fontId="85" fillId="0" borderId="54"/>
    <xf numFmtId="0" fontId="70" fillId="0" borderId="0"/>
    <xf numFmtId="0" fontId="278" fillId="0" borderId="0"/>
    <xf numFmtId="0" fontId="19" fillId="0" borderId="0"/>
    <xf numFmtId="0" fontId="74" fillId="54" borderId="0"/>
    <xf numFmtId="0" fontId="70" fillId="0" borderId="0"/>
    <xf numFmtId="0" fontId="278" fillId="0" borderId="0"/>
    <xf numFmtId="0" fontId="278" fillId="0" borderId="0"/>
    <xf numFmtId="0" fontId="19" fillId="0" borderId="0"/>
    <xf numFmtId="0" fontId="275" fillId="0" borderId="115"/>
    <xf numFmtId="0" fontId="70" fillId="0" borderId="0"/>
    <xf numFmtId="0" fontId="278" fillId="0" borderId="0"/>
    <xf numFmtId="0" fontId="278" fillId="48" borderId="83"/>
    <xf numFmtId="0" fontId="46" fillId="0" borderId="0"/>
    <xf numFmtId="0" fontId="278" fillId="48" borderId="83"/>
    <xf numFmtId="0" fontId="19" fillId="0" borderId="0"/>
    <xf numFmtId="0" fontId="19" fillId="0" borderId="0"/>
    <xf numFmtId="0" fontId="70" fillId="0" borderId="0"/>
    <xf numFmtId="0" fontId="74" fillId="47" borderId="0"/>
    <xf numFmtId="0" fontId="278" fillId="0" borderId="0"/>
    <xf numFmtId="0" fontId="272" fillId="82" borderId="116"/>
    <xf numFmtId="0" fontId="278" fillId="0" borderId="0"/>
    <xf numFmtId="0" fontId="228" fillId="45" borderId="84"/>
    <xf numFmtId="0" fontId="278" fillId="0" borderId="0"/>
    <xf numFmtId="0" fontId="19" fillId="0" borderId="0"/>
    <xf numFmtId="0" fontId="19" fillId="0" borderId="0"/>
    <xf numFmtId="0" fontId="19" fillId="0" borderId="0"/>
    <xf numFmtId="0" fontId="70" fillId="0" borderId="0"/>
    <xf numFmtId="0" fontId="19" fillId="0" borderId="0"/>
    <xf numFmtId="0" fontId="70" fillId="0" borderId="0"/>
    <xf numFmtId="0" fontId="272" fillId="0" borderId="144"/>
    <xf numFmtId="0" fontId="139" fillId="44" borderId="61"/>
    <xf numFmtId="0" fontId="278" fillId="0" borderId="0"/>
    <xf numFmtId="0" fontId="56" fillId="0" borderId="52"/>
    <xf numFmtId="0" fontId="278" fillId="48" borderId="83"/>
    <xf numFmtId="0" fontId="19" fillId="0" borderId="0"/>
    <xf numFmtId="0" fontId="278" fillId="0" borderId="0"/>
    <xf numFmtId="0" fontId="70" fillId="0" borderId="0"/>
    <xf numFmtId="0" fontId="19" fillId="0" borderId="0"/>
    <xf numFmtId="0" fontId="70" fillId="0" borderId="0"/>
    <xf numFmtId="0" fontId="70" fillId="0" borderId="0"/>
    <xf numFmtId="0" fontId="70" fillId="0" borderId="0"/>
    <xf numFmtId="0" fontId="19" fillId="0" borderId="0"/>
    <xf numFmtId="0" fontId="278" fillId="48" borderId="83"/>
    <xf numFmtId="0" fontId="278" fillId="0" borderId="0"/>
    <xf numFmtId="0" fontId="278" fillId="0" borderId="0"/>
    <xf numFmtId="0" fontId="70" fillId="0" borderId="0"/>
    <xf numFmtId="0" fontId="278" fillId="0" borderId="0"/>
    <xf numFmtId="0" fontId="278" fillId="0" borderId="0"/>
    <xf numFmtId="0" fontId="266" fillId="0" borderId="109"/>
    <xf numFmtId="0" fontId="45" fillId="40" borderId="0"/>
    <xf numFmtId="0" fontId="70" fillId="0" borderId="0"/>
    <xf numFmtId="0" fontId="278" fillId="48" borderId="83"/>
    <xf numFmtId="0" fontId="122" fillId="0" borderId="66"/>
    <xf numFmtId="0" fontId="19" fillId="0" borderId="0"/>
    <xf numFmtId="0" fontId="70" fillId="0" borderId="0"/>
    <xf numFmtId="0" fontId="157" fillId="76" borderId="128"/>
    <xf numFmtId="0" fontId="70" fillId="0" borderId="0"/>
    <xf numFmtId="0" fontId="278" fillId="0" borderId="0"/>
    <xf numFmtId="0" fontId="278" fillId="48" borderId="83"/>
    <xf numFmtId="0" fontId="139" fillId="44" borderId="61"/>
    <xf numFmtId="0" fontId="278" fillId="0" borderId="0"/>
    <xf numFmtId="0" fontId="272" fillId="82" borderId="116"/>
    <xf numFmtId="0" fontId="270" fillId="0" borderId="112"/>
    <xf numFmtId="0" fontId="70" fillId="0" borderId="0"/>
    <xf numFmtId="0" fontId="70" fillId="0" borderId="0"/>
    <xf numFmtId="0" fontId="19" fillId="0" borderId="0"/>
    <xf numFmtId="0" fontId="278" fillId="0" borderId="0"/>
    <xf numFmtId="0" fontId="74" fillId="58" borderId="0"/>
    <xf numFmtId="0" fontId="278" fillId="48" borderId="83"/>
    <xf numFmtId="0" fontId="278" fillId="0" borderId="0"/>
    <xf numFmtId="0" fontId="70" fillId="0" borderId="0"/>
    <xf numFmtId="0" fontId="70" fillId="0" borderId="0"/>
    <xf numFmtId="0" fontId="139" fillId="44" borderId="61"/>
    <xf numFmtId="0" fontId="278" fillId="0" borderId="0"/>
    <xf numFmtId="0" fontId="64" fillId="0" borderId="55"/>
    <xf numFmtId="0" fontId="56" fillId="0" borderId="52"/>
    <xf numFmtId="0" fontId="278" fillId="0" borderId="0"/>
    <xf numFmtId="0" fontId="70" fillId="0" borderId="0"/>
    <xf numFmtId="0" fontId="278" fillId="0" borderId="0"/>
    <xf numFmtId="0" fontId="52" fillId="0" borderId="0"/>
    <xf numFmtId="0" fontId="19" fillId="0" borderId="0"/>
    <xf numFmtId="0" fontId="70" fillId="40" borderId="0"/>
    <xf numFmtId="0" fontId="270" fillId="0" borderId="112"/>
    <xf numFmtId="0" fontId="52" fillId="0" borderId="0"/>
    <xf numFmtId="0" fontId="70" fillId="0" borderId="0"/>
    <xf numFmtId="0" fontId="116" fillId="0" borderId="0"/>
    <xf numFmtId="0" fontId="19" fillId="0" borderId="0"/>
    <xf numFmtId="0" fontId="70" fillId="0" borderId="0"/>
    <xf numFmtId="0" fontId="19" fillId="0" borderId="0"/>
    <xf numFmtId="0" fontId="70" fillId="0" borderId="0"/>
    <xf numFmtId="0" fontId="19" fillId="0" borderId="0"/>
    <xf numFmtId="0" fontId="70" fillId="0" borderId="0"/>
    <xf numFmtId="0" fontId="139" fillId="44" borderId="61"/>
    <xf numFmtId="0" fontId="56" fillId="0" borderId="52"/>
    <xf numFmtId="0" fontId="19" fillId="0" borderId="0"/>
    <xf numFmtId="0" fontId="70" fillId="0" borderId="0"/>
    <xf numFmtId="0" fontId="278" fillId="0" borderId="0"/>
    <xf numFmtId="0" fontId="70" fillId="0" borderId="0"/>
    <xf numFmtId="0" fontId="70" fillId="0" borderId="0"/>
    <xf numFmtId="0" fontId="278" fillId="48" borderId="83"/>
    <xf numFmtId="0" fontId="70" fillId="0" borderId="0"/>
    <xf numFmtId="0" fontId="278" fillId="48" borderId="83"/>
    <xf numFmtId="0" fontId="19" fillId="0" borderId="0"/>
    <xf numFmtId="0" fontId="270" fillId="0" borderId="112"/>
    <xf numFmtId="0" fontId="278" fillId="0" borderId="0"/>
    <xf numFmtId="0" fontId="59" fillId="0" borderId="0"/>
    <xf numFmtId="0" fontId="70" fillId="0" borderId="0"/>
    <xf numFmtId="0" fontId="70" fillId="0" borderId="0"/>
    <xf numFmtId="0" fontId="19" fillId="0" borderId="0"/>
    <xf numFmtId="0" fontId="278" fillId="0" borderId="0"/>
    <xf numFmtId="0" fontId="278" fillId="0" borderId="0"/>
    <xf numFmtId="0" fontId="270" fillId="0" borderId="112"/>
    <xf numFmtId="0" fontId="8" fillId="48" borderId="0"/>
    <xf numFmtId="0" fontId="62" fillId="0" borderId="0"/>
    <xf numFmtId="0" fontId="19" fillId="0" borderId="0"/>
    <xf numFmtId="0" fontId="19" fillId="0" borderId="0"/>
    <xf numFmtId="0" fontId="74" fillId="55" borderId="0"/>
    <xf numFmtId="0" fontId="278" fillId="0" borderId="0"/>
    <xf numFmtId="0" fontId="64" fillId="0" borderId="55"/>
    <xf numFmtId="0" fontId="70" fillId="0" borderId="0"/>
    <xf numFmtId="0" fontId="19" fillId="0" borderId="0"/>
    <xf numFmtId="0" fontId="56" fillId="0" borderId="52"/>
    <xf numFmtId="0" fontId="70" fillId="0" borderId="0"/>
    <xf numFmtId="0" fontId="70" fillId="0" borderId="0"/>
    <xf numFmtId="0" fontId="139" fillId="44" borderId="61"/>
    <xf numFmtId="0" fontId="278" fillId="0" borderId="0"/>
    <xf numFmtId="0" fontId="57" fillId="0" borderId="53"/>
    <xf numFmtId="0" fontId="139" fillId="44" borderId="61"/>
    <xf numFmtId="0" fontId="70" fillId="0" borderId="0"/>
    <xf numFmtId="0" fontId="278" fillId="48" borderId="83"/>
    <xf numFmtId="0" fontId="70" fillId="0" borderId="0"/>
    <xf numFmtId="0" fontId="70" fillId="0" borderId="0"/>
    <xf numFmtId="0" fontId="278" fillId="0" borderId="0"/>
    <xf numFmtId="0" fontId="19" fillId="0" borderId="0"/>
    <xf numFmtId="0" fontId="19" fillId="0" borderId="0"/>
    <xf numFmtId="0" fontId="19" fillId="0" borderId="0"/>
    <xf numFmtId="0" fontId="19" fillId="0" borderId="0"/>
    <xf numFmtId="0" fontId="278" fillId="0" borderId="0"/>
    <xf numFmtId="0" fontId="255" fillId="0" borderId="0"/>
    <xf numFmtId="0" fontId="70" fillId="0" borderId="0"/>
    <xf numFmtId="0" fontId="70" fillId="0" borderId="0"/>
    <xf numFmtId="0" fontId="278" fillId="0" borderId="78"/>
    <xf numFmtId="0" fontId="70" fillId="0" borderId="0"/>
    <xf numFmtId="0" fontId="278" fillId="0" borderId="0"/>
    <xf numFmtId="0" fontId="19" fillId="0" borderId="0"/>
    <xf numFmtId="0" fontId="278" fillId="0" borderId="0"/>
    <xf numFmtId="0" fontId="19" fillId="0" borderId="0"/>
    <xf numFmtId="0" fontId="19" fillId="0" borderId="0"/>
    <xf numFmtId="0" fontId="70" fillId="0" borderId="0"/>
    <xf numFmtId="0" fontId="278" fillId="0" borderId="0"/>
    <xf numFmtId="0" fontId="19" fillId="0" borderId="0"/>
    <xf numFmtId="0" fontId="278" fillId="0" borderId="0"/>
    <xf numFmtId="0" fontId="278" fillId="0" borderId="0"/>
    <xf numFmtId="0" fontId="278" fillId="0" borderId="0"/>
    <xf numFmtId="0" fontId="70" fillId="0" borderId="0"/>
    <xf numFmtId="0" fontId="278" fillId="0" borderId="0"/>
    <xf numFmtId="0" fontId="70" fillId="0" borderId="0"/>
    <xf numFmtId="0" fontId="278" fillId="0" borderId="0"/>
    <xf numFmtId="0" fontId="266" fillId="0" borderId="109"/>
    <xf numFmtId="0" fontId="278" fillId="0" borderId="0"/>
    <xf numFmtId="0" fontId="270" fillId="0" borderId="112"/>
    <xf numFmtId="0" fontId="45" fillId="72" borderId="0"/>
    <xf numFmtId="0" fontId="278" fillId="0" borderId="0"/>
    <xf numFmtId="0" fontId="19" fillId="0" borderId="0"/>
    <xf numFmtId="0" fontId="278" fillId="0" borderId="0"/>
    <xf numFmtId="0" fontId="272" fillId="82" borderId="116"/>
    <xf numFmtId="0" fontId="70" fillId="0" borderId="0"/>
    <xf numFmtId="0" fontId="19" fillId="0" borderId="0"/>
    <xf numFmtId="0" fontId="278" fillId="48" borderId="83"/>
    <xf numFmtId="0" fontId="278" fillId="0" borderId="0"/>
    <xf numFmtId="0" fontId="19" fillId="0" borderId="0"/>
    <xf numFmtId="0" fontId="139" fillId="44" borderId="61"/>
    <xf numFmtId="0" fontId="278" fillId="0" borderId="0"/>
    <xf numFmtId="0" fontId="70" fillId="0" borderId="0"/>
    <xf numFmtId="0" fontId="70" fillId="0" borderId="0"/>
    <xf numFmtId="0" fontId="139" fillId="44" borderId="61"/>
    <xf numFmtId="0" fontId="278" fillId="0" borderId="0"/>
    <xf numFmtId="0" fontId="278" fillId="0" borderId="0"/>
    <xf numFmtId="0" fontId="19" fillId="0" borderId="0"/>
    <xf numFmtId="0" fontId="278" fillId="0" borderId="0"/>
    <xf numFmtId="0" fontId="272" fillId="0" borderId="168"/>
    <xf numFmtId="0" fontId="278" fillId="0" borderId="0"/>
    <xf numFmtId="0" fontId="70" fillId="0" borderId="0"/>
    <xf numFmtId="0" fontId="157" fillId="76" borderId="128"/>
    <xf numFmtId="0" fontId="74" fillId="59" borderId="0"/>
    <xf numFmtId="0" fontId="70" fillId="0" borderId="0"/>
    <xf numFmtId="0" fontId="70" fillId="0" borderId="0"/>
    <xf numFmtId="0" fontId="19" fillId="0" borderId="0"/>
    <xf numFmtId="0" fontId="139" fillId="44" borderId="61"/>
    <xf numFmtId="0" fontId="19" fillId="0" borderId="0"/>
    <xf numFmtId="0" fontId="278" fillId="48" borderId="83"/>
    <xf numFmtId="0" fontId="19" fillId="0" borderId="0"/>
    <xf numFmtId="0" fontId="278" fillId="0" borderId="0"/>
    <xf numFmtId="0" fontId="19" fillId="0" borderId="0"/>
    <xf numFmtId="0" fontId="278" fillId="0" borderId="0"/>
    <xf numFmtId="0" fontId="278" fillId="0" borderId="0"/>
    <xf numFmtId="0" fontId="70" fillId="50" borderId="0"/>
    <xf numFmtId="0" fontId="58" fillId="0" borderId="0"/>
    <xf numFmtId="0" fontId="74" fillId="59" borderId="0"/>
    <xf numFmtId="0" fontId="278" fillId="0" borderId="0"/>
    <xf numFmtId="0" fontId="70" fillId="0" borderId="0"/>
    <xf numFmtId="0" fontId="278" fillId="0" borderId="0"/>
    <xf numFmtId="0" fontId="45" fillId="59" borderId="0"/>
    <xf numFmtId="0" fontId="19" fillId="0" borderId="0"/>
    <xf numFmtId="0" fontId="70" fillId="0" borderId="0"/>
    <xf numFmtId="0" fontId="19" fillId="0" borderId="0"/>
    <xf numFmtId="0" fontId="278" fillId="0" borderId="0"/>
    <xf numFmtId="0" fontId="50" fillId="0" borderId="0"/>
    <xf numFmtId="0" fontId="270" fillId="0" borderId="112"/>
    <xf numFmtId="0" fontId="59" fillId="0" borderId="54"/>
    <xf numFmtId="0" fontId="19" fillId="0" borderId="0"/>
    <xf numFmtId="0" fontId="278" fillId="0" borderId="0"/>
    <xf numFmtId="0" fontId="19" fillId="0" borderId="0"/>
    <xf numFmtId="0" fontId="70" fillId="0" borderId="0"/>
    <xf numFmtId="0" fontId="19" fillId="32" borderId="0"/>
    <xf numFmtId="0" fontId="278" fillId="48" borderId="83"/>
    <xf numFmtId="0" fontId="19" fillId="0" borderId="0"/>
    <xf numFmtId="0" fontId="70" fillId="0" borderId="0"/>
    <xf numFmtId="0" fontId="278" fillId="0" borderId="0"/>
    <xf numFmtId="0" fontId="19" fillId="0" borderId="0"/>
    <xf numFmtId="0" fontId="278" fillId="0" borderId="0"/>
    <xf numFmtId="0" fontId="70" fillId="0" borderId="0"/>
    <xf numFmtId="0" fontId="139" fillId="44" borderId="61"/>
    <xf numFmtId="0" fontId="19" fillId="0" borderId="0"/>
    <xf numFmtId="0" fontId="70" fillId="0" borderId="0"/>
    <xf numFmtId="0" fontId="19" fillId="0" borderId="0"/>
    <xf numFmtId="0" fontId="113" fillId="0" borderId="0"/>
    <xf numFmtId="0" fontId="70" fillId="0" borderId="0"/>
    <xf numFmtId="0" fontId="70" fillId="0" borderId="0"/>
    <xf numFmtId="0" fontId="278" fillId="0" borderId="0"/>
    <xf numFmtId="0" fontId="278" fillId="0" borderId="0"/>
    <xf numFmtId="0" fontId="19" fillId="0" borderId="0"/>
    <xf numFmtId="0" fontId="70" fillId="0" borderId="0"/>
    <xf numFmtId="0" fontId="19" fillId="0" borderId="0"/>
    <xf numFmtId="0" fontId="278" fillId="0" borderId="0"/>
    <xf numFmtId="0" fontId="19" fillId="0" borderId="0"/>
    <xf numFmtId="0" fontId="19" fillId="0" borderId="0"/>
    <xf numFmtId="0" fontId="140" fillId="44" borderId="61"/>
    <xf numFmtId="0" fontId="19" fillId="0" borderId="0"/>
    <xf numFmtId="0" fontId="81" fillId="0" borderId="132"/>
    <xf numFmtId="0" fontId="278" fillId="0" borderId="0"/>
    <xf numFmtId="0" fontId="278" fillId="0" borderId="0"/>
    <xf numFmtId="0" fontId="19" fillId="0" borderId="0"/>
    <xf numFmtId="0" fontId="278" fillId="0" borderId="0"/>
    <xf numFmtId="0" fontId="19" fillId="0" borderId="0"/>
    <xf numFmtId="0" fontId="278" fillId="0" borderId="0"/>
    <xf numFmtId="0" fontId="19" fillId="0" borderId="0"/>
    <xf numFmtId="0" fontId="79" fillId="0" borderId="168"/>
    <xf numFmtId="0" fontId="19" fillId="0" borderId="0"/>
    <xf numFmtId="0" fontId="76" fillId="47" borderId="0"/>
    <xf numFmtId="0" fontId="278" fillId="0" borderId="0"/>
    <xf numFmtId="0" fontId="63" fillId="0" borderId="55"/>
    <xf numFmtId="0" fontId="278" fillId="0" borderId="0"/>
    <xf numFmtId="0" fontId="19" fillId="0" borderId="0"/>
    <xf numFmtId="0" fontId="278" fillId="0" borderId="0"/>
    <xf numFmtId="0" fontId="278" fillId="0" borderId="0"/>
    <xf numFmtId="0" fontId="70" fillId="41" borderId="0"/>
    <xf numFmtId="0" fontId="19" fillId="0" borderId="0"/>
    <xf numFmtId="0" fontId="98" fillId="45" borderId="47"/>
    <xf numFmtId="0" fontId="278" fillId="0" borderId="0"/>
    <xf numFmtId="0" fontId="270" fillId="0" borderId="112"/>
    <xf numFmtId="0" fontId="70" fillId="0" borderId="0"/>
    <xf numFmtId="0" fontId="70" fillId="0" borderId="0"/>
    <xf numFmtId="0" fontId="19" fillId="0" borderId="0"/>
    <xf numFmtId="0" fontId="134" fillId="0" borderId="110"/>
    <xf numFmtId="0" fontId="19" fillId="0" borderId="0"/>
    <xf numFmtId="0" fontId="59" fillId="0" borderId="54"/>
    <xf numFmtId="0" fontId="19" fillId="0" borderId="0"/>
    <xf numFmtId="0" fontId="70" fillId="0" borderId="0"/>
    <xf numFmtId="0" fontId="278" fillId="0" borderId="0"/>
    <xf numFmtId="0" fontId="139" fillId="44" borderId="61"/>
    <xf numFmtId="0" fontId="70" fillId="0" borderId="0"/>
    <xf numFmtId="0" fontId="278" fillId="0" borderId="0"/>
    <xf numFmtId="0" fontId="19" fillId="0" borderId="0"/>
    <xf numFmtId="0" fontId="70" fillId="0" borderId="0"/>
    <xf numFmtId="0" fontId="19" fillId="0" borderId="0"/>
    <xf numFmtId="0" fontId="196" fillId="11" borderId="0"/>
    <xf numFmtId="0" fontId="70" fillId="0" borderId="0"/>
    <xf numFmtId="0" fontId="70" fillId="0" borderId="0"/>
    <xf numFmtId="0" fontId="70" fillId="0" borderId="0"/>
    <xf numFmtId="0" fontId="278" fillId="0" borderId="0"/>
    <xf numFmtId="0" fontId="278" fillId="0" borderId="0"/>
    <xf numFmtId="0" fontId="70" fillId="0" borderId="0"/>
    <xf numFmtId="0" fontId="270" fillId="0" borderId="112"/>
    <xf numFmtId="0" fontId="70" fillId="44" borderId="0"/>
    <xf numFmtId="0" fontId="70" fillId="0" borderId="0"/>
    <xf numFmtId="0" fontId="19" fillId="0" borderId="0"/>
    <xf numFmtId="0" fontId="19" fillId="0" borderId="0"/>
    <xf numFmtId="0" fontId="70" fillId="0" borderId="0"/>
    <xf numFmtId="0" fontId="19" fillId="0" borderId="0"/>
    <xf numFmtId="0" fontId="278" fillId="0" borderId="0"/>
    <xf numFmtId="0" fontId="70" fillId="0" borderId="0"/>
    <xf numFmtId="0" fontId="278" fillId="0" borderId="0"/>
    <xf numFmtId="0" fontId="70" fillId="0" borderId="0"/>
    <xf numFmtId="0" fontId="19" fillId="0" borderId="0"/>
    <xf numFmtId="0" fontId="270" fillId="0" borderId="112"/>
    <xf numFmtId="0" fontId="70" fillId="42" borderId="0"/>
    <xf numFmtId="0" fontId="278" fillId="0" borderId="0"/>
    <xf numFmtId="0" fontId="70" fillId="0" borderId="0"/>
    <xf numFmtId="0" fontId="19" fillId="0" borderId="0"/>
    <xf numFmtId="0" fontId="19" fillId="0" borderId="0"/>
    <xf numFmtId="0" fontId="19" fillId="0" borderId="0"/>
    <xf numFmtId="0" fontId="278" fillId="0" borderId="0"/>
    <xf numFmtId="0" fontId="278" fillId="48" borderId="83"/>
    <xf numFmtId="0" fontId="278" fillId="48" borderId="83"/>
    <xf numFmtId="0" fontId="266" fillId="0" borderId="109"/>
    <xf numFmtId="0" fontId="278" fillId="0" borderId="0"/>
    <xf numFmtId="0" fontId="139" fillId="44" borderId="61"/>
    <xf numFmtId="0" fontId="278" fillId="0" borderId="0"/>
    <xf numFmtId="0" fontId="70" fillId="0" borderId="0"/>
    <xf numFmtId="0" fontId="70" fillId="0" borderId="0"/>
    <xf numFmtId="0" fontId="70" fillId="0" borderId="0"/>
    <xf numFmtId="0" fontId="19" fillId="0" borderId="0"/>
    <xf numFmtId="0" fontId="278" fillId="0" borderId="0"/>
    <xf numFmtId="0" fontId="70" fillId="0" borderId="0"/>
    <xf numFmtId="0" fontId="70" fillId="44" borderId="0"/>
    <xf numFmtId="0" fontId="278" fillId="0" borderId="0"/>
    <xf numFmtId="0" fontId="278" fillId="0" borderId="0"/>
    <xf numFmtId="0" fontId="278" fillId="48" borderId="83"/>
    <xf numFmtId="0" fontId="70" fillId="0" borderId="0"/>
    <xf numFmtId="0" fontId="278" fillId="48" borderId="83"/>
    <xf numFmtId="0" fontId="19" fillId="0" borderId="0"/>
    <xf numFmtId="0" fontId="70" fillId="0" borderId="0"/>
    <xf numFmtId="0" fontId="19" fillId="0" borderId="0"/>
    <xf numFmtId="0" fontId="54" fillId="0" borderId="0"/>
    <xf numFmtId="0" fontId="70" fillId="0" borderId="0"/>
    <xf numFmtId="0" fontId="70" fillId="0" borderId="0"/>
    <xf numFmtId="0" fontId="70" fillId="0" borderId="0"/>
    <xf numFmtId="0" fontId="70" fillId="0" borderId="0"/>
    <xf numFmtId="0" fontId="278" fillId="0" borderId="0"/>
    <xf numFmtId="0" fontId="278" fillId="0" borderId="0"/>
    <xf numFmtId="0" fontId="70" fillId="0" borderId="0"/>
    <xf numFmtId="0" fontId="278" fillId="0" borderId="0"/>
    <xf numFmtId="0" fontId="45" fillId="35" borderId="0"/>
    <xf numFmtId="0" fontId="19" fillId="0" borderId="0"/>
    <xf numFmtId="0" fontId="59" fillId="0" borderId="54"/>
    <xf numFmtId="0" fontId="19" fillId="0" borderId="0"/>
    <xf numFmtId="0" fontId="19" fillId="0" borderId="0"/>
    <xf numFmtId="0" fontId="278" fillId="0" borderId="0"/>
    <xf numFmtId="0" fontId="19" fillId="0" borderId="0"/>
    <xf numFmtId="0" fontId="70" fillId="0" borderId="0"/>
    <xf numFmtId="0" fontId="270" fillId="0" borderId="112"/>
    <xf numFmtId="0" fontId="270" fillId="0" borderId="112"/>
    <xf numFmtId="0" fontId="70" fillId="44" borderId="0"/>
    <xf numFmtId="0" fontId="19" fillId="0" borderId="0"/>
    <xf numFmtId="0" fontId="278" fillId="0" borderId="0"/>
    <xf numFmtId="0" fontId="19" fillId="0" borderId="0"/>
    <xf numFmtId="0" fontId="270" fillId="0" borderId="112"/>
    <xf numFmtId="0" fontId="278" fillId="0" borderId="0"/>
    <xf numFmtId="0" fontId="70" fillId="0" borderId="0"/>
    <xf numFmtId="0" fontId="278" fillId="0" borderId="0"/>
    <xf numFmtId="0" fontId="19" fillId="0" borderId="0"/>
    <xf numFmtId="0" fontId="278" fillId="48" borderId="83"/>
    <xf numFmtId="0" fontId="278" fillId="48" borderId="83"/>
    <xf numFmtId="0" fontId="278" fillId="0" borderId="0"/>
    <xf numFmtId="0" fontId="74" fillId="54" borderId="0"/>
    <xf numFmtId="0" fontId="70" fillId="0" borderId="0"/>
    <xf numFmtId="0" fontId="19" fillId="0" borderId="0"/>
    <xf numFmtId="0" fontId="46" fillId="0" borderId="0"/>
    <xf numFmtId="0" fontId="270" fillId="0" borderId="112"/>
    <xf numFmtId="0" fontId="19" fillId="0" borderId="0"/>
    <xf numFmtId="0" fontId="278" fillId="0" borderId="0"/>
    <xf numFmtId="0" fontId="70" fillId="42" borderId="0"/>
    <xf numFmtId="0" fontId="278" fillId="0" borderId="0"/>
    <xf numFmtId="0" fontId="70" fillId="0" borderId="0"/>
    <xf numFmtId="0" fontId="278" fillId="0" borderId="0"/>
    <xf numFmtId="0" fontId="270" fillId="0" borderId="112"/>
    <xf numFmtId="0" fontId="278" fillId="0" borderId="0"/>
    <xf numFmtId="0" fontId="70" fillId="0" borderId="0"/>
    <xf numFmtId="0" fontId="19" fillId="0" borderId="0"/>
    <xf numFmtId="0" fontId="278" fillId="0" borderId="0"/>
    <xf numFmtId="0" fontId="74" fillId="54" borderId="0"/>
    <xf numFmtId="0" fontId="70" fillId="0" borderId="0"/>
    <xf numFmtId="0" fontId="19" fillId="0" borderId="0"/>
    <xf numFmtId="0" fontId="278" fillId="0" borderId="0"/>
    <xf numFmtId="0" fontId="19" fillId="0" borderId="0"/>
    <xf numFmtId="0" fontId="70" fillId="0" borderId="0"/>
    <xf numFmtId="0" fontId="19" fillId="0" borderId="0"/>
    <xf numFmtId="0" fontId="19" fillId="0" borderId="0"/>
    <xf numFmtId="0" fontId="19" fillId="0" borderId="0"/>
    <xf numFmtId="0" fontId="19" fillId="0" borderId="0"/>
    <xf numFmtId="0" fontId="70" fillId="0" borderId="0"/>
    <xf numFmtId="0" fontId="278" fillId="0" borderId="0"/>
    <xf numFmtId="0" fontId="70" fillId="0" borderId="0"/>
    <xf numFmtId="0" fontId="278" fillId="0" borderId="0"/>
    <xf numFmtId="0" fontId="70" fillId="0" borderId="0"/>
    <xf numFmtId="0" fontId="217" fillId="0" borderId="0"/>
    <xf numFmtId="0" fontId="70" fillId="0" borderId="0"/>
    <xf numFmtId="0" fontId="278" fillId="0" borderId="0"/>
    <xf numFmtId="0" fontId="70" fillId="0" borderId="0"/>
    <xf numFmtId="0" fontId="19" fillId="0" borderId="0"/>
    <xf numFmtId="0" fontId="70" fillId="0" borderId="0"/>
    <xf numFmtId="0" fontId="59" fillId="0" borderId="0"/>
    <xf numFmtId="0" fontId="8" fillId="44" borderId="0"/>
    <xf numFmtId="0" fontId="192" fillId="0" borderId="79"/>
    <xf numFmtId="0" fontId="278" fillId="0" borderId="0"/>
    <xf numFmtId="0" fontId="278" fillId="0" borderId="0"/>
    <xf numFmtId="0" fontId="70" fillId="0" borderId="0"/>
    <xf numFmtId="0" fontId="70" fillId="0" borderId="0"/>
    <xf numFmtId="0" fontId="19" fillId="0" borderId="0"/>
    <xf numFmtId="0" fontId="278" fillId="0" borderId="0"/>
    <xf numFmtId="0" fontId="278" fillId="48" borderId="83"/>
    <xf numFmtId="0" fontId="70" fillId="0" borderId="0"/>
    <xf numFmtId="0" fontId="56" fillId="0" borderId="52"/>
    <xf numFmtId="0" fontId="70" fillId="0" borderId="0"/>
    <xf numFmtId="0" fontId="278" fillId="0" borderId="0"/>
    <xf numFmtId="0" fontId="70" fillId="0" borderId="0"/>
    <xf numFmtId="0" fontId="70" fillId="0" borderId="0"/>
    <xf numFmtId="0" fontId="278" fillId="0" borderId="0"/>
    <xf numFmtId="0" fontId="139" fillId="44" borderId="61"/>
    <xf numFmtId="0" fontId="19" fillId="0" borderId="0"/>
    <xf numFmtId="0" fontId="278" fillId="48" borderId="83"/>
    <xf numFmtId="0" fontId="70" fillId="0" borderId="0"/>
    <xf numFmtId="0" fontId="270" fillId="0" borderId="112"/>
    <xf numFmtId="0" fontId="270" fillId="0" borderId="112"/>
    <xf numFmtId="0" fontId="56" fillId="0" borderId="52"/>
    <xf numFmtId="0" fontId="70" fillId="0" borderId="0"/>
    <xf numFmtId="0" fontId="8" fillId="51" borderId="0"/>
    <xf numFmtId="0" fontId="19" fillId="0" borderId="0"/>
    <xf numFmtId="0" fontId="278" fillId="0" borderId="0"/>
    <xf numFmtId="0" fontId="85" fillId="0" borderId="144"/>
    <xf numFmtId="0" fontId="70" fillId="0" borderId="0"/>
    <xf numFmtId="0" fontId="278" fillId="0" borderId="0"/>
    <xf numFmtId="0" fontId="278" fillId="0" borderId="0"/>
    <xf numFmtId="0" fontId="59" fillId="0" borderId="0"/>
    <xf numFmtId="0" fontId="139" fillId="44" borderId="61"/>
    <xf numFmtId="0" fontId="19" fillId="0" borderId="0"/>
    <xf numFmtId="0" fontId="70" fillId="0" borderId="0"/>
    <xf numFmtId="0" fontId="70" fillId="0" borderId="0"/>
    <xf numFmtId="0" fontId="56" fillId="0" borderId="52"/>
    <xf numFmtId="0" fontId="278" fillId="48" borderId="83"/>
    <xf numFmtId="0" fontId="19" fillId="0" borderId="0"/>
    <xf numFmtId="0" fontId="278" fillId="0" borderId="0"/>
    <xf numFmtId="0" fontId="278" fillId="0" borderId="0"/>
    <xf numFmtId="0" fontId="19" fillId="0" borderId="0"/>
    <xf numFmtId="0" fontId="85" fillId="0" borderId="54"/>
    <xf numFmtId="0" fontId="278" fillId="0" borderId="0"/>
    <xf numFmtId="0" fontId="70" fillId="0" borderId="0"/>
    <xf numFmtId="0" fontId="70" fillId="0" borderId="0"/>
    <xf numFmtId="0" fontId="70" fillId="0" borderId="0"/>
    <xf numFmtId="0" fontId="19" fillId="0" borderId="0"/>
    <xf numFmtId="0" fontId="278" fillId="0" borderId="0"/>
    <xf numFmtId="0" fontId="70" fillId="41" borderId="0"/>
    <xf numFmtId="0" fontId="19" fillId="0" borderId="0"/>
    <xf numFmtId="0" fontId="63" fillId="0" borderId="55"/>
    <xf numFmtId="0" fontId="19" fillId="0" borderId="0"/>
    <xf numFmtId="0" fontId="278" fillId="0" borderId="0"/>
    <xf numFmtId="0" fontId="250" fillId="107" borderId="168"/>
    <xf numFmtId="0" fontId="70" fillId="0" borderId="0"/>
    <xf numFmtId="0" fontId="74" fillId="54" borderId="0"/>
    <xf numFmtId="0" fontId="278" fillId="48" borderId="83"/>
    <xf numFmtId="0" fontId="70" fillId="0" borderId="0"/>
    <xf numFmtId="0" fontId="270" fillId="0" borderId="112"/>
    <xf numFmtId="0" fontId="85" fillId="0" borderId="54"/>
    <xf numFmtId="0" fontId="278" fillId="0" borderId="0"/>
    <xf numFmtId="0" fontId="59" fillId="0" borderId="54"/>
    <xf numFmtId="0" fontId="278" fillId="0" borderId="0"/>
    <xf numFmtId="0" fontId="70" fillId="0" borderId="0"/>
    <xf numFmtId="0" fontId="19" fillId="0" borderId="0"/>
    <xf numFmtId="0" fontId="70" fillId="0" borderId="0"/>
    <xf numFmtId="0" fontId="19" fillId="0" borderId="0"/>
    <xf numFmtId="0" fontId="278" fillId="0" borderId="0"/>
    <xf numFmtId="0" fontId="19" fillId="0" borderId="0"/>
    <xf numFmtId="0" fontId="70" fillId="0" borderId="0"/>
    <xf numFmtId="0" fontId="270" fillId="0" borderId="112"/>
    <xf numFmtId="0" fontId="70" fillId="0" borderId="0"/>
    <xf numFmtId="0" fontId="70" fillId="0" borderId="0"/>
    <xf numFmtId="0" fontId="19" fillId="0" borderId="0"/>
    <xf numFmtId="0" fontId="70" fillId="0" borderId="0"/>
    <xf numFmtId="0" fontId="70" fillId="0" borderId="0"/>
    <xf numFmtId="0" fontId="139" fillId="44" borderId="61"/>
    <xf numFmtId="0" fontId="70" fillId="0" borderId="0"/>
    <xf numFmtId="0" fontId="270" fillId="0" borderId="112"/>
    <xf numFmtId="0" fontId="278" fillId="0" borderId="0"/>
    <xf numFmtId="0" fontId="19" fillId="0" borderId="0"/>
    <xf numFmtId="0" fontId="71" fillId="48" borderId="0"/>
    <xf numFmtId="0" fontId="70" fillId="0" borderId="0"/>
    <xf numFmtId="0" fontId="139" fillId="44" borderId="61"/>
    <xf numFmtId="0" fontId="19" fillId="0" borderId="0"/>
    <xf numFmtId="0" fontId="70" fillId="0" borderId="0"/>
    <xf numFmtId="0" fontId="40" fillId="52" borderId="47"/>
    <xf numFmtId="0" fontId="59" fillId="0" borderId="54"/>
    <xf numFmtId="0" fontId="70" fillId="0" borderId="0"/>
    <xf numFmtId="0" fontId="58" fillId="0" borderId="0"/>
    <xf numFmtId="0" fontId="70" fillId="0" borderId="0"/>
    <xf numFmtId="0" fontId="70" fillId="0" borderId="0"/>
    <xf numFmtId="0" fontId="278" fillId="0" borderId="0"/>
    <xf numFmtId="0" fontId="139" fillId="44" borderId="61"/>
    <xf numFmtId="0" fontId="278" fillId="0" borderId="0"/>
    <xf numFmtId="0" fontId="19" fillId="0" borderId="0"/>
    <xf numFmtId="0" fontId="24" fillId="0" borderId="0"/>
    <xf numFmtId="0" fontId="70" fillId="0" borderId="0"/>
    <xf numFmtId="0" fontId="278" fillId="0" borderId="0"/>
    <xf numFmtId="0" fontId="19" fillId="0" borderId="0"/>
    <xf numFmtId="0" fontId="19" fillId="0" borderId="0"/>
    <xf numFmtId="0" fontId="70" fillId="0" borderId="0"/>
    <xf numFmtId="0" fontId="56" fillId="0" borderId="52"/>
    <xf numFmtId="0" fontId="19" fillId="0" borderId="0"/>
    <xf numFmtId="0" fontId="70" fillId="0" borderId="0"/>
    <xf numFmtId="0" fontId="70" fillId="0" borderId="0"/>
    <xf numFmtId="0" fontId="70" fillId="0" borderId="0"/>
    <xf numFmtId="0" fontId="56" fillId="0" borderId="52"/>
    <xf numFmtId="0" fontId="270" fillId="0" borderId="112"/>
    <xf numFmtId="0" fontId="19" fillId="17" borderId="0"/>
    <xf numFmtId="0" fontId="70" fillId="0" borderId="0"/>
    <xf numFmtId="0" fontId="70" fillId="0" borderId="0"/>
    <xf numFmtId="0" fontId="278" fillId="0" borderId="0"/>
    <xf numFmtId="0" fontId="70" fillId="0" borderId="0"/>
    <xf numFmtId="0" fontId="74" fillId="49" borderId="0"/>
    <xf numFmtId="0" fontId="278" fillId="0" borderId="0"/>
    <xf numFmtId="0" fontId="270" fillId="0" borderId="112"/>
    <xf numFmtId="0" fontId="19" fillId="0" borderId="0"/>
    <xf numFmtId="0" fontId="46" fillId="0" borderId="0"/>
    <xf numFmtId="0" fontId="19" fillId="0" borderId="0"/>
    <xf numFmtId="0" fontId="278" fillId="0" borderId="0"/>
    <xf numFmtId="0" fontId="19" fillId="0" borderId="0"/>
    <xf numFmtId="0" fontId="278" fillId="0" borderId="0"/>
    <xf numFmtId="0" fontId="19" fillId="0" borderId="0"/>
    <xf numFmtId="0" fontId="278" fillId="0" borderId="0"/>
    <xf numFmtId="0" fontId="70" fillId="0" borderId="0"/>
    <xf numFmtId="0" fontId="278" fillId="0" borderId="0"/>
    <xf numFmtId="0" fontId="70" fillId="0" borderId="0"/>
    <xf numFmtId="0" fontId="70" fillId="0" borderId="0"/>
    <xf numFmtId="0" fontId="278" fillId="48" borderId="83"/>
    <xf numFmtId="0" fontId="70" fillId="0" borderId="0"/>
    <xf numFmtId="0" fontId="70" fillId="0" borderId="0"/>
    <xf numFmtId="0" fontId="70" fillId="0" borderId="0"/>
    <xf numFmtId="0" fontId="278" fillId="48" borderId="83"/>
    <xf numFmtId="0" fontId="70" fillId="0" borderId="0"/>
    <xf numFmtId="0" fontId="19" fillId="0" borderId="0"/>
    <xf numFmtId="0" fontId="19" fillId="0" borderId="0"/>
    <xf numFmtId="0" fontId="19" fillId="0" borderId="0"/>
    <xf numFmtId="0" fontId="278" fillId="0" borderId="0"/>
    <xf numFmtId="0" fontId="19" fillId="0" borderId="0"/>
    <xf numFmtId="0" fontId="8" fillId="48" borderId="0"/>
    <xf numFmtId="0" fontId="19" fillId="0" borderId="0"/>
    <xf numFmtId="0" fontId="19" fillId="0" borderId="0"/>
    <xf numFmtId="0" fontId="64" fillId="0" borderId="55"/>
    <xf numFmtId="0" fontId="70" fillId="0" borderId="0"/>
    <xf numFmtId="0" fontId="19" fillId="0" borderId="0"/>
    <xf numFmtId="0" fontId="19" fillId="0" borderId="0"/>
    <xf numFmtId="0" fontId="64" fillId="0" borderId="55"/>
    <xf numFmtId="0" fontId="70" fillId="0" borderId="0"/>
    <xf numFmtId="0" fontId="278" fillId="0" borderId="0"/>
    <xf numFmtId="0" fontId="278" fillId="48" borderId="83"/>
    <xf numFmtId="0" fontId="56" fillId="0" borderId="52"/>
    <xf numFmtId="0" fontId="139" fillId="44" borderId="61"/>
    <xf numFmtId="0" fontId="70" fillId="0" borderId="0"/>
    <xf numFmtId="0" fontId="278" fillId="48" borderId="83"/>
    <xf numFmtId="0" fontId="70" fillId="0" borderId="0"/>
    <xf numFmtId="0" fontId="228" fillId="45" borderId="84"/>
    <xf numFmtId="0" fontId="70" fillId="0" borderId="0"/>
    <xf numFmtId="0" fontId="278" fillId="0" borderId="0"/>
    <xf numFmtId="0" fontId="70" fillId="0" borderId="0"/>
    <xf numFmtId="0" fontId="19" fillId="0" borderId="0"/>
    <xf numFmtId="0" fontId="19" fillId="0" borderId="0"/>
    <xf numFmtId="0" fontId="70" fillId="0" borderId="0"/>
    <xf numFmtId="0" fontId="70" fillId="41" borderId="0"/>
    <xf numFmtId="0" fontId="278" fillId="0" borderId="0"/>
    <xf numFmtId="0" fontId="236" fillId="0" borderId="0"/>
    <xf numFmtId="0" fontId="278" fillId="0" borderId="0"/>
    <xf numFmtId="0" fontId="278" fillId="0" borderId="0"/>
    <xf numFmtId="0" fontId="235" fillId="102" borderId="0"/>
    <xf numFmtId="0" fontId="70" fillId="0" borderId="0"/>
    <xf numFmtId="0" fontId="70" fillId="0" borderId="0"/>
    <xf numFmtId="0" fontId="278" fillId="0" borderId="0"/>
    <xf numFmtId="0" fontId="70" fillId="0" borderId="0"/>
    <xf numFmtId="0" fontId="70" fillId="0" borderId="0"/>
    <xf numFmtId="0" fontId="52" fillId="0" borderId="0"/>
    <xf numFmtId="0" fontId="278" fillId="48" borderId="83"/>
    <xf numFmtId="0" fontId="70" fillId="0" borderId="0"/>
    <xf numFmtId="0" fontId="70" fillId="0" borderId="0"/>
    <xf numFmtId="0" fontId="8" fillId="52" borderId="0"/>
    <xf numFmtId="0" fontId="70" fillId="0" borderId="0"/>
    <xf numFmtId="0" fontId="76" fillId="51" borderId="0"/>
    <xf numFmtId="0" fontId="70" fillId="0" borderId="0"/>
    <xf numFmtId="0" fontId="278" fillId="0" borderId="0"/>
    <xf numFmtId="0" fontId="278" fillId="0" borderId="0"/>
    <xf numFmtId="0" fontId="278" fillId="48" borderId="83"/>
    <xf numFmtId="0" fontId="8" fillId="52" borderId="0"/>
    <xf numFmtId="0" fontId="19" fillId="0" borderId="0"/>
    <xf numFmtId="0" fontId="278" fillId="0" borderId="0"/>
    <xf numFmtId="0" fontId="70" fillId="14" borderId="50"/>
    <xf numFmtId="0" fontId="19" fillId="0" borderId="0"/>
    <xf numFmtId="0" fontId="270" fillId="0" borderId="112"/>
    <xf numFmtId="0" fontId="19" fillId="0" borderId="0"/>
    <xf numFmtId="0" fontId="278" fillId="0" borderId="0"/>
    <xf numFmtId="0" fontId="46" fillId="0" borderId="0"/>
    <xf numFmtId="0" fontId="70" fillId="0" borderId="0"/>
    <xf numFmtId="0" fontId="70" fillId="0" borderId="0"/>
    <xf numFmtId="0" fontId="278" fillId="0" borderId="0"/>
    <xf numFmtId="0" fontId="139" fillId="44" borderId="61"/>
    <xf numFmtId="0" fontId="19" fillId="0" borderId="0"/>
    <xf numFmtId="0" fontId="70" fillId="46" borderId="0"/>
    <xf numFmtId="0" fontId="278" fillId="0" borderId="0"/>
    <xf numFmtId="0" fontId="56" fillId="0" borderId="52"/>
    <xf numFmtId="0" fontId="59" fillId="0" borderId="54"/>
    <xf numFmtId="0" fontId="19" fillId="0" borderId="0"/>
    <xf numFmtId="0" fontId="19" fillId="0" borderId="0"/>
    <xf numFmtId="0" fontId="19" fillId="0" borderId="0"/>
    <xf numFmtId="0" fontId="70" fillId="41" borderId="0"/>
    <xf numFmtId="0" fontId="59" fillId="0" borderId="0"/>
    <xf numFmtId="0" fontId="70" fillId="0" borderId="0"/>
    <xf numFmtId="0" fontId="79" fillId="0" borderId="116"/>
    <xf numFmtId="0" fontId="70" fillId="0" borderId="0"/>
    <xf numFmtId="0" fontId="278" fillId="0" borderId="0"/>
    <xf numFmtId="0" fontId="70" fillId="0" borderId="0"/>
    <xf numFmtId="0" fontId="70" fillId="0" borderId="0"/>
    <xf numFmtId="0" fontId="278" fillId="0" borderId="0"/>
    <xf numFmtId="0" fontId="278" fillId="0" borderId="0"/>
    <xf numFmtId="0" fontId="278" fillId="0" borderId="0"/>
    <xf numFmtId="0" fontId="19" fillId="0" borderId="0"/>
    <xf numFmtId="0" fontId="70" fillId="0" borderId="0"/>
    <xf numFmtId="0" fontId="141" fillId="0" borderId="168"/>
    <xf numFmtId="0" fontId="70" fillId="0" borderId="0"/>
    <xf numFmtId="0" fontId="19" fillId="0" borderId="0"/>
    <xf numFmtId="0" fontId="278" fillId="0" borderId="0"/>
    <xf numFmtId="0" fontId="70" fillId="0" borderId="0"/>
    <xf numFmtId="0" fontId="19" fillId="0" borderId="0"/>
    <xf numFmtId="0" fontId="278" fillId="0" borderId="0"/>
    <xf numFmtId="0" fontId="278" fillId="0" borderId="0"/>
    <xf numFmtId="0" fontId="19" fillId="0" borderId="0"/>
    <xf numFmtId="0" fontId="70" fillId="0" borderId="0"/>
    <xf numFmtId="0" fontId="278" fillId="48" borderId="83"/>
    <xf numFmtId="0" fontId="74" fillId="55" borderId="0"/>
    <xf numFmtId="0" fontId="278" fillId="0" borderId="0"/>
    <xf numFmtId="0" fontId="278" fillId="0" borderId="67"/>
    <xf numFmtId="0" fontId="19" fillId="0" borderId="0"/>
    <xf numFmtId="0" fontId="270" fillId="0" borderId="112"/>
    <xf numFmtId="0" fontId="70" fillId="0" borderId="0"/>
    <xf numFmtId="0" fontId="70" fillId="0" borderId="0"/>
    <xf numFmtId="0" fontId="278" fillId="0" borderId="0"/>
    <xf numFmtId="0" fontId="70" fillId="0" borderId="0"/>
    <xf numFmtId="0" fontId="272" fillId="0" borderId="144"/>
    <xf numFmtId="0" fontId="19" fillId="0" borderId="0"/>
    <xf numFmtId="0" fontId="278" fillId="0" borderId="0"/>
    <xf numFmtId="0" fontId="70" fillId="0" borderId="0"/>
    <xf numFmtId="0" fontId="19" fillId="0" borderId="0"/>
    <xf numFmtId="0" fontId="38" fillId="42" borderId="0"/>
    <xf numFmtId="0" fontId="278" fillId="0" borderId="0"/>
    <xf numFmtId="0" fontId="19" fillId="0" borderId="0"/>
    <xf numFmtId="0" fontId="19" fillId="0" borderId="0"/>
    <xf numFmtId="0" fontId="85" fillId="0" borderId="54"/>
    <xf numFmtId="0" fontId="70" fillId="0" borderId="0"/>
    <xf numFmtId="0" fontId="278" fillId="48" borderId="83"/>
    <xf numFmtId="0" fontId="59" fillId="0" borderId="54"/>
    <xf numFmtId="0" fontId="3" fillId="63" borderId="137"/>
    <xf numFmtId="0" fontId="278" fillId="0" borderId="0"/>
    <xf numFmtId="0" fontId="270" fillId="0" borderId="112"/>
    <xf numFmtId="0" fontId="64" fillId="0" borderId="55"/>
    <xf numFmtId="0" fontId="19" fillId="0" borderId="0"/>
    <xf numFmtId="0" fontId="19" fillId="0" borderId="0"/>
    <xf numFmtId="0" fontId="278" fillId="0" borderId="0"/>
    <xf numFmtId="0" fontId="19" fillId="48" borderId="0"/>
    <xf numFmtId="0" fontId="278" fillId="0" borderId="0"/>
    <xf numFmtId="0" fontId="278" fillId="0" borderId="0"/>
    <xf numFmtId="0" fontId="74" fillId="60" borderId="0"/>
    <xf numFmtId="0" fontId="70" fillId="0" borderId="0"/>
    <xf numFmtId="0" fontId="139" fillId="44" borderId="61"/>
    <xf numFmtId="0" fontId="56" fillId="0" borderId="52"/>
    <xf numFmtId="0" fontId="85" fillId="0" borderId="144"/>
    <xf numFmtId="0" fontId="272" fillId="0" borderId="144"/>
    <xf numFmtId="0" fontId="70" fillId="0" borderId="0"/>
    <xf numFmtId="0" fontId="99" fillId="45" borderId="61"/>
    <xf numFmtId="0" fontId="56" fillId="0" borderId="52"/>
    <xf numFmtId="0" fontId="278" fillId="0" borderId="0"/>
    <xf numFmtId="0" fontId="278" fillId="0" borderId="0"/>
    <xf numFmtId="0" fontId="19" fillId="0" borderId="0"/>
    <xf numFmtId="0" fontId="19" fillId="0" borderId="0"/>
    <xf numFmtId="0" fontId="278" fillId="0" borderId="0"/>
    <xf numFmtId="0" fontId="278" fillId="0" borderId="0"/>
    <xf numFmtId="0" fontId="270" fillId="0" borderId="112"/>
    <xf numFmtId="0" fontId="139" fillId="44" borderId="61"/>
    <xf numFmtId="0" fontId="270" fillId="0" borderId="112"/>
    <xf numFmtId="0" fontId="56" fillId="0" borderId="52"/>
    <xf numFmtId="0" fontId="278" fillId="0" borderId="0"/>
    <xf numFmtId="0" fontId="278" fillId="0" borderId="0"/>
    <xf numFmtId="0" fontId="70" fillId="0" borderId="0"/>
    <xf numFmtId="0" fontId="19" fillId="0" borderId="0"/>
    <xf numFmtId="0" fontId="37" fillId="43" borderId="0"/>
    <xf numFmtId="0" fontId="278" fillId="0" borderId="0"/>
    <xf numFmtId="0" fontId="19" fillId="0" borderId="0"/>
    <xf numFmtId="0" fontId="278" fillId="0" borderId="0"/>
    <xf numFmtId="0" fontId="157" fillId="76" borderId="128"/>
    <xf numFmtId="0" fontId="278" fillId="48" borderId="83"/>
    <xf numFmtId="0" fontId="74" fillId="54" borderId="0"/>
    <xf numFmtId="0" fontId="278" fillId="0" borderId="0"/>
    <xf numFmtId="0" fontId="139" fillId="44" borderId="61"/>
    <xf numFmtId="0" fontId="19" fillId="0" borderId="0"/>
    <xf numFmtId="0" fontId="70" fillId="0" borderId="0"/>
    <xf numFmtId="0" fontId="70" fillId="0" borderId="0"/>
    <xf numFmtId="0" fontId="278" fillId="48" borderId="83"/>
    <xf numFmtId="0" fontId="70" fillId="0" borderId="0"/>
    <xf numFmtId="0" fontId="19" fillId="0" borderId="0"/>
    <xf numFmtId="0" fontId="278" fillId="0" borderId="0"/>
    <xf numFmtId="0" fontId="278" fillId="0" borderId="0"/>
    <xf numFmtId="0" fontId="19" fillId="0" borderId="0"/>
    <xf numFmtId="0" fontId="70" fillId="0" borderId="0"/>
    <xf numFmtId="0" fontId="278" fillId="0" borderId="0"/>
    <xf numFmtId="0" fontId="70" fillId="0" borderId="0"/>
    <xf numFmtId="0" fontId="70" fillId="0" borderId="0"/>
    <xf numFmtId="0" fontId="70" fillId="0" borderId="0"/>
    <xf numFmtId="0" fontId="70" fillId="0" borderId="0"/>
    <xf numFmtId="0" fontId="19" fillId="0" borderId="0"/>
    <xf numFmtId="0" fontId="19" fillId="0" borderId="0"/>
    <xf numFmtId="0" fontId="19" fillId="0" borderId="0"/>
    <xf numFmtId="0" fontId="228" fillId="45" borderId="84"/>
    <xf numFmtId="0" fontId="278" fillId="0" borderId="0"/>
    <xf numFmtId="0" fontId="70" fillId="0" borderId="0"/>
    <xf numFmtId="0" fontId="19" fillId="0" borderId="0"/>
    <xf numFmtId="0" fontId="70" fillId="0" borderId="0"/>
    <xf numFmtId="0" fontId="278" fillId="0" borderId="0"/>
    <xf numFmtId="0" fontId="278" fillId="48" borderId="83"/>
    <xf numFmtId="0" fontId="70" fillId="0" borderId="0"/>
    <xf numFmtId="0" fontId="70" fillId="0" borderId="0"/>
    <xf numFmtId="0" fontId="278" fillId="0" borderId="0"/>
    <xf numFmtId="0" fontId="19" fillId="0" borderId="0"/>
    <xf numFmtId="0" fontId="278" fillId="0" borderId="0"/>
    <xf numFmtId="0" fontId="70" fillId="40" borderId="0"/>
    <xf numFmtId="0" fontId="19" fillId="0" borderId="0"/>
    <xf numFmtId="0" fontId="139" fillId="44" borderId="61"/>
    <xf numFmtId="0" fontId="19" fillId="0" borderId="0"/>
    <xf numFmtId="0" fontId="278" fillId="0" borderId="0"/>
    <xf numFmtId="0" fontId="19" fillId="0" borderId="0"/>
    <xf numFmtId="0" fontId="270" fillId="0" borderId="112"/>
    <xf numFmtId="0" fontId="278" fillId="0" borderId="0"/>
    <xf numFmtId="0" fontId="70" fillId="0" borderId="0"/>
    <xf numFmtId="0" fontId="70" fillId="0" borderId="0"/>
    <xf numFmtId="0" fontId="64" fillId="0" borderId="55"/>
    <xf numFmtId="0" fontId="278" fillId="0" borderId="0"/>
    <xf numFmtId="0" fontId="70" fillId="0" borderId="0"/>
    <xf numFmtId="0" fontId="19" fillId="0" borderId="0"/>
    <xf numFmtId="0" fontId="19" fillId="0" borderId="0"/>
    <xf numFmtId="0" fontId="270" fillId="0" borderId="112"/>
    <xf numFmtId="0" fontId="278" fillId="0" borderId="0"/>
    <xf numFmtId="0" fontId="59" fillId="0" borderId="54"/>
    <xf numFmtId="0" fontId="70" fillId="0" borderId="0"/>
    <xf numFmtId="0" fontId="19" fillId="0" borderId="0"/>
    <xf numFmtId="0" fontId="70" fillId="0" borderId="0"/>
    <xf numFmtId="0" fontId="70" fillId="0" borderId="0"/>
    <xf numFmtId="0" fontId="19" fillId="0" borderId="0"/>
    <xf numFmtId="0" fontId="59" fillId="0" borderId="0"/>
    <xf numFmtId="0" fontId="70" fillId="0" borderId="0"/>
    <xf numFmtId="0" fontId="70" fillId="0" borderId="0"/>
    <xf numFmtId="0" fontId="70" fillId="0" borderId="0"/>
    <xf numFmtId="0" fontId="278" fillId="0" borderId="0"/>
    <xf numFmtId="0" fontId="19" fillId="0" borderId="0"/>
    <xf numFmtId="0" fontId="115" fillId="0" borderId="0"/>
    <xf numFmtId="0" fontId="278" fillId="48" borderId="83"/>
    <xf numFmtId="0" fontId="278" fillId="48" borderId="83"/>
    <xf numFmtId="0" fontId="19" fillId="0" borderId="0"/>
    <xf numFmtId="0" fontId="19" fillId="36" borderId="0"/>
    <xf numFmtId="0" fontId="278" fillId="0" borderId="0"/>
    <xf numFmtId="0" fontId="46" fillId="0" borderId="0"/>
    <xf numFmtId="0" fontId="52" fillId="0" borderId="0"/>
    <xf numFmtId="0" fontId="19" fillId="0" borderId="0"/>
    <xf numFmtId="0" fontId="19" fillId="0" borderId="0"/>
    <xf numFmtId="0" fontId="192" fillId="0" borderId="79"/>
    <xf numFmtId="0" fontId="70" fillId="0" borderId="0"/>
    <xf numFmtId="0" fontId="262" fillId="0" borderId="0"/>
    <xf numFmtId="0" fontId="278" fillId="0" borderId="0"/>
    <xf numFmtId="0" fontId="139" fillId="44" borderId="61"/>
    <xf numFmtId="0" fontId="70" fillId="0" borderId="0"/>
    <xf numFmtId="0" fontId="70" fillId="0" borderId="0"/>
    <xf numFmtId="0" fontId="19" fillId="0" borderId="0"/>
    <xf numFmtId="0" fontId="19" fillId="0" borderId="0"/>
    <xf numFmtId="0" fontId="70" fillId="0" borderId="0"/>
    <xf numFmtId="0" fontId="70" fillId="0" borderId="0"/>
    <xf numFmtId="0" fontId="278" fillId="0" borderId="0"/>
    <xf numFmtId="0" fontId="70" fillId="0" borderId="0"/>
    <xf numFmtId="0" fontId="19" fillId="0" borderId="0"/>
    <xf numFmtId="0" fontId="19" fillId="46" borderId="0"/>
    <xf numFmtId="0" fontId="70" fillId="0" borderId="0"/>
    <xf numFmtId="0" fontId="70" fillId="0" borderId="0"/>
    <xf numFmtId="0" fontId="19" fillId="0" borderId="0"/>
    <xf numFmtId="0" fontId="253" fillId="48" borderId="83"/>
    <xf numFmtId="0" fontId="70" fillId="0" borderId="0"/>
    <xf numFmtId="0" fontId="70" fillId="0" borderId="0"/>
    <xf numFmtId="0" fontId="157" fillId="76" borderId="128"/>
    <xf numFmtId="0" fontId="19" fillId="0" borderId="0"/>
    <xf numFmtId="0" fontId="46" fillId="0" borderId="0"/>
    <xf numFmtId="0" fontId="104" fillId="0" borderId="63"/>
    <xf numFmtId="0" fontId="74" fillId="54" borderId="0"/>
    <xf numFmtId="0" fontId="70" fillId="0" borderId="0"/>
    <xf numFmtId="0" fontId="272" fillId="82" borderId="116"/>
    <xf numFmtId="0" fontId="19" fillId="0" borderId="0"/>
    <xf numFmtId="0" fontId="278" fillId="0" borderId="0"/>
    <xf numFmtId="0" fontId="19" fillId="0" borderId="0"/>
    <xf numFmtId="0" fontId="19" fillId="0" borderId="0"/>
    <xf numFmtId="0" fontId="70" fillId="0" borderId="0"/>
    <xf numFmtId="0" fontId="270" fillId="0" borderId="112"/>
    <xf numFmtId="0" fontId="19" fillId="0" borderId="0"/>
    <xf numFmtId="0" fontId="270" fillId="0" borderId="112"/>
    <xf numFmtId="0" fontId="19" fillId="0" borderId="0"/>
    <xf numFmtId="0" fontId="278" fillId="0" borderId="0"/>
    <xf numFmtId="0" fontId="70" fillId="0" borderId="0"/>
    <xf numFmtId="0" fontId="270" fillId="0" borderId="112"/>
    <xf numFmtId="0" fontId="278" fillId="0" borderId="0"/>
    <xf numFmtId="0" fontId="70" fillId="0" borderId="0"/>
    <xf numFmtId="0" fontId="70" fillId="0" borderId="0"/>
    <xf numFmtId="0" fontId="19" fillId="0" borderId="0"/>
    <xf numFmtId="0" fontId="19" fillId="36" borderId="0"/>
    <xf numFmtId="0" fontId="70" fillId="0" borderId="0"/>
    <xf numFmtId="0" fontId="70" fillId="0" borderId="0"/>
    <xf numFmtId="0" fontId="59" fillId="0" borderId="54"/>
    <xf numFmtId="0" fontId="70" fillId="0" borderId="0"/>
    <xf numFmtId="0" fontId="278" fillId="48" borderId="83"/>
    <xf numFmtId="0" fontId="278" fillId="0" borderId="0"/>
    <xf numFmtId="0" fontId="272" fillId="0" borderId="144"/>
    <xf numFmtId="0" fontId="19" fillId="0" borderId="0"/>
    <xf numFmtId="0" fontId="52" fillId="0" borderId="0"/>
    <xf numFmtId="0" fontId="70" fillId="0" borderId="0"/>
    <xf numFmtId="0" fontId="270" fillId="0" borderId="112"/>
    <xf numFmtId="0" fontId="70" fillId="0" borderId="0"/>
    <xf numFmtId="0" fontId="70" fillId="0" borderId="0"/>
    <xf numFmtId="0" fontId="70" fillId="0" borderId="0"/>
    <xf numFmtId="0" fontId="139" fillId="44" borderId="61"/>
    <xf numFmtId="0" fontId="99" fillId="45" borderId="61"/>
    <xf numFmtId="0" fontId="70" fillId="0" borderId="0"/>
    <xf numFmtId="0" fontId="70" fillId="0" borderId="0"/>
    <xf numFmtId="0" fontId="70" fillId="0" borderId="0"/>
    <xf numFmtId="0" fontId="70" fillId="14" borderId="50"/>
    <xf numFmtId="0" fontId="278" fillId="0" borderId="0"/>
    <xf numFmtId="0" fontId="70" fillId="0" borderId="0"/>
    <xf numFmtId="0" fontId="81" fillId="0" borderId="132"/>
    <xf numFmtId="0" fontId="278" fillId="0" borderId="0"/>
    <xf numFmtId="0" fontId="19" fillId="0" borderId="0"/>
    <xf numFmtId="0" fontId="70" fillId="0" borderId="0"/>
    <xf numFmtId="0" fontId="70" fillId="0" borderId="0"/>
    <xf numFmtId="0" fontId="56" fillId="0" borderId="52"/>
    <xf numFmtId="0" fontId="70" fillId="0" borderId="0"/>
    <xf numFmtId="0" fontId="19" fillId="0" borderId="0"/>
    <xf numFmtId="0" fontId="278" fillId="48" borderId="83"/>
    <xf numFmtId="0" fontId="278" fillId="0" borderId="0"/>
    <xf numFmtId="0" fontId="70" fillId="0" borderId="0"/>
    <xf numFmtId="0" fontId="64" fillId="0" borderId="55"/>
    <xf numFmtId="0" fontId="19" fillId="0" borderId="0"/>
    <xf numFmtId="0" fontId="70" fillId="0" borderId="0"/>
    <xf numFmtId="0" fontId="56" fillId="0" borderId="52"/>
    <xf numFmtId="0" fontId="19" fillId="0" borderId="0"/>
    <xf numFmtId="0" fontId="19" fillId="0" borderId="0"/>
    <xf numFmtId="0" fontId="19" fillId="0" borderId="0"/>
    <xf numFmtId="0" fontId="70" fillId="0" borderId="0"/>
    <xf numFmtId="0" fontId="70" fillId="50" borderId="0"/>
    <xf numFmtId="0" fontId="19" fillId="0" borderId="0"/>
    <xf numFmtId="0" fontId="139" fillId="44" borderId="61"/>
    <xf numFmtId="0" fontId="278" fillId="0" borderId="0"/>
    <xf numFmtId="0" fontId="142" fillId="0" borderId="0"/>
    <xf numFmtId="0" fontId="278" fillId="0" borderId="0"/>
    <xf numFmtId="0" fontId="70" fillId="0" borderId="0"/>
    <xf numFmtId="0" fontId="270" fillId="0" borderId="112"/>
    <xf numFmtId="0" fontId="278" fillId="0" borderId="0"/>
    <xf numFmtId="0" fontId="70" fillId="0" borderId="0"/>
    <xf numFmtId="0" fontId="278" fillId="0" borderId="0"/>
    <xf numFmtId="0" fontId="70" fillId="0" borderId="0"/>
    <xf numFmtId="0" fontId="19" fillId="0" borderId="0"/>
    <xf numFmtId="0" fontId="70" fillId="0" borderId="0"/>
    <xf numFmtId="0" fontId="278" fillId="0" borderId="0"/>
    <xf numFmtId="0" fontId="139" fillId="44" borderId="61"/>
    <xf numFmtId="0" fontId="70" fillId="0" borderId="0"/>
    <xf numFmtId="0" fontId="139" fillId="44" borderId="61"/>
    <xf numFmtId="0" fontId="278" fillId="0" borderId="0"/>
    <xf numFmtId="0" fontId="270" fillId="0" borderId="112"/>
    <xf numFmtId="0" fontId="70" fillId="0" borderId="0"/>
    <xf numFmtId="0" fontId="19" fillId="0" borderId="0"/>
    <xf numFmtId="0" fontId="70" fillId="0" borderId="0"/>
    <xf numFmtId="0" fontId="270" fillId="0" borderId="112"/>
    <xf numFmtId="0" fontId="70" fillId="0" borderId="0"/>
    <xf numFmtId="0" fontId="278" fillId="0" borderId="0"/>
    <xf numFmtId="0" fontId="70" fillId="0" borderId="0"/>
    <xf numFmtId="0" fontId="270" fillId="0" borderId="112"/>
    <xf numFmtId="0" fontId="70" fillId="0" borderId="0"/>
    <xf numFmtId="0" fontId="70" fillId="0" borderId="0"/>
    <xf numFmtId="0" fontId="70" fillId="0" borderId="0"/>
    <xf numFmtId="0" fontId="74" fillId="55" borderId="0"/>
    <xf numFmtId="0" fontId="19" fillId="0" borderId="0"/>
    <xf numFmtId="0" fontId="270" fillId="0" borderId="112"/>
    <xf numFmtId="0" fontId="278" fillId="0" borderId="0"/>
    <xf numFmtId="0" fontId="19" fillId="0" borderId="0"/>
    <xf numFmtId="0" fontId="56" fillId="0" borderId="52"/>
    <xf numFmtId="0" fontId="278" fillId="48" borderId="83"/>
    <xf numFmtId="0" fontId="19" fillId="0" borderId="0"/>
    <xf numFmtId="0" fontId="70" fillId="0" borderId="0"/>
    <xf numFmtId="0" fontId="59" fillId="0" borderId="54"/>
    <xf numFmtId="0" fontId="19" fillId="0" borderId="0"/>
    <xf numFmtId="0" fontId="278" fillId="48" borderId="83"/>
    <xf numFmtId="0" fontId="19" fillId="29" borderId="0"/>
    <xf numFmtId="0" fontId="278" fillId="0" borderId="0"/>
    <xf numFmtId="0" fontId="70" fillId="0" borderId="0"/>
    <xf numFmtId="0" fontId="278" fillId="0" borderId="0"/>
    <xf numFmtId="0" fontId="278" fillId="0" borderId="0"/>
    <xf numFmtId="0" fontId="278" fillId="48" borderId="83"/>
    <xf numFmtId="0" fontId="56" fillId="0" borderId="52"/>
    <xf numFmtId="0" fontId="70" fillId="0" borderId="0"/>
    <xf numFmtId="0" fontId="139" fillId="44" borderId="61"/>
    <xf numFmtId="0" fontId="278" fillId="48" borderId="83"/>
    <xf numFmtId="0" fontId="85" fillId="0" borderId="54"/>
    <xf numFmtId="0" fontId="46" fillId="0" borderId="0"/>
    <xf numFmtId="0" fontId="272" fillId="0" borderId="144"/>
    <xf numFmtId="0" fontId="19" fillId="0" borderId="0"/>
    <xf numFmtId="0" fontId="70" fillId="0" borderId="0"/>
    <xf numFmtId="0" fontId="19" fillId="0" borderId="0"/>
    <xf numFmtId="0" fontId="70" fillId="0" borderId="0"/>
    <xf numFmtId="0" fontId="70" fillId="0" borderId="0"/>
    <xf numFmtId="0" fontId="270" fillId="0" borderId="112"/>
    <xf numFmtId="0" fontId="74" fillId="55" borderId="0"/>
    <xf numFmtId="0" fontId="85" fillId="0" borderId="144"/>
    <xf numFmtId="0" fontId="19" fillId="0" borderId="0"/>
    <xf numFmtId="0" fontId="64" fillId="0" borderId="55"/>
    <xf numFmtId="0" fontId="19" fillId="0" borderId="0"/>
    <xf numFmtId="0" fontId="278" fillId="0" borderId="0"/>
    <xf numFmtId="0" fontId="278" fillId="0" borderId="0"/>
    <xf numFmtId="0" fontId="19" fillId="0" borderId="0"/>
    <xf numFmtId="0" fontId="139" fillId="44" borderId="61"/>
    <xf numFmtId="0" fontId="70" fillId="0" borderId="0"/>
    <xf numFmtId="0" fontId="278" fillId="0" borderId="0"/>
    <xf numFmtId="0" fontId="270" fillId="0" borderId="112"/>
    <xf numFmtId="0" fontId="70" fillId="0" borderId="0"/>
    <xf numFmtId="0" fontId="70" fillId="0" borderId="0"/>
    <xf numFmtId="0" fontId="19" fillId="0" borderId="0"/>
    <xf numFmtId="0" fontId="19" fillId="0" borderId="0"/>
    <xf numFmtId="0" fontId="70" fillId="0" borderId="0"/>
    <xf numFmtId="0" fontId="278" fillId="0" borderId="0"/>
    <xf numFmtId="0" fontId="278" fillId="0" borderId="0"/>
    <xf numFmtId="0" fontId="270" fillId="0" borderId="112"/>
    <xf numFmtId="0" fontId="70" fillId="0" borderId="0"/>
    <xf numFmtId="0" fontId="70" fillId="0" borderId="0"/>
    <xf numFmtId="0" fontId="70" fillId="0" borderId="0"/>
    <xf numFmtId="0" fontId="19" fillId="0" borderId="0"/>
    <xf numFmtId="0" fontId="270" fillId="0" borderId="112"/>
    <xf numFmtId="0" fontId="70" fillId="0" borderId="0"/>
    <xf numFmtId="0" fontId="46" fillId="0" borderId="0"/>
    <xf numFmtId="0" fontId="19" fillId="0" borderId="0"/>
    <xf numFmtId="0" fontId="270" fillId="0" borderId="112"/>
    <xf numFmtId="0" fontId="19" fillId="0" borderId="0"/>
    <xf numFmtId="0" fontId="70" fillId="0" borderId="0"/>
    <xf numFmtId="0" fontId="19" fillId="0" borderId="0"/>
    <xf numFmtId="0" fontId="278" fillId="48" borderId="83"/>
    <xf numFmtId="0" fontId="76" fillId="52" borderId="0"/>
    <xf numFmtId="0" fontId="278" fillId="48" borderId="83"/>
    <xf numFmtId="0" fontId="19" fillId="0" borderId="0"/>
    <xf numFmtId="0" fontId="70" fillId="0" borderId="0"/>
    <xf numFmtId="0" fontId="19" fillId="0" borderId="0"/>
    <xf numFmtId="0" fontId="70" fillId="0" borderId="0"/>
    <xf numFmtId="0" fontId="70" fillId="0" borderId="0"/>
    <xf numFmtId="0" fontId="139" fillId="44" borderId="61"/>
    <xf numFmtId="0" fontId="56" fillId="0" borderId="52"/>
    <xf numFmtId="0" fontId="19" fillId="0" borderId="0"/>
    <xf numFmtId="0" fontId="19" fillId="0" borderId="0"/>
    <xf numFmtId="0" fontId="113" fillId="0" borderId="0"/>
    <xf numFmtId="0" fontId="278" fillId="48" borderId="83"/>
    <xf numFmtId="0" fontId="19" fillId="0" borderId="0"/>
    <xf numFmtId="0" fontId="70" fillId="0" borderId="0"/>
    <xf numFmtId="0" fontId="19" fillId="0" borderId="0"/>
    <xf numFmtId="0" fontId="70" fillId="0" borderId="0"/>
    <xf numFmtId="0" fontId="70" fillId="0" borderId="0"/>
    <xf numFmtId="0" fontId="76" fillId="47" borderId="0"/>
    <xf numFmtId="0" fontId="59" fillId="0" borderId="54"/>
    <xf numFmtId="0" fontId="70" fillId="0" borderId="0"/>
    <xf numFmtId="0" fontId="70" fillId="0" borderId="0"/>
    <xf numFmtId="0" fontId="70" fillId="0" borderId="0"/>
    <xf numFmtId="0" fontId="129" fillId="0" borderId="0"/>
    <xf numFmtId="0" fontId="62" fillId="0" borderId="0"/>
    <xf numFmtId="0" fontId="70" fillId="0" borderId="0"/>
    <xf numFmtId="0" fontId="70" fillId="0" borderId="0"/>
    <xf numFmtId="0" fontId="19" fillId="0" borderId="0"/>
    <xf numFmtId="0" fontId="19" fillId="0" borderId="0"/>
    <xf numFmtId="0" fontId="70" fillId="0" borderId="0"/>
    <xf numFmtId="0" fontId="70" fillId="0" borderId="0"/>
    <xf numFmtId="0" fontId="74" fillId="56" borderId="0"/>
    <xf numFmtId="0" fontId="70" fillId="0" borderId="0"/>
    <xf numFmtId="0" fontId="74" fillId="60" borderId="0"/>
    <xf numFmtId="0" fontId="70" fillId="0" borderId="0"/>
    <xf numFmtId="0" fontId="70" fillId="0" borderId="0"/>
    <xf numFmtId="0" fontId="278" fillId="0" borderId="0"/>
    <xf numFmtId="0" fontId="70" fillId="0" borderId="0"/>
    <xf numFmtId="0" fontId="278" fillId="0" borderId="0"/>
    <xf numFmtId="0" fontId="134" fillId="0" borderId="110"/>
    <xf numFmtId="0" fontId="70" fillId="0" borderId="0"/>
    <xf numFmtId="0" fontId="19" fillId="0" borderId="0"/>
    <xf numFmtId="0" fontId="19" fillId="0" borderId="0"/>
    <xf numFmtId="0" fontId="70" fillId="0" borderId="0"/>
    <xf numFmtId="0" fontId="70" fillId="0" borderId="0"/>
    <xf numFmtId="0" fontId="46" fillId="0" borderId="0"/>
    <xf numFmtId="0" fontId="278" fillId="0" borderId="0"/>
    <xf numFmtId="0" fontId="278" fillId="0" borderId="0"/>
    <xf numFmtId="0" fontId="19" fillId="0" borderId="0"/>
    <xf numFmtId="0" fontId="70" fillId="0" borderId="0"/>
    <xf numFmtId="0" fontId="278" fillId="0" borderId="0"/>
    <xf numFmtId="0" fontId="70" fillId="0" borderId="0"/>
    <xf numFmtId="0" fontId="70" fillId="0" borderId="0"/>
    <xf numFmtId="0" fontId="192" fillId="0" borderId="79"/>
    <xf numFmtId="0" fontId="168" fillId="79" borderId="0"/>
    <xf numFmtId="0" fontId="278" fillId="0" borderId="0"/>
    <xf numFmtId="0" fontId="19" fillId="0" borderId="0"/>
    <xf numFmtId="0" fontId="19" fillId="0" borderId="0"/>
    <xf numFmtId="0" fontId="8" fillId="43" borderId="0"/>
    <xf numFmtId="0" fontId="19" fillId="0" borderId="0"/>
    <xf numFmtId="0" fontId="70" fillId="0" borderId="0"/>
    <xf numFmtId="0" fontId="70" fillId="0" borderId="0"/>
    <xf numFmtId="0" fontId="278" fillId="0" borderId="0"/>
    <xf numFmtId="0" fontId="19" fillId="0" borderId="0"/>
    <xf numFmtId="0" fontId="278" fillId="0" borderId="0"/>
    <xf numFmtId="0" fontId="270" fillId="0" borderId="112"/>
    <xf numFmtId="0" fontId="19" fillId="0" borderId="0"/>
    <xf numFmtId="0" fontId="70" fillId="0" borderId="0"/>
    <xf numFmtId="0" fontId="278" fillId="48" borderId="83"/>
    <xf numFmtId="0" fontId="59" fillId="0" borderId="54"/>
    <xf numFmtId="0" fontId="19" fillId="0" borderId="0"/>
    <xf numFmtId="0" fontId="76" fillId="55" borderId="0"/>
    <xf numFmtId="0" fontId="19" fillId="0" borderId="0"/>
    <xf numFmtId="0" fontId="278" fillId="0" borderId="0"/>
    <xf numFmtId="0" fontId="70" fillId="0" borderId="0"/>
    <xf numFmtId="0" fontId="19" fillId="0" borderId="0"/>
    <xf numFmtId="0" fontId="278" fillId="48" borderId="83"/>
    <xf numFmtId="0" fontId="278" fillId="0" borderId="0"/>
    <xf numFmtId="0" fontId="70" fillId="0" borderId="0"/>
    <xf numFmtId="0" fontId="11" fillId="61" borderId="0"/>
    <xf numFmtId="0" fontId="139" fillId="44" borderId="61"/>
    <xf numFmtId="0" fontId="70" fillId="0" borderId="0"/>
    <xf numFmtId="0" fontId="70" fillId="0" borderId="0"/>
    <xf numFmtId="0" fontId="19" fillId="0" borderId="0"/>
    <xf numFmtId="0" fontId="70" fillId="0" borderId="0"/>
    <xf numFmtId="0" fontId="278" fillId="0" borderId="0"/>
    <xf numFmtId="0" fontId="19" fillId="0" borderId="0"/>
    <xf numFmtId="0" fontId="81" fillId="0" borderId="114"/>
    <xf numFmtId="0" fontId="278" fillId="0" borderId="0"/>
    <xf numFmtId="0" fontId="139" fillId="44" borderId="61"/>
    <xf numFmtId="0" fontId="64" fillId="0" borderId="55"/>
    <xf numFmtId="0" fontId="50" fillId="0" borderId="0"/>
    <xf numFmtId="0" fontId="19" fillId="0" borderId="0"/>
    <xf numFmtId="0" fontId="70" fillId="0" borderId="0"/>
    <xf numFmtId="0" fontId="70" fillId="0" borderId="0"/>
    <xf numFmtId="0" fontId="278" fillId="0" borderId="0"/>
    <xf numFmtId="0" fontId="19" fillId="0" borderId="0"/>
    <xf numFmtId="0" fontId="278" fillId="0" borderId="0"/>
    <xf numFmtId="0" fontId="278" fillId="0" borderId="0"/>
    <xf numFmtId="0" fontId="278" fillId="0" borderId="0"/>
    <xf numFmtId="0" fontId="139" fillId="44" borderId="61"/>
    <xf numFmtId="0" fontId="278" fillId="48" borderId="83"/>
    <xf numFmtId="0" fontId="278" fillId="0" borderId="0"/>
    <xf numFmtId="0" fontId="278" fillId="0" borderId="0"/>
    <xf numFmtId="0" fontId="70" fillId="0" borderId="0"/>
    <xf numFmtId="0" fontId="278" fillId="0" borderId="0"/>
    <xf numFmtId="0" fontId="70" fillId="0" borderId="0"/>
    <xf numFmtId="0" fontId="70" fillId="0" borderId="0"/>
    <xf numFmtId="0" fontId="70" fillId="50" borderId="0"/>
    <xf numFmtId="0" fontId="19" fillId="0" borderId="0"/>
    <xf numFmtId="0" fontId="278" fillId="0" borderId="0"/>
    <xf numFmtId="0" fontId="56" fillId="0" borderId="52"/>
    <xf numFmtId="0" fontId="270" fillId="0" borderId="112"/>
    <xf numFmtId="0" fontId="139" fillId="44" borderId="61"/>
    <xf numFmtId="0" fontId="70" fillId="0" borderId="0"/>
    <xf numFmtId="0" fontId="70" fillId="0" borderId="0"/>
    <xf numFmtId="0" fontId="70" fillId="0" borderId="0"/>
    <xf numFmtId="0" fontId="74" fillId="49" borderId="0"/>
    <xf numFmtId="0" fontId="70" fillId="0" borderId="0"/>
    <xf numFmtId="0" fontId="64" fillId="0" borderId="55"/>
    <xf numFmtId="0" fontId="70" fillId="0" borderId="0"/>
    <xf numFmtId="0" fontId="70" fillId="0" borderId="0"/>
    <xf numFmtId="0" fontId="270" fillId="0" borderId="112"/>
    <xf numFmtId="0" fontId="19" fillId="0" borderId="0"/>
    <xf numFmtId="0" fontId="70" fillId="0" borderId="0"/>
    <xf numFmtId="0" fontId="19" fillId="0" borderId="0"/>
    <xf numFmtId="0" fontId="70" fillId="0" borderId="0"/>
    <xf numFmtId="0" fontId="19" fillId="0" borderId="0"/>
    <xf numFmtId="0" fontId="70" fillId="0" borderId="0"/>
    <xf numFmtId="0" fontId="70" fillId="0" borderId="0"/>
    <xf numFmtId="0" fontId="278" fillId="0" borderId="0"/>
    <xf numFmtId="0" fontId="70" fillId="0" borderId="0"/>
    <xf numFmtId="0" fontId="19" fillId="0" borderId="0"/>
    <xf numFmtId="0" fontId="79" fillId="0" borderId="116"/>
    <xf numFmtId="0" fontId="19" fillId="0" borderId="0"/>
    <xf numFmtId="0" fontId="70" fillId="0" borderId="0"/>
    <xf numFmtId="0" fontId="70" fillId="0" borderId="0"/>
    <xf numFmtId="0" fontId="70" fillId="0" borderId="0"/>
    <xf numFmtId="0" fontId="278" fillId="48" borderId="83"/>
    <xf numFmtId="0" fontId="253" fillId="48" borderId="83"/>
    <xf numFmtId="0" fontId="70" fillId="0" borderId="0"/>
    <xf numFmtId="0" fontId="70" fillId="0" borderId="0"/>
    <xf numFmtId="0" fontId="70" fillId="0" borderId="0"/>
    <xf numFmtId="0" fontId="70" fillId="0" borderId="0"/>
    <xf numFmtId="0" fontId="70" fillId="0" borderId="0"/>
    <xf numFmtId="0" fontId="278" fillId="0" borderId="0"/>
    <xf numFmtId="0" fontId="139" fillId="44" borderId="61"/>
    <xf numFmtId="0" fontId="70" fillId="0" borderId="0"/>
    <xf numFmtId="0" fontId="70" fillId="0" borderId="0"/>
    <xf numFmtId="0" fontId="278" fillId="0" borderId="0"/>
    <xf numFmtId="0" fontId="19" fillId="0" borderId="0"/>
    <xf numFmtId="0" fontId="278" fillId="0" borderId="0"/>
    <xf numFmtId="0" fontId="64" fillId="0" borderId="55"/>
    <xf numFmtId="0" fontId="70" fillId="0" borderId="0"/>
    <xf numFmtId="0" fontId="70" fillId="0" borderId="0"/>
    <xf numFmtId="0" fontId="19" fillId="0" borderId="0"/>
    <xf numFmtId="0" fontId="278" fillId="0" borderId="0"/>
    <xf numFmtId="0" fontId="278" fillId="48" borderId="83"/>
    <xf numFmtId="0" fontId="19" fillId="0" borderId="0"/>
    <xf numFmtId="0" fontId="19" fillId="0" borderId="0"/>
    <xf numFmtId="0" fontId="19" fillId="0" borderId="0"/>
    <xf numFmtId="0" fontId="19" fillId="0" borderId="0"/>
    <xf numFmtId="0" fontId="70" fillId="0" borderId="0"/>
    <xf numFmtId="0" fontId="19" fillId="0" borderId="0"/>
    <xf numFmtId="0" fontId="19" fillId="0" borderId="0"/>
    <xf numFmtId="0" fontId="139" fillId="44" borderId="61"/>
    <xf numFmtId="0" fontId="19" fillId="0" borderId="0"/>
    <xf numFmtId="0" fontId="70" fillId="0" borderId="0"/>
    <xf numFmtId="0" fontId="19" fillId="0" borderId="0"/>
    <xf numFmtId="0" fontId="19" fillId="0" borderId="0"/>
    <xf numFmtId="0" fontId="139" fillId="44" borderId="61"/>
    <xf numFmtId="0" fontId="278" fillId="0" borderId="0"/>
    <xf numFmtId="0" fontId="56" fillId="0" borderId="52"/>
    <xf numFmtId="0" fontId="70" fillId="0" borderId="0"/>
    <xf numFmtId="0" fontId="19" fillId="0" borderId="0"/>
    <xf numFmtId="0" fontId="278" fillId="0" borderId="0"/>
    <xf numFmtId="0" fontId="272" fillId="0" borderId="144"/>
    <xf numFmtId="0" fontId="19" fillId="0" borderId="0"/>
    <xf numFmtId="0" fontId="270" fillId="0" borderId="112"/>
    <xf numFmtId="0" fontId="70" fillId="46" borderId="0"/>
    <xf numFmtId="0" fontId="70" fillId="0" borderId="0"/>
    <xf numFmtId="0" fontId="19" fillId="0" borderId="0"/>
    <xf numFmtId="0" fontId="70" fillId="0" borderId="0"/>
    <xf numFmtId="0" fontId="70" fillId="0" borderId="0"/>
    <xf numFmtId="0" fontId="70" fillId="0" borderId="0"/>
    <xf numFmtId="0" fontId="70" fillId="0" borderId="0"/>
    <xf numFmtId="0" fontId="278" fillId="0" borderId="0"/>
    <xf numFmtId="0" fontId="59" fillId="0" borderId="54"/>
    <xf numFmtId="0" fontId="70" fillId="0" borderId="0"/>
    <xf numFmtId="0" fontId="278" fillId="0" borderId="0"/>
    <xf numFmtId="0" fontId="278" fillId="0" borderId="0"/>
    <xf numFmtId="0" fontId="70" fillId="0" borderId="0"/>
    <xf numFmtId="0" fontId="19" fillId="0" borderId="0"/>
    <xf numFmtId="0" fontId="70" fillId="0" borderId="0"/>
    <xf numFmtId="0" fontId="70" fillId="0" borderId="0"/>
    <xf numFmtId="0" fontId="70" fillId="0" borderId="0"/>
    <xf numFmtId="0" fontId="270" fillId="0" borderId="112"/>
    <xf numFmtId="0" fontId="70" fillId="43" borderId="0"/>
    <xf numFmtId="0" fontId="70" fillId="0" borderId="0"/>
    <xf numFmtId="0" fontId="278" fillId="0" borderId="0"/>
    <xf numFmtId="0" fontId="278" fillId="0" borderId="0"/>
    <xf numFmtId="0" fontId="70" fillId="0" borderId="0"/>
    <xf numFmtId="0" fontId="270" fillId="0" borderId="112"/>
    <xf numFmtId="0" fontId="70" fillId="0" borderId="0"/>
    <xf numFmtId="0" fontId="278" fillId="48" borderId="83"/>
    <xf numFmtId="0" fontId="278" fillId="0" borderId="0"/>
    <xf numFmtId="0" fontId="19" fillId="0" borderId="0"/>
    <xf numFmtId="0" fontId="270" fillId="0" borderId="112"/>
    <xf numFmtId="0" fontId="270" fillId="0" borderId="112"/>
    <xf numFmtId="0" fontId="70" fillId="0" borderId="0"/>
    <xf numFmtId="0" fontId="19" fillId="0" borderId="0"/>
    <xf numFmtId="0" fontId="278" fillId="48" borderId="83"/>
    <xf numFmtId="0" fontId="70" fillId="0" borderId="0"/>
    <xf numFmtId="0" fontId="70" fillId="0" borderId="0"/>
    <xf numFmtId="0" fontId="19" fillId="0" borderId="0"/>
    <xf numFmtId="0" fontId="278" fillId="0" borderId="0"/>
    <xf numFmtId="0" fontId="278" fillId="0" borderId="0"/>
    <xf numFmtId="0" fontId="273" fillId="0" borderId="128"/>
    <xf numFmtId="0" fontId="278" fillId="0" borderId="0"/>
    <xf numFmtId="0" fontId="99" fillId="45" borderId="61"/>
    <xf numFmtId="0" fontId="70" fillId="0" borderId="0"/>
    <xf numFmtId="0" fontId="278" fillId="0" borderId="0"/>
    <xf numFmtId="0" fontId="270" fillId="0" borderId="112"/>
    <xf numFmtId="0" fontId="278" fillId="0" borderId="0"/>
    <xf numFmtId="0" fontId="56" fillId="0" borderId="52"/>
    <xf numFmtId="0" fontId="272" fillId="0" borderId="144"/>
    <xf numFmtId="0" fontId="278" fillId="0" borderId="0"/>
    <xf numFmtId="0" fontId="47" fillId="0" borderId="0"/>
    <xf numFmtId="0" fontId="76" fillId="47" borderId="0"/>
    <xf numFmtId="0" fontId="133" fillId="0" borderId="0"/>
    <xf numFmtId="0" fontId="70" fillId="0" borderId="0"/>
    <xf numFmtId="0" fontId="59" fillId="0" borderId="54"/>
    <xf numFmtId="0" fontId="19" fillId="0" borderId="0"/>
    <xf numFmtId="0" fontId="19" fillId="0" borderId="0"/>
    <xf numFmtId="0" fontId="63" fillId="0" borderId="55"/>
    <xf numFmtId="0" fontId="19" fillId="0" borderId="0"/>
    <xf numFmtId="0" fontId="70" fillId="0" borderId="0"/>
    <xf numFmtId="0" fontId="19" fillId="0" borderId="0"/>
    <xf numFmtId="0" fontId="70" fillId="0" borderId="0"/>
    <xf numFmtId="0" fontId="70" fillId="0" borderId="0"/>
    <xf numFmtId="0" fontId="70" fillId="0" borderId="0"/>
    <xf numFmtId="0" fontId="19" fillId="0" borderId="0"/>
    <xf numFmtId="0" fontId="192" fillId="0" borderId="79"/>
    <xf numFmtId="0" fontId="8" fillId="51" borderId="0"/>
    <xf numFmtId="0" fontId="55" fillId="0" borderId="0"/>
    <xf numFmtId="0" fontId="278" fillId="0" borderId="0"/>
    <xf numFmtId="0" fontId="278" fillId="0" borderId="0"/>
    <xf numFmtId="0" fontId="70" fillId="0" borderId="0"/>
    <xf numFmtId="0" fontId="70" fillId="0" borderId="0"/>
    <xf numFmtId="0" fontId="278" fillId="48" borderId="83"/>
    <xf numFmtId="0" fontId="253" fillId="48" borderId="83"/>
    <xf numFmtId="0" fontId="19" fillId="0" borderId="0"/>
    <xf numFmtId="0" fontId="19" fillId="0" borderId="0"/>
    <xf numFmtId="0" fontId="70" fillId="0" borderId="0"/>
    <xf numFmtId="0" fontId="70" fillId="0" borderId="0"/>
    <xf numFmtId="0" fontId="19" fillId="0" borderId="0"/>
    <xf numFmtId="0" fontId="19" fillId="0" borderId="0"/>
    <xf numFmtId="0" fontId="19" fillId="0" borderId="0"/>
    <xf numFmtId="0" fontId="278" fillId="0" borderId="0"/>
    <xf numFmtId="0" fontId="19" fillId="0" borderId="0"/>
    <xf numFmtId="0" fontId="197" fillId="52" borderId="0"/>
    <xf numFmtId="0" fontId="278" fillId="0" borderId="0"/>
    <xf numFmtId="0" fontId="270" fillId="0" borderId="112"/>
    <xf numFmtId="0" fontId="70" fillId="0" borderId="0"/>
    <xf numFmtId="0" fontId="19" fillId="0" borderId="0"/>
    <xf numFmtId="0" fontId="70" fillId="0" borderId="0"/>
    <xf numFmtId="0" fontId="278" fillId="48" borderId="83"/>
    <xf numFmtId="0" fontId="70" fillId="0" borderId="0"/>
    <xf numFmtId="0" fontId="278" fillId="0" borderId="0"/>
    <xf numFmtId="0" fontId="56" fillId="0" borderId="52"/>
    <xf numFmtId="0" fontId="19" fillId="0" borderId="0"/>
    <xf numFmtId="0" fontId="196" fillId="11" borderId="0"/>
    <xf numFmtId="0" fontId="70" fillId="0" borderId="0"/>
    <xf numFmtId="0" fontId="19" fillId="0" borderId="0"/>
    <xf numFmtId="0" fontId="70" fillId="0" borderId="0"/>
    <xf numFmtId="0" fontId="70" fillId="0" borderId="0"/>
    <xf numFmtId="0" fontId="278" fillId="0" borderId="0"/>
    <xf numFmtId="0" fontId="278" fillId="0" borderId="0"/>
    <xf numFmtId="0" fontId="19" fillId="0" borderId="0"/>
    <xf numFmtId="0" fontId="70" fillId="0" borderId="0"/>
    <xf numFmtId="0" fontId="70" fillId="0" borderId="0"/>
    <xf numFmtId="0" fontId="70" fillId="0" borderId="0"/>
    <xf numFmtId="0" fontId="8" fillId="44" borderId="0"/>
    <xf numFmtId="0" fontId="19" fillId="0" borderId="0"/>
    <xf numFmtId="0" fontId="19" fillId="0" borderId="0"/>
    <xf numFmtId="0" fontId="70" fillId="0" borderId="0"/>
    <xf numFmtId="0" fontId="253" fillId="48" borderId="83"/>
    <xf numFmtId="0" fontId="70" fillId="0" borderId="0"/>
    <xf numFmtId="0" fontId="19" fillId="0" borderId="0"/>
    <xf numFmtId="0" fontId="59" fillId="0" borderId="54"/>
    <xf numFmtId="0" fontId="139" fillId="44" borderId="61"/>
    <xf numFmtId="0" fontId="70" fillId="0" borderId="0"/>
    <xf numFmtId="0" fontId="19" fillId="0" borderId="0"/>
    <xf numFmtId="0" fontId="70" fillId="0" borderId="0"/>
    <xf numFmtId="0" fontId="278" fillId="0" borderId="0"/>
    <xf numFmtId="0" fontId="278" fillId="48" borderId="83"/>
    <xf numFmtId="0" fontId="278" fillId="0" borderId="85"/>
    <xf numFmtId="0" fontId="278" fillId="0" borderId="0"/>
    <xf numFmtId="0" fontId="278" fillId="48" borderId="83"/>
    <xf numFmtId="0" fontId="139" fillId="44" borderId="61"/>
    <xf numFmtId="0" fontId="19" fillId="0" borderId="0"/>
    <xf numFmtId="0" fontId="26" fillId="0" borderId="106"/>
    <xf numFmtId="0" fontId="59" fillId="0" borderId="0"/>
    <xf numFmtId="0" fontId="70" fillId="0" borderId="0"/>
    <xf numFmtId="0" fontId="19" fillId="0" borderId="0"/>
    <xf numFmtId="0" fontId="19" fillId="0" borderId="0"/>
    <xf numFmtId="0" fontId="278" fillId="0" borderId="88"/>
    <xf numFmtId="0" fontId="270" fillId="0" borderId="112"/>
    <xf numFmtId="0" fontId="8" fillId="45" borderId="0"/>
    <xf numFmtId="0" fontId="19" fillId="0" borderId="0"/>
    <xf numFmtId="0" fontId="278" fillId="0" borderId="0"/>
    <xf numFmtId="0" fontId="139" fillId="44" borderId="61"/>
    <xf numFmtId="0" fontId="64" fillId="0" borderId="55"/>
    <xf numFmtId="0" fontId="70" fillId="0" borderId="0"/>
    <xf numFmtId="0" fontId="70" fillId="0" borderId="0"/>
    <xf numFmtId="0" fontId="270" fillId="0" borderId="112"/>
    <xf numFmtId="0" fontId="70" fillId="0" borderId="0"/>
    <xf numFmtId="0" fontId="70" fillId="0" borderId="0"/>
    <xf numFmtId="0" fontId="278" fillId="0" borderId="0"/>
    <xf numFmtId="0" fontId="19" fillId="0" borderId="0"/>
    <xf numFmtId="0" fontId="74" fillId="54" borderId="0"/>
    <xf numFmtId="0" fontId="278" fillId="0" borderId="0"/>
    <xf numFmtId="0" fontId="270" fillId="0" borderId="112"/>
    <xf numFmtId="0" fontId="59" fillId="0" borderId="54"/>
    <xf numFmtId="0" fontId="270" fillId="0" borderId="112"/>
    <xf numFmtId="0" fontId="19" fillId="0" borderId="0"/>
    <xf numFmtId="0" fontId="70" fillId="0" borderId="0"/>
    <xf numFmtId="0" fontId="278" fillId="0" borderId="0"/>
    <xf numFmtId="0" fontId="8" fillId="47" borderId="0"/>
    <xf numFmtId="0" fontId="19" fillId="0" borderId="0"/>
    <xf numFmtId="0" fontId="46" fillId="0" borderId="0"/>
    <xf numFmtId="0" fontId="278" fillId="0" borderId="0"/>
    <xf numFmtId="0" fontId="278" fillId="0" borderId="0"/>
    <xf numFmtId="0" fontId="278" fillId="48" borderId="83"/>
    <xf numFmtId="0" fontId="56" fillId="0" borderId="52"/>
    <xf numFmtId="0" fontId="278" fillId="0" borderId="0"/>
    <xf numFmtId="0" fontId="270" fillId="0" borderId="112"/>
    <xf numFmtId="0" fontId="278" fillId="0" borderId="0"/>
    <xf numFmtId="0" fontId="70" fillId="0" borderId="0"/>
    <xf numFmtId="0" fontId="19" fillId="0" borderId="0"/>
    <xf numFmtId="0" fontId="70" fillId="0" borderId="0"/>
    <xf numFmtId="0" fontId="70" fillId="0" borderId="0"/>
    <xf numFmtId="0" fontId="278" fillId="0" borderId="0"/>
    <xf numFmtId="0" fontId="19" fillId="0" borderId="0"/>
    <xf numFmtId="0" fontId="70" fillId="0" borderId="0"/>
    <xf numFmtId="0" fontId="45" fillId="50" borderId="0"/>
    <xf numFmtId="0" fontId="70" fillId="0" borderId="0"/>
    <xf numFmtId="0" fontId="70" fillId="0" borderId="0"/>
    <xf numFmtId="0" fontId="70" fillId="0" borderId="0"/>
    <xf numFmtId="0" fontId="19" fillId="0" borderId="0"/>
    <xf numFmtId="0" fontId="19" fillId="0" borderId="0"/>
    <xf numFmtId="0" fontId="278" fillId="0" borderId="0"/>
    <xf numFmtId="0" fontId="19" fillId="0" borderId="0"/>
    <xf numFmtId="0" fontId="70" fillId="0" borderId="0"/>
    <xf numFmtId="0" fontId="278" fillId="0" borderId="0"/>
    <xf numFmtId="0" fontId="70" fillId="0" borderId="0"/>
    <xf numFmtId="0" fontId="70" fillId="0" borderId="0"/>
    <xf numFmtId="0" fontId="70" fillId="0" borderId="0"/>
    <xf numFmtId="0" fontId="19" fillId="0" borderId="0"/>
    <xf numFmtId="0" fontId="253" fillId="48" borderId="83"/>
    <xf numFmtId="0" fontId="19" fillId="0" borderId="0"/>
    <xf numFmtId="0" fontId="58" fillId="0" borderId="0"/>
    <xf numFmtId="0" fontId="59" fillId="0" borderId="54"/>
    <xf numFmtId="0" fontId="70" fillId="0" borderId="0"/>
    <xf numFmtId="0" fontId="278" fillId="48" borderId="83"/>
    <xf numFmtId="0" fontId="19" fillId="0" borderId="0"/>
    <xf numFmtId="0" fontId="59" fillId="0" borderId="0"/>
    <xf numFmtId="0" fontId="144" fillId="0" borderId="0"/>
    <xf numFmtId="0" fontId="70" fillId="0" borderId="0"/>
    <xf numFmtId="0" fontId="19" fillId="0" borderId="0"/>
    <xf numFmtId="0" fontId="56" fillId="0" borderId="52"/>
    <xf numFmtId="0" fontId="139" fillId="44" borderId="61"/>
    <xf numFmtId="0" fontId="134" fillId="0" borderId="110"/>
    <xf numFmtId="0" fontId="70" fillId="0" borderId="0"/>
    <xf numFmtId="0" fontId="278" fillId="0" borderId="0"/>
    <xf numFmtId="0" fontId="19" fillId="0" borderId="0"/>
    <xf numFmtId="0" fontId="76" fillId="52" borderId="0"/>
    <xf numFmtId="0" fontId="278" fillId="0" borderId="0"/>
    <xf numFmtId="0" fontId="19" fillId="0" borderId="0"/>
    <xf numFmtId="0" fontId="278" fillId="0" borderId="0"/>
    <xf numFmtId="0" fontId="270" fillId="0" borderId="112"/>
    <xf numFmtId="0" fontId="270" fillId="0" borderId="112"/>
    <xf numFmtId="0" fontId="70" fillId="0" borderId="0"/>
    <xf numFmtId="0" fontId="63" fillId="0" borderId="55"/>
    <xf numFmtId="0" fontId="70" fillId="0" borderId="0"/>
    <xf numFmtId="0" fontId="70" fillId="0" borderId="0"/>
    <xf numFmtId="0" fontId="70" fillId="0" borderId="0"/>
    <xf numFmtId="0" fontId="278" fillId="48" borderId="83"/>
    <xf numFmtId="0" fontId="19" fillId="0" borderId="0"/>
    <xf numFmtId="0" fontId="59" fillId="0" borderId="54"/>
    <xf numFmtId="0" fontId="63" fillId="0" borderId="55"/>
    <xf numFmtId="0" fontId="70" fillId="0" borderId="0"/>
    <xf numFmtId="0" fontId="59" fillId="0" borderId="54"/>
    <xf numFmtId="0" fontId="19" fillId="0" borderId="0"/>
    <xf numFmtId="0" fontId="19" fillId="0" borderId="0"/>
    <xf numFmtId="0" fontId="139" fillId="44" borderId="61"/>
    <xf numFmtId="0" fontId="278" fillId="48" borderId="83"/>
    <xf numFmtId="0" fontId="278" fillId="0" borderId="0"/>
    <xf numFmtId="0" fontId="278" fillId="0" borderId="0"/>
    <xf numFmtId="0" fontId="19" fillId="0" borderId="0"/>
    <xf numFmtId="0" fontId="19" fillId="0" borderId="0"/>
    <xf numFmtId="0" fontId="270" fillId="0" borderId="112"/>
    <xf numFmtId="0" fontId="70" fillId="0" borderId="0"/>
    <xf numFmtId="0" fontId="46" fillId="0" borderId="0"/>
    <xf numFmtId="0" fontId="270" fillId="0" borderId="112"/>
    <xf numFmtId="0" fontId="19" fillId="0" borderId="0"/>
    <xf numFmtId="0" fontId="70" fillId="0" borderId="0"/>
    <xf numFmtId="0" fontId="19" fillId="0" borderId="0"/>
    <xf numFmtId="0" fontId="70" fillId="0" borderId="0"/>
    <xf numFmtId="0" fontId="70" fillId="0" borderId="0"/>
    <xf numFmtId="0" fontId="19" fillId="0" borderId="0"/>
    <xf numFmtId="0" fontId="70" fillId="0" borderId="0"/>
    <xf numFmtId="0" fontId="70" fillId="0" borderId="0"/>
    <xf numFmtId="0" fontId="50" fillId="0" borderId="0"/>
    <xf numFmtId="0" fontId="19" fillId="0" borderId="0"/>
    <xf numFmtId="0" fontId="70" fillId="0" borderId="0"/>
    <xf numFmtId="0" fontId="19" fillId="0" borderId="0"/>
    <xf numFmtId="0" fontId="70" fillId="0" borderId="0"/>
    <xf numFmtId="0" fontId="76" fillId="44" borderId="0"/>
    <xf numFmtId="0" fontId="19" fillId="0" borderId="0"/>
    <xf numFmtId="0" fontId="70" fillId="0" borderId="0"/>
    <xf numFmtId="0" fontId="70" fillId="44" borderId="0"/>
    <xf numFmtId="0" fontId="70" fillId="0" borderId="0"/>
    <xf numFmtId="0" fontId="19" fillId="0" borderId="0"/>
    <xf numFmtId="0" fontId="70" fillId="0" borderId="0"/>
    <xf numFmtId="0" fontId="19" fillId="0" borderId="0"/>
    <xf numFmtId="0" fontId="139" fillId="44" borderId="61"/>
    <xf numFmtId="0" fontId="270" fillId="0" borderId="112"/>
    <xf numFmtId="0" fontId="70" fillId="0" borderId="0"/>
    <xf numFmtId="0" fontId="70" fillId="0" borderId="0"/>
    <xf numFmtId="0" fontId="70" fillId="0" borderId="0"/>
    <xf numFmtId="0" fontId="122" fillId="0" borderId="66"/>
    <xf numFmtId="0" fontId="70" fillId="0" borderId="0"/>
    <xf numFmtId="0" fontId="70" fillId="0" borderId="0"/>
    <xf numFmtId="0" fontId="278" fillId="0" borderId="0"/>
    <xf numFmtId="0" fontId="70" fillId="0" borderId="0"/>
    <xf numFmtId="0" fontId="70" fillId="0" borderId="0"/>
    <xf numFmtId="0" fontId="19" fillId="0" borderId="0"/>
    <xf numFmtId="0" fontId="70" fillId="0" borderId="0"/>
    <xf numFmtId="0" fontId="19" fillId="0" borderId="0"/>
    <xf numFmtId="0" fontId="278" fillId="0" borderId="0"/>
    <xf numFmtId="0" fontId="139" fillId="44" borderId="61"/>
    <xf numFmtId="0" fontId="57" fillId="0" borderId="53"/>
    <xf numFmtId="0" fontId="19" fillId="28" borderId="0"/>
    <xf numFmtId="0" fontId="19" fillId="0" borderId="0"/>
    <xf numFmtId="0" fontId="46" fillId="0" borderId="0"/>
    <xf numFmtId="0" fontId="278" fillId="0" borderId="0"/>
    <xf numFmtId="0" fontId="278" fillId="0" borderId="0"/>
    <xf numFmtId="0" fontId="19" fillId="0" borderId="0"/>
    <xf numFmtId="0" fontId="278" fillId="0" borderId="0"/>
    <xf numFmtId="0" fontId="70" fillId="0" borderId="0"/>
    <xf numFmtId="0" fontId="70" fillId="39" borderId="0"/>
    <xf numFmtId="0" fontId="270" fillId="0" borderId="112"/>
    <xf numFmtId="0" fontId="63" fillId="0" borderId="55"/>
    <xf numFmtId="0" fontId="19" fillId="0" borderId="0"/>
    <xf numFmtId="0" fontId="19" fillId="0" borderId="0"/>
    <xf numFmtId="0" fontId="56" fillId="0" borderId="52"/>
    <xf numFmtId="0" fontId="19" fillId="0" borderId="0"/>
    <xf numFmtId="0" fontId="59" fillId="0" borderId="0"/>
    <xf numFmtId="0" fontId="19" fillId="0" borderId="0"/>
    <xf numFmtId="0" fontId="278" fillId="0" borderId="0"/>
    <xf numFmtId="0" fontId="70" fillId="0" borderId="0"/>
    <xf numFmtId="0" fontId="70" fillId="0" borderId="0"/>
    <xf numFmtId="0" fontId="140" fillId="44" borderId="61"/>
    <xf numFmtId="0" fontId="19" fillId="0" borderId="0"/>
    <xf numFmtId="0" fontId="19" fillId="0" borderId="0"/>
    <xf numFmtId="0" fontId="19" fillId="0" borderId="0"/>
    <xf numFmtId="0" fontId="70" fillId="0" borderId="0"/>
    <xf numFmtId="0" fontId="278" fillId="0" borderId="0"/>
    <xf numFmtId="0" fontId="19" fillId="0" borderId="0"/>
    <xf numFmtId="0" fontId="74" fillId="49" borderId="0"/>
    <xf numFmtId="0" fontId="59" fillId="0" borderId="54"/>
    <xf numFmtId="0" fontId="278" fillId="0" borderId="0"/>
    <xf numFmtId="0" fontId="70" fillId="0" borderId="0"/>
    <xf numFmtId="0" fontId="19" fillId="0" borderId="0"/>
    <xf numFmtId="0" fontId="70" fillId="0" borderId="0"/>
    <xf numFmtId="0" fontId="270" fillId="0" borderId="112"/>
    <xf numFmtId="0" fontId="270" fillId="0" borderId="112"/>
    <xf numFmtId="0" fontId="278" fillId="0" borderId="132"/>
    <xf numFmtId="0" fontId="278" fillId="0" borderId="0"/>
    <xf numFmtId="0" fontId="70" fillId="0" borderId="0"/>
    <xf numFmtId="0" fontId="19" fillId="0" borderId="0"/>
    <xf numFmtId="0" fontId="19" fillId="0" borderId="0"/>
    <xf numFmtId="0" fontId="278" fillId="0" borderId="0"/>
    <xf numFmtId="0" fontId="113" fillId="0" borderId="0"/>
    <xf numFmtId="0" fontId="70" fillId="0" borderId="0"/>
    <xf numFmtId="0" fontId="278" fillId="0" borderId="0"/>
    <xf numFmtId="0" fontId="70" fillId="0" borderId="0"/>
    <xf numFmtId="0" fontId="70" fillId="0" borderId="0"/>
    <xf numFmtId="0" fontId="57" fillId="0" borderId="53"/>
    <xf numFmtId="0" fontId="70" fillId="0" borderId="0"/>
    <xf numFmtId="0" fontId="70" fillId="0" borderId="0"/>
    <xf numFmtId="0" fontId="70" fillId="0" borderId="0"/>
    <xf numFmtId="0" fontId="70" fillId="0" borderId="0"/>
    <xf numFmtId="0" fontId="70" fillId="0" borderId="0"/>
    <xf numFmtId="0" fontId="19" fillId="0" borderId="0"/>
    <xf numFmtId="0" fontId="270" fillId="0" borderId="112"/>
    <xf numFmtId="0" fontId="19" fillId="0" borderId="0"/>
    <xf numFmtId="0" fontId="139" fillId="44" borderId="61"/>
    <xf numFmtId="0" fontId="70" fillId="0" borderId="0"/>
    <xf numFmtId="0" fontId="70" fillId="0" borderId="0"/>
    <xf numFmtId="0" fontId="278" fillId="45" borderId="0"/>
    <xf numFmtId="0" fontId="278" fillId="0" borderId="0"/>
    <xf numFmtId="0" fontId="70" fillId="0" borderId="0"/>
    <xf numFmtId="0" fontId="46" fillId="0" borderId="0"/>
    <xf numFmtId="0" fontId="70" fillId="0" borderId="0"/>
    <xf numFmtId="0" fontId="70" fillId="0" borderId="0"/>
    <xf numFmtId="0" fontId="70" fillId="0" borderId="0"/>
    <xf numFmtId="0" fontId="70" fillId="0" borderId="0"/>
    <xf numFmtId="0" fontId="70" fillId="0" borderId="0"/>
    <xf numFmtId="0" fontId="70" fillId="0" borderId="0"/>
    <xf numFmtId="0" fontId="278" fillId="0" borderId="0"/>
    <xf numFmtId="0" fontId="70" fillId="0" borderId="0"/>
    <xf numFmtId="0" fontId="270" fillId="0" borderId="112"/>
    <xf numFmtId="0" fontId="270" fillId="0" borderId="112"/>
    <xf numFmtId="0" fontId="278" fillId="0" borderId="0"/>
    <xf numFmtId="0" fontId="278" fillId="0" borderId="0"/>
    <xf numFmtId="0" fontId="70" fillId="0" borderId="0"/>
    <xf numFmtId="0" fontId="70" fillId="0" borderId="0"/>
    <xf numFmtId="0" fontId="70" fillId="0" borderId="0"/>
    <xf numFmtId="0" fontId="70" fillId="0" borderId="0"/>
    <xf numFmtId="0" fontId="139" fillId="44" borderId="61"/>
    <xf numFmtId="0" fontId="70" fillId="0" borderId="0"/>
    <xf numFmtId="0" fontId="278" fillId="0" borderId="0"/>
    <xf numFmtId="0" fontId="59" fillId="0" borderId="54"/>
    <xf numFmtId="0" fontId="139" fillId="44" borderId="61"/>
    <xf numFmtId="0" fontId="278" fillId="0" borderId="0"/>
    <xf numFmtId="0" fontId="19" fillId="0" borderId="0"/>
    <xf numFmtId="0" fontId="262" fillId="0" borderId="0"/>
    <xf numFmtId="0" fontId="70" fillId="0" borderId="0"/>
    <xf numFmtId="0" fontId="19" fillId="0" borderId="0"/>
    <xf numFmtId="0" fontId="59" fillId="0" borderId="54"/>
    <xf numFmtId="0" fontId="272" fillId="82" borderId="116"/>
    <xf numFmtId="0" fontId="278" fillId="0" borderId="0"/>
    <xf numFmtId="0" fontId="278" fillId="0" borderId="0"/>
    <xf numFmtId="0" fontId="70" fillId="0" borderId="0"/>
    <xf numFmtId="0" fontId="70" fillId="0" borderId="0"/>
    <xf numFmtId="0" fontId="85" fillId="0" borderId="54"/>
    <xf numFmtId="0" fontId="70" fillId="0" borderId="0"/>
    <xf numFmtId="0" fontId="70" fillId="0" borderId="0"/>
    <xf numFmtId="0" fontId="278" fillId="0" borderId="0"/>
    <xf numFmtId="0" fontId="19" fillId="0" borderId="0"/>
    <xf numFmtId="0" fontId="8" fillId="47" borderId="0"/>
    <xf numFmtId="0" fontId="19" fillId="0" borderId="0"/>
    <xf numFmtId="0" fontId="70" fillId="0" borderId="0"/>
    <xf numFmtId="0" fontId="70" fillId="0" borderId="0"/>
    <xf numFmtId="0" fontId="278" fillId="0" borderId="0"/>
    <xf numFmtId="0" fontId="278" fillId="48" borderId="83"/>
    <xf numFmtId="0" fontId="278" fillId="0" borderId="0"/>
    <xf numFmtId="0" fontId="70" fillId="0" borderId="0"/>
    <xf numFmtId="0" fontId="70" fillId="0" borderId="0"/>
    <xf numFmtId="0" fontId="98" fillId="45" borderId="47"/>
    <xf numFmtId="0" fontId="70" fillId="0" borderId="0"/>
    <xf numFmtId="0" fontId="52" fillId="0" borderId="0"/>
    <xf numFmtId="0" fontId="70" fillId="0" borderId="0"/>
    <xf numFmtId="0" fontId="273" fillId="0" borderId="128"/>
    <xf numFmtId="0" fontId="278" fillId="0" borderId="0"/>
    <xf numFmtId="0" fontId="70" fillId="0" borderId="0"/>
    <xf numFmtId="0" fontId="19" fillId="0" borderId="0"/>
    <xf numFmtId="0" fontId="19" fillId="0" borderId="0"/>
    <xf numFmtId="0" fontId="70" fillId="0" borderId="0"/>
    <xf numFmtId="0" fontId="139" fillId="44" borderId="61"/>
    <xf numFmtId="0" fontId="19" fillId="0" borderId="0"/>
    <xf numFmtId="0" fontId="19" fillId="0" borderId="0"/>
    <xf numFmtId="0" fontId="70" fillId="0" borderId="0"/>
    <xf numFmtId="0" fontId="278" fillId="0" borderId="0"/>
    <xf numFmtId="0" fontId="70" fillId="0" borderId="0"/>
    <xf numFmtId="0" fontId="278" fillId="0" borderId="0"/>
    <xf numFmtId="0" fontId="270" fillId="0" borderId="112"/>
    <xf numFmtId="0" fontId="278" fillId="0" borderId="0"/>
    <xf numFmtId="0" fontId="278" fillId="48" borderId="83"/>
    <xf numFmtId="0" fontId="278" fillId="0" borderId="0"/>
    <xf numFmtId="0" fontId="19" fillId="0" borderId="0"/>
    <xf numFmtId="0" fontId="278" fillId="0" borderId="0"/>
    <xf numFmtId="0" fontId="70" fillId="0" borderId="0"/>
    <xf numFmtId="0" fontId="278" fillId="0" borderId="0"/>
    <xf numFmtId="0" fontId="19" fillId="0" borderId="0"/>
    <xf numFmtId="0" fontId="70" fillId="0" borderId="0"/>
    <xf numFmtId="0" fontId="19" fillId="0" borderId="0"/>
    <xf numFmtId="0" fontId="139" fillId="44" borderId="61"/>
    <xf numFmtId="0" fontId="278" fillId="48" borderId="83"/>
    <xf numFmtId="0" fontId="46" fillId="0" borderId="0"/>
    <xf numFmtId="0" fontId="278" fillId="0" borderId="0"/>
    <xf numFmtId="0" fontId="70" fillId="0" borderId="0"/>
    <xf numFmtId="0" fontId="70" fillId="0" borderId="0"/>
    <xf numFmtId="0" fontId="278" fillId="0" borderId="0"/>
    <xf numFmtId="0" fontId="19" fillId="0" borderId="0"/>
    <xf numFmtId="0" fontId="278" fillId="0" borderId="0"/>
    <xf numFmtId="0" fontId="278" fillId="0" borderId="0"/>
    <xf numFmtId="0" fontId="70" fillId="0" borderId="0"/>
    <xf numFmtId="0" fontId="278" fillId="0" borderId="0"/>
    <xf numFmtId="0" fontId="70" fillId="0" borderId="0"/>
    <xf numFmtId="0" fontId="278" fillId="0" borderId="0"/>
    <xf numFmtId="0" fontId="70" fillId="0" borderId="0"/>
    <xf numFmtId="0" fontId="70" fillId="0" borderId="0"/>
    <xf numFmtId="0" fontId="70" fillId="0" borderId="0"/>
    <xf numFmtId="0" fontId="278" fillId="48" borderId="83"/>
    <xf numFmtId="0" fontId="278" fillId="48" borderId="83"/>
    <xf numFmtId="0" fontId="272" fillId="0" borderId="144"/>
    <xf numFmtId="0" fontId="278" fillId="0" borderId="0"/>
    <xf numFmtId="0" fontId="19" fillId="0" borderId="0"/>
    <xf numFmtId="0" fontId="278" fillId="0" borderId="0"/>
    <xf numFmtId="0" fontId="70" fillId="0" borderId="0"/>
    <xf numFmtId="0" fontId="270" fillId="0" borderId="112"/>
    <xf numFmtId="0" fontId="70" fillId="0" borderId="0"/>
    <xf numFmtId="0" fontId="278" fillId="0" borderId="0"/>
    <xf numFmtId="0" fontId="19" fillId="0" borderId="0"/>
    <xf numFmtId="0" fontId="278" fillId="0" borderId="0"/>
    <xf numFmtId="0" fontId="139" fillId="44" borderId="61"/>
    <xf numFmtId="0" fontId="139" fillId="44" borderId="61"/>
    <xf numFmtId="0" fontId="278" fillId="48" borderId="83"/>
    <xf numFmtId="0" fontId="278" fillId="0" borderId="0"/>
    <xf numFmtId="0" fontId="139" fillId="44" borderId="61"/>
    <xf numFmtId="0" fontId="70" fillId="0" borderId="0"/>
    <xf numFmtId="0" fontId="70" fillId="0" borderId="0"/>
    <xf numFmtId="0" fontId="74" fillId="56" borderId="0"/>
    <xf numFmtId="0" fontId="79" fillId="0" borderId="116"/>
    <xf numFmtId="0" fontId="278" fillId="48" borderId="83"/>
    <xf numFmtId="0" fontId="278" fillId="0" borderId="0"/>
    <xf numFmtId="0" fontId="278" fillId="0" borderId="0"/>
    <xf numFmtId="0" fontId="133" fillId="0" borderId="0"/>
    <xf numFmtId="0" fontId="70" fillId="0" borderId="0"/>
    <xf numFmtId="0" fontId="278" fillId="0" borderId="0"/>
    <xf numFmtId="0" fontId="67" fillId="0" borderId="0"/>
    <xf numFmtId="0" fontId="272" fillId="74" borderId="0"/>
    <xf numFmtId="0" fontId="70" fillId="0" borderId="0"/>
    <xf numFmtId="0" fontId="70" fillId="0" borderId="0"/>
    <xf numFmtId="0" fontId="70" fillId="0" borderId="0"/>
    <xf numFmtId="0" fontId="19" fillId="0" borderId="0"/>
    <xf numFmtId="0" fontId="70" fillId="0" borderId="0"/>
    <xf numFmtId="0" fontId="278" fillId="0" borderId="0"/>
    <xf numFmtId="0" fontId="278" fillId="0" borderId="0"/>
    <xf numFmtId="0" fontId="19" fillId="0" borderId="0"/>
    <xf numFmtId="0" fontId="272" fillId="0" borderId="144"/>
    <xf numFmtId="0" fontId="70" fillId="0" borderId="0"/>
    <xf numFmtId="0" fontId="64" fillId="0" borderId="55"/>
    <xf numFmtId="0" fontId="19" fillId="0" borderId="0"/>
    <xf numFmtId="0" fontId="19" fillId="0" borderId="0"/>
    <xf numFmtId="0" fontId="278" fillId="0" borderId="0"/>
    <xf numFmtId="0" fontId="272" fillId="82" borderId="116"/>
    <xf numFmtId="0" fontId="19" fillId="0" borderId="0"/>
    <xf numFmtId="0" fontId="8" fillId="45" borderId="0"/>
    <xf numFmtId="0" fontId="8" fillId="48" borderId="0"/>
    <xf numFmtId="0" fontId="56" fillId="0" borderId="52"/>
    <xf numFmtId="0" fontId="19" fillId="0" borderId="0"/>
    <xf numFmtId="0" fontId="278" fillId="0" borderId="0"/>
    <xf numFmtId="0" fontId="70" fillId="0" borderId="0"/>
    <xf numFmtId="0" fontId="70" fillId="0" borderId="0"/>
    <xf numFmtId="0" fontId="278" fillId="0" borderId="0"/>
    <xf numFmtId="0" fontId="46" fillId="0" borderId="0"/>
    <xf numFmtId="0" fontId="70" fillId="0" borderId="0"/>
    <xf numFmtId="0" fontId="278" fillId="0" borderId="168"/>
    <xf numFmtId="0" fontId="278" fillId="0" borderId="0"/>
    <xf numFmtId="0" fontId="272" fillId="0" borderId="0"/>
    <xf numFmtId="0" fontId="70" fillId="0" borderId="0"/>
    <xf numFmtId="0" fontId="8" fillId="45" borderId="0"/>
    <xf numFmtId="0" fontId="113" fillId="0" borderId="0"/>
    <xf numFmtId="0" fontId="70" fillId="0" borderId="0"/>
    <xf numFmtId="0" fontId="122" fillId="0" borderId="66"/>
    <xf numFmtId="0" fontId="70" fillId="0" borderId="0"/>
    <xf numFmtId="0" fontId="278" fillId="0" borderId="0"/>
    <xf numFmtId="0" fontId="70" fillId="0" borderId="0"/>
    <xf numFmtId="0" fontId="70" fillId="0" borderId="0"/>
    <xf numFmtId="0" fontId="278" fillId="48" borderId="83"/>
    <xf numFmtId="0" fontId="70" fillId="0" borderId="0"/>
    <xf numFmtId="0" fontId="70" fillId="0" borderId="0"/>
    <xf numFmtId="0" fontId="278" fillId="0" borderId="0"/>
    <xf numFmtId="0" fontId="81" fillId="0" borderId="132"/>
    <xf numFmtId="0" fontId="278" fillId="0" borderId="0"/>
    <xf numFmtId="0" fontId="24" fillId="0" borderId="0"/>
    <xf numFmtId="0" fontId="278" fillId="0" borderId="0"/>
    <xf numFmtId="0" fontId="131" fillId="68" borderId="0"/>
    <xf numFmtId="0" fontId="19" fillId="0" borderId="0"/>
    <xf numFmtId="0" fontId="70" fillId="0" borderId="0"/>
    <xf numFmtId="0" fontId="56" fillId="0" borderId="52"/>
    <xf numFmtId="0" fontId="70" fillId="0" borderId="0"/>
    <xf numFmtId="0" fontId="70" fillId="0" borderId="0"/>
    <xf numFmtId="0" fontId="278" fillId="0" borderId="0"/>
    <xf numFmtId="0" fontId="278" fillId="0" borderId="0"/>
    <xf numFmtId="0" fontId="64" fillId="0" borderId="55"/>
    <xf numFmtId="0" fontId="278" fillId="48" borderId="83"/>
    <xf numFmtId="0" fontId="278" fillId="48" borderId="83"/>
    <xf numFmtId="0" fontId="70" fillId="0" borderId="0"/>
    <xf numFmtId="0" fontId="70" fillId="0" borderId="0"/>
    <xf numFmtId="0" fontId="278" fillId="0" borderId="0"/>
    <xf numFmtId="0" fontId="19" fillId="0" borderId="0"/>
    <xf numFmtId="0" fontId="19" fillId="0" borderId="0"/>
    <xf numFmtId="0" fontId="278" fillId="48" borderId="83"/>
    <xf numFmtId="0" fontId="59" fillId="0" borderId="54"/>
    <xf numFmtId="0" fontId="70" fillId="0" borderId="0"/>
    <xf numFmtId="0" fontId="278" fillId="0" borderId="0"/>
    <xf numFmtId="0" fontId="123" fillId="0" borderId="114"/>
    <xf numFmtId="0" fontId="19" fillId="0" borderId="0"/>
    <xf numFmtId="0" fontId="19" fillId="0" borderId="0"/>
    <xf numFmtId="0" fontId="278" fillId="0" borderId="0"/>
    <xf numFmtId="0" fontId="278" fillId="0" borderId="0"/>
    <xf numFmtId="0" fontId="70" fillId="0" borderId="0"/>
    <xf numFmtId="0" fontId="70" fillId="0" borderId="0"/>
    <xf numFmtId="0" fontId="19" fillId="0" borderId="0"/>
    <xf numFmtId="0" fontId="74" fillId="54" borderId="0"/>
    <xf numFmtId="0" fontId="278" fillId="0" borderId="0"/>
    <xf numFmtId="0" fontId="70" fillId="0" borderId="0"/>
    <xf numFmtId="0" fontId="19" fillId="0" borderId="0"/>
    <xf numFmtId="0" fontId="278" fillId="0" borderId="0"/>
    <xf numFmtId="0" fontId="70" fillId="0" borderId="0"/>
    <xf numFmtId="0" fontId="278" fillId="48" borderId="83"/>
    <xf numFmtId="0" fontId="70" fillId="0" borderId="0"/>
    <xf numFmtId="0" fontId="122" fillId="0" borderId="66"/>
    <xf numFmtId="0" fontId="26" fillId="0" borderId="0"/>
    <xf numFmtId="0" fontId="278" fillId="0" borderId="0"/>
    <xf numFmtId="0" fontId="76" fillId="55" borderId="0"/>
    <xf numFmtId="0" fontId="45" fillId="59" borderId="0"/>
    <xf numFmtId="0" fontId="270" fillId="0" borderId="112"/>
    <xf numFmtId="0" fontId="19" fillId="0" borderId="0"/>
    <xf numFmtId="0" fontId="74" fillId="59" borderId="0"/>
    <xf numFmtId="0" fontId="70" fillId="0" borderId="0"/>
    <xf numFmtId="0" fontId="70" fillId="0" borderId="0"/>
    <xf numFmtId="0" fontId="70" fillId="0" borderId="0"/>
    <xf numFmtId="0" fontId="19" fillId="0" borderId="0"/>
    <xf numFmtId="0" fontId="19" fillId="0" borderId="0"/>
    <xf numFmtId="0" fontId="3" fillId="63" borderId="137"/>
    <xf numFmtId="0" fontId="278" fillId="48" borderId="83"/>
    <xf numFmtId="0" fontId="59" fillId="0" borderId="54"/>
    <xf numFmtId="0" fontId="139" fillId="44" borderId="61"/>
    <xf numFmtId="0" fontId="70" fillId="0" borderId="0"/>
    <xf numFmtId="0" fontId="19" fillId="0" borderId="0"/>
    <xf numFmtId="0" fontId="59" fillId="0" borderId="54"/>
    <xf numFmtId="0" fontId="70" fillId="0" borderId="0"/>
    <xf numFmtId="0" fontId="70" fillId="0" borderId="0"/>
    <xf numFmtId="0" fontId="70" fillId="0" borderId="0"/>
    <xf numFmtId="0" fontId="139" fillId="44" borderId="61"/>
    <xf numFmtId="0" fontId="19" fillId="0" borderId="0"/>
    <xf numFmtId="0" fontId="278" fillId="0" borderId="0"/>
    <xf numFmtId="0" fontId="59" fillId="0" borderId="54"/>
    <xf numFmtId="0" fontId="19" fillId="0" borderId="0"/>
    <xf numFmtId="0" fontId="70" fillId="46" borderId="0"/>
    <xf numFmtId="0" fontId="74" fillId="54" borderId="0"/>
    <xf numFmtId="0" fontId="19" fillId="0" borderId="0"/>
    <xf numFmtId="0" fontId="70" fillId="0" borderId="0"/>
    <xf numFmtId="0" fontId="270" fillId="0" borderId="112"/>
    <xf numFmtId="0" fontId="70" fillId="49" borderId="0"/>
    <xf numFmtId="0" fontId="278" fillId="48" borderId="83"/>
    <xf numFmtId="0" fontId="70" fillId="0" borderId="0"/>
    <xf numFmtId="0" fontId="19" fillId="0" borderId="0"/>
    <xf numFmtId="0" fontId="278" fillId="0" borderId="0"/>
    <xf numFmtId="0" fontId="19" fillId="0" borderId="0"/>
    <xf numFmtId="0" fontId="19" fillId="0" borderId="0"/>
    <xf numFmtId="0" fontId="19" fillId="17" borderId="0"/>
    <xf numFmtId="0" fontId="70" fillId="0" borderId="0"/>
    <xf numFmtId="0" fontId="19" fillId="0" borderId="0"/>
    <xf numFmtId="0" fontId="270" fillId="0" borderId="112"/>
    <xf numFmtId="0" fontId="70" fillId="47" borderId="0"/>
    <xf numFmtId="0" fontId="70" fillId="0" borderId="0"/>
    <xf numFmtId="0" fontId="70" fillId="0" borderId="0"/>
    <xf numFmtId="0" fontId="8" fillId="45" borderId="0"/>
    <xf numFmtId="0" fontId="278" fillId="0" borderId="0"/>
    <xf numFmtId="0" fontId="140" fillId="44" borderId="61"/>
    <xf numFmtId="0" fontId="19" fillId="0" borderId="0"/>
    <xf numFmtId="0" fontId="19" fillId="0" borderId="0"/>
    <xf numFmtId="0" fontId="70" fillId="0" borderId="0"/>
    <xf numFmtId="0" fontId="70" fillId="0" borderId="0"/>
    <xf numFmtId="0" fontId="278" fillId="0" borderId="0"/>
    <xf numFmtId="0" fontId="19" fillId="0" borderId="0"/>
    <xf numFmtId="0" fontId="19" fillId="0" borderId="0"/>
    <xf numFmtId="0" fontId="276" fillId="105" borderId="67"/>
    <xf numFmtId="0" fontId="19" fillId="0" borderId="0"/>
    <xf numFmtId="0" fontId="19" fillId="0" borderId="0"/>
    <xf numFmtId="0" fontId="70" fillId="0" borderId="0"/>
    <xf numFmtId="0" fontId="70" fillId="0" borderId="0"/>
    <xf numFmtId="0" fontId="278" fillId="0" borderId="0"/>
    <xf numFmtId="0" fontId="70" fillId="0" borderId="0"/>
    <xf numFmtId="0" fontId="270" fillId="0" borderId="112"/>
    <xf numFmtId="0" fontId="19" fillId="0" borderId="0"/>
    <xf numFmtId="0" fontId="70" fillId="0" borderId="0"/>
    <xf numFmtId="0" fontId="278" fillId="0" borderId="0"/>
    <xf numFmtId="0" fontId="70" fillId="0" borderId="0"/>
    <xf numFmtId="0" fontId="70" fillId="44" borderId="0"/>
    <xf numFmtId="0" fontId="278" fillId="0" borderId="0"/>
    <xf numFmtId="0" fontId="70" fillId="0" borderId="0"/>
    <xf numFmtId="0" fontId="70" fillId="0" borderId="0"/>
    <xf numFmtId="0" fontId="19" fillId="24" borderId="0"/>
    <xf numFmtId="0" fontId="278" fillId="0" borderId="0"/>
    <xf numFmtId="0" fontId="70" fillId="0" borderId="0"/>
    <xf numFmtId="0" fontId="70" fillId="0" borderId="0"/>
    <xf numFmtId="0" fontId="70" fillId="0" borderId="0"/>
    <xf numFmtId="0" fontId="270" fillId="0" borderId="112"/>
    <xf numFmtId="0" fontId="8" fillId="51" borderId="0"/>
    <xf numFmtId="0" fontId="70" fillId="0" borderId="0"/>
    <xf numFmtId="0" fontId="70" fillId="0" borderId="0"/>
    <xf numFmtId="0" fontId="270" fillId="0" borderId="112"/>
    <xf numFmtId="0" fontId="57" fillId="0" borderId="53"/>
    <xf numFmtId="0" fontId="70" fillId="0" borderId="0"/>
    <xf numFmtId="0" fontId="272" fillId="82" borderId="116"/>
    <xf numFmtId="0" fontId="139" fillId="44" borderId="61"/>
    <xf numFmtId="0" fontId="19" fillId="0" borderId="0"/>
    <xf numFmtId="0" fontId="278" fillId="0" borderId="0"/>
    <xf numFmtId="0" fontId="70" fillId="0" borderId="0"/>
    <xf numFmtId="0" fontId="56" fillId="0" borderId="52"/>
    <xf numFmtId="0" fontId="139" fillId="44" borderId="61"/>
    <xf numFmtId="0" fontId="70" fillId="0" borderId="0"/>
    <xf numFmtId="0" fontId="70" fillId="0" borderId="0"/>
    <xf numFmtId="0" fontId="70" fillId="0" borderId="0"/>
    <xf numFmtId="0" fontId="70" fillId="39" borderId="0"/>
    <xf numFmtId="0" fontId="19" fillId="0" borderId="0"/>
    <xf numFmtId="0" fontId="19" fillId="0" borderId="0"/>
    <xf numFmtId="0" fontId="70" fillId="0" borderId="0"/>
    <xf numFmtId="0" fontId="278" fillId="0" borderId="0"/>
    <xf numFmtId="0" fontId="19" fillId="0" borderId="0"/>
    <xf numFmtId="0" fontId="278" fillId="0" borderId="0"/>
    <xf numFmtId="0" fontId="278" fillId="0" borderId="0"/>
    <xf numFmtId="0" fontId="19" fillId="0" borderId="0"/>
    <xf numFmtId="0" fontId="70" fillId="0" borderId="0"/>
    <xf numFmtId="0" fontId="278" fillId="48" borderId="83"/>
    <xf numFmtId="0" fontId="270" fillId="0" borderId="112"/>
    <xf numFmtId="0" fontId="76" fillId="55" borderId="0"/>
    <xf numFmtId="0" fontId="70" fillId="0" borderId="0"/>
    <xf numFmtId="0" fontId="70" fillId="0" borderId="0"/>
    <xf numFmtId="0" fontId="19" fillId="0" borderId="0"/>
    <xf numFmtId="0" fontId="70" fillId="0" borderId="0"/>
    <xf numFmtId="0" fontId="19" fillId="0" borderId="0"/>
    <xf numFmtId="0" fontId="19" fillId="0" borderId="0"/>
    <xf numFmtId="0" fontId="70" fillId="0" borderId="0"/>
    <xf numFmtId="0" fontId="278" fillId="0" borderId="0"/>
    <xf numFmtId="0" fontId="70" fillId="0" borderId="0"/>
    <xf numFmtId="0" fontId="278" fillId="0" borderId="0"/>
    <xf numFmtId="0" fontId="70" fillId="0" borderId="0"/>
    <xf numFmtId="0" fontId="278" fillId="0" borderId="0"/>
    <xf numFmtId="0" fontId="278" fillId="0" borderId="0"/>
    <xf numFmtId="0" fontId="81" fillId="0" borderId="132"/>
    <xf numFmtId="0" fontId="70" fillId="0" borderId="0"/>
    <xf numFmtId="0" fontId="278" fillId="0" borderId="0"/>
    <xf numFmtId="0" fontId="278" fillId="0" borderId="0"/>
    <xf numFmtId="0" fontId="278" fillId="0" borderId="0"/>
    <xf numFmtId="0" fontId="70" fillId="0" borderId="0"/>
    <xf numFmtId="0" fontId="70" fillId="0" borderId="0"/>
    <xf numFmtId="0" fontId="19" fillId="0" borderId="0"/>
    <xf numFmtId="0" fontId="139" fillId="44" borderId="61"/>
    <xf numFmtId="0" fontId="70" fillId="0" borderId="0"/>
    <xf numFmtId="0" fontId="64" fillId="0" borderId="55"/>
    <xf numFmtId="0" fontId="278" fillId="0" borderId="0"/>
    <xf numFmtId="0" fontId="70" fillId="0" borderId="0"/>
    <xf numFmtId="0" fontId="70" fillId="0" borderId="0"/>
    <xf numFmtId="0" fontId="70" fillId="0" borderId="0"/>
    <xf numFmtId="0" fontId="19" fillId="0" borderId="0"/>
    <xf numFmtId="0" fontId="70" fillId="0" borderId="0"/>
    <xf numFmtId="0" fontId="278" fillId="48" borderId="83"/>
    <xf numFmtId="0" fontId="56" fillId="0" borderId="52"/>
    <xf numFmtId="0" fontId="278" fillId="0" borderId="0"/>
    <xf numFmtId="0" fontId="59" fillId="0" borderId="54"/>
    <xf numFmtId="0" fontId="70" fillId="0" borderId="0"/>
    <xf numFmtId="0" fontId="19" fillId="0" borderId="0"/>
    <xf numFmtId="0" fontId="278" fillId="48" borderId="83"/>
    <xf numFmtId="0" fontId="278" fillId="0" borderId="0"/>
    <xf numFmtId="0" fontId="19" fillId="0" borderId="0"/>
    <xf numFmtId="0" fontId="19" fillId="0" borderId="0"/>
    <xf numFmtId="0" fontId="70" fillId="0" borderId="0"/>
    <xf numFmtId="0" fontId="70" fillId="39" borderId="0"/>
    <xf numFmtId="0" fontId="19" fillId="0" borderId="0"/>
    <xf numFmtId="0" fontId="19" fillId="0" borderId="0"/>
    <xf numFmtId="0" fontId="270" fillId="0" borderId="112"/>
    <xf numFmtId="0" fontId="139" fillId="44" borderId="61"/>
    <xf numFmtId="0" fontId="19" fillId="0" borderId="0"/>
    <xf numFmtId="0" fontId="70" fillId="0" borderId="0"/>
    <xf numFmtId="0" fontId="70" fillId="0" borderId="0"/>
    <xf numFmtId="0" fontId="278" fillId="48" borderId="83"/>
    <xf numFmtId="0" fontId="139" fillId="44" borderId="61"/>
    <xf numFmtId="0" fontId="19" fillId="0" borderId="0"/>
    <xf numFmtId="0" fontId="19" fillId="0" borderId="0"/>
    <xf numFmtId="0" fontId="56" fillId="0" borderId="52"/>
    <xf numFmtId="0" fontId="139" fillId="44" borderId="61"/>
    <xf numFmtId="0" fontId="79" fillId="0" borderId="116"/>
    <xf numFmtId="0" fontId="70" fillId="0" borderId="0"/>
    <xf numFmtId="0" fontId="8" fillId="48" borderId="0"/>
    <xf numFmtId="0" fontId="19" fillId="0" borderId="0"/>
    <xf numFmtId="0" fontId="74" fillId="58" borderId="0"/>
    <xf numFmtId="0" fontId="70" fillId="0" borderId="0"/>
    <xf numFmtId="0" fontId="278" fillId="0" borderId="0"/>
    <xf numFmtId="0" fontId="74" fillId="58" borderId="0"/>
    <xf numFmtId="0" fontId="19" fillId="0" borderId="0"/>
    <xf numFmtId="0" fontId="59" fillId="0" borderId="0"/>
    <xf numFmtId="0" fontId="19" fillId="0" borderId="0"/>
    <xf numFmtId="0" fontId="278" fillId="48" borderId="83"/>
    <xf numFmtId="0" fontId="70" fillId="0" borderId="0"/>
    <xf numFmtId="0" fontId="19" fillId="0" borderId="0"/>
    <xf numFmtId="0" fontId="70" fillId="0" borderId="0"/>
    <xf numFmtId="0" fontId="278" fillId="0" borderId="0"/>
    <xf numFmtId="0" fontId="70" fillId="0" borderId="0"/>
    <xf numFmtId="0" fontId="278" fillId="0" borderId="0"/>
    <xf numFmtId="0" fontId="70" fillId="0" borderId="0"/>
    <xf numFmtId="0" fontId="76" fillId="51" borderId="0"/>
    <xf numFmtId="0" fontId="278" fillId="0" borderId="0"/>
    <xf numFmtId="0" fontId="70" fillId="0" borderId="0"/>
    <xf numFmtId="0" fontId="63" fillId="0" borderId="55"/>
    <xf numFmtId="0" fontId="270" fillId="0" borderId="112"/>
    <xf numFmtId="0" fontId="116" fillId="0" borderId="0"/>
    <xf numFmtId="0" fontId="70" fillId="0" borderId="0"/>
    <xf numFmtId="0" fontId="70" fillId="0" borderId="0"/>
    <xf numFmtId="0" fontId="278" fillId="0" borderId="0"/>
    <xf numFmtId="0" fontId="70" fillId="0" borderId="0"/>
    <xf numFmtId="0" fontId="278" fillId="0" borderId="0"/>
    <xf numFmtId="0" fontId="278" fillId="0" borderId="0"/>
    <xf numFmtId="0" fontId="270" fillId="0" borderId="112"/>
    <xf numFmtId="0" fontId="19" fillId="0" borderId="0"/>
    <xf numFmtId="0" fontId="70" fillId="0" borderId="0"/>
    <xf numFmtId="0" fontId="278" fillId="0" borderId="0"/>
    <xf numFmtId="0" fontId="19" fillId="0" borderId="0"/>
    <xf numFmtId="0" fontId="19" fillId="0" borderId="0"/>
    <xf numFmtId="0" fontId="46" fillId="0" borderId="0"/>
    <xf numFmtId="0" fontId="19" fillId="0" borderId="0"/>
    <xf numFmtId="0" fontId="19" fillId="0" borderId="0"/>
    <xf numFmtId="0" fontId="19" fillId="0" borderId="0"/>
    <xf numFmtId="0" fontId="19" fillId="0" borderId="0"/>
    <xf numFmtId="0" fontId="70" fillId="0" borderId="0"/>
    <xf numFmtId="0" fontId="19" fillId="0" borderId="0"/>
    <xf numFmtId="0" fontId="278" fillId="0" borderId="0"/>
    <xf numFmtId="0" fontId="139" fillId="44" borderId="61"/>
    <xf numFmtId="0" fontId="70" fillId="0" borderId="0"/>
    <xf numFmtId="0" fontId="76" fillId="55" borderId="0"/>
    <xf numFmtId="0" fontId="278" fillId="0" borderId="0"/>
    <xf numFmtId="0" fontId="270" fillId="0" borderId="112"/>
    <xf numFmtId="0" fontId="19" fillId="0" borderId="0"/>
    <xf numFmtId="0" fontId="278" fillId="0" borderId="0"/>
    <xf numFmtId="0" fontId="70" fillId="0" borderId="0"/>
    <xf numFmtId="0" fontId="19" fillId="0" borderId="0"/>
    <xf numFmtId="0" fontId="19" fillId="0" borderId="0"/>
    <xf numFmtId="0" fontId="70" fillId="0" borderId="0"/>
    <xf numFmtId="0" fontId="19" fillId="0" borderId="0"/>
    <xf numFmtId="0" fontId="19" fillId="0" borderId="0"/>
    <xf numFmtId="0" fontId="19" fillId="0" borderId="0"/>
    <xf numFmtId="0" fontId="19" fillId="0" borderId="0"/>
    <xf numFmtId="0" fontId="139" fillId="44" borderId="61"/>
    <xf numFmtId="0" fontId="278" fillId="0" borderId="0"/>
    <xf numFmtId="0" fontId="70" fillId="0" borderId="0"/>
    <xf numFmtId="0" fontId="278" fillId="0" borderId="0"/>
    <xf numFmtId="0" fontId="70" fillId="49" borderId="0"/>
    <xf numFmtId="0" fontId="70" fillId="0" borderId="0"/>
    <xf numFmtId="0" fontId="70" fillId="0" borderId="0"/>
    <xf numFmtId="0" fontId="70" fillId="0" borderId="0"/>
    <xf numFmtId="0" fontId="70" fillId="0" borderId="0"/>
    <xf numFmtId="0" fontId="52" fillId="0" borderId="0"/>
    <xf numFmtId="0" fontId="278" fillId="0" borderId="0"/>
    <xf numFmtId="0" fontId="70" fillId="0" borderId="0"/>
    <xf numFmtId="0" fontId="70" fillId="49" borderId="0"/>
    <xf numFmtId="0" fontId="278" fillId="48" borderId="83"/>
    <xf numFmtId="0" fontId="70" fillId="0" borderId="0"/>
    <xf numFmtId="0" fontId="278" fillId="0" borderId="0"/>
    <xf numFmtId="0" fontId="278" fillId="0" borderId="0"/>
    <xf numFmtId="0" fontId="46" fillId="0" borderId="0"/>
    <xf numFmtId="0" fontId="278" fillId="0" borderId="0"/>
    <xf numFmtId="0" fontId="19" fillId="0" borderId="0"/>
    <xf numFmtId="0" fontId="56" fillId="0" borderId="52"/>
    <xf numFmtId="0" fontId="19" fillId="0" borderId="0"/>
    <xf numFmtId="0" fontId="270" fillId="0" borderId="112"/>
    <xf numFmtId="0" fontId="19" fillId="0" borderId="0"/>
    <xf numFmtId="0" fontId="70" fillId="0" borderId="0"/>
    <xf numFmtId="0" fontId="278" fillId="0" borderId="0"/>
    <xf numFmtId="0" fontId="70" fillId="0" borderId="0"/>
    <xf numFmtId="0" fontId="278" fillId="0" borderId="0"/>
    <xf numFmtId="0" fontId="19" fillId="0" borderId="0"/>
    <xf numFmtId="0" fontId="70" fillId="0" borderId="0"/>
    <xf numFmtId="0" fontId="139" fillId="44" borderId="61"/>
    <xf numFmtId="0" fontId="19" fillId="0" borderId="0"/>
    <xf numFmtId="0" fontId="59" fillId="0" borderId="0"/>
    <xf numFmtId="0" fontId="19" fillId="0" borderId="0"/>
    <xf numFmtId="0" fontId="70" fillId="0" borderId="0"/>
    <xf numFmtId="0" fontId="70" fillId="0" borderId="0"/>
    <xf numFmtId="0" fontId="19" fillId="0" borderId="0"/>
    <xf numFmtId="0" fontId="278" fillId="0" borderId="0"/>
    <xf numFmtId="0" fontId="70" fillId="0" borderId="0"/>
    <xf numFmtId="0" fontId="70" fillId="0" borderId="0"/>
    <xf numFmtId="0" fontId="70" fillId="0" borderId="0"/>
    <xf numFmtId="0" fontId="8" fillId="51" borderId="0"/>
    <xf numFmtId="0" fontId="70" fillId="0" borderId="0"/>
    <xf numFmtId="0" fontId="278" fillId="0" borderId="0"/>
    <xf numFmtId="0" fontId="273" fillId="0" borderId="128"/>
    <xf numFmtId="0" fontId="19" fillId="0" borderId="0"/>
    <xf numFmtId="0" fontId="56" fillId="0" borderId="52"/>
    <xf numFmtId="0" fontId="70" fillId="0" borderId="0"/>
    <xf numFmtId="0" fontId="19" fillId="0" borderId="0"/>
    <xf numFmtId="0" fontId="70" fillId="0" borderId="0"/>
    <xf numFmtId="0" fontId="278" fillId="0" borderId="0"/>
    <xf numFmtId="0" fontId="19" fillId="0" borderId="0"/>
    <xf numFmtId="0" fontId="278" fillId="0" borderId="0"/>
    <xf numFmtId="0" fontId="63" fillId="0" borderId="55"/>
    <xf numFmtId="0" fontId="74" fillId="55" borderId="0"/>
    <xf numFmtId="0" fontId="70" fillId="0" borderId="0"/>
    <xf numFmtId="0" fontId="19" fillId="0" borderId="0"/>
    <xf numFmtId="0" fontId="228" fillId="45" borderId="84"/>
    <xf numFmtId="0" fontId="19" fillId="0" borderId="0"/>
    <xf numFmtId="0" fontId="278" fillId="0" borderId="0"/>
    <xf numFmtId="0" fontId="19" fillId="0" borderId="0"/>
    <xf numFmtId="0" fontId="70" fillId="0" borderId="0"/>
    <xf numFmtId="0" fontId="59" fillId="0" borderId="54"/>
    <xf numFmtId="0" fontId="70" fillId="0" borderId="0"/>
    <xf numFmtId="0" fontId="70" fillId="0" borderId="0"/>
    <xf numFmtId="0" fontId="70" fillId="42" borderId="0"/>
    <xf numFmtId="0" fontId="19" fillId="0" borderId="0"/>
    <xf numFmtId="0" fontId="19" fillId="0" borderId="0"/>
    <xf numFmtId="0" fontId="19" fillId="0" borderId="0"/>
    <xf numFmtId="0" fontId="70" fillId="0" borderId="0"/>
    <xf numFmtId="0" fontId="70" fillId="0" borderId="0"/>
    <xf numFmtId="0" fontId="19" fillId="0" borderId="0"/>
    <xf numFmtId="0" fontId="278" fillId="0" borderId="0"/>
    <xf numFmtId="0" fontId="19" fillId="0" borderId="0"/>
    <xf numFmtId="0" fontId="70" fillId="0" borderId="0"/>
    <xf numFmtId="0" fontId="70" fillId="0" borderId="0"/>
    <xf numFmtId="0" fontId="70" fillId="0" borderId="0"/>
    <xf numFmtId="0" fontId="19" fillId="0" borderId="0"/>
    <xf numFmtId="0" fontId="70" fillId="0" borderId="0"/>
    <xf numFmtId="0" fontId="278" fillId="0" borderId="0"/>
    <xf numFmtId="0" fontId="79" fillId="0" borderId="116"/>
    <xf numFmtId="0" fontId="70" fillId="0" borderId="0"/>
    <xf numFmtId="0" fontId="70" fillId="0" borderId="0"/>
    <xf numFmtId="0" fontId="19" fillId="0" borderId="0"/>
    <xf numFmtId="0" fontId="270" fillId="0" borderId="112"/>
    <xf numFmtId="0" fontId="278" fillId="0" borderId="0"/>
    <xf numFmtId="0" fontId="70" fillId="0" borderId="0"/>
    <xf numFmtId="0" fontId="270" fillId="0" borderId="112"/>
    <xf numFmtId="0" fontId="8" fillId="48" borderId="0"/>
    <xf numFmtId="0" fontId="59" fillId="0" borderId="54"/>
    <xf numFmtId="0" fontId="70" fillId="0" borderId="0"/>
    <xf numFmtId="0" fontId="139" fillId="44" borderId="61"/>
    <xf numFmtId="0" fontId="197" fillId="52" borderId="0"/>
    <xf numFmtId="0" fontId="70" fillId="0" borderId="0"/>
    <xf numFmtId="0" fontId="139" fillId="44" borderId="61"/>
    <xf numFmtId="0" fontId="270" fillId="0" borderId="112"/>
    <xf numFmtId="0" fontId="278" fillId="0" borderId="0"/>
    <xf numFmtId="0" fontId="52" fillId="0" borderId="0"/>
    <xf numFmtId="0" fontId="139" fillId="44" borderId="61"/>
    <xf numFmtId="0" fontId="8" fillId="51" borderId="0"/>
    <xf numFmtId="0" fontId="19" fillId="0" borderId="0"/>
    <xf numFmtId="0" fontId="19" fillId="0" borderId="0"/>
    <xf numFmtId="0" fontId="270" fillId="0" borderId="112"/>
    <xf numFmtId="0" fontId="70" fillId="0" borderId="0"/>
    <xf numFmtId="0" fontId="278" fillId="0" borderId="0"/>
    <xf numFmtId="0" fontId="192" fillId="0" borderId="79"/>
    <xf numFmtId="0" fontId="70" fillId="0" borderId="0"/>
    <xf numFmtId="0" fontId="19" fillId="0" borderId="0"/>
    <xf numFmtId="0" fontId="8" fillId="44" borderId="0"/>
    <xf numFmtId="0" fontId="70" fillId="0" borderId="0"/>
    <xf numFmtId="0" fontId="70" fillId="0" borderId="0"/>
    <xf numFmtId="0" fontId="56" fillId="0" borderId="52"/>
    <xf numFmtId="0" fontId="278" fillId="0" borderId="0"/>
    <xf numFmtId="0" fontId="59" fillId="0" borderId="54"/>
    <xf numFmtId="0" fontId="139" fillId="44" borderId="61"/>
    <xf numFmtId="0" fontId="19" fillId="0" borderId="0"/>
    <xf numFmtId="0" fontId="70" fillId="0" borderId="0"/>
    <xf numFmtId="0" fontId="139" fillId="44" borderId="61"/>
    <xf numFmtId="0" fontId="134" fillId="0" borderId="110"/>
    <xf numFmtId="0" fontId="19" fillId="0" borderId="0"/>
    <xf numFmtId="0" fontId="278" fillId="0" borderId="0"/>
    <xf numFmtId="0" fontId="59" fillId="0" borderId="54"/>
    <xf numFmtId="0" fontId="278" fillId="0" borderId="0"/>
    <xf numFmtId="0" fontId="70" fillId="0" borderId="0"/>
    <xf numFmtId="0" fontId="19" fillId="0" borderId="0"/>
    <xf numFmtId="0" fontId="278" fillId="0" borderId="0"/>
    <xf numFmtId="0" fontId="19" fillId="0" borderId="0"/>
    <xf numFmtId="0" fontId="19" fillId="0" borderId="0"/>
    <xf numFmtId="0" fontId="70" fillId="0" borderId="0"/>
    <xf numFmtId="0" fontId="19" fillId="0" borderId="0"/>
    <xf numFmtId="0" fontId="19" fillId="0" borderId="0"/>
    <xf numFmtId="0" fontId="70" fillId="0" borderId="0"/>
    <xf numFmtId="0" fontId="76" fillId="51" borderId="0"/>
    <xf numFmtId="0" fontId="70" fillId="0" borderId="0"/>
    <xf numFmtId="0" fontId="278" fillId="0" borderId="0"/>
    <xf numFmtId="0" fontId="59" fillId="0" borderId="54"/>
    <xf numFmtId="0" fontId="19" fillId="0" borderId="0"/>
    <xf numFmtId="0" fontId="278" fillId="0" borderId="0"/>
    <xf numFmtId="0" fontId="270" fillId="0" borderId="112"/>
    <xf numFmtId="0" fontId="70" fillId="0" borderId="0"/>
    <xf numFmtId="0" fontId="62" fillId="0" borderId="0"/>
    <xf numFmtId="0" fontId="19" fillId="0" borderId="0"/>
    <xf numFmtId="0" fontId="70" fillId="0" borderId="0"/>
    <xf numFmtId="0" fontId="70" fillId="0" borderId="0"/>
    <xf numFmtId="0" fontId="70" fillId="0" borderId="0"/>
    <xf numFmtId="0" fontId="70" fillId="0" borderId="0"/>
    <xf numFmtId="0" fontId="70" fillId="0" borderId="0"/>
    <xf numFmtId="0" fontId="59" fillId="0" borderId="54"/>
    <xf numFmtId="0" fontId="19" fillId="0" borderId="0"/>
    <xf numFmtId="0" fontId="19" fillId="0" borderId="0"/>
    <xf numFmtId="0" fontId="70" fillId="0" borderId="0"/>
    <xf numFmtId="0" fontId="70" fillId="0" borderId="0"/>
    <xf numFmtId="0" fontId="46" fillId="0" borderId="0"/>
    <xf numFmtId="0" fontId="19" fillId="48" borderId="0"/>
    <xf numFmtId="0" fontId="70" fillId="0" borderId="0"/>
    <xf numFmtId="0" fontId="278" fillId="0" borderId="0"/>
    <xf numFmtId="0" fontId="19" fillId="0" borderId="0"/>
    <xf numFmtId="0" fontId="139" fillId="44" borderId="61"/>
    <xf numFmtId="0" fontId="59" fillId="0" borderId="54"/>
    <xf numFmtId="0" fontId="272" fillId="0" borderId="144"/>
    <xf numFmtId="0" fontId="70" fillId="0" borderId="0"/>
    <xf numFmtId="0" fontId="70" fillId="0" borderId="0"/>
    <xf numFmtId="0" fontId="19" fillId="0" borderId="0"/>
    <xf numFmtId="0" fontId="70" fillId="0" borderId="0"/>
    <xf numFmtId="0" fontId="70" fillId="0" borderId="0"/>
    <xf numFmtId="0" fontId="19" fillId="0" borderId="0"/>
    <xf numFmtId="0" fontId="70"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70" fillId="0" borderId="0"/>
    <xf numFmtId="0" fontId="278" fillId="0" borderId="0"/>
    <xf numFmtId="0" fontId="19" fillId="0" borderId="0"/>
    <xf numFmtId="0" fontId="70" fillId="0" borderId="0"/>
    <xf numFmtId="0" fontId="19" fillId="0" borderId="0"/>
    <xf numFmtId="0" fontId="70" fillId="0" borderId="0"/>
    <xf numFmtId="0" fontId="278" fillId="0" borderId="0"/>
    <xf numFmtId="0" fontId="52" fillId="0" borderId="0"/>
    <xf numFmtId="0" fontId="19" fillId="0" borderId="0"/>
    <xf numFmtId="0" fontId="70" fillId="0" borderId="0"/>
    <xf numFmtId="0" fontId="19" fillId="0" borderId="0"/>
    <xf numFmtId="0" fontId="70" fillId="0" borderId="0"/>
    <xf numFmtId="0" fontId="228" fillId="45" borderId="84"/>
    <xf numFmtId="0" fontId="273" fillId="0" borderId="128"/>
    <xf numFmtId="0" fontId="70" fillId="0" borderId="0"/>
    <xf numFmtId="0" fontId="19" fillId="0" borderId="0"/>
    <xf numFmtId="0" fontId="278" fillId="0" borderId="0"/>
    <xf numFmtId="0" fontId="70" fillId="41" borderId="0"/>
    <xf numFmtId="0" fontId="278" fillId="0" borderId="0"/>
    <xf numFmtId="0" fontId="17" fillId="0" borderId="0"/>
    <xf numFmtId="0" fontId="70" fillId="0" borderId="0"/>
    <xf numFmtId="0" fontId="70" fillId="0" borderId="0"/>
    <xf numFmtId="0" fontId="278" fillId="48" borderId="83"/>
    <xf numFmtId="0" fontId="47" fillId="0" borderId="0"/>
    <xf numFmtId="0" fontId="70" fillId="0" borderId="0"/>
    <xf numFmtId="0" fontId="8" fillId="51" borderId="0"/>
    <xf numFmtId="0" fontId="70" fillId="0" borderId="0"/>
    <xf numFmtId="0" fontId="46" fillId="0" borderId="0"/>
    <xf numFmtId="0" fontId="19" fillId="0" borderId="0"/>
    <xf numFmtId="0" fontId="278" fillId="0" borderId="0"/>
    <xf numFmtId="0" fontId="56" fillId="0" borderId="52"/>
    <xf numFmtId="0" fontId="70" fillId="0" borderId="0"/>
    <xf numFmtId="0" fontId="276" fillId="0" borderId="67"/>
    <xf numFmtId="0" fontId="59" fillId="0" borderId="54"/>
    <xf numFmtId="0" fontId="19" fillId="20" borderId="0"/>
    <xf numFmtId="0" fontId="70" fillId="0" borderId="0"/>
    <xf numFmtId="0" fontId="278" fillId="0" borderId="0"/>
    <xf numFmtId="0" fontId="139" fillId="44" borderId="61"/>
    <xf numFmtId="0" fontId="70" fillId="0" borderId="0"/>
    <xf numFmtId="0" fontId="56" fillId="0" borderId="52"/>
    <xf numFmtId="0" fontId="19" fillId="0" borderId="0"/>
    <xf numFmtId="0" fontId="278" fillId="0" borderId="0"/>
    <xf numFmtId="0" fontId="228" fillId="45" borderId="84"/>
    <xf numFmtId="0" fontId="56" fillId="0" borderId="52"/>
    <xf numFmtId="0" fontId="19" fillId="0" borderId="0"/>
    <xf numFmtId="0" fontId="45" fillId="57" borderId="0"/>
    <xf numFmtId="0" fontId="70" fillId="42" borderId="0"/>
    <xf numFmtId="0" fontId="70" fillId="0" borderId="0"/>
    <xf numFmtId="0" fontId="19" fillId="0" borderId="0"/>
    <xf numFmtId="0" fontId="278" fillId="0" borderId="0"/>
    <xf numFmtId="0" fontId="272" fillId="82" borderId="116"/>
    <xf numFmtId="0" fontId="270" fillId="0" borderId="112"/>
    <xf numFmtId="0" fontId="238" fillId="0" borderId="0"/>
    <xf numFmtId="0" fontId="70" fillId="0" borderId="0"/>
    <xf numFmtId="0" fontId="270" fillId="0" borderId="112"/>
    <xf numFmtId="0" fontId="19" fillId="0" borderId="0"/>
    <xf numFmtId="0" fontId="278" fillId="0" borderId="0"/>
    <xf numFmtId="0" fontId="278" fillId="0" borderId="0"/>
    <xf numFmtId="0" fontId="59" fillId="0" borderId="54"/>
    <xf numFmtId="0" fontId="70" fillId="0" borderId="0"/>
    <xf numFmtId="0" fontId="19" fillId="0" borderId="0"/>
    <xf numFmtId="0" fontId="19" fillId="0" borderId="0"/>
    <xf numFmtId="0" fontId="8" fillId="48" borderId="0"/>
    <xf numFmtId="0" fontId="59" fillId="0" borderId="54"/>
    <xf numFmtId="0" fontId="270" fillId="0" borderId="112"/>
    <xf numFmtId="0" fontId="19" fillId="0" borderId="0"/>
    <xf numFmtId="0" fontId="19" fillId="0" borderId="0"/>
    <xf numFmtId="0" fontId="19" fillId="0" borderId="0"/>
    <xf numFmtId="0" fontId="278" fillId="0" borderId="0"/>
    <xf numFmtId="0" fontId="70" fillId="0" borderId="0"/>
    <xf numFmtId="0" fontId="278" fillId="100" borderId="102"/>
    <xf numFmtId="0" fontId="70" fillId="0" borderId="0"/>
    <xf numFmtId="0" fontId="70" fillId="0" borderId="0"/>
    <xf numFmtId="0" fontId="122" fillId="0" borderId="66"/>
    <xf numFmtId="0" fontId="70" fillId="0" borderId="0"/>
    <xf numFmtId="0" fontId="70" fillId="0" borderId="0"/>
    <xf numFmtId="0" fontId="92" fillId="0" borderId="0"/>
    <xf numFmtId="0" fontId="8" fillId="47" borderId="0"/>
    <xf numFmtId="0" fontId="19" fillId="0" borderId="0"/>
    <xf numFmtId="0" fontId="270" fillId="0" borderId="112"/>
    <xf numFmtId="0" fontId="278" fillId="0" borderId="0"/>
    <xf numFmtId="0" fontId="19" fillId="0" borderId="0"/>
    <xf numFmtId="0" fontId="70" fillId="0" borderId="0"/>
    <xf numFmtId="0" fontId="19" fillId="0" borderId="0"/>
    <xf numFmtId="0" fontId="70" fillId="0" borderId="0"/>
    <xf numFmtId="0" fontId="278" fillId="48" borderId="83"/>
    <xf numFmtId="0" fontId="19" fillId="0" borderId="0"/>
    <xf numFmtId="0" fontId="278" fillId="0" borderId="0"/>
    <xf numFmtId="0" fontId="99" fillId="45" borderId="61"/>
    <xf numFmtId="0" fontId="19" fillId="0" borderId="0"/>
    <xf numFmtId="0" fontId="278" fillId="0" borderId="0"/>
    <xf numFmtId="0" fontId="70" fillId="0" borderId="0"/>
    <xf numFmtId="0" fontId="70" fillId="0" borderId="0"/>
    <xf numFmtId="0" fontId="70" fillId="0" borderId="0"/>
    <xf numFmtId="0" fontId="19" fillId="0" borderId="0"/>
    <xf numFmtId="0" fontId="70" fillId="0" borderId="0"/>
    <xf numFmtId="0" fontId="70" fillId="0" borderId="0"/>
    <xf numFmtId="0" fontId="19" fillId="0" borderId="0"/>
    <xf numFmtId="0" fontId="70" fillId="0" borderId="0"/>
    <xf numFmtId="0" fontId="70" fillId="0" borderId="0"/>
    <xf numFmtId="0" fontId="278" fillId="0" borderId="0"/>
    <xf numFmtId="0" fontId="278" fillId="0" borderId="0"/>
    <xf numFmtId="0" fontId="19" fillId="0" borderId="0"/>
    <xf numFmtId="0" fontId="19" fillId="0" borderId="0"/>
    <xf numFmtId="0" fontId="19" fillId="0" borderId="0"/>
    <xf numFmtId="0" fontId="70" fillId="0" borderId="0"/>
    <xf numFmtId="0" fontId="70" fillId="0" borderId="0"/>
    <xf numFmtId="0" fontId="19" fillId="0" borderId="0"/>
    <xf numFmtId="0" fontId="19" fillId="0" borderId="0"/>
    <xf numFmtId="0" fontId="59" fillId="0" borderId="0"/>
    <xf numFmtId="0" fontId="278" fillId="48" borderId="83"/>
    <xf numFmtId="0" fontId="17" fillId="0" borderId="114"/>
    <xf numFmtId="0" fontId="278" fillId="0" borderId="0"/>
    <xf numFmtId="0" fontId="64" fillId="0" borderId="55"/>
    <xf numFmtId="0" fontId="70" fillId="0" borderId="0"/>
    <xf numFmtId="0" fontId="70" fillId="0" borderId="0"/>
    <xf numFmtId="0" fontId="19" fillId="0" borderId="0"/>
    <xf numFmtId="0" fontId="85" fillId="0" borderId="54"/>
    <xf numFmtId="0" fontId="278" fillId="0" borderId="0"/>
    <xf numFmtId="0" fontId="70" fillId="0" borderId="0"/>
    <xf numFmtId="0" fontId="19" fillId="0" borderId="0"/>
    <xf numFmtId="0" fontId="278" fillId="0" borderId="78"/>
    <xf numFmtId="0" fontId="85" fillId="0" borderId="144"/>
    <xf numFmtId="0" fontId="70" fillId="0" borderId="0"/>
    <xf numFmtId="0" fontId="278" fillId="0" borderId="0"/>
    <xf numFmtId="0" fontId="19" fillId="0" borderId="0"/>
    <xf numFmtId="0" fontId="70" fillId="0" borderId="0"/>
    <xf numFmtId="0" fontId="278" fillId="0" borderId="0"/>
    <xf numFmtId="0" fontId="278" fillId="0" borderId="0"/>
    <xf numFmtId="0" fontId="70" fillId="0" borderId="0"/>
    <xf numFmtId="0" fontId="278" fillId="0" borderId="0"/>
    <xf numFmtId="0" fontId="50" fillId="0" borderId="0"/>
    <xf numFmtId="0" fontId="278" fillId="0" borderId="0"/>
    <xf numFmtId="0" fontId="278" fillId="0" borderId="0"/>
    <xf numFmtId="0" fontId="139" fillId="44" borderId="61"/>
    <xf numFmtId="0" fontId="270" fillId="0" borderId="112"/>
    <xf numFmtId="0" fontId="19" fillId="0" borderId="0"/>
    <xf numFmtId="0" fontId="59" fillId="0" borderId="54"/>
    <xf numFmtId="0" fontId="70" fillId="40" borderId="0"/>
    <xf numFmtId="0" fontId="19" fillId="46" borderId="0"/>
    <xf numFmtId="0" fontId="56" fillId="0" borderId="52"/>
    <xf numFmtId="0" fontId="70" fillId="0" borderId="0"/>
    <xf numFmtId="0" fontId="19" fillId="0" borderId="0"/>
    <xf numFmtId="0" fontId="19" fillId="0" borderId="0"/>
    <xf numFmtId="0" fontId="70" fillId="0" borderId="0"/>
    <xf numFmtId="0" fontId="64" fillId="0" borderId="55"/>
    <xf numFmtId="0" fontId="234" fillId="101" borderId="0"/>
    <xf numFmtId="0" fontId="70" fillId="0" borderId="0"/>
    <xf numFmtId="0" fontId="70" fillId="0" borderId="0"/>
    <xf numFmtId="0" fontId="278" fillId="0" borderId="0"/>
    <xf numFmtId="0" fontId="19" fillId="0" borderId="0"/>
    <xf numFmtId="0" fontId="270" fillId="0" borderId="112"/>
    <xf numFmtId="0" fontId="139" fillId="44" borderId="61"/>
    <xf numFmtId="0" fontId="278" fillId="48" borderId="83"/>
    <xf numFmtId="0" fontId="19" fillId="0" borderId="0"/>
    <xf numFmtId="0" fontId="70" fillId="0" borderId="0"/>
    <xf numFmtId="0" fontId="70" fillId="0" borderId="0"/>
    <xf numFmtId="0" fontId="253" fillId="48" borderId="83"/>
    <xf numFmtId="0" fontId="70" fillId="0" borderId="0"/>
    <xf numFmtId="0" fontId="70" fillId="0" borderId="0"/>
    <xf numFmtId="0" fontId="19" fillId="0" borderId="0"/>
    <xf numFmtId="0" fontId="70" fillId="0" borderId="0"/>
    <xf numFmtId="0" fontId="52" fillId="0" borderId="0"/>
    <xf numFmtId="0" fontId="70" fillId="0" borderId="0"/>
    <xf numFmtId="0" fontId="278" fillId="0" borderId="0"/>
    <xf numFmtId="0" fontId="81" fillId="0" borderId="132"/>
    <xf numFmtId="0" fontId="228" fillId="45" borderId="84"/>
    <xf numFmtId="0" fontId="70" fillId="0" borderId="0"/>
    <xf numFmtId="0" fontId="270" fillId="0" borderId="112"/>
    <xf numFmtId="0" fontId="70" fillId="0" borderId="0"/>
    <xf numFmtId="0" fontId="278" fillId="0" borderId="0"/>
    <xf numFmtId="0" fontId="70" fillId="0" borderId="0"/>
    <xf numFmtId="0" fontId="70" fillId="0" borderId="0"/>
    <xf numFmtId="0" fontId="278" fillId="0" borderId="0"/>
    <xf numFmtId="0" fontId="139" fillId="44" borderId="61"/>
    <xf numFmtId="0" fontId="278" fillId="0" borderId="0"/>
    <xf numFmtId="0" fontId="59" fillId="0" borderId="0"/>
    <xf numFmtId="0" fontId="19" fillId="0" borderId="0"/>
    <xf numFmtId="0" fontId="8" fillId="52" borderId="0"/>
    <xf numFmtId="0" fontId="56" fillId="0" borderId="52"/>
    <xf numFmtId="0" fontId="70" fillId="0" borderId="0"/>
    <xf numFmtId="0" fontId="70" fillId="0" borderId="0"/>
    <xf numFmtId="0" fontId="139" fillId="44" borderId="61"/>
    <xf numFmtId="0" fontId="139" fillId="44" borderId="61"/>
    <xf numFmtId="0" fontId="270" fillId="0" borderId="112"/>
    <xf numFmtId="0" fontId="278" fillId="0" borderId="0"/>
    <xf numFmtId="0" fontId="278" fillId="0" borderId="0"/>
    <xf numFmtId="0" fontId="70" fillId="0" borderId="0"/>
    <xf numFmtId="0" fontId="278" fillId="0" borderId="0"/>
    <xf numFmtId="0" fontId="70" fillId="0" borderId="0"/>
    <xf numFmtId="0" fontId="278" fillId="0" borderId="0"/>
    <xf numFmtId="0" fontId="70" fillId="0" borderId="0"/>
    <xf numFmtId="0" fontId="70" fillId="0" borderId="0"/>
    <xf numFmtId="0" fontId="19" fillId="0" borderId="0"/>
    <xf numFmtId="0" fontId="70" fillId="0" borderId="0"/>
    <xf numFmtId="0" fontId="79" fillId="0" borderId="70"/>
    <xf numFmtId="0" fontId="278" fillId="0" borderId="0"/>
    <xf numFmtId="0" fontId="70" fillId="0" borderId="0"/>
    <xf numFmtId="0" fontId="70" fillId="0" borderId="0"/>
    <xf numFmtId="0" fontId="278" fillId="0" borderId="0"/>
    <xf numFmtId="0" fontId="70" fillId="0" borderId="0"/>
    <xf numFmtId="0" fontId="70" fillId="0" borderId="0"/>
    <xf numFmtId="0" fontId="70" fillId="0" borderId="0"/>
    <xf numFmtId="0" fontId="57" fillId="0" borderId="53"/>
    <xf numFmtId="0" fontId="70" fillId="0" borderId="0"/>
    <xf numFmtId="0" fontId="134" fillId="0" borderId="110"/>
    <xf numFmtId="0" fontId="59" fillId="0" borderId="54"/>
    <xf numFmtId="0" fontId="278" fillId="0" borderId="0"/>
    <xf numFmtId="0" fontId="278" fillId="0" borderId="0"/>
    <xf numFmtId="0" fontId="278" fillId="0" borderId="0"/>
    <xf numFmtId="0" fontId="70" fillId="0" borderId="0"/>
    <xf numFmtId="0" fontId="139" fillId="44" borderId="61"/>
    <xf numFmtId="0" fontId="19" fillId="0" borderId="0"/>
    <xf numFmtId="0" fontId="38" fillId="42" borderId="0"/>
    <xf numFmtId="0" fontId="19" fillId="0" borderId="0"/>
    <xf numFmtId="0" fontId="278" fillId="0" borderId="0"/>
    <xf numFmtId="0" fontId="70" fillId="0" borderId="0"/>
    <xf numFmtId="0" fontId="70" fillId="0" borderId="0"/>
    <xf numFmtId="0" fontId="70" fillId="0" borderId="0"/>
    <xf numFmtId="0" fontId="70" fillId="0" borderId="0"/>
    <xf numFmtId="0" fontId="70" fillId="0" borderId="0"/>
    <xf numFmtId="0" fontId="273" fillId="0" borderId="128"/>
    <xf numFmtId="0" fontId="19" fillId="0" borderId="0"/>
    <xf numFmtId="0" fontId="70" fillId="0" borderId="0"/>
    <xf numFmtId="0" fontId="74" fillId="47" borderId="0"/>
    <xf numFmtId="0" fontId="272" fillId="0" borderId="0"/>
    <xf numFmtId="0" fontId="70" fillId="0" borderId="0"/>
    <xf numFmtId="0" fontId="56" fillId="0" borderId="52"/>
    <xf numFmtId="0" fontId="70" fillId="0" borderId="0"/>
    <xf numFmtId="0" fontId="70" fillId="0" borderId="0"/>
    <xf numFmtId="0" fontId="19" fillId="0" borderId="0"/>
    <xf numFmtId="0" fontId="70" fillId="0" borderId="0"/>
    <xf numFmtId="0" fontId="82" fillId="0" borderId="0"/>
    <xf numFmtId="0" fontId="17" fillId="0" borderId="0"/>
    <xf numFmtId="0" fontId="59" fillId="0" borderId="0"/>
    <xf numFmtId="0" fontId="70" fillId="0" borderId="0"/>
    <xf numFmtId="0" fontId="19" fillId="0" borderId="0"/>
    <xf numFmtId="0" fontId="278" fillId="0" borderId="0"/>
    <xf numFmtId="0" fontId="278" fillId="48" borderId="83"/>
    <xf numFmtId="0" fontId="278" fillId="48" borderId="83"/>
    <xf numFmtId="0" fontId="70" fillId="0" borderId="0"/>
    <xf numFmtId="0" fontId="278" fillId="0" borderId="0"/>
    <xf numFmtId="0" fontId="278" fillId="0" borderId="0"/>
    <xf numFmtId="0" fontId="239" fillId="0" borderId="0"/>
    <xf numFmtId="0" fontId="59" fillId="0" borderId="54"/>
    <xf numFmtId="0" fontId="278" fillId="0" borderId="0"/>
    <xf numFmtId="0" fontId="59" fillId="0" borderId="54"/>
    <xf numFmtId="0" fontId="59" fillId="0" borderId="54"/>
    <xf numFmtId="0" fontId="149" fillId="75" borderId="137"/>
    <xf numFmtId="0" fontId="278" fillId="0" borderId="0"/>
    <xf numFmtId="0" fontId="122" fillId="0" borderId="66"/>
    <xf numFmtId="0" fontId="70" fillId="0" borderId="0"/>
    <xf numFmtId="0" fontId="19" fillId="0" borderId="0"/>
    <xf numFmtId="0" fontId="278" fillId="0" borderId="0"/>
    <xf numFmtId="0" fontId="278" fillId="0" borderId="0"/>
    <xf numFmtId="0" fontId="70" fillId="0" borderId="0"/>
    <xf numFmtId="0" fontId="79" fillId="0" borderId="70"/>
    <xf numFmtId="0" fontId="19" fillId="0" borderId="0"/>
    <xf numFmtId="0" fontId="19" fillId="0" borderId="0"/>
    <xf numFmtId="0" fontId="278" fillId="48" borderId="83"/>
    <xf numFmtId="0" fontId="70" fillId="0" borderId="0"/>
    <xf numFmtId="0" fontId="122" fillId="0" borderId="66"/>
    <xf numFmtId="0" fontId="278" fillId="0" borderId="0"/>
    <xf numFmtId="0" fontId="19" fillId="0" borderId="0"/>
    <xf numFmtId="0" fontId="70" fillId="0" borderId="0"/>
    <xf numFmtId="0" fontId="56" fillId="0" borderId="52"/>
    <xf numFmtId="0" fontId="61" fillId="0" borderId="0"/>
    <xf numFmtId="0" fontId="278" fillId="0" borderId="0"/>
    <xf numFmtId="0" fontId="70" fillId="0" borderId="0"/>
    <xf numFmtId="0" fontId="278" fillId="48" borderId="83"/>
    <xf numFmtId="0" fontId="278" fillId="0" borderId="0"/>
    <xf numFmtId="0" fontId="19" fillId="0" borderId="0"/>
    <xf numFmtId="0" fontId="278" fillId="0" borderId="0"/>
    <xf numFmtId="0" fontId="70" fillId="14" borderId="50"/>
    <xf numFmtId="0" fontId="278" fillId="0" borderId="0"/>
    <xf numFmtId="0" fontId="59" fillId="0" borderId="0"/>
    <xf numFmtId="0" fontId="70" fillId="0" borderId="0"/>
    <xf numFmtId="0" fontId="70" fillId="0" borderId="0"/>
    <xf numFmtId="0" fontId="270" fillId="0" borderId="112"/>
    <xf numFmtId="0" fontId="139" fillId="44" borderId="61"/>
    <xf numFmtId="0" fontId="278" fillId="0" borderId="0"/>
    <xf numFmtId="0" fontId="270" fillId="0" borderId="112"/>
    <xf numFmtId="0" fontId="278" fillId="0" borderId="0"/>
    <xf numFmtId="0" fontId="139" fillId="44" borderId="61"/>
    <xf numFmtId="0" fontId="70" fillId="0" borderId="0"/>
    <xf numFmtId="0" fontId="70" fillId="0" borderId="0"/>
    <xf numFmtId="0" fontId="19" fillId="0" borderId="0"/>
    <xf numFmtId="0" fontId="139" fillId="44" borderId="61"/>
    <xf numFmtId="0" fontId="45" fillId="47" borderId="0"/>
    <xf numFmtId="0" fontId="45" fillId="57" borderId="0"/>
    <xf numFmtId="0" fontId="278" fillId="0" borderId="0"/>
    <xf numFmtId="0" fontId="276" fillId="0" borderId="132"/>
    <xf numFmtId="0" fontId="70" fillId="0" borderId="0"/>
    <xf numFmtId="0" fontId="270" fillId="0" borderId="112"/>
    <xf numFmtId="0" fontId="278" fillId="48" borderId="83"/>
    <xf numFmtId="0" fontId="19" fillId="0" borderId="0"/>
    <xf numFmtId="0" fontId="19" fillId="0" borderId="0"/>
    <xf numFmtId="0" fontId="70" fillId="0" borderId="0"/>
    <xf numFmtId="0" fontId="19" fillId="0" borderId="0"/>
    <xf numFmtId="0" fontId="270" fillId="0" borderId="112"/>
    <xf numFmtId="0" fontId="70" fillId="0" borderId="0"/>
    <xf numFmtId="0" fontId="278" fillId="0" borderId="0"/>
    <xf numFmtId="0" fontId="70" fillId="0" borderId="0"/>
    <xf numFmtId="0" fontId="49" fillId="0" borderId="0"/>
    <xf numFmtId="0" fontId="70" fillId="0" borderId="0"/>
    <xf numFmtId="0" fontId="270" fillId="0" borderId="112"/>
    <xf numFmtId="0" fontId="278" fillId="0" borderId="0"/>
    <xf numFmtId="0" fontId="19" fillId="0" borderId="0"/>
    <xf numFmtId="0" fontId="278" fillId="0" borderId="0"/>
    <xf numFmtId="0" fontId="278" fillId="0" borderId="0"/>
    <xf numFmtId="0" fontId="278" fillId="0" borderId="0"/>
    <xf numFmtId="0" fontId="74" fillId="55" borderId="0"/>
    <xf numFmtId="0" fontId="19" fillId="0" borderId="0"/>
    <xf numFmtId="0" fontId="70" fillId="0" borderId="0"/>
    <xf numFmtId="0" fontId="19" fillId="0" borderId="0"/>
    <xf numFmtId="0" fontId="70" fillId="0" borderId="0"/>
    <xf numFmtId="0" fontId="76" fillId="55" borderId="0"/>
    <xf numFmtId="0" fontId="278" fillId="48" borderId="83"/>
    <xf numFmtId="0" fontId="278" fillId="0" borderId="0"/>
    <xf numFmtId="0" fontId="141" fillId="0" borderId="107"/>
    <xf numFmtId="0" fontId="270" fillId="0" borderId="112"/>
    <xf numFmtId="0" fontId="70" fillId="0" borderId="0"/>
    <xf numFmtId="0" fontId="278" fillId="0" borderId="0"/>
    <xf numFmtId="0" fontId="19" fillId="0" borderId="0"/>
    <xf numFmtId="0" fontId="56" fillId="0" borderId="52"/>
    <xf numFmtId="0" fontId="70" fillId="0" borderId="0"/>
    <xf numFmtId="0" fontId="278" fillId="0" borderId="0"/>
    <xf numFmtId="0" fontId="139" fillId="44" borderId="61"/>
    <xf numFmtId="0" fontId="278" fillId="0" borderId="0"/>
    <xf numFmtId="0" fontId="70" fillId="0" borderId="0"/>
    <xf numFmtId="0" fontId="139" fillId="44" borderId="61"/>
    <xf numFmtId="0" fontId="19" fillId="0" borderId="0"/>
    <xf numFmtId="0" fontId="19" fillId="0" borderId="0"/>
    <xf numFmtId="0" fontId="139" fillId="44" borderId="61"/>
    <xf numFmtId="0" fontId="278" fillId="0" borderId="0"/>
    <xf numFmtId="0" fontId="70" fillId="0" borderId="0"/>
    <xf numFmtId="0" fontId="19" fillId="0" borderId="0"/>
    <xf numFmtId="0" fontId="49" fillId="0" borderId="0"/>
    <xf numFmtId="0" fontId="19" fillId="48" borderId="0"/>
    <xf numFmtId="0" fontId="278" fillId="0" borderId="0"/>
    <xf numFmtId="0" fontId="19" fillId="0" borderId="0"/>
    <xf numFmtId="0" fontId="19" fillId="0" borderId="0"/>
    <xf numFmtId="0" fontId="70" fillId="0" borderId="0"/>
    <xf numFmtId="0" fontId="19" fillId="0" borderId="0"/>
    <xf numFmtId="0" fontId="263" fillId="0" borderId="108"/>
    <xf numFmtId="0" fontId="70" fillId="0" borderId="0"/>
    <xf numFmtId="0" fontId="278" fillId="0" borderId="0"/>
    <xf numFmtId="0" fontId="70" fillId="0" borderId="0"/>
    <xf numFmtId="0" fontId="64" fillId="0" borderId="55"/>
    <xf numFmtId="0" fontId="70" fillId="0" borderId="0"/>
    <xf numFmtId="0" fontId="59" fillId="0" borderId="0"/>
    <xf numFmtId="0" fontId="278" fillId="0" borderId="0"/>
    <xf numFmtId="0" fontId="19" fillId="0" borderId="0"/>
    <xf numFmtId="0" fontId="278" fillId="0" borderId="0"/>
    <xf numFmtId="0" fontId="8" fillId="44" borderId="0"/>
    <xf numFmtId="0" fontId="59" fillId="0" borderId="54"/>
    <xf numFmtId="0" fontId="49" fillId="0" borderId="0"/>
    <xf numFmtId="0" fontId="19" fillId="0" borderId="0"/>
    <xf numFmtId="0" fontId="19" fillId="0" borderId="0"/>
    <xf numFmtId="0" fontId="70" fillId="0" borderId="0"/>
    <xf numFmtId="0" fontId="59" fillId="0" borderId="54"/>
    <xf numFmtId="0" fontId="70" fillId="0" borderId="0"/>
    <xf numFmtId="0" fontId="278" fillId="0" borderId="0"/>
    <xf numFmtId="0" fontId="70" fillId="0" borderId="0"/>
    <xf numFmtId="0" fontId="278" fillId="0" borderId="0"/>
    <xf numFmtId="0" fontId="70" fillId="0" borderId="0"/>
    <xf numFmtId="0" fontId="70" fillId="0" borderId="0"/>
    <xf numFmtId="0" fontId="59" fillId="0" borderId="0"/>
    <xf numFmtId="0" fontId="19" fillId="0" borderId="0"/>
    <xf numFmtId="0" fontId="70" fillId="0" borderId="0"/>
    <xf numFmtId="0" fontId="276" fillId="0" borderId="132"/>
    <xf numFmtId="0" fontId="70" fillId="0" borderId="0"/>
    <xf numFmtId="0" fontId="70" fillId="0" borderId="0"/>
    <xf numFmtId="0" fontId="278" fillId="0" borderId="0"/>
    <xf numFmtId="0" fontId="19" fillId="0" borderId="0"/>
    <xf numFmtId="0" fontId="272" fillId="82" borderId="116"/>
    <xf numFmtId="0" fontId="278" fillId="0" borderId="0"/>
    <xf numFmtId="0" fontId="278" fillId="0" borderId="0"/>
    <xf numFmtId="0" fontId="278" fillId="48" borderId="83"/>
    <xf numFmtId="0" fontId="278" fillId="0" borderId="0"/>
    <xf numFmtId="0" fontId="70" fillId="0" borderId="0"/>
    <xf numFmtId="0" fontId="278" fillId="0" borderId="0"/>
    <xf numFmtId="0" fontId="70" fillId="0" borderId="0"/>
    <xf numFmtId="0" fontId="278" fillId="48" borderId="83"/>
    <xf numFmtId="0" fontId="278" fillId="0" borderId="0"/>
    <xf numFmtId="0" fontId="239" fillId="0" borderId="0"/>
    <xf numFmtId="0" fontId="19" fillId="0" borderId="0"/>
    <xf numFmtId="0" fontId="19" fillId="0" borderId="0"/>
    <xf numFmtId="0" fontId="19" fillId="0" borderId="0"/>
    <xf numFmtId="0" fontId="70" fillId="0" borderId="0"/>
    <xf numFmtId="0" fontId="70" fillId="0" borderId="0"/>
    <xf numFmtId="0" fontId="70" fillId="0" borderId="0"/>
    <xf numFmtId="0" fontId="139" fillId="44" borderId="61"/>
    <xf numFmtId="0" fontId="8" fillId="44" borderId="0"/>
    <xf numFmtId="0" fontId="70" fillId="0" borderId="0"/>
    <xf numFmtId="0" fontId="278" fillId="0" borderId="0"/>
    <xf numFmtId="0" fontId="19" fillId="0" borderId="0"/>
    <xf numFmtId="0" fontId="38" fillId="42" borderId="0"/>
    <xf numFmtId="0" fontId="70" fillId="0" borderId="0"/>
    <xf numFmtId="0" fontId="70" fillId="0" borderId="0"/>
    <xf numFmtId="0" fontId="70" fillId="0" borderId="0"/>
    <xf numFmtId="0" fontId="278" fillId="0" borderId="0"/>
    <xf numFmtId="0" fontId="278" fillId="48" borderId="83"/>
    <xf numFmtId="0" fontId="19" fillId="0" borderId="0"/>
    <xf numFmtId="0" fontId="70" fillId="0" borderId="0"/>
    <xf numFmtId="0" fontId="70" fillId="0" borderId="0"/>
    <xf numFmtId="0" fontId="278" fillId="0" borderId="0"/>
    <xf numFmtId="0" fontId="19" fillId="0" borderId="0"/>
    <xf numFmtId="0" fontId="19" fillId="0" borderId="0"/>
    <xf numFmtId="0" fontId="64" fillId="0" borderId="55"/>
    <xf numFmtId="0" fontId="56" fillId="0" borderId="52"/>
    <xf numFmtId="0" fontId="85" fillId="0" borderId="144"/>
    <xf numFmtId="0" fontId="70" fillId="0" borderId="0"/>
    <xf numFmtId="0" fontId="70" fillId="0" borderId="0"/>
    <xf numFmtId="0" fontId="19" fillId="0" borderId="0"/>
    <xf numFmtId="0" fontId="38" fillId="42" borderId="0"/>
    <xf numFmtId="0" fontId="278" fillId="0" borderId="0"/>
    <xf numFmtId="0" fontId="19" fillId="0" borderId="0"/>
    <xf numFmtId="0" fontId="70" fillId="0" borderId="0"/>
    <xf numFmtId="0" fontId="8" fillId="51" borderId="0"/>
    <xf numFmtId="0" fontId="45" fillId="71" borderId="0"/>
    <xf numFmtId="0" fontId="64" fillId="0" borderId="55"/>
    <xf numFmtId="0" fontId="276" fillId="0" borderId="0"/>
    <xf numFmtId="0" fontId="70" fillId="0" borderId="0"/>
    <xf numFmtId="0" fontId="70" fillId="0" borderId="0"/>
    <xf numFmtId="0" fontId="70" fillId="0" borderId="0"/>
    <xf numFmtId="0" fontId="19" fillId="0" borderId="0"/>
    <xf numFmtId="0" fontId="146" fillId="0" borderId="0"/>
    <xf numFmtId="0" fontId="70" fillId="0" borderId="0"/>
    <xf numFmtId="0" fontId="19" fillId="0" borderId="0"/>
    <xf numFmtId="0" fontId="19" fillId="0" borderId="0"/>
    <xf numFmtId="0" fontId="19" fillId="0" borderId="0"/>
    <xf numFmtId="0" fontId="278" fillId="0" borderId="0"/>
    <xf numFmtId="0" fontId="278" fillId="0" borderId="0"/>
    <xf numFmtId="0" fontId="70" fillId="0" borderId="0"/>
    <xf numFmtId="0" fontId="278" fillId="0" borderId="0"/>
    <xf numFmtId="0" fontId="51" fillId="89" borderId="0"/>
    <xf numFmtId="0" fontId="70" fillId="0" borderId="0"/>
    <xf numFmtId="0" fontId="278" fillId="0" borderId="0"/>
    <xf numFmtId="0" fontId="70" fillId="0" borderId="0"/>
    <xf numFmtId="0" fontId="59" fillId="0" borderId="54"/>
    <xf numFmtId="0" fontId="19" fillId="0" borderId="0"/>
    <xf numFmtId="0" fontId="278" fillId="0" borderId="0"/>
    <xf numFmtId="0" fontId="19" fillId="0" borderId="0"/>
    <xf numFmtId="0" fontId="19" fillId="0" borderId="0"/>
    <xf numFmtId="0" fontId="270" fillId="0" borderId="112"/>
    <xf numFmtId="0" fontId="278" fillId="0" borderId="0"/>
    <xf numFmtId="0" fontId="70" fillId="0" borderId="0"/>
    <xf numFmtId="0" fontId="45" fillId="47" borderId="0"/>
    <xf numFmtId="0" fontId="278" fillId="0" borderId="0"/>
    <xf numFmtId="0" fontId="19" fillId="0" borderId="0"/>
    <xf numFmtId="0" fontId="70" fillId="0" borderId="0"/>
    <xf numFmtId="0" fontId="70" fillId="0" borderId="0"/>
    <xf numFmtId="0" fontId="70" fillId="0" borderId="0"/>
    <xf numFmtId="0" fontId="278" fillId="0" borderId="0"/>
    <xf numFmtId="0" fontId="270" fillId="0" borderId="112"/>
    <xf numFmtId="0" fontId="276" fillId="0" borderId="132"/>
    <xf numFmtId="0" fontId="79" fillId="0" borderId="0"/>
    <xf numFmtId="0" fontId="70" fillId="0" borderId="0"/>
    <xf numFmtId="0" fontId="70" fillId="0" borderId="0"/>
    <xf numFmtId="0" fontId="278" fillId="48" borderId="83"/>
    <xf numFmtId="0" fontId="62" fillId="0" borderId="0"/>
    <xf numFmtId="0" fontId="70" fillId="0" borderId="0"/>
    <xf numFmtId="0" fontId="278" fillId="0" borderId="0"/>
    <xf numFmtId="0" fontId="70" fillId="44" borderId="0"/>
    <xf numFmtId="0" fontId="139" fillId="44" borderId="61"/>
    <xf numFmtId="0" fontId="19" fillId="0" borderId="0"/>
    <xf numFmtId="0" fontId="272" fillId="0" borderId="144"/>
    <xf numFmtId="0" fontId="70" fillId="0" borderId="0"/>
    <xf numFmtId="0" fontId="70" fillId="0" borderId="0"/>
    <xf numFmtId="0" fontId="278" fillId="0" borderId="0"/>
    <xf numFmtId="0" fontId="19" fillId="0" borderId="0"/>
    <xf numFmtId="0" fontId="19" fillId="0" borderId="0"/>
    <xf numFmtId="0" fontId="70" fillId="0" borderId="0"/>
    <xf numFmtId="0" fontId="19" fillId="0" borderId="0"/>
    <xf numFmtId="0" fontId="46" fillId="0" borderId="0"/>
    <xf numFmtId="0" fontId="59" fillId="0" borderId="0"/>
    <xf numFmtId="0" fontId="70" fillId="0" borderId="0"/>
    <xf numFmtId="0" fontId="66" fillId="0" borderId="0"/>
    <xf numFmtId="0" fontId="64" fillId="0" borderId="55"/>
    <xf numFmtId="0" fontId="70" fillId="0" borderId="0"/>
    <xf numFmtId="0" fontId="70" fillId="0" borderId="0"/>
    <xf numFmtId="0" fontId="139" fillId="44" borderId="61"/>
    <xf numFmtId="0" fontId="278" fillId="0" borderId="0"/>
    <xf numFmtId="0" fontId="19" fillId="0" borderId="0"/>
    <xf numFmtId="0" fontId="70" fillId="0" borderId="0"/>
    <xf numFmtId="0" fontId="278" fillId="0" borderId="0"/>
    <xf numFmtId="0" fontId="278" fillId="0" borderId="0"/>
    <xf numFmtId="0" fontId="70" fillId="0" borderId="0"/>
    <xf numFmtId="0" fontId="17" fillId="0" borderId="0"/>
    <xf numFmtId="0" fontId="278" fillId="0" borderId="0"/>
    <xf numFmtId="0" fontId="70" fillId="0" borderId="0"/>
    <xf numFmtId="0" fontId="70" fillId="0" borderId="0"/>
    <xf numFmtId="0" fontId="278" fillId="0" borderId="0"/>
    <xf numFmtId="0" fontId="19" fillId="0" borderId="0"/>
    <xf numFmtId="0" fontId="278" fillId="48" borderId="83"/>
    <xf numFmtId="0" fontId="70" fillId="0" borderId="0"/>
    <xf numFmtId="0" fontId="19" fillId="0" borderId="0"/>
    <xf numFmtId="0" fontId="270" fillId="0" borderId="112"/>
    <xf numFmtId="0" fontId="59" fillId="0" borderId="54"/>
    <xf numFmtId="0" fontId="70" fillId="0" borderId="0"/>
    <xf numFmtId="0" fontId="70" fillId="0" borderId="0"/>
    <xf numFmtId="0" fontId="70" fillId="0" borderId="0"/>
    <xf numFmtId="0" fontId="278" fillId="0" borderId="0"/>
    <xf numFmtId="0" fontId="19" fillId="0" borderId="0"/>
    <xf numFmtId="0" fontId="278" fillId="0" borderId="0"/>
    <xf numFmtId="0" fontId="278" fillId="0" borderId="0"/>
    <xf numFmtId="0" fontId="19" fillId="0" borderId="0"/>
    <xf numFmtId="0" fontId="19" fillId="0" borderId="0"/>
    <xf numFmtId="0" fontId="139" fillId="44" borderId="61"/>
    <xf numFmtId="0" fontId="70" fillId="0" borderId="0"/>
    <xf numFmtId="0" fontId="70" fillId="0" borderId="0"/>
    <xf numFmtId="0" fontId="19" fillId="0" borderId="0"/>
    <xf numFmtId="0" fontId="278" fillId="0" borderId="0"/>
    <xf numFmtId="0" fontId="70" fillId="39" borderId="0"/>
    <xf numFmtId="0" fontId="70" fillId="0" borderId="0"/>
    <xf numFmtId="0" fontId="278" fillId="0" borderId="0"/>
    <xf numFmtId="0" fontId="70" fillId="0" borderId="0"/>
    <xf numFmtId="0" fontId="70" fillId="0" borderId="0"/>
    <xf numFmtId="0" fontId="19" fillId="0" borderId="0"/>
    <xf numFmtId="0" fontId="65" fillId="0" borderId="0"/>
    <xf numFmtId="0" fontId="70" fillId="0" borderId="0"/>
    <xf numFmtId="0" fontId="270" fillId="0" borderId="112"/>
    <xf numFmtId="0" fontId="19" fillId="0" borderId="0"/>
    <xf numFmtId="0" fontId="278" fillId="0" borderId="0"/>
    <xf numFmtId="0" fontId="74" fillId="47" borderId="0"/>
    <xf numFmtId="0" fontId="278" fillId="0" borderId="0"/>
    <xf numFmtId="0" fontId="278" fillId="48" borderId="83"/>
    <xf numFmtId="0" fontId="278" fillId="0" borderId="0"/>
    <xf numFmtId="0" fontId="134" fillId="0" borderId="0"/>
    <xf numFmtId="0" fontId="76" fillId="51" borderId="0"/>
    <xf numFmtId="0" fontId="70" fillId="0" borderId="0"/>
    <xf numFmtId="0" fontId="139" fillId="44" borderId="61"/>
    <xf numFmtId="0" fontId="278" fillId="0" borderId="67"/>
    <xf numFmtId="0" fontId="278" fillId="0" borderId="0"/>
    <xf numFmtId="0" fontId="278" fillId="0" borderId="0"/>
    <xf numFmtId="0" fontId="278" fillId="0" borderId="0"/>
    <xf numFmtId="0" fontId="253" fillId="48" borderId="83"/>
    <xf numFmtId="0" fontId="19" fillId="0" borderId="0"/>
    <xf numFmtId="0" fontId="278" fillId="0" borderId="0"/>
    <xf numFmtId="0" fontId="46" fillId="0" borderId="0"/>
    <xf numFmtId="0" fontId="253" fillId="48" borderId="83"/>
    <xf numFmtId="0" fontId="19" fillId="0" borderId="0"/>
    <xf numFmtId="0" fontId="272" fillId="0" borderId="0"/>
    <xf numFmtId="0" fontId="70" fillId="39" borderId="0"/>
    <xf numFmtId="0" fontId="19" fillId="0" borderId="0"/>
    <xf numFmtId="0" fontId="70" fillId="0" borderId="0"/>
    <xf numFmtId="0" fontId="19" fillId="0" borderId="0"/>
    <xf numFmtId="0" fontId="278" fillId="0" borderId="0"/>
    <xf numFmtId="0" fontId="70" fillId="0" borderId="0"/>
    <xf numFmtId="0" fontId="278" fillId="0" borderId="0"/>
    <xf numFmtId="0" fontId="70" fillId="0" borderId="0"/>
    <xf numFmtId="0" fontId="270" fillId="0" borderId="112"/>
    <xf numFmtId="0" fontId="59" fillId="0" borderId="54"/>
    <xf numFmtId="0" fontId="70" fillId="0" borderId="0"/>
    <xf numFmtId="0" fontId="139" fillId="44" borderId="61"/>
    <xf numFmtId="0" fontId="278" fillId="0" borderId="0"/>
    <xf numFmtId="0" fontId="278" fillId="0" borderId="0"/>
    <xf numFmtId="0" fontId="278" fillId="0" borderId="0"/>
    <xf numFmtId="0" fontId="19" fillId="0" borderId="0"/>
    <xf numFmtId="0" fontId="99" fillId="45" borderId="61"/>
    <xf numFmtId="0" fontId="70" fillId="0" borderId="0"/>
    <xf numFmtId="0" fontId="64" fillId="0" borderId="55"/>
    <xf numFmtId="0" fontId="19" fillId="0" borderId="0"/>
    <xf numFmtId="0" fontId="70" fillId="0" borderId="0"/>
    <xf numFmtId="0" fontId="70" fillId="0" borderId="0"/>
    <xf numFmtId="0" fontId="19" fillId="0" borderId="0"/>
    <xf numFmtId="0" fontId="278" fillId="0" borderId="0"/>
    <xf numFmtId="0" fontId="64" fillId="0" borderId="55"/>
    <xf numFmtId="0" fontId="70" fillId="0" borderId="0"/>
    <xf numFmtId="0" fontId="278" fillId="0" borderId="0"/>
    <xf numFmtId="0" fontId="272" fillId="0" borderId="144"/>
    <xf numFmtId="0" fontId="278" fillId="0" borderId="0"/>
    <xf numFmtId="0" fontId="139" fillId="44" borderId="61"/>
    <xf numFmtId="0" fontId="278" fillId="0" borderId="0"/>
    <xf numFmtId="0" fontId="70" fillId="0" borderId="0"/>
    <xf numFmtId="0" fontId="70" fillId="0" borderId="0"/>
    <xf numFmtId="0" fontId="70" fillId="0" borderId="0"/>
    <xf numFmtId="0" fontId="19" fillId="0" borderId="0"/>
    <xf numFmtId="0" fontId="278" fillId="0" borderId="0"/>
    <xf numFmtId="0" fontId="70" fillId="14" borderId="50"/>
    <xf numFmtId="0" fontId="19" fillId="0" borderId="0"/>
    <xf numFmtId="0" fontId="70" fillId="0" borderId="0"/>
    <xf numFmtId="0" fontId="3" fillId="63" borderId="137"/>
    <xf numFmtId="0" fontId="46" fillId="0" borderId="0"/>
    <xf numFmtId="0" fontId="70" fillId="49" borderId="0"/>
    <xf numFmtId="0" fontId="70" fillId="0" borderId="0"/>
    <xf numFmtId="0" fontId="70" fillId="0" borderId="0"/>
    <xf numFmtId="0" fontId="278" fillId="0" borderId="0"/>
    <xf numFmtId="0" fontId="278" fillId="0" borderId="0"/>
    <xf numFmtId="0" fontId="19" fillId="0" borderId="0"/>
    <xf numFmtId="0" fontId="253" fillId="48" borderId="83"/>
    <xf numFmtId="0" fontId="56" fillId="0" borderId="52"/>
    <xf numFmtId="0" fontId="70" fillId="0" borderId="0"/>
    <xf numFmtId="0" fontId="139" fillId="44" borderId="61"/>
    <xf numFmtId="0" fontId="74" fillId="60" borderId="0"/>
    <xf numFmtId="0" fontId="52" fillId="0" borderId="0"/>
    <xf numFmtId="0" fontId="85" fillId="0" borderId="54"/>
    <xf numFmtId="0" fontId="70" fillId="0" borderId="0"/>
    <xf numFmtId="0" fontId="70" fillId="0" borderId="0"/>
    <xf numFmtId="0" fontId="70" fillId="0" borderId="0"/>
    <xf numFmtId="0" fontId="278" fillId="0" borderId="0"/>
    <xf numFmtId="0" fontId="19" fillId="0" borderId="0"/>
    <xf numFmtId="0" fontId="70" fillId="0" borderId="0"/>
    <xf numFmtId="0" fontId="157" fillId="76" borderId="128"/>
    <xf numFmtId="0" fontId="19" fillId="0" borderId="0"/>
    <xf numFmtId="0" fontId="70" fillId="0" borderId="0"/>
    <xf numFmtId="0" fontId="19" fillId="0" borderId="0"/>
    <xf numFmtId="0" fontId="253" fillId="48" borderId="83"/>
    <xf numFmtId="0" fontId="240" fillId="0" borderId="0"/>
    <xf numFmtId="0" fontId="278" fillId="48" borderId="83"/>
    <xf numFmtId="0" fontId="278" fillId="0" borderId="96"/>
    <xf numFmtId="0" fontId="19" fillId="0" borderId="0"/>
    <xf numFmtId="0" fontId="59" fillId="0" borderId="54"/>
    <xf numFmtId="0" fontId="59" fillId="0" borderId="54"/>
    <xf numFmtId="0" fontId="278" fillId="48" borderId="83"/>
    <xf numFmtId="0" fontId="59" fillId="0" borderId="0"/>
    <xf numFmtId="0" fontId="113" fillId="0" borderId="0"/>
    <xf numFmtId="0" fontId="19" fillId="0" borderId="0"/>
    <xf numFmtId="0" fontId="278" fillId="0" borderId="0"/>
    <xf numFmtId="0" fontId="278" fillId="0" borderId="0"/>
    <xf numFmtId="0" fontId="19" fillId="0" borderId="0"/>
    <xf numFmtId="0" fontId="278" fillId="0" borderId="0"/>
    <xf numFmtId="0" fontId="278" fillId="0" borderId="0"/>
    <xf numFmtId="0" fontId="70" fillId="0" borderId="0"/>
    <xf numFmtId="0" fontId="139" fillId="44" borderId="61"/>
    <xf numFmtId="0" fontId="141" fillId="0" borderId="168"/>
    <xf numFmtId="0" fontId="70" fillId="14" borderId="50"/>
    <xf numFmtId="0" fontId="19" fillId="0" borderId="0"/>
    <xf numFmtId="0" fontId="70" fillId="0" borderId="0"/>
    <xf numFmtId="0" fontId="253" fillId="48" borderId="83"/>
    <xf numFmtId="0" fontId="278" fillId="0" borderId="0"/>
    <xf numFmtId="0" fontId="70" fillId="0" borderId="0"/>
    <xf numFmtId="0" fontId="19" fillId="0" borderId="0"/>
    <xf numFmtId="0" fontId="278" fillId="0" borderId="0"/>
    <xf numFmtId="0" fontId="19" fillId="0" borderId="0"/>
    <xf numFmtId="0" fontId="64" fillId="0" borderId="55"/>
    <xf numFmtId="0" fontId="278" fillId="0" borderId="0"/>
    <xf numFmtId="0" fontId="278" fillId="0" borderId="0"/>
    <xf numFmtId="0" fontId="19" fillId="0" borderId="0"/>
    <xf numFmtId="0" fontId="19" fillId="0" borderId="0"/>
    <xf numFmtId="0" fontId="59" fillId="0" borderId="54"/>
    <xf numFmtId="0" fontId="70" fillId="0" borderId="0"/>
    <xf numFmtId="0" fontId="70" fillId="42" borderId="0"/>
    <xf numFmtId="0" fontId="19" fillId="0" borderId="0"/>
    <xf numFmtId="0" fontId="171" fillId="0" borderId="0"/>
    <xf numFmtId="0" fontId="157" fillId="76" borderId="128"/>
    <xf numFmtId="0" fontId="70" fillId="0" borderId="0"/>
    <xf numFmtId="0" fontId="70" fillId="0" borderId="0"/>
    <xf numFmtId="0" fontId="70" fillId="0" borderId="0"/>
    <xf numFmtId="0" fontId="70" fillId="0" borderId="0"/>
    <xf numFmtId="0" fontId="19" fillId="0" borderId="0"/>
    <xf numFmtId="0" fontId="208" fillId="1" borderId="132"/>
    <xf numFmtId="0" fontId="140" fillId="44" borderId="61"/>
    <xf numFmtId="0" fontId="21" fillId="0" borderId="111"/>
    <xf numFmtId="0" fontId="70" fillId="0" borderId="0"/>
    <xf numFmtId="0" fontId="19" fillId="0" borderId="0"/>
    <xf numFmtId="0" fontId="70" fillId="0" borderId="0"/>
    <xf numFmtId="0" fontId="74" fillId="60" borderId="0"/>
    <xf numFmtId="0" fontId="278" fillId="48" borderId="83"/>
    <xf numFmtId="0" fontId="8" fillId="45" borderId="0"/>
    <xf numFmtId="0" fontId="278" fillId="0" borderId="0"/>
    <xf numFmtId="0" fontId="70" fillId="0" borderId="0"/>
    <xf numFmtId="0" fontId="19" fillId="0" borderId="0"/>
    <xf numFmtId="0" fontId="19" fillId="0" borderId="0"/>
    <xf numFmtId="0" fontId="19" fillId="0" borderId="0"/>
    <xf numFmtId="0" fontId="70" fillId="0" borderId="0"/>
    <xf numFmtId="0" fontId="70" fillId="0" borderId="0"/>
    <xf numFmtId="0" fontId="272" fillId="82" borderId="116"/>
    <xf numFmtId="0" fontId="19" fillId="0" borderId="0"/>
    <xf numFmtId="0" fontId="59" fillId="0" borderId="54"/>
    <xf numFmtId="0" fontId="278" fillId="0" borderId="0"/>
    <xf numFmtId="0" fontId="70" fillId="0" borderId="0"/>
    <xf numFmtId="0" fontId="270" fillId="0" borderId="112"/>
    <xf numFmtId="0" fontId="70" fillId="0" borderId="0"/>
    <xf numFmtId="0" fontId="19" fillId="0" borderId="0"/>
    <xf numFmtId="0" fontId="139" fillId="44" borderId="61"/>
    <xf numFmtId="0" fontId="262" fillId="0" borderId="0"/>
    <xf numFmtId="0" fontId="19" fillId="0" borderId="0"/>
    <xf numFmtId="0" fontId="70" fillId="0" borderId="0"/>
    <xf numFmtId="0" fontId="70" fillId="0" borderId="0"/>
    <xf numFmtId="0" fontId="139" fillId="44" borderId="61"/>
    <xf numFmtId="0" fontId="19" fillId="0" borderId="0"/>
    <xf numFmtId="0" fontId="19" fillId="0" borderId="0"/>
    <xf numFmtId="0" fontId="70" fillId="0" borderId="0"/>
    <xf numFmtId="0" fontId="19" fillId="0" borderId="0"/>
    <xf numFmtId="0" fontId="270" fillId="0" borderId="112"/>
    <xf numFmtId="0" fontId="19" fillId="0" borderId="0"/>
    <xf numFmtId="0" fontId="70" fillId="39" borderId="0"/>
    <xf numFmtId="0" fontId="278" fillId="0" borderId="0"/>
    <xf numFmtId="0" fontId="70" fillId="0" borderId="0"/>
    <xf numFmtId="0" fontId="70" fillId="0" borderId="0"/>
    <xf numFmtId="0" fontId="192" fillId="0" borderId="79"/>
    <xf numFmtId="0" fontId="70" fillId="0" borderId="0"/>
    <xf numFmtId="0" fontId="70" fillId="0" borderId="0"/>
    <xf numFmtId="0" fontId="139" fillId="44" borderId="61"/>
    <xf numFmtId="0" fontId="19" fillId="0" borderId="0"/>
    <xf numFmtId="0" fontId="19" fillId="0" borderId="0"/>
    <xf numFmtId="0" fontId="70" fillId="0" borderId="0"/>
    <xf numFmtId="0" fontId="278" fillId="0" borderId="0"/>
    <xf numFmtId="0" fontId="278" fillId="0" borderId="0"/>
    <xf numFmtId="0" fontId="50" fillId="0" borderId="0"/>
    <xf numFmtId="0" fontId="59" fillId="0" borderId="54"/>
    <xf numFmtId="0" fontId="19" fillId="0" borderId="0"/>
    <xf numFmtId="0" fontId="19" fillId="40" borderId="0"/>
    <xf numFmtId="0" fontId="139" fillId="44" borderId="61"/>
    <xf numFmtId="0" fontId="278" fillId="0" borderId="0"/>
    <xf numFmtId="0" fontId="70" fillId="0" borderId="0"/>
    <xf numFmtId="0" fontId="19" fillId="0" borderId="0"/>
    <xf numFmtId="0" fontId="139" fillId="44" borderId="61"/>
    <xf numFmtId="0" fontId="19" fillId="0" borderId="0"/>
    <xf numFmtId="0" fontId="19" fillId="0" borderId="0"/>
    <xf numFmtId="0" fontId="62" fillId="0" borderId="0"/>
    <xf numFmtId="0" fontId="278" fillId="0" borderId="0"/>
    <xf numFmtId="0" fontId="70" fillId="0" borderId="0"/>
    <xf numFmtId="0" fontId="139" fillId="44" borderId="61"/>
    <xf numFmtId="0" fontId="70" fillId="0" borderId="0"/>
    <xf numFmtId="0" fontId="278" fillId="0" borderId="0"/>
    <xf numFmtId="0" fontId="278" fillId="0" borderId="0"/>
    <xf numFmtId="0" fontId="70" fillId="0" borderId="0"/>
    <xf numFmtId="0" fontId="278" fillId="0" borderId="0"/>
    <xf numFmtId="0" fontId="70" fillId="0" borderId="0"/>
    <xf numFmtId="0" fontId="278" fillId="0" borderId="0"/>
    <xf numFmtId="0" fontId="278" fillId="0" borderId="0"/>
    <xf numFmtId="0" fontId="70" fillId="0" borderId="0"/>
    <xf numFmtId="0" fontId="278" fillId="0" borderId="0"/>
    <xf numFmtId="0" fontId="19" fillId="0" borderId="0"/>
    <xf numFmtId="0" fontId="278" fillId="0" borderId="0"/>
    <xf numFmtId="0" fontId="70" fillId="0" borderId="0"/>
    <xf numFmtId="0" fontId="70" fillId="0" borderId="0"/>
    <xf numFmtId="0" fontId="19" fillId="0" borderId="0"/>
    <xf numFmtId="0" fontId="70" fillId="0" borderId="0"/>
    <xf numFmtId="0" fontId="70" fillId="0" borderId="0"/>
    <xf numFmtId="0" fontId="92" fillId="0" borderId="0"/>
    <xf numFmtId="0" fontId="64" fillId="0" borderId="55"/>
    <xf numFmtId="0" fontId="278" fillId="0" borderId="0"/>
    <xf numFmtId="0" fontId="19" fillId="48" borderId="0"/>
    <xf numFmtId="0" fontId="70" fillId="0" borderId="0"/>
    <xf numFmtId="0" fontId="70" fillId="0" borderId="0"/>
    <xf numFmtId="0" fontId="278" fillId="0" borderId="0"/>
    <xf numFmtId="0" fontId="278" fillId="0" borderId="0"/>
    <xf numFmtId="0" fontId="70" fillId="0" borderId="0"/>
    <xf numFmtId="0" fontId="70" fillId="0" borderId="0"/>
    <xf numFmtId="0" fontId="19" fillId="0" borderId="0"/>
    <xf numFmtId="0" fontId="278" fillId="0" borderId="0"/>
    <xf numFmtId="0" fontId="278" fillId="48" borderId="83"/>
    <xf numFmtId="0" fontId="278" fillId="0" borderId="0"/>
    <xf numFmtId="0" fontId="19" fillId="0" borderId="0"/>
    <xf numFmtId="0" fontId="70" fillId="0" borderId="0"/>
    <xf numFmtId="0" fontId="70" fillId="0" borderId="0"/>
    <xf numFmtId="0" fontId="19" fillId="0" borderId="0"/>
    <xf numFmtId="0" fontId="70" fillId="0" borderId="0"/>
    <xf numFmtId="0" fontId="278" fillId="0" borderId="0"/>
    <xf numFmtId="0" fontId="19" fillId="0" borderId="0"/>
    <xf numFmtId="0" fontId="278" fillId="0" borderId="0"/>
    <xf numFmtId="0" fontId="139" fillId="44" borderId="61"/>
    <xf numFmtId="0" fontId="149" fillId="75" borderId="137"/>
    <xf numFmtId="0" fontId="70" fillId="0" borderId="0"/>
    <xf numFmtId="0" fontId="59" fillId="0" borderId="0"/>
    <xf numFmtId="0" fontId="276" fillId="0" borderId="132"/>
    <xf numFmtId="0" fontId="70" fillId="0" borderId="0"/>
    <xf numFmtId="0" fontId="63" fillId="0" borderId="55"/>
    <xf numFmtId="0" fontId="70" fillId="0" borderId="0"/>
    <xf numFmtId="0" fontId="278" fillId="0" borderId="0"/>
    <xf numFmtId="0" fontId="70" fillId="0" borderId="0"/>
    <xf numFmtId="0" fontId="19" fillId="0" borderId="0"/>
    <xf numFmtId="0" fontId="49" fillId="0" borderId="0"/>
    <xf numFmtId="0" fontId="278" fillId="0" borderId="0"/>
    <xf numFmtId="0" fontId="50" fillId="0" borderId="0"/>
    <xf numFmtId="0" fontId="19" fillId="0" borderId="0"/>
    <xf numFmtId="0" fontId="50" fillId="0" borderId="0"/>
    <xf numFmtId="0" fontId="70" fillId="0" borderId="0"/>
    <xf numFmtId="0" fontId="139" fillId="44" borderId="61"/>
    <xf numFmtId="0" fontId="70" fillId="0" borderId="0"/>
    <xf numFmtId="0" fontId="278" fillId="0" borderId="0"/>
    <xf numFmtId="0" fontId="278" fillId="0" borderId="0"/>
    <xf numFmtId="0" fontId="68" fillId="0" borderId="0"/>
    <xf numFmtId="0" fontId="70" fillId="0" borderId="0"/>
    <xf numFmtId="0" fontId="70" fillId="0" borderId="0"/>
    <xf numFmtId="0" fontId="70" fillId="0" borderId="0"/>
    <xf numFmtId="0" fontId="19" fillId="0" borderId="0"/>
    <xf numFmtId="0" fontId="37" fillId="9" borderId="0"/>
    <xf numFmtId="0" fontId="278" fillId="0" borderId="0"/>
    <xf numFmtId="0" fontId="278" fillId="0" borderId="0"/>
    <xf numFmtId="0" fontId="74" fillId="55" borderId="0"/>
    <xf numFmtId="0" fontId="70" fillId="0" borderId="0"/>
    <xf numFmtId="0" fontId="278" fillId="0" borderId="0"/>
    <xf numFmtId="0" fontId="19" fillId="0" borderId="0"/>
    <xf numFmtId="0" fontId="70" fillId="0" borderId="0"/>
    <xf numFmtId="0" fontId="19" fillId="0" borderId="0"/>
    <xf numFmtId="0" fontId="70" fillId="0" borderId="0"/>
    <xf numFmtId="0" fontId="45" fillId="40" borderId="0"/>
    <xf numFmtId="0" fontId="19" fillId="0" borderId="0"/>
    <xf numFmtId="0" fontId="70" fillId="0" borderId="0"/>
    <xf numFmtId="0" fontId="19" fillId="0" borderId="0"/>
    <xf numFmtId="0" fontId="19" fillId="0" borderId="0"/>
    <xf numFmtId="0" fontId="56" fillId="0" borderId="52"/>
    <xf numFmtId="0" fontId="19" fillId="0" borderId="0"/>
    <xf numFmtId="0" fontId="278" fillId="0" borderId="0"/>
    <xf numFmtId="0" fontId="70" fillId="0" borderId="0"/>
    <xf numFmtId="0" fontId="70" fillId="0" borderId="0"/>
    <xf numFmtId="0" fontId="139" fillId="44" borderId="61"/>
    <xf numFmtId="0" fontId="70" fillId="0" borderId="0"/>
    <xf numFmtId="0" fontId="278" fillId="48" borderId="83"/>
    <xf numFmtId="0" fontId="270" fillId="0" borderId="112"/>
    <xf numFmtId="0" fontId="278" fillId="48" borderId="83"/>
    <xf numFmtId="0" fontId="70" fillId="0" borderId="0"/>
    <xf numFmtId="0" fontId="50" fillId="0" borderId="0"/>
    <xf numFmtId="0" fontId="19" fillId="0" borderId="0"/>
    <xf numFmtId="0" fontId="70" fillId="0" borderId="0"/>
    <xf numFmtId="0" fontId="19" fillId="0" borderId="0"/>
    <xf numFmtId="0" fontId="278" fillId="0" borderId="0"/>
    <xf numFmtId="0" fontId="19" fillId="21" borderId="0"/>
    <xf numFmtId="0" fontId="70" fillId="0" borderId="0"/>
    <xf numFmtId="0" fontId="70" fillId="0" borderId="0"/>
    <xf numFmtId="0" fontId="70" fillId="0" borderId="0"/>
    <xf numFmtId="0" fontId="19" fillId="0" borderId="0"/>
    <xf numFmtId="0" fontId="19" fillId="0" borderId="0"/>
    <xf numFmtId="0" fontId="270" fillId="0" borderId="112"/>
    <xf numFmtId="0" fontId="70" fillId="0" borderId="0"/>
    <xf numFmtId="0" fontId="70" fillId="0" borderId="0"/>
    <xf numFmtId="0" fontId="70" fillId="0" borderId="0"/>
    <xf numFmtId="0" fontId="70" fillId="0" borderId="0"/>
    <xf numFmtId="0" fontId="278" fillId="0" borderId="0"/>
    <xf numFmtId="0" fontId="19" fillId="0" borderId="0"/>
    <xf numFmtId="0" fontId="70" fillId="0" borderId="0"/>
    <xf numFmtId="0" fontId="278" fillId="0" borderId="0"/>
    <xf numFmtId="0" fontId="56" fillId="0" borderId="52"/>
    <xf numFmtId="0" fontId="70" fillId="0" borderId="0"/>
    <xf numFmtId="0" fontId="59" fillId="0" borderId="54"/>
    <xf numFmtId="0" fontId="278" fillId="0" borderId="78"/>
    <xf numFmtId="0" fontId="8" fillId="47" borderId="0"/>
    <xf numFmtId="0" fontId="278" fillId="0" borderId="0"/>
    <xf numFmtId="0" fontId="45" fillId="50" borderId="0"/>
    <xf numFmtId="0" fontId="172" fillId="0" borderId="0"/>
    <xf numFmtId="0" fontId="70" fillId="0" borderId="0"/>
    <xf numFmtId="0" fontId="139" fillId="44" borderId="61"/>
    <xf numFmtId="0" fontId="270" fillId="0" borderId="112"/>
    <xf numFmtId="0" fontId="64" fillId="0" borderId="55"/>
    <xf numFmtId="0" fontId="19" fillId="0" borderId="0"/>
    <xf numFmtId="0" fontId="70" fillId="0" borderId="0"/>
    <xf numFmtId="0" fontId="278" fillId="0" borderId="0"/>
    <xf numFmtId="0" fontId="70" fillId="0" borderId="0"/>
    <xf numFmtId="0" fontId="139" fillId="44" borderId="61"/>
    <xf numFmtId="0" fontId="70" fillId="0" borderId="0"/>
    <xf numFmtId="0" fontId="70" fillId="0" borderId="0"/>
    <xf numFmtId="0" fontId="278" fillId="0" borderId="0"/>
    <xf numFmtId="0" fontId="70" fillId="0" borderId="0"/>
    <xf numFmtId="0" fontId="70" fillId="0" borderId="0"/>
    <xf numFmtId="0" fontId="70" fillId="0" borderId="0"/>
    <xf numFmtId="0" fontId="70" fillId="0" borderId="0"/>
    <xf numFmtId="0" fontId="278" fillId="0" borderId="0"/>
    <xf numFmtId="0" fontId="19" fillId="0" borderId="0"/>
    <xf numFmtId="0" fontId="139" fillId="44" borderId="61"/>
    <xf numFmtId="0" fontId="70" fillId="0" borderId="0"/>
    <xf numFmtId="0" fontId="19" fillId="0" borderId="0"/>
    <xf numFmtId="0" fontId="59" fillId="0" borderId="54"/>
    <xf numFmtId="0" fontId="70" fillId="0" borderId="0"/>
    <xf numFmtId="0" fontId="278" fillId="0" borderId="0"/>
    <xf numFmtId="0" fontId="19" fillId="0" borderId="0"/>
    <xf numFmtId="0" fontId="270" fillId="0" borderId="112"/>
    <xf numFmtId="0" fontId="70" fillId="0" borderId="0"/>
    <xf numFmtId="0" fontId="270" fillId="0" borderId="112"/>
    <xf numFmtId="0" fontId="278" fillId="0" borderId="0"/>
    <xf numFmtId="0" fontId="70" fillId="0" borderId="0"/>
    <xf numFmtId="0" fontId="278" fillId="61" borderId="0"/>
    <xf numFmtId="0" fontId="278" fillId="48" borderId="83"/>
    <xf numFmtId="0" fontId="278" fillId="0" borderId="0"/>
    <xf numFmtId="0" fontId="19" fillId="0" borderId="0"/>
    <xf numFmtId="0" fontId="270" fillId="0" borderId="112"/>
    <xf numFmtId="0" fontId="46" fillId="0" borderId="0"/>
    <xf numFmtId="0" fontId="278" fillId="0" borderId="0"/>
    <xf numFmtId="0" fontId="19" fillId="0" borderId="0"/>
    <xf numFmtId="0" fontId="278" fillId="48" borderId="83"/>
    <xf numFmtId="0" fontId="70" fillId="0" borderId="0"/>
    <xf numFmtId="0" fontId="278" fillId="48" borderId="83"/>
    <xf numFmtId="0" fontId="19" fillId="0" borderId="0"/>
    <xf numFmtId="0" fontId="70" fillId="0" borderId="0"/>
    <xf numFmtId="0" fontId="70" fillId="0" borderId="0"/>
    <xf numFmtId="0" fontId="140" fillId="44" borderId="61"/>
    <xf numFmtId="0" fontId="63" fillId="0" borderId="55"/>
    <xf numFmtId="0" fontId="70" fillId="0" borderId="0"/>
    <xf numFmtId="0" fontId="70" fillId="0" borderId="0"/>
    <xf numFmtId="0" fontId="70" fillId="0" borderId="0"/>
    <xf numFmtId="0" fontId="19" fillId="0" borderId="0"/>
    <xf numFmtId="0" fontId="70" fillId="0" borderId="0"/>
    <xf numFmtId="0" fontId="278" fillId="0" borderId="0"/>
    <xf numFmtId="0" fontId="278" fillId="0" borderId="0"/>
    <xf numFmtId="0" fontId="70" fillId="0" borderId="0"/>
    <xf numFmtId="0" fontId="70" fillId="0" borderId="0"/>
    <xf numFmtId="0" fontId="278" fillId="0" borderId="0"/>
    <xf numFmtId="0" fontId="19" fillId="0" borderId="0"/>
    <xf numFmtId="0" fontId="70" fillId="0" borderId="0"/>
    <xf numFmtId="0" fontId="70" fillId="0" borderId="0"/>
    <xf numFmtId="0" fontId="50" fillId="0" borderId="0"/>
    <xf numFmtId="0" fontId="70" fillId="0" borderId="0"/>
    <xf numFmtId="0" fontId="278" fillId="48" borderId="83"/>
    <xf numFmtId="0" fontId="19" fillId="0" borderId="0"/>
    <xf numFmtId="0" fontId="253" fillId="48" borderId="83"/>
    <xf numFmtId="0" fontId="19" fillId="0" borderId="0"/>
    <xf numFmtId="0" fontId="70" fillId="0" borderId="0"/>
    <xf numFmtId="0" fontId="278" fillId="0" borderId="0"/>
    <xf numFmtId="0" fontId="278" fillId="0" borderId="0"/>
    <xf numFmtId="0" fontId="70" fillId="0" borderId="0"/>
    <xf numFmtId="0" fontId="70" fillId="0" borderId="0"/>
    <xf numFmtId="0" fontId="74" fillId="55" borderId="0"/>
    <xf numFmtId="0" fontId="19" fillId="0" borderId="0"/>
    <xf numFmtId="0" fontId="70" fillId="0" borderId="0"/>
    <xf numFmtId="0" fontId="278" fillId="0" borderId="0"/>
    <xf numFmtId="0" fontId="70" fillId="0" borderId="0"/>
    <xf numFmtId="0" fontId="19" fillId="0" borderId="0"/>
    <xf numFmtId="0" fontId="278" fillId="0" borderId="0"/>
    <xf numFmtId="0" fontId="8" fillId="45" borderId="0"/>
    <xf numFmtId="0" fontId="70" fillId="0" borderId="0"/>
    <xf numFmtId="0" fontId="70" fillId="0" borderId="0"/>
    <xf numFmtId="0" fontId="272" fillId="0" borderId="0"/>
    <xf numFmtId="0" fontId="70" fillId="0" borderId="0"/>
    <xf numFmtId="0" fontId="270" fillId="0" borderId="112"/>
    <xf numFmtId="0" fontId="19" fillId="0" borderId="0"/>
    <xf numFmtId="0" fontId="278" fillId="0" borderId="0"/>
    <xf numFmtId="0" fontId="19" fillId="0" borderId="0"/>
    <xf numFmtId="0" fontId="197" fillId="52" borderId="0"/>
    <xf numFmtId="0" fontId="70" fillId="0" borderId="0"/>
    <xf numFmtId="0" fontId="70" fillId="0" borderId="0"/>
    <xf numFmtId="0" fontId="70" fillId="0" borderId="0"/>
    <xf numFmtId="0" fontId="70" fillId="0" borderId="0"/>
    <xf numFmtId="0" fontId="270" fillId="0" borderId="112"/>
    <xf numFmtId="0" fontId="99" fillId="45" borderId="61"/>
    <xf numFmtId="0" fontId="64" fillId="0" borderId="55"/>
    <xf numFmtId="0" fontId="70" fillId="0" borderId="0"/>
    <xf numFmtId="0" fontId="278" fillId="0" borderId="0"/>
    <xf numFmtId="0" fontId="19" fillId="0" borderId="0"/>
    <xf numFmtId="0" fontId="56" fillId="0" borderId="52"/>
    <xf numFmtId="0" fontId="70" fillId="0" borderId="0"/>
    <xf numFmtId="0" fontId="278" fillId="0" borderId="0"/>
    <xf numFmtId="0" fontId="70" fillId="0" borderId="0"/>
    <xf numFmtId="0" fontId="278" fillId="48" borderId="83"/>
    <xf numFmtId="0" fontId="19" fillId="0" borderId="0"/>
    <xf numFmtId="0" fontId="278" fillId="0" borderId="0"/>
    <xf numFmtId="0" fontId="19" fillId="0" borderId="0"/>
    <xf numFmtId="0" fontId="76" fillId="47" borderId="0"/>
    <xf numFmtId="0" fontId="70" fillId="0" borderId="0"/>
    <xf numFmtId="0" fontId="70" fillId="0" borderId="0"/>
    <xf numFmtId="0" fontId="278" fillId="0" borderId="0"/>
    <xf numFmtId="0" fontId="19" fillId="0" borderId="0"/>
    <xf numFmtId="0" fontId="278" fillId="0" borderId="0"/>
    <xf numFmtId="0" fontId="17" fillId="0" borderId="114"/>
    <xf numFmtId="0" fontId="278" fillId="0" borderId="0"/>
    <xf numFmtId="0" fontId="278" fillId="0" borderId="0"/>
    <xf numFmtId="0" fontId="278" fillId="0" borderId="0"/>
    <xf numFmtId="0" fontId="278" fillId="0" borderId="0"/>
    <xf numFmtId="0" fontId="56" fillId="0" borderId="52"/>
    <xf numFmtId="0" fontId="62" fillId="0" borderId="0"/>
    <xf numFmtId="0" fontId="46" fillId="0" borderId="0"/>
    <xf numFmtId="0" fontId="139" fillId="44" borderId="61"/>
    <xf numFmtId="0" fontId="70" fillId="0" borderId="0"/>
    <xf numFmtId="0" fontId="70" fillId="0" borderId="0"/>
    <xf numFmtId="0" fontId="19" fillId="0" borderId="0"/>
    <xf numFmtId="0" fontId="70" fillId="0" borderId="0"/>
    <xf numFmtId="0" fontId="56" fillId="0" borderId="52"/>
    <xf numFmtId="0" fontId="278" fillId="0" borderId="0"/>
    <xf numFmtId="0" fontId="19" fillId="48" borderId="0"/>
    <xf numFmtId="0" fontId="70" fillId="0" borderId="0"/>
    <xf numFmtId="0" fontId="70" fillId="0" borderId="0"/>
    <xf numFmtId="0" fontId="278" fillId="0" borderId="0"/>
    <xf numFmtId="0" fontId="70" fillId="0" borderId="0"/>
    <xf numFmtId="0" fontId="74" fillId="59" borderId="0"/>
    <xf numFmtId="0" fontId="70" fillId="0" borderId="0"/>
    <xf numFmtId="0" fontId="139" fillId="44" borderId="61"/>
    <xf numFmtId="0" fontId="58" fillId="0" borderId="0"/>
    <xf numFmtId="0" fontId="70" fillId="0" borderId="0"/>
    <xf numFmtId="0" fontId="70" fillId="0" borderId="0"/>
    <xf numFmtId="0" fontId="74" fillId="58" borderId="0"/>
    <xf numFmtId="0" fontId="19" fillId="0" borderId="0"/>
    <xf numFmtId="0" fontId="59" fillId="0" borderId="54"/>
    <xf numFmtId="0" fontId="19" fillId="0" borderId="0"/>
    <xf numFmtId="0" fontId="70" fillId="0" borderId="0"/>
    <xf numFmtId="0" fontId="75" fillId="0" borderId="0"/>
    <xf numFmtId="0" fontId="278" fillId="0" borderId="0"/>
    <xf numFmtId="0" fontId="70" fillId="0" borderId="0"/>
    <xf numFmtId="0" fontId="19" fillId="0" borderId="0"/>
    <xf numFmtId="0" fontId="228" fillId="45" borderId="84"/>
    <xf numFmtId="0" fontId="276" fillId="0" borderId="132"/>
    <xf numFmtId="0" fontId="70" fillId="0" borderId="0"/>
    <xf numFmtId="0" fontId="56" fillId="0" borderId="52"/>
    <xf numFmtId="0" fontId="70" fillId="0" borderId="0"/>
    <xf numFmtId="0" fontId="278" fillId="48" borderId="83"/>
    <xf numFmtId="0" fontId="278" fillId="0" borderId="0"/>
    <xf numFmtId="0" fontId="70" fillId="0" borderId="0"/>
    <xf numFmtId="0" fontId="278" fillId="0" borderId="0"/>
    <xf numFmtId="0" fontId="270" fillId="0" borderId="112"/>
    <xf numFmtId="0" fontId="278" fillId="0" borderId="0"/>
    <xf numFmtId="0" fontId="70" fillId="0" borderId="0"/>
    <xf numFmtId="0" fontId="70" fillId="0" borderId="0"/>
    <xf numFmtId="0" fontId="278" fillId="0" borderId="0"/>
    <xf numFmtId="0" fontId="70" fillId="0" borderId="0"/>
    <xf numFmtId="0" fontId="70" fillId="0" borderId="0"/>
    <xf numFmtId="0" fontId="70" fillId="0" borderId="0"/>
    <xf numFmtId="0" fontId="278" fillId="0" borderId="0"/>
    <xf numFmtId="0" fontId="140" fillId="44" borderId="61"/>
    <xf numFmtId="0" fontId="104" fillId="0" borderId="63"/>
    <xf numFmtId="0" fontId="70" fillId="0" borderId="0"/>
    <xf numFmtId="0" fontId="85" fillId="0" borderId="144"/>
    <xf numFmtId="0" fontId="19" fillId="0" borderId="0"/>
    <xf numFmtId="0" fontId="70" fillId="0" borderId="0"/>
    <xf numFmtId="0" fontId="70" fillId="0" borderId="0"/>
    <xf numFmtId="0" fontId="19" fillId="0" borderId="0"/>
    <xf numFmtId="0" fontId="278" fillId="0" borderId="0"/>
    <xf numFmtId="0" fontId="278" fillId="0" borderId="0"/>
    <xf numFmtId="0" fontId="70" fillId="0" borderId="0"/>
    <xf numFmtId="0" fontId="59" fillId="0" borderId="54"/>
    <xf numFmtId="0" fontId="278" fillId="48" borderId="83"/>
    <xf numFmtId="0" fontId="278" fillId="0" borderId="0"/>
    <xf numFmtId="0" fontId="19" fillId="0" borderId="0"/>
    <xf numFmtId="0" fontId="139" fillId="44" borderId="61"/>
    <xf numFmtId="0" fontId="70" fillId="0" borderId="0"/>
    <xf numFmtId="0" fontId="278" fillId="0" borderId="0"/>
    <xf numFmtId="0" fontId="278" fillId="0" borderId="0"/>
    <xf numFmtId="0" fontId="19" fillId="0" borderId="0"/>
    <xf numFmtId="0" fontId="8" fillId="92" borderId="100"/>
    <xf numFmtId="0" fontId="70" fillId="0" borderId="0"/>
    <xf numFmtId="0" fontId="278" fillId="0" borderId="0"/>
    <xf numFmtId="0" fontId="70" fillId="0" borderId="0"/>
    <xf numFmtId="0" fontId="70" fillId="0" borderId="0"/>
    <xf numFmtId="0" fontId="139" fillId="44" borderId="61"/>
    <xf numFmtId="0" fontId="272" fillId="74" borderId="0"/>
    <xf numFmtId="0" fontId="19" fillId="0" borderId="0"/>
    <xf numFmtId="0" fontId="70" fillId="0" borderId="0"/>
    <xf numFmtId="0" fontId="19" fillId="0" borderId="0"/>
    <xf numFmtId="0" fontId="278" fillId="0" borderId="0"/>
    <xf numFmtId="0" fontId="64" fillId="0" borderId="55"/>
    <xf numFmtId="0" fontId="278" fillId="0" borderId="0"/>
    <xf numFmtId="0" fontId="59" fillId="0" borderId="0"/>
    <xf numFmtId="0" fontId="278" fillId="0" borderId="0"/>
    <xf numFmtId="0" fontId="278" fillId="48" borderId="83"/>
    <xf numFmtId="0" fontId="70" fillId="0" borderId="0"/>
    <xf numFmtId="0" fontId="19" fillId="0" borderId="0"/>
    <xf numFmtId="0" fontId="74" fillId="54" borderId="0"/>
    <xf numFmtId="0" fontId="139" fillId="44" borderId="61"/>
    <xf numFmtId="0" fontId="19" fillId="0" borderId="0"/>
    <xf numFmtId="0" fontId="70" fillId="0" borderId="0"/>
    <xf numFmtId="0" fontId="278" fillId="0" borderId="0"/>
    <xf numFmtId="0" fontId="70" fillId="0" borderId="0"/>
    <xf numFmtId="0" fontId="59" fillId="0" borderId="54"/>
    <xf numFmtId="0" fontId="70" fillId="0" borderId="0"/>
    <xf numFmtId="0" fontId="70" fillId="0" borderId="0"/>
    <xf numFmtId="0" fontId="70" fillId="0" borderId="0"/>
    <xf numFmtId="0" fontId="70" fillId="0" borderId="0"/>
    <xf numFmtId="0" fontId="56" fillId="0" borderId="52"/>
    <xf numFmtId="0" fontId="70" fillId="0" borderId="0"/>
    <xf numFmtId="0" fontId="278" fillId="0" borderId="0"/>
    <xf numFmtId="0" fontId="272" fillId="0" borderId="144"/>
    <xf numFmtId="0" fontId="119" fillId="0" borderId="54"/>
    <xf numFmtId="0" fontId="70" fillId="0" borderId="0"/>
    <xf numFmtId="0" fontId="278" fillId="0" borderId="0"/>
    <xf numFmtId="0" fontId="278" fillId="0" borderId="0"/>
    <xf numFmtId="0" fontId="70" fillId="0" borderId="0"/>
    <xf numFmtId="0" fontId="19" fillId="0" borderId="0"/>
    <xf numFmtId="0" fontId="278" fillId="0" borderId="0"/>
    <xf numFmtId="0" fontId="19" fillId="0" borderId="0"/>
    <xf numFmtId="0" fontId="19" fillId="0" borderId="0"/>
    <xf numFmtId="0" fontId="70" fillId="0" borderId="0"/>
    <xf numFmtId="0" fontId="92" fillId="0" borderId="0"/>
    <xf numFmtId="0" fontId="278" fillId="0" borderId="0"/>
    <xf numFmtId="0" fontId="19" fillId="0" borderId="0"/>
    <xf numFmtId="0" fontId="70" fillId="0" borderId="0"/>
    <xf numFmtId="0" fontId="70" fillId="41" borderId="0"/>
    <xf numFmtId="0" fontId="70" fillId="0" borderId="0"/>
    <xf numFmtId="0" fontId="278" fillId="0" borderId="0"/>
    <xf numFmtId="0" fontId="272" fillId="61" borderId="0"/>
    <xf numFmtId="0" fontId="140" fillId="44" borderId="61"/>
    <xf numFmtId="0" fontId="278" fillId="0" borderId="0"/>
    <xf numFmtId="0" fontId="56" fillId="0" borderId="52"/>
    <xf numFmtId="0" fontId="45" fillId="50" borderId="0"/>
    <xf numFmtId="0" fontId="64" fillId="0" borderId="55"/>
    <xf numFmtId="0" fontId="278" fillId="0" borderId="0"/>
    <xf numFmtId="0" fontId="278" fillId="48" borderId="83"/>
    <xf numFmtId="0" fontId="70" fillId="0" borderId="0"/>
    <xf numFmtId="0" fontId="270" fillId="0" borderId="112"/>
    <xf numFmtId="0" fontId="278" fillId="0" borderId="0"/>
    <xf numFmtId="0" fontId="139" fillId="44" borderId="61"/>
    <xf numFmtId="0" fontId="49" fillId="0" borderId="0"/>
    <xf numFmtId="0" fontId="70" fillId="0" borderId="0"/>
    <xf numFmtId="0" fontId="70" fillId="0" borderId="0"/>
    <xf numFmtId="0" fontId="278" fillId="48" borderId="83"/>
    <xf numFmtId="0" fontId="278" fillId="48" borderId="83"/>
    <xf numFmtId="0" fontId="58" fillId="0" borderId="0"/>
    <xf numFmtId="0" fontId="56" fillId="0" borderId="52"/>
    <xf numFmtId="0" fontId="139" fillId="44" borderId="61"/>
    <xf numFmtId="0" fontId="270" fillId="0" borderId="112"/>
    <xf numFmtId="0" fontId="278" fillId="48" borderId="83"/>
    <xf numFmtId="0" fontId="46" fillId="0" borderId="0"/>
    <xf numFmtId="0" fontId="278" fillId="48" borderId="83"/>
    <xf numFmtId="0" fontId="70" fillId="0" borderId="0"/>
    <xf numFmtId="0" fontId="70" fillId="0" borderId="0"/>
    <xf numFmtId="0" fontId="70" fillId="0" borderId="0"/>
    <xf numFmtId="0" fontId="70" fillId="0" borderId="0"/>
    <xf numFmtId="0" fontId="278" fillId="0" borderId="0"/>
    <xf numFmtId="0" fontId="70" fillId="0" borderId="0"/>
    <xf numFmtId="0" fontId="278" fillId="48" borderId="83"/>
    <xf numFmtId="0" fontId="70" fillId="0" borderId="0"/>
    <xf numFmtId="0" fontId="74" fillId="54" borderId="0"/>
    <xf numFmtId="0" fontId="139" fillId="44" borderId="61"/>
    <xf numFmtId="0" fontId="70" fillId="0" borderId="0"/>
    <xf numFmtId="0" fontId="64" fillId="0" borderId="55"/>
    <xf numFmtId="0" fontId="70" fillId="0" borderId="0"/>
    <xf numFmtId="0" fontId="70" fillId="40" borderId="0"/>
    <xf numFmtId="0" fontId="19" fillId="0" borderId="0"/>
    <xf numFmtId="0" fontId="19" fillId="0" borderId="0"/>
    <xf numFmtId="0" fontId="278" fillId="48" borderId="83"/>
    <xf numFmtId="0" fontId="278" fillId="48" borderId="83"/>
    <xf numFmtId="0" fontId="64" fillId="0" borderId="55"/>
    <xf numFmtId="0" fontId="139" fillId="44" borderId="61"/>
    <xf numFmtId="0" fontId="70" fillId="0" borderId="0"/>
    <xf numFmtId="0" fontId="278" fillId="0" borderId="0"/>
    <xf numFmtId="0" fontId="70" fillId="0" borderId="0"/>
    <xf numFmtId="0" fontId="228" fillId="45" borderId="84"/>
    <xf numFmtId="0" fontId="70" fillId="0" borderId="0"/>
    <xf numFmtId="0" fontId="70" fillId="0" borderId="0"/>
    <xf numFmtId="0" fontId="19" fillId="0" borderId="0"/>
    <xf numFmtId="0" fontId="278" fillId="0" borderId="94"/>
    <xf numFmtId="0" fontId="270" fillId="0" borderId="112"/>
    <xf numFmtId="0" fontId="70" fillId="0" borderId="0"/>
    <xf numFmtId="0" fontId="59" fillId="0" borderId="54"/>
    <xf numFmtId="0" fontId="56" fillId="0" borderId="52"/>
    <xf numFmtId="0" fontId="98" fillId="45" borderId="47"/>
    <xf numFmtId="0" fontId="19" fillId="0" borderId="0"/>
    <xf numFmtId="0" fontId="70" fillId="44" borderId="0"/>
    <xf numFmtId="0" fontId="70" fillId="0" borderId="0"/>
    <xf numFmtId="0" fontId="278" fillId="0" borderId="0"/>
    <xf numFmtId="0" fontId="19" fillId="40" borderId="0"/>
    <xf numFmtId="0" fontId="278" fillId="0" borderId="0"/>
    <xf numFmtId="0" fontId="278" fillId="48" borderId="83"/>
    <xf numFmtId="0" fontId="278" fillId="0" borderId="0"/>
    <xf numFmtId="0" fontId="270" fillId="0" borderId="112"/>
    <xf numFmtId="0" fontId="19" fillId="0" borderId="0"/>
    <xf numFmtId="0" fontId="70" fillId="0" borderId="0"/>
    <xf numFmtId="0" fontId="19" fillId="0" borderId="0"/>
    <xf numFmtId="0" fontId="70" fillId="0" borderId="0"/>
    <xf numFmtId="0" fontId="70" fillId="0" borderId="0"/>
    <xf numFmtId="0" fontId="19" fillId="0" borderId="0"/>
    <xf numFmtId="0" fontId="19" fillId="0" borderId="0"/>
    <xf numFmtId="0" fontId="70" fillId="0" borderId="0"/>
    <xf numFmtId="0" fontId="8" fillId="45" borderId="0"/>
    <xf numFmtId="0" fontId="8" fillId="47" borderId="0"/>
    <xf numFmtId="0" fontId="70" fillId="0" borderId="0"/>
    <xf numFmtId="0" fontId="70" fillId="0" borderId="0"/>
    <xf numFmtId="0" fontId="278" fillId="0" borderId="0"/>
    <xf numFmtId="0" fontId="19" fillId="0" borderId="0"/>
    <xf numFmtId="0" fontId="70" fillId="0" borderId="0"/>
    <xf numFmtId="0" fontId="70" fillId="0" borderId="0"/>
    <xf numFmtId="0" fontId="70" fillId="0" borderId="0"/>
    <xf numFmtId="0" fontId="19" fillId="0" borderId="0"/>
    <xf numFmtId="0" fontId="70" fillId="0" borderId="0"/>
    <xf numFmtId="0" fontId="70" fillId="0" borderId="0"/>
    <xf numFmtId="0" fontId="70" fillId="0" borderId="0"/>
    <xf numFmtId="0" fontId="19" fillId="0" borderId="0"/>
    <xf numFmtId="0" fontId="70" fillId="0" borderId="0"/>
    <xf numFmtId="0" fontId="272" fillId="0" borderId="144"/>
    <xf numFmtId="0" fontId="19" fillId="0" borderId="0"/>
    <xf numFmtId="0" fontId="70" fillId="0" borderId="0"/>
    <xf numFmtId="0" fontId="70" fillId="0" borderId="0"/>
    <xf numFmtId="0" fontId="70" fillId="0" borderId="0"/>
    <xf numFmtId="0" fontId="70" fillId="0" borderId="0"/>
    <xf numFmtId="0" fontId="74" fillId="49" borderId="0"/>
    <xf numFmtId="0" fontId="70" fillId="0" borderId="0"/>
    <xf numFmtId="0" fontId="70" fillId="0" borderId="0"/>
    <xf numFmtId="0" fontId="270" fillId="0" borderId="112"/>
    <xf numFmtId="0" fontId="70" fillId="0" borderId="0"/>
    <xf numFmtId="0" fontId="19" fillId="0" borderId="0"/>
    <xf numFmtId="0" fontId="270" fillId="0" borderId="112"/>
    <xf numFmtId="0" fontId="270" fillId="0" borderId="112"/>
    <xf numFmtId="0" fontId="70" fillId="0" borderId="0"/>
    <xf numFmtId="0" fontId="70" fillId="0" borderId="0"/>
    <xf numFmtId="0" fontId="70" fillId="0" borderId="0"/>
    <xf numFmtId="0" fontId="19" fillId="0" borderId="0"/>
    <xf numFmtId="0" fontId="278" fillId="0" borderId="0"/>
    <xf numFmtId="0" fontId="19" fillId="0" borderId="0"/>
    <xf numFmtId="0" fontId="70" fillId="0" borderId="0"/>
    <xf numFmtId="0" fontId="70" fillId="0" borderId="0"/>
    <xf numFmtId="0" fontId="273" fillId="0" borderId="128"/>
    <xf numFmtId="0" fontId="70" fillId="0" borderId="0"/>
    <xf numFmtId="0" fontId="70" fillId="0" borderId="0"/>
    <xf numFmtId="0" fontId="70" fillId="0" borderId="0"/>
    <xf numFmtId="0" fontId="278" fillId="48" borderId="83"/>
    <xf numFmtId="0" fontId="70" fillId="0" borderId="0"/>
    <xf numFmtId="0" fontId="70" fillId="0" borderId="0"/>
    <xf numFmtId="0" fontId="52" fillId="0" borderId="0"/>
    <xf numFmtId="0" fontId="70" fillId="0" borderId="0"/>
    <xf numFmtId="0" fontId="70" fillId="0" borderId="0"/>
    <xf numFmtId="0" fontId="70" fillId="47" borderId="0"/>
    <xf numFmtId="0" fontId="278" fillId="0" borderId="0"/>
    <xf numFmtId="0" fontId="19" fillId="0" borderId="0"/>
    <xf numFmtId="0" fontId="19" fillId="0" borderId="0"/>
    <xf numFmtId="0" fontId="278" fillId="48" borderId="83"/>
    <xf numFmtId="0" fontId="70" fillId="0" borderId="0"/>
    <xf numFmtId="0" fontId="278" fillId="0" borderId="0"/>
    <xf numFmtId="0" fontId="278" fillId="0" borderId="0"/>
    <xf numFmtId="0" fontId="19" fillId="0" borderId="0"/>
    <xf numFmtId="0" fontId="278" fillId="0" borderId="0"/>
    <xf numFmtId="0" fontId="74" fillId="47" borderId="0"/>
    <xf numFmtId="0" fontId="70" fillId="0" borderId="0"/>
    <xf numFmtId="0" fontId="70" fillId="0" borderId="0"/>
    <xf numFmtId="0" fontId="70" fillId="0" borderId="0"/>
    <xf numFmtId="0" fontId="70" fillId="0" borderId="0"/>
    <xf numFmtId="0" fontId="70" fillId="0" borderId="0"/>
    <xf numFmtId="0" fontId="19" fillId="0" borderId="0"/>
    <xf numFmtId="0" fontId="55" fillId="0" borderId="0"/>
    <xf numFmtId="0" fontId="70" fillId="0" borderId="0"/>
    <xf numFmtId="0" fontId="70" fillId="0" borderId="0"/>
    <xf numFmtId="0" fontId="278" fillId="0" borderId="0"/>
    <xf numFmtId="0" fontId="70" fillId="0" borderId="0"/>
    <xf numFmtId="0" fontId="278" fillId="0" borderId="0"/>
    <xf numFmtId="0" fontId="70" fillId="0" borderId="0"/>
    <xf numFmtId="0" fontId="278" fillId="0" borderId="0"/>
    <xf numFmtId="0" fontId="19" fillId="0" borderId="0"/>
    <xf numFmtId="0" fontId="278" fillId="0" borderId="0"/>
    <xf numFmtId="0" fontId="70" fillId="0" borderId="0"/>
    <xf numFmtId="0" fontId="70" fillId="0" borderId="0"/>
    <xf numFmtId="0" fontId="19" fillId="0" borderId="0"/>
    <xf numFmtId="0" fontId="192" fillId="0" borderId="79"/>
    <xf numFmtId="0" fontId="278" fillId="48" borderId="83"/>
    <xf numFmtId="0" fontId="70" fillId="0" borderId="0"/>
    <xf numFmtId="0" fontId="278" fillId="48" borderId="83"/>
    <xf numFmtId="0" fontId="278" fillId="0" borderId="0"/>
    <xf numFmtId="0" fontId="70" fillId="0" borderId="0"/>
    <xf numFmtId="0" fontId="70" fillId="0" borderId="0"/>
    <xf numFmtId="0" fontId="92" fillId="0" borderId="0"/>
    <xf numFmtId="0" fontId="19" fillId="0" borderId="0"/>
    <xf numFmtId="0" fontId="278" fillId="0" borderId="0"/>
    <xf numFmtId="0" fontId="19" fillId="0" borderId="0"/>
    <xf numFmtId="0" fontId="70" fillId="0" borderId="0"/>
    <xf numFmtId="0" fontId="70" fillId="0" borderId="0"/>
    <xf numFmtId="0" fontId="70" fillId="0" borderId="0"/>
    <xf numFmtId="0" fontId="19" fillId="0" borderId="0"/>
    <xf numFmtId="0" fontId="19" fillId="0" borderId="0"/>
    <xf numFmtId="0" fontId="70" fillId="0" borderId="0"/>
    <xf numFmtId="0" fontId="70" fillId="0" borderId="0"/>
    <xf numFmtId="0" fontId="278" fillId="0" borderId="0"/>
    <xf numFmtId="0" fontId="56" fillId="0" borderId="52"/>
    <xf numFmtId="0" fontId="70" fillId="0" borderId="0"/>
    <xf numFmtId="0" fontId="278" fillId="0" borderId="0"/>
    <xf numFmtId="0" fontId="278" fillId="0" borderId="0"/>
    <xf numFmtId="0" fontId="270" fillId="0" borderId="112"/>
    <xf numFmtId="0" fontId="19" fillId="0" borderId="0"/>
    <xf numFmtId="0" fontId="19" fillId="0" borderId="0"/>
    <xf numFmtId="0" fontId="70" fillId="0" borderId="0"/>
    <xf numFmtId="0" fontId="70" fillId="0" borderId="0"/>
    <xf numFmtId="0" fontId="19" fillId="0" borderId="0"/>
    <xf numFmtId="0" fontId="19" fillId="0" borderId="0"/>
    <xf numFmtId="0" fontId="70" fillId="50" borderId="0"/>
    <xf numFmtId="0" fontId="76" fillId="55" borderId="0"/>
    <xf numFmtId="0" fontId="19" fillId="0" borderId="0"/>
    <xf numFmtId="0" fontId="19" fillId="0" borderId="0"/>
    <xf numFmtId="0" fontId="19" fillId="0" borderId="0"/>
    <xf numFmtId="0" fontId="68" fillId="0" borderId="0"/>
    <xf numFmtId="0" fontId="70" fillId="0" borderId="0"/>
    <xf numFmtId="0" fontId="278" fillId="48" borderId="83"/>
    <xf numFmtId="0" fontId="70" fillId="0" borderId="0"/>
    <xf numFmtId="0" fontId="278" fillId="0" borderId="0"/>
    <xf numFmtId="0" fontId="139" fillId="44" borderId="61"/>
    <xf numFmtId="0" fontId="278" fillId="0" borderId="0"/>
    <xf numFmtId="0" fontId="70" fillId="0" borderId="0"/>
    <xf numFmtId="0" fontId="70" fillId="0" borderId="0"/>
    <xf numFmtId="0" fontId="278" fillId="0" borderId="0"/>
    <xf numFmtId="0" fontId="45" fillId="43" borderId="0"/>
    <xf numFmtId="0" fontId="56" fillId="0" borderId="52"/>
    <xf numFmtId="0" fontId="19" fillId="0" borderId="0"/>
    <xf numFmtId="0" fontId="278" fillId="0" borderId="0"/>
    <xf numFmtId="0" fontId="70" fillId="0" borderId="0"/>
    <xf numFmtId="0" fontId="70" fillId="0" borderId="0"/>
    <xf numFmtId="0" fontId="276" fillId="0" borderId="132"/>
    <xf numFmtId="0" fontId="19" fillId="0" borderId="0"/>
    <xf numFmtId="0" fontId="19" fillId="0" borderId="0"/>
    <xf numFmtId="0" fontId="278" fillId="0" borderId="0"/>
    <xf numFmtId="0" fontId="70" fillId="0" borderId="0"/>
    <xf numFmtId="0" fontId="70" fillId="0" borderId="0"/>
    <xf numFmtId="0" fontId="70" fillId="0" borderId="0"/>
    <xf numFmtId="0" fontId="278" fillId="0" borderId="0"/>
    <xf numFmtId="0" fontId="278" fillId="48" borderId="83"/>
    <xf numFmtId="0" fontId="270" fillId="0" borderId="112"/>
    <xf numFmtId="0" fontId="19" fillId="0" borderId="0"/>
    <xf numFmtId="0" fontId="70" fillId="0" borderId="0"/>
    <xf numFmtId="0" fontId="70" fillId="0" borderId="0"/>
    <xf numFmtId="0" fontId="63" fillId="0" borderId="55"/>
    <xf numFmtId="0" fontId="278" fillId="0" borderId="0"/>
    <xf numFmtId="0" fontId="139" fillId="44" borderId="61"/>
    <xf numFmtId="0" fontId="70" fillId="0" borderId="0"/>
    <xf numFmtId="0" fontId="70" fillId="0" borderId="0"/>
    <xf numFmtId="0" fontId="3" fillId="63" borderId="137"/>
    <xf numFmtId="0" fontId="74" fillId="58" borderId="0"/>
    <xf numFmtId="0" fontId="70" fillId="0" borderId="0"/>
    <xf numFmtId="0" fontId="139" fillId="44" borderId="61"/>
    <xf numFmtId="0" fontId="45" fillId="40" borderId="0"/>
    <xf numFmtId="0" fontId="139" fillId="44" borderId="61"/>
    <xf numFmtId="0" fontId="139" fillId="44" borderId="61"/>
    <xf numFmtId="0" fontId="70" fillId="0" borderId="0"/>
    <xf numFmtId="0" fontId="19" fillId="0" borderId="0"/>
    <xf numFmtId="0" fontId="19" fillId="0" borderId="0"/>
    <xf numFmtId="0" fontId="278" fillId="0" borderId="0"/>
    <xf numFmtId="0" fontId="70" fillId="14" borderId="50"/>
    <xf numFmtId="0" fontId="278" fillId="0" borderId="0"/>
    <xf numFmtId="0" fontId="70" fillId="0" borderId="0"/>
    <xf numFmtId="0" fontId="7" fillId="95" borderId="40"/>
    <xf numFmtId="0" fontId="278" fillId="0" borderId="0"/>
    <xf numFmtId="0" fontId="70" fillId="0" borderId="0"/>
    <xf numFmtId="0" fontId="278" fillId="0" borderId="0"/>
    <xf numFmtId="0" fontId="81" fillId="0" borderId="0"/>
    <xf numFmtId="0" fontId="70" fillId="46" borderId="0"/>
    <xf numFmtId="0" fontId="278" fillId="0" borderId="0"/>
    <xf numFmtId="0" fontId="70" fillId="0" borderId="0"/>
    <xf numFmtId="0" fontId="270" fillId="0" borderId="112"/>
    <xf numFmtId="0" fontId="70" fillId="0" borderId="0"/>
    <xf numFmtId="0" fontId="278" fillId="48" borderId="83"/>
    <xf numFmtId="0" fontId="70" fillId="0" borderId="0"/>
    <xf numFmtId="0" fontId="278" fillId="48" borderId="83"/>
    <xf numFmtId="0" fontId="278" fillId="0" borderId="0"/>
    <xf numFmtId="0" fontId="278" fillId="0" borderId="0"/>
    <xf numFmtId="0" fontId="19" fillId="0" borderId="0"/>
    <xf numFmtId="0" fontId="19" fillId="0" borderId="0"/>
    <xf numFmtId="0" fontId="19" fillId="0" borderId="0"/>
    <xf numFmtId="0" fontId="139" fillId="44" borderId="61"/>
    <xf numFmtId="0" fontId="19" fillId="48" borderId="0"/>
    <xf numFmtId="0" fontId="19" fillId="0" borderId="0"/>
    <xf numFmtId="0" fontId="70" fillId="0" borderId="0"/>
    <xf numFmtId="0" fontId="276" fillId="0" borderId="0"/>
    <xf numFmtId="0" fontId="278" fillId="0" borderId="0"/>
    <xf numFmtId="0" fontId="70" fillId="0" borderId="0"/>
    <xf numFmtId="0" fontId="19" fillId="0" borderId="0"/>
    <xf numFmtId="0" fontId="19" fillId="0" borderId="0"/>
    <xf numFmtId="0" fontId="70" fillId="0" borderId="0"/>
    <xf numFmtId="0" fontId="278" fillId="0" borderId="0"/>
    <xf numFmtId="0" fontId="58" fillId="0" borderId="0"/>
    <xf numFmtId="0" fontId="278" fillId="0" borderId="0"/>
    <xf numFmtId="0" fontId="70" fillId="0" borderId="0"/>
    <xf numFmtId="0" fontId="70" fillId="0" borderId="0"/>
    <xf numFmtId="0" fontId="19" fillId="0" borderId="0"/>
    <xf numFmtId="0" fontId="70" fillId="0" borderId="0"/>
    <xf numFmtId="0" fontId="278" fillId="48" borderId="83"/>
    <xf numFmtId="0" fontId="278" fillId="0" borderId="0"/>
    <xf numFmtId="0" fontId="70" fillId="0" borderId="0"/>
    <xf numFmtId="0" fontId="278" fillId="48" borderId="83"/>
    <xf numFmtId="0" fontId="278" fillId="0" borderId="0"/>
    <xf numFmtId="0" fontId="19" fillId="0" borderId="0"/>
    <xf numFmtId="0" fontId="64" fillId="0" borderId="55"/>
    <xf numFmtId="0" fontId="270" fillId="0" borderId="112"/>
    <xf numFmtId="0" fontId="79" fillId="0" borderId="116"/>
    <xf numFmtId="0" fontId="278" fillId="0" borderId="0"/>
    <xf numFmtId="0" fontId="70" fillId="0" borderId="0"/>
    <xf numFmtId="0" fontId="70" fillId="0" borderId="0"/>
    <xf numFmtId="0" fontId="278" fillId="0" borderId="0"/>
    <xf numFmtId="0" fontId="169" fillId="80" borderId="0"/>
    <xf numFmtId="0" fontId="70" fillId="0" borderId="0"/>
    <xf numFmtId="0" fontId="19" fillId="0" borderId="0"/>
    <xf numFmtId="0" fontId="278" fillId="48" borderId="83"/>
    <xf numFmtId="0" fontId="278" fillId="0" borderId="0"/>
    <xf numFmtId="0" fontId="278" fillId="48" borderId="83"/>
    <xf numFmtId="0" fontId="270" fillId="0" borderId="112"/>
    <xf numFmtId="0" fontId="19" fillId="28" borderId="0"/>
    <xf numFmtId="0" fontId="70" fillId="0" borderId="0"/>
    <xf numFmtId="0" fontId="278" fillId="0" borderId="0"/>
    <xf numFmtId="0" fontId="85" fillId="0" borderId="54"/>
    <xf numFmtId="0" fontId="263" fillId="0" borderId="108"/>
    <xf numFmtId="0" fontId="278" fillId="48" borderId="83"/>
    <xf numFmtId="0" fontId="278" fillId="48" borderId="83"/>
    <xf numFmtId="0" fontId="70" fillId="0" borderId="0"/>
    <xf numFmtId="0" fontId="278" fillId="0" borderId="0"/>
    <xf numFmtId="0" fontId="278" fillId="0" borderId="0"/>
    <xf numFmtId="0" fontId="70" fillId="0" borderId="0"/>
    <xf numFmtId="0" fontId="70" fillId="0" borderId="0"/>
    <xf numFmtId="0" fontId="8" fillId="43" borderId="0"/>
    <xf numFmtId="0" fontId="278" fillId="0" borderId="86"/>
    <xf numFmtId="0" fontId="70" fillId="0" borderId="0"/>
    <xf numFmtId="0" fontId="70" fillId="0" borderId="0"/>
    <xf numFmtId="0" fontId="19" fillId="0" borderId="0"/>
    <xf numFmtId="0" fontId="70" fillId="0" borderId="0"/>
    <xf numFmtId="0" fontId="64" fillId="0" borderId="55"/>
    <xf numFmtId="0" fontId="19" fillId="0" borderId="0"/>
    <xf numFmtId="0" fontId="270" fillId="0" borderId="112"/>
    <xf numFmtId="0" fontId="64" fillId="0" borderId="55"/>
    <xf numFmtId="0" fontId="230" fillId="0" borderId="0"/>
    <xf numFmtId="0" fontId="278" fillId="0" borderId="0"/>
    <xf numFmtId="0" fontId="70" fillId="0" borderId="0"/>
    <xf numFmtId="0" fontId="278" fillId="0" borderId="0"/>
    <xf numFmtId="0" fontId="70" fillId="0" borderId="0"/>
    <xf numFmtId="0" fontId="278" fillId="0" borderId="0"/>
    <xf numFmtId="0" fontId="70" fillId="0" borderId="0"/>
    <xf numFmtId="0" fontId="208" fillId="90" borderId="0"/>
    <xf numFmtId="0" fontId="19" fillId="0" borderId="0"/>
    <xf numFmtId="0" fontId="278" fillId="0" borderId="0"/>
    <xf numFmtId="0" fontId="278" fillId="0" borderId="0"/>
    <xf numFmtId="0" fontId="113" fillId="0" borderId="0"/>
    <xf numFmtId="0" fontId="157" fillId="76" borderId="128"/>
    <xf numFmtId="0" fontId="278" fillId="48" borderId="83"/>
    <xf numFmtId="0" fontId="19" fillId="0" borderId="0"/>
    <xf numFmtId="0" fontId="70" fillId="0" borderId="0"/>
    <xf numFmtId="0" fontId="278" fillId="48" borderId="83"/>
    <xf numFmtId="0" fontId="278" fillId="0" borderId="0"/>
    <xf numFmtId="0" fontId="19" fillId="0" borderId="0"/>
    <xf numFmtId="0" fontId="278" fillId="0" borderId="0"/>
    <xf numFmtId="0" fontId="70" fillId="0" borderId="0"/>
    <xf numFmtId="0" fontId="19" fillId="0" borderId="0"/>
    <xf numFmtId="0" fontId="70" fillId="0" borderId="0"/>
    <xf numFmtId="0" fontId="70" fillId="0" borderId="0"/>
    <xf numFmtId="0" fontId="70" fillId="0" borderId="0"/>
    <xf numFmtId="0" fontId="8" fillId="46" borderId="0"/>
    <xf numFmtId="0" fontId="70" fillId="0" borderId="0"/>
    <xf numFmtId="0" fontId="62" fillId="0" borderId="0"/>
    <xf numFmtId="0" fontId="19" fillId="0" borderId="0"/>
    <xf numFmtId="0" fontId="70" fillId="0" borderId="0"/>
    <xf numFmtId="0" fontId="139" fillId="44" borderId="61"/>
    <xf numFmtId="0" fontId="278" fillId="0" borderId="0"/>
    <xf numFmtId="0" fontId="270" fillId="0" borderId="112"/>
    <xf numFmtId="0" fontId="70" fillId="0" borderId="0"/>
    <xf numFmtId="0" fontId="19" fillId="0" borderId="0"/>
    <xf numFmtId="0" fontId="70" fillId="0" borderId="0"/>
    <xf numFmtId="0" fontId="74" fillId="56" borderId="0"/>
    <xf numFmtId="0" fontId="70" fillId="0" borderId="0"/>
    <xf numFmtId="0" fontId="278" fillId="0" borderId="0"/>
    <xf numFmtId="0" fontId="76" fillId="51" borderId="0"/>
    <xf numFmtId="0" fontId="70" fillId="0" borderId="0"/>
    <xf numFmtId="0" fontId="70" fillId="0" borderId="0"/>
    <xf numFmtId="0" fontId="70" fillId="0" borderId="0"/>
    <xf numFmtId="0" fontId="70" fillId="0" borderId="0"/>
    <xf numFmtId="0" fontId="19" fillId="0" borderId="0"/>
    <xf numFmtId="0" fontId="70" fillId="0" borderId="0"/>
    <xf numFmtId="0" fontId="270" fillId="0" borderId="112"/>
    <xf numFmtId="0" fontId="70" fillId="0" borderId="0"/>
    <xf numFmtId="0" fontId="70" fillId="0" borderId="0"/>
    <xf numFmtId="0" fontId="70" fillId="0" borderId="0"/>
    <xf numFmtId="0" fontId="70" fillId="0" borderId="0"/>
    <xf numFmtId="0" fontId="19" fillId="0" borderId="0"/>
    <xf numFmtId="0" fontId="19" fillId="0" borderId="0"/>
    <xf numFmtId="0" fontId="19" fillId="0" borderId="0"/>
    <xf numFmtId="0" fontId="70" fillId="0" borderId="0"/>
    <xf numFmtId="0" fontId="59" fillId="0" borderId="54"/>
    <xf numFmtId="0" fontId="70" fillId="0" borderId="0"/>
    <xf numFmtId="0" fontId="278" fillId="0" borderId="0"/>
    <xf numFmtId="0" fontId="70" fillId="0" borderId="0"/>
    <xf numFmtId="0" fontId="70" fillId="0" borderId="0"/>
    <xf numFmtId="0" fontId="70" fillId="0" borderId="0"/>
    <xf numFmtId="0" fontId="278" fillId="0" borderId="0"/>
    <xf numFmtId="0" fontId="19" fillId="0" borderId="0"/>
    <xf numFmtId="0" fontId="70" fillId="0" borderId="0"/>
    <xf numFmtId="0" fontId="70" fillId="0" borderId="0"/>
    <xf numFmtId="0" fontId="70" fillId="0" borderId="0"/>
    <xf numFmtId="0" fontId="19" fillId="0" borderId="0"/>
    <xf numFmtId="0" fontId="63" fillId="0" borderId="55"/>
    <xf numFmtId="0" fontId="70" fillId="0" borderId="0"/>
    <xf numFmtId="0" fontId="70" fillId="0" borderId="0"/>
    <xf numFmtId="0" fontId="19" fillId="0" borderId="0"/>
    <xf numFmtId="0" fontId="8" fillId="45" borderId="0"/>
    <xf numFmtId="0" fontId="46" fillId="0" borderId="0"/>
    <xf numFmtId="0" fontId="278" fillId="0" borderId="0"/>
    <xf numFmtId="0" fontId="19" fillId="0" borderId="0"/>
    <xf numFmtId="0" fontId="70" fillId="0" borderId="0"/>
    <xf numFmtId="0" fontId="19" fillId="0" borderId="0"/>
    <xf numFmtId="0" fontId="8" fillId="46" borderId="0"/>
    <xf numFmtId="0" fontId="70" fillId="0" borderId="0"/>
    <xf numFmtId="0" fontId="278" fillId="0" borderId="0"/>
    <xf numFmtId="0" fontId="270" fillId="0" borderId="112"/>
    <xf numFmtId="0" fontId="278" fillId="0" borderId="0"/>
    <xf numFmtId="0" fontId="46" fillId="0" borderId="0"/>
    <xf numFmtId="0" fontId="70" fillId="0" borderId="0"/>
    <xf numFmtId="0" fontId="139" fillId="44" borderId="61"/>
    <xf numFmtId="0" fontId="70" fillId="0" borderId="0"/>
    <xf numFmtId="0" fontId="19" fillId="0" borderId="0"/>
    <xf numFmtId="0" fontId="278" fillId="0" borderId="0"/>
    <xf numFmtId="0" fontId="192" fillId="0" borderId="79"/>
    <xf numFmtId="0" fontId="278" fillId="0" borderId="0"/>
    <xf numFmtId="0" fontId="278" fillId="0" borderId="0"/>
    <xf numFmtId="0" fontId="278" fillId="0" borderId="0"/>
    <xf numFmtId="0" fontId="278" fillId="0" borderId="0"/>
    <xf numFmtId="0" fontId="19" fillId="0" borderId="0"/>
    <xf numFmtId="0" fontId="70" fillId="0" borderId="0"/>
    <xf numFmtId="0" fontId="70" fillId="0" borderId="0"/>
    <xf numFmtId="0" fontId="70" fillId="0" borderId="0"/>
    <xf numFmtId="0" fontId="45" fillId="71" borderId="0"/>
    <xf numFmtId="0" fontId="278" fillId="0" borderId="0"/>
    <xf numFmtId="0" fontId="19" fillId="0" borderId="0"/>
    <xf numFmtId="0" fontId="70" fillId="0" borderId="0"/>
    <xf numFmtId="0" fontId="19" fillId="0" borderId="0"/>
    <xf numFmtId="0" fontId="74" fillId="54" borderId="0"/>
    <xf numFmtId="0" fontId="70" fillId="0" borderId="0"/>
    <xf numFmtId="0" fontId="74" fillId="55" borderId="0"/>
    <xf numFmtId="0" fontId="19" fillId="0" borderId="0"/>
    <xf numFmtId="0" fontId="70" fillId="0" borderId="0"/>
    <xf numFmtId="0" fontId="278" fillId="0" borderId="0"/>
    <xf numFmtId="0" fontId="19" fillId="0" borderId="0"/>
    <xf numFmtId="0" fontId="278" fillId="0" borderId="0"/>
    <xf numFmtId="0" fontId="70" fillId="0" borderId="0"/>
    <xf numFmtId="0" fontId="19" fillId="33" borderId="0"/>
    <xf numFmtId="0" fontId="19" fillId="0" borderId="0"/>
    <xf numFmtId="0" fontId="278" fillId="0" borderId="0"/>
    <xf numFmtId="0" fontId="99" fillId="45" borderId="61"/>
    <xf numFmtId="0" fontId="278" fillId="0" borderId="0"/>
    <xf numFmtId="0" fontId="19" fillId="0" borderId="0"/>
    <xf numFmtId="0" fontId="81" fillId="0" borderId="114"/>
    <xf numFmtId="0" fontId="278" fillId="0" borderId="0"/>
    <xf numFmtId="0" fontId="19" fillId="0" borderId="0"/>
    <xf numFmtId="0" fontId="278" fillId="48" borderId="83"/>
    <xf numFmtId="0" fontId="272" fillId="0" borderId="168"/>
    <xf numFmtId="0" fontId="70" fillId="0" borderId="0"/>
    <xf numFmtId="0" fontId="59" fillId="0" borderId="54"/>
    <xf numFmtId="0" fontId="70" fillId="44" borderId="0"/>
    <xf numFmtId="0" fontId="270" fillId="0" borderId="112"/>
    <xf numFmtId="0" fontId="70" fillId="0" borderId="0"/>
    <xf numFmtId="0" fontId="70" fillId="0" borderId="0"/>
    <xf numFmtId="0" fontId="70" fillId="0" borderId="0"/>
    <xf numFmtId="0" fontId="139" fillId="44" borderId="61"/>
    <xf numFmtId="0" fontId="270" fillId="0" borderId="112"/>
    <xf numFmtId="0" fontId="19" fillId="0" borderId="0"/>
    <xf numFmtId="0" fontId="278" fillId="0" borderId="0"/>
    <xf numFmtId="0" fontId="278" fillId="48" borderId="83"/>
    <xf numFmtId="0" fontId="278" fillId="48" borderId="83"/>
    <xf numFmtId="0" fontId="70" fillId="0" borderId="0"/>
    <xf numFmtId="0" fontId="270" fillId="0" borderId="112"/>
    <xf numFmtId="0" fontId="278" fillId="0" borderId="0"/>
    <xf numFmtId="0" fontId="19" fillId="0" borderId="0"/>
    <xf numFmtId="0" fontId="139" fillId="44" borderId="61"/>
    <xf numFmtId="0" fontId="278" fillId="48" borderId="83"/>
    <xf numFmtId="0" fontId="19" fillId="0" borderId="0"/>
    <xf numFmtId="0" fontId="228" fillId="45" borderId="84"/>
    <xf numFmtId="0" fontId="19" fillId="0" borderId="0"/>
    <xf numFmtId="0" fontId="139" fillId="44" borderId="61"/>
    <xf numFmtId="0" fontId="70" fillId="0" borderId="0"/>
    <xf numFmtId="0" fontId="19" fillId="0" borderId="0"/>
    <xf numFmtId="0" fontId="278" fillId="0" borderId="0"/>
    <xf numFmtId="0" fontId="139" fillId="44" borderId="61"/>
    <xf numFmtId="0" fontId="8" fillId="45" borderId="0"/>
    <xf numFmtId="0" fontId="19" fillId="0" borderId="0"/>
    <xf numFmtId="0" fontId="270" fillId="0" borderId="112"/>
    <xf numFmtId="0" fontId="81" fillId="0" borderId="0"/>
    <xf numFmtId="0" fontId="45" fillId="43" borderId="0"/>
    <xf numFmtId="0" fontId="19" fillId="0" borderId="0"/>
    <xf numFmtId="0" fontId="19" fillId="0" borderId="0"/>
    <xf numFmtId="0" fontId="70" fillId="0" borderId="0"/>
    <xf numFmtId="0" fontId="70" fillId="0" borderId="0"/>
    <xf numFmtId="0" fontId="278" fillId="48" borderId="83"/>
    <xf numFmtId="0" fontId="19" fillId="0" borderId="0"/>
    <xf numFmtId="0" fontId="74" fillId="58" borderId="0"/>
    <xf numFmtId="0" fontId="70" fillId="0" borderId="0"/>
    <xf numFmtId="0" fontId="70" fillId="40" borderId="0"/>
    <xf numFmtId="0" fontId="70" fillId="0" borderId="0"/>
    <xf numFmtId="0" fontId="19" fillId="0" borderId="0"/>
    <xf numFmtId="0" fontId="70" fillId="0" borderId="0"/>
    <xf numFmtId="0" fontId="139" fillId="44" borderId="61"/>
    <xf numFmtId="0" fontId="276" fillId="0" borderId="67"/>
    <xf numFmtId="0" fontId="59" fillId="0" borderId="54"/>
    <xf numFmtId="0" fontId="93" fillId="13" borderId="36"/>
    <xf numFmtId="0" fontId="19" fillId="0" borderId="0"/>
    <xf numFmtId="0" fontId="19" fillId="0" borderId="0"/>
    <xf numFmtId="0" fontId="70" fillId="0" borderId="0"/>
    <xf numFmtId="0" fontId="19" fillId="0" borderId="0"/>
    <xf numFmtId="0" fontId="70" fillId="0" borderId="0"/>
    <xf numFmtId="0" fontId="59" fillId="0" borderId="0"/>
    <xf numFmtId="0" fontId="70" fillId="0" borderId="0"/>
    <xf numFmtId="0" fontId="19" fillId="0" borderId="0"/>
    <xf numFmtId="0" fontId="70" fillId="0" borderId="0"/>
    <xf numFmtId="0" fontId="19" fillId="0" borderId="0"/>
    <xf numFmtId="0" fontId="278" fillId="0" borderId="0"/>
    <xf numFmtId="0" fontId="19" fillId="0" borderId="0"/>
    <xf numFmtId="0" fontId="74" fillId="54" borderId="0"/>
    <xf numFmtId="0" fontId="19" fillId="0" borderId="0"/>
    <xf numFmtId="0" fontId="70" fillId="0" borderId="0"/>
    <xf numFmtId="0" fontId="278" fillId="0" borderId="0"/>
    <xf numFmtId="0" fontId="70" fillId="0" borderId="0"/>
    <xf numFmtId="0" fontId="70" fillId="0" borderId="0"/>
    <xf numFmtId="0" fontId="70" fillId="0" borderId="0"/>
    <xf numFmtId="0" fontId="278" fillId="0" borderId="0"/>
    <xf numFmtId="0" fontId="70" fillId="0" borderId="0"/>
    <xf numFmtId="0" fontId="278" fillId="0" borderId="0"/>
    <xf numFmtId="0" fontId="278" fillId="0" borderId="0"/>
    <xf numFmtId="0" fontId="278" fillId="0" borderId="0"/>
    <xf numFmtId="0" fontId="70" fillId="0" borderId="0"/>
    <xf numFmtId="0" fontId="70" fillId="0" borderId="0"/>
    <xf numFmtId="0" fontId="19" fillId="0" borderId="0"/>
    <xf numFmtId="0" fontId="8" fillId="47" borderId="0"/>
    <xf numFmtId="0" fontId="19" fillId="0" borderId="0"/>
    <xf numFmtId="0" fontId="278" fillId="0" borderId="0"/>
    <xf numFmtId="0" fontId="270" fillId="0" borderId="112"/>
    <xf numFmtId="0" fontId="19" fillId="0" borderId="0"/>
    <xf numFmtId="0" fontId="19" fillId="0" borderId="0"/>
    <xf numFmtId="0" fontId="70" fillId="0" borderId="0"/>
    <xf numFmtId="0" fontId="19" fillId="0" borderId="0"/>
    <xf numFmtId="0" fontId="19" fillId="0" borderId="0"/>
    <xf numFmtId="0" fontId="19" fillId="0" borderId="0"/>
    <xf numFmtId="0" fontId="278" fillId="0" borderId="0"/>
    <xf numFmtId="0" fontId="70" fillId="0" borderId="0"/>
    <xf numFmtId="0" fontId="262" fillId="0" borderId="0"/>
    <xf numFmtId="0" fontId="19" fillId="0" borderId="0"/>
    <xf numFmtId="0" fontId="278" fillId="0" borderId="0"/>
    <xf numFmtId="0" fontId="19" fillId="0" borderId="0"/>
    <xf numFmtId="0" fontId="278" fillId="0" borderId="0"/>
    <xf numFmtId="0" fontId="70" fillId="0" borderId="0"/>
    <xf numFmtId="0" fontId="70" fillId="0" borderId="0"/>
    <xf numFmtId="0" fontId="139" fillId="44" borderId="61"/>
    <xf numFmtId="0" fontId="70" fillId="42" borderId="0"/>
    <xf numFmtId="0" fontId="70" fillId="0" borderId="0"/>
    <xf numFmtId="0" fontId="276" fillId="0" borderId="132"/>
    <xf numFmtId="0" fontId="56" fillId="0" borderId="52"/>
    <xf numFmtId="0" fontId="278" fillId="0" borderId="0"/>
    <xf numFmtId="0" fontId="70" fillId="0" borderId="0"/>
    <xf numFmtId="0" fontId="278" fillId="0" borderId="0"/>
    <xf numFmtId="0" fontId="19" fillId="0" borderId="0"/>
    <xf numFmtId="0" fontId="19" fillId="0" borderId="0"/>
    <xf numFmtId="0" fontId="8" fillId="46" borderId="0"/>
    <xf numFmtId="0" fontId="19" fillId="0" borderId="0"/>
    <xf numFmtId="0" fontId="270" fillId="0" borderId="112"/>
    <xf numFmtId="0" fontId="19" fillId="0" borderId="0"/>
    <xf numFmtId="0" fontId="19" fillId="0" borderId="0"/>
    <xf numFmtId="0" fontId="70" fillId="39" borderId="0"/>
    <xf numFmtId="0" fontId="70" fillId="0" borderId="0"/>
    <xf numFmtId="0" fontId="19" fillId="0" borderId="0"/>
    <xf numFmtId="0" fontId="19" fillId="0" borderId="0"/>
    <xf numFmtId="0" fontId="19" fillId="0" borderId="0"/>
    <xf numFmtId="0" fontId="278" fillId="0" borderId="0"/>
    <xf numFmtId="0" fontId="70" fillId="0" borderId="0"/>
    <xf numFmtId="0" fontId="19" fillId="0" borderId="0"/>
    <xf numFmtId="0" fontId="228" fillId="45" borderId="84"/>
    <xf numFmtId="0" fontId="122" fillId="0" borderId="66"/>
    <xf numFmtId="0" fontId="70" fillId="0" borderId="0"/>
    <xf numFmtId="0" fontId="70" fillId="0" borderId="0"/>
    <xf numFmtId="0" fontId="70" fillId="0" borderId="0"/>
    <xf numFmtId="0" fontId="74" fillId="56" borderId="0"/>
    <xf numFmtId="0" fontId="139" fillId="44" borderId="61"/>
    <xf numFmtId="0" fontId="70" fillId="0" borderId="0"/>
    <xf numFmtId="0" fontId="46" fillId="0" borderId="0"/>
    <xf numFmtId="0" fontId="278" fillId="0" borderId="0"/>
    <xf numFmtId="0" fontId="278" fillId="0" borderId="0"/>
    <xf numFmtId="0" fontId="70" fillId="0" borderId="0"/>
    <xf numFmtId="0" fontId="213" fillId="0" borderId="0"/>
    <xf numFmtId="0" fontId="19" fillId="0" borderId="0"/>
    <xf numFmtId="0" fontId="278" fillId="0" borderId="0"/>
    <xf numFmtId="0" fontId="46" fillId="0" borderId="0"/>
    <xf numFmtId="0" fontId="270" fillId="0" borderId="112"/>
    <xf numFmtId="0" fontId="56" fillId="0" borderId="52"/>
    <xf numFmtId="0" fontId="19" fillId="0" borderId="0"/>
    <xf numFmtId="0" fontId="139" fillId="44" borderId="61"/>
    <xf numFmtId="0" fontId="70" fillId="0" borderId="0"/>
    <xf numFmtId="0" fontId="70" fillId="0" borderId="0"/>
    <xf numFmtId="0" fontId="59" fillId="0" borderId="54"/>
    <xf numFmtId="0" fontId="70" fillId="0" borderId="0"/>
    <xf numFmtId="0" fontId="70" fillId="0" borderId="0"/>
    <xf numFmtId="0" fontId="70" fillId="0" borderId="0"/>
    <xf numFmtId="0" fontId="70" fillId="0" borderId="0"/>
    <xf numFmtId="0" fontId="19" fillId="0" borderId="0"/>
    <xf numFmtId="0" fontId="70" fillId="0" borderId="0"/>
    <xf numFmtId="0" fontId="278" fillId="0" borderId="0"/>
    <xf numFmtId="0" fontId="19" fillId="0" borderId="0"/>
    <xf numFmtId="0" fontId="139" fillId="44" borderId="61"/>
    <xf numFmtId="0" fontId="278" fillId="0" borderId="0"/>
    <xf numFmtId="0" fontId="278" fillId="48" borderId="83"/>
    <xf numFmtId="0" fontId="278" fillId="48" borderId="83"/>
    <xf numFmtId="0" fontId="70" fillId="0" borderId="0"/>
    <xf numFmtId="0" fontId="278" fillId="0" borderId="0"/>
    <xf numFmtId="0" fontId="278" fillId="0" borderId="0"/>
    <xf numFmtId="0" fontId="70" fillId="0" borderId="0"/>
    <xf numFmtId="0" fontId="270" fillId="0" borderId="112"/>
    <xf numFmtId="0" fontId="70" fillId="0" borderId="0"/>
    <xf numFmtId="0" fontId="19" fillId="0" borderId="0"/>
    <xf numFmtId="0" fontId="19" fillId="0" borderId="0"/>
    <xf numFmtId="0" fontId="228" fillId="45" borderId="84"/>
    <xf numFmtId="0" fontId="98" fillId="45" borderId="47"/>
    <xf numFmtId="0" fontId="270" fillId="0" borderId="112"/>
    <xf numFmtId="0" fontId="139" fillId="44" borderId="61"/>
    <xf numFmtId="0" fontId="70" fillId="0" borderId="0"/>
    <xf numFmtId="0" fontId="278" fillId="0" borderId="0"/>
    <xf numFmtId="0" fontId="278" fillId="0" borderId="0"/>
    <xf numFmtId="0" fontId="139" fillId="44" borderId="61"/>
    <xf numFmtId="0" fontId="19" fillId="0" borderId="0"/>
    <xf numFmtId="0" fontId="70" fillId="0" borderId="0"/>
    <xf numFmtId="0" fontId="139" fillId="44" borderId="61"/>
    <xf numFmtId="0" fontId="278" fillId="48" borderId="83"/>
    <xf numFmtId="0" fontId="19" fillId="0" borderId="0"/>
    <xf numFmtId="0" fontId="278" fillId="0" borderId="0"/>
    <xf numFmtId="0" fontId="270" fillId="0" borderId="112"/>
    <xf numFmtId="0" fontId="19" fillId="0" borderId="0"/>
    <xf numFmtId="0" fontId="70" fillId="0" borderId="0"/>
    <xf numFmtId="0" fontId="70" fillId="0" borderId="0"/>
    <xf numFmtId="0" fontId="70" fillId="0" borderId="0"/>
    <xf numFmtId="0" fontId="70" fillId="0" borderId="0"/>
    <xf numFmtId="0" fontId="278" fillId="0" borderId="0"/>
    <xf numFmtId="0" fontId="270" fillId="0" borderId="112"/>
    <xf numFmtId="0" fontId="70" fillId="0" borderId="0"/>
    <xf numFmtId="0" fontId="52" fillId="0" borderId="0"/>
    <xf numFmtId="0" fontId="139" fillId="44" borderId="61"/>
    <xf numFmtId="0" fontId="70" fillId="0" borderId="0"/>
    <xf numFmtId="0" fontId="278" fillId="0" borderId="0"/>
    <xf numFmtId="0" fontId="19" fillId="0" borderId="0"/>
    <xf numFmtId="0" fontId="70" fillId="0" borderId="0"/>
    <xf numFmtId="0" fontId="19" fillId="0" borderId="0"/>
    <xf numFmtId="0" fontId="19" fillId="0" borderId="0"/>
    <xf numFmtId="0" fontId="19" fillId="0" borderId="0"/>
    <xf numFmtId="0" fontId="19" fillId="0" borderId="0"/>
    <xf numFmtId="0" fontId="70" fillId="0" borderId="0"/>
    <xf numFmtId="0" fontId="278" fillId="48" borderId="83"/>
    <xf numFmtId="0" fontId="74" fillId="55" borderId="0"/>
    <xf numFmtId="0" fontId="19" fillId="0" borderId="0"/>
    <xf numFmtId="0" fontId="19" fillId="0" borderId="0"/>
    <xf numFmtId="0" fontId="19" fillId="0" borderId="0"/>
    <xf numFmtId="0" fontId="228" fillId="45" borderId="84"/>
    <xf numFmtId="0" fontId="278" fillId="0" borderId="0"/>
    <xf numFmtId="0" fontId="70" fillId="0" borderId="0"/>
    <xf numFmtId="0" fontId="278" fillId="48" borderId="83"/>
    <xf numFmtId="0" fontId="70" fillId="42" borderId="0"/>
    <xf numFmtId="0" fontId="278" fillId="0" borderId="0"/>
    <xf numFmtId="0" fontId="19" fillId="0" borderId="0"/>
    <xf numFmtId="0" fontId="52" fillId="0" borderId="0"/>
    <xf numFmtId="0" fontId="139" fillId="44" borderId="61"/>
    <xf numFmtId="0" fontId="70" fillId="0" borderId="0"/>
    <xf numFmtId="0" fontId="70" fillId="0" borderId="0"/>
    <xf numFmtId="0" fontId="70" fillId="0" borderId="0"/>
    <xf numFmtId="0" fontId="139" fillId="44" borderId="61"/>
    <xf numFmtId="0" fontId="149" fillId="75" borderId="137"/>
    <xf numFmtId="0" fontId="63" fillId="0" borderId="55"/>
    <xf numFmtId="0" fontId="70" fillId="0" borderId="0"/>
    <xf numFmtId="0" fontId="70" fillId="0" borderId="0"/>
    <xf numFmtId="0" fontId="19" fillId="0" borderId="0"/>
    <xf numFmtId="0" fontId="113" fillId="0" borderId="0"/>
    <xf numFmtId="0" fontId="19" fillId="0" borderId="0"/>
    <xf numFmtId="0" fontId="139" fillId="44" borderId="61"/>
    <xf numFmtId="0" fontId="278" fillId="48" borderId="83"/>
    <xf numFmtId="0" fontId="74" fillId="49" borderId="0"/>
    <xf numFmtId="0" fontId="70" fillId="0" borderId="0"/>
    <xf numFmtId="0" fontId="270" fillId="0" borderId="112"/>
    <xf numFmtId="0" fontId="19" fillId="32" borderId="0"/>
    <xf numFmtId="0" fontId="270" fillId="0" borderId="112"/>
    <xf numFmtId="0" fontId="68" fillId="0" borderId="0"/>
    <xf numFmtId="0" fontId="70" fillId="0" borderId="0"/>
    <xf numFmtId="0" fontId="70" fillId="0" borderId="0"/>
    <xf numFmtId="0" fontId="56" fillId="0" borderId="52"/>
    <xf numFmtId="0" fontId="278" fillId="0" borderId="0"/>
    <xf numFmtId="0" fontId="62" fillId="0" borderId="0"/>
    <xf numFmtId="0" fontId="81" fillId="0" borderId="132"/>
    <xf numFmtId="0" fontId="272" fillId="82" borderId="116"/>
    <xf numFmtId="0" fontId="70" fillId="0" borderId="0"/>
    <xf numFmtId="0" fontId="278" fillId="0" borderId="0"/>
    <xf numFmtId="0" fontId="19" fillId="0" borderId="0"/>
    <xf numFmtId="0" fontId="70" fillId="0" borderId="0"/>
    <xf numFmtId="0" fontId="19" fillId="0" borderId="0"/>
    <xf numFmtId="0" fontId="70" fillId="47" borderId="0"/>
    <xf numFmtId="0" fontId="270" fillId="0" borderId="112"/>
    <xf numFmtId="0" fontId="19" fillId="0" borderId="0"/>
    <xf numFmtId="0" fontId="270" fillId="0" borderId="112"/>
    <xf numFmtId="0" fontId="70" fillId="0" borderId="0"/>
    <xf numFmtId="0" fontId="74" fillId="54" borderId="0"/>
    <xf numFmtId="0" fontId="70" fillId="0" borderId="0"/>
    <xf numFmtId="0" fontId="19" fillId="0" borderId="0"/>
    <xf numFmtId="0" fontId="19" fillId="0" borderId="0"/>
    <xf numFmtId="0" fontId="278" fillId="0" borderId="0"/>
    <xf numFmtId="0" fontId="19" fillId="0" borderId="0"/>
    <xf numFmtId="0" fontId="278" fillId="0" borderId="0"/>
    <xf numFmtId="0" fontId="70" fillId="0" borderId="0"/>
    <xf numFmtId="0" fontId="70" fillId="0" borderId="0"/>
    <xf numFmtId="0" fontId="19" fillId="0" borderId="0"/>
    <xf numFmtId="0" fontId="19" fillId="0" borderId="0"/>
    <xf numFmtId="0" fontId="278" fillId="0" borderId="0"/>
    <xf numFmtId="0" fontId="139" fillId="44" borderId="61"/>
    <xf numFmtId="0" fontId="278" fillId="97" borderId="102"/>
    <xf numFmtId="0" fontId="70" fillId="0" borderId="0"/>
    <xf numFmtId="0" fontId="70" fillId="0" borderId="0"/>
    <xf numFmtId="0" fontId="278" fillId="0" borderId="0"/>
    <xf numFmtId="0" fontId="270" fillId="0" borderId="112"/>
    <xf numFmtId="0" fontId="19" fillId="0" borderId="0"/>
    <xf numFmtId="0" fontId="139" fillId="44" borderId="61"/>
    <xf numFmtId="0" fontId="59" fillId="0" borderId="54"/>
    <xf numFmtId="0" fontId="19" fillId="0" borderId="0"/>
    <xf numFmtId="0" fontId="278" fillId="0" borderId="0"/>
    <xf numFmtId="0" fontId="8" fillId="44" borderId="0"/>
    <xf numFmtId="0" fontId="278" fillId="0" borderId="0"/>
    <xf numFmtId="0" fontId="59" fillId="0" borderId="54"/>
    <xf numFmtId="0" fontId="70" fillId="0" borderId="0"/>
    <xf numFmtId="0" fontId="64" fillId="0" borderId="55"/>
    <xf numFmtId="0" fontId="70" fillId="0" borderId="0"/>
    <xf numFmtId="0" fontId="70" fillId="0" borderId="0"/>
    <xf numFmtId="0" fontId="19" fillId="0" borderId="0"/>
    <xf numFmtId="0" fontId="70" fillId="0" borderId="0"/>
    <xf numFmtId="0" fontId="19" fillId="0" borderId="0"/>
    <xf numFmtId="0" fontId="70" fillId="0" borderId="0"/>
    <xf numFmtId="0" fontId="70" fillId="0" borderId="0"/>
    <xf numFmtId="0" fontId="50" fillId="0" borderId="0"/>
    <xf numFmtId="0" fontId="19" fillId="0" borderId="0"/>
    <xf numFmtId="0" fontId="278" fillId="0" borderId="0"/>
    <xf numFmtId="0" fontId="70" fillId="0" borderId="0"/>
    <xf numFmtId="0" fontId="19" fillId="0" borderId="0"/>
    <xf numFmtId="0" fontId="70" fillId="0" borderId="0"/>
    <xf numFmtId="0" fontId="59" fillId="0" borderId="0"/>
    <xf numFmtId="0" fontId="70" fillId="0" borderId="0"/>
    <xf numFmtId="0" fontId="140" fillId="44" borderId="61"/>
    <xf numFmtId="0" fontId="278" fillId="0" borderId="0"/>
    <xf numFmtId="0" fontId="70" fillId="0" borderId="0"/>
    <xf numFmtId="0" fontId="8" fillId="52" borderId="0"/>
    <xf numFmtId="0" fontId="278" fillId="0" borderId="0"/>
    <xf numFmtId="0" fontId="99" fillId="45" borderId="61"/>
    <xf numFmtId="0" fontId="192" fillId="0" borderId="79"/>
    <xf numFmtId="0" fontId="70" fillId="0" borderId="0"/>
    <xf numFmtId="0" fontId="70" fillId="0" borderId="0"/>
    <xf numFmtId="0" fontId="46" fillId="0" borderId="0"/>
    <xf numFmtId="0" fontId="70" fillId="0" borderId="0"/>
    <xf numFmtId="0" fontId="19" fillId="32" borderId="0"/>
    <xf numFmtId="0" fontId="278" fillId="48" borderId="83"/>
    <xf numFmtId="0" fontId="270" fillId="0" borderId="112"/>
    <xf numFmtId="0" fontId="19" fillId="0" borderId="0"/>
    <xf numFmtId="0" fontId="81" fillId="0" borderId="132"/>
    <xf numFmtId="0" fontId="70" fillId="0" borderId="0"/>
    <xf numFmtId="0" fontId="192" fillId="0" borderId="79"/>
    <xf numFmtId="0" fontId="278" fillId="48" borderId="83"/>
    <xf numFmtId="0" fontId="70" fillId="0" borderId="0"/>
    <xf numFmtId="0" fontId="19" fillId="0" borderId="0"/>
    <xf numFmtId="0" fontId="278" fillId="0" borderId="0"/>
    <xf numFmtId="0" fontId="19" fillId="0" borderId="0"/>
    <xf numFmtId="0" fontId="208" fillId="1" borderId="132"/>
    <xf numFmtId="0" fontId="19" fillId="0" borderId="0"/>
    <xf numFmtId="0" fontId="70" fillId="0" borderId="0"/>
    <xf numFmtId="0" fontId="70" fillId="0" borderId="0"/>
    <xf numFmtId="0" fontId="139" fillId="44" borderId="61"/>
    <xf numFmtId="0" fontId="278" fillId="0" borderId="0"/>
    <xf numFmtId="0" fontId="70" fillId="0" borderId="0"/>
    <xf numFmtId="0" fontId="70" fillId="0" borderId="0"/>
    <xf numFmtId="0" fontId="278" fillId="0" borderId="0"/>
    <xf numFmtId="0" fontId="70" fillId="0" borderId="0"/>
    <xf numFmtId="0" fontId="149" fillId="75" borderId="137"/>
    <xf numFmtId="0" fontId="70" fillId="0" borderId="0"/>
    <xf numFmtId="0" fontId="70" fillId="0" borderId="0"/>
    <xf numFmtId="0" fontId="19" fillId="0" borderId="0"/>
    <xf numFmtId="0" fontId="70" fillId="0" borderId="0"/>
    <xf numFmtId="0" fontId="278" fillId="0" borderId="0"/>
    <xf numFmtId="0" fontId="278" fillId="48" borderId="83"/>
    <xf numFmtId="0" fontId="19" fillId="0" borderId="0"/>
    <xf numFmtId="0" fontId="19" fillId="0" borderId="0"/>
    <xf numFmtId="0" fontId="59" fillId="0" borderId="54"/>
    <xf numFmtId="0" fontId="70" fillId="0" borderId="0"/>
    <xf numFmtId="0" fontId="228" fillId="45" borderId="84"/>
    <xf numFmtId="0" fontId="19" fillId="0" borderId="0"/>
    <xf numFmtId="0" fontId="278" fillId="0" borderId="0"/>
    <xf numFmtId="0" fontId="70" fillId="0" borderId="0"/>
    <xf numFmtId="0" fontId="278" fillId="0" borderId="0"/>
    <xf numFmtId="0" fontId="139" fillId="44" borderId="61"/>
    <xf numFmtId="0" fontId="19" fillId="44" borderId="0"/>
    <xf numFmtId="0" fontId="278" fillId="48" borderId="83"/>
    <xf numFmtId="0" fontId="19" fillId="0" borderId="0"/>
    <xf numFmtId="0" fontId="70" fillId="0" borderId="0"/>
    <xf numFmtId="0" fontId="70" fillId="0" borderId="0"/>
    <xf numFmtId="0" fontId="79" fillId="0" borderId="116"/>
    <xf numFmtId="0" fontId="74" fillId="47" borderId="0"/>
    <xf numFmtId="0" fontId="70" fillId="0" borderId="0"/>
    <xf numFmtId="0" fontId="278" fillId="0" borderId="0"/>
    <xf numFmtId="0" fontId="278" fillId="0" borderId="0"/>
    <xf numFmtId="0" fontId="278" fillId="0" borderId="0"/>
    <xf numFmtId="0" fontId="139" fillId="44" borderId="61"/>
    <xf numFmtId="0" fontId="70" fillId="0" borderId="0"/>
    <xf numFmtId="0" fontId="272" fillId="82" borderId="116"/>
    <xf numFmtId="0" fontId="56" fillId="0" borderId="52"/>
    <xf numFmtId="0" fontId="139" fillId="44" borderId="61"/>
    <xf numFmtId="0" fontId="70" fillId="43" borderId="0"/>
    <xf numFmtId="0" fontId="278" fillId="0" borderId="0"/>
    <xf numFmtId="0" fontId="19" fillId="0" borderId="0"/>
    <xf numFmtId="0" fontId="139" fillId="44" borderId="61"/>
    <xf numFmtId="0" fontId="19" fillId="0" borderId="0"/>
    <xf numFmtId="0" fontId="270" fillId="0" borderId="112"/>
    <xf numFmtId="0" fontId="270" fillId="0" borderId="112"/>
    <xf numFmtId="0" fontId="70" fillId="0" borderId="0"/>
    <xf numFmtId="0" fontId="70" fillId="0" borderId="0"/>
    <xf numFmtId="0" fontId="19" fillId="0" borderId="0"/>
    <xf numFmtId="0" fontId="70" fillId="0" borderId="0"/>
    <xf numFmtId="0" fontId="278" fillId="0" borderId="0"/>
    <xf numFmtId="0" fontId="278" fillId="0" borderId="0"/>
    <xf numFmtId="0" fontId="19" fillId="0" borderId="0"/>
    <xf numFmtId="0" fontId="19" fillId="0" borderId="0"/>
    <xf numFmtId="0" fontId="278" fillId="0" borderId="0"/>
    <xf numFmtId="0" fontId="70" fillId="0" borderId="0"/>
    <xf numFmtId="0" fontId="19" fillId="0" borderId="0"/>
    <xf numFmtId="0" fontId="70" fillId="0" borderId="0"/>
    <xf numFmtId="0" fontId="278" fillId="48" borderId="83"/>
    <xf numFmtId="0" fontId="59" fillId="0" borderId="54"/>
    <xf numFmtId="0" fontId="59" fillId="0" borderId="0"/>
    <xf numFmtId="0" fontId="64" fillId="0" borderId="55"/>
    <xf numFmtId="0" fontId="278" fillId="0" borderId="0"/>
    <xf numFmtId="0" fontId="70" fillId="0" borderId="0"/>
    <xf numFmtId="0" fontId="278" fillId="0" borderId="0"/>
    <xf numFmtId="0" fontId="19" fillId="0" borderId="0"/>
    <xf numFmtId="0" fontId="70" fillId="0" borderId="0"/>
    <xf numFmtId="0" fontId="70" fillId="0" borderId="0"/>
    <xf numFmtId="0" fontId="8" fillId="43" borderId="0"/>
    <xf numFmtId="0" fontId="270" fillId="0" borderId="112"/>
    <xf numFmtId="0" fontId="272" fillId="82" borderId="116"/>
    <xf numFmtId="0" fontId="70" fillId="0" borderId="0"/>
    <xf numFmtId="0" fontId="278" fillId="0" borderId="0"/>
    <xf numFmtId="0" fontId="278" fillId="0" borderId="0"/>
    <xf numFmtId="0" fontId="278" fillId="0" borderId="0"/>
    <xf numFmtId="0" fontId="70" fillId="0" borderId="0"/>
    <xf numFmtId="0" fontId="19" fillId="0" borderId="0"/>
    <xf numFmtId="0" fontId="8" fillId="51" borderId="0"/>
    <xf numFmtId="0" fontId="278" fillId="0" borderId="0"/>
    <xf numFmtId="0" fontId="70" fillId="0" borderId="0"/>
    <xf numFmtId="0" fontId="70" fillId="0" borderId="0"/>
    <xf numFmtId="0" fontId="8" fillId="52" borderId="0"/>
    <xf numFmtId="0" fontId="278" fillId="0" borderId="0"/>
    <xf numFmtId="0" fontId="139" fillId="44" borderId="61"/>
    <xf numFmtId="0" fontId="19" fillId="0" borderId="0"/>
    <xf numFmtId="0" fontId="70" fillId="0" borderId="0"/>
    <xf numFmtId="0" fontId="278" fillId="0" borderId="0"/>
    <xf numFmtId="0" fontId="11" fillId="61" borderId="0"/>
    <xf numFmtId="0" fontId="19" fillId="0" borderId="0"/>
    <xf numFmtId="0" fontId="74" fillId="59" borderId="0"/>
    <xf numFmtId="0" fontId="278" fillId="0" borderId="0"/>
    <xf numFmtId="0" fontId="70" fillId="0" borderId="0"/>
    <xf numFmtId="0" fontId="70" fillId="0" borderId="0"/>
    <xf numFmtId="0" fontId="70" fillId="0" borderId="0"/>
    <xf numFmtId="0" fontId="70" fillId="0" borderId="0"/>
    <xf numFmtId="0" fontId="139" fillId="44" borderId="61"/>
    <xf numFmtId="0" fontId="278" fillId="0" borderId="0"/>
    <xf numFmtId="0" fontId="276" fillId="61" borderId="0"/>
    <xf numFmtId="0" fontId="276" fillId="0" borderId="132"/>
    <xf numFmtId="0" fontId="64" fillId="0" borderId="55"/>
    <xf numFmtId="0" fontId="278" fillId="0" borderId="0"/>
    <xf numFmtId="0" fontId="19" fillId="0" borderId="0"/>
    <xf numFmtId="0" fontId="278" fillId="0" borderId="0"/>
    <xf numFmtId="0" fontId="139" fillId="44" borderId="61"/>
    <xf numFmtId="0" fontId="59" fillId="0" borderId="0"/>
    <xf numFmtId="0" fontId="19" fillId="0" borderId="0"/>
    <xf numFmtId="0" fontId="278" fillId="0" borderId="0"/>
    <xf numFmtId="0" fontId="17" fillId="0" borderId="114"/>
    <xf numFmtId="0" fontId="70" fillId="0" borderId="0"/>
    <xf numFmtId="0" fontId="70" fillId="0" borderId="0"/>
    <xf numFmtId="0" fontId="19" fillId="0" borderId="0"/>
    <xf numFmtId="0" fontId="278" fillId="48" borderId="83"/>
    <xf numFmtId="0" fontId="70" fillId="0" borderId="0"/>
    <xf numFmtId="0" fontId="278" fillId="0" borderId="0"/>
    <xf numFmtId="0" fontId="70" fillId="0" borderId="0"/>
    <xf numFmtId="0" fontId="70" fillId="0" borderId="0"/>
    <xf numFmtId="0" fontId="139" fillId="44" borderId="61"/>
    <xf numFmtId="0" fontId="70" fillId="0" borderId="0"/>
    <xf numFmtId="0" fontId="70" fillId="0" borderId="0"/>
    <xf numFmtId="0" fontId="70" fillId="0" borderId="0"/>
    <xf numFmtId="0" fontId="278" fillId="0" borderId="0"/>
    <xf numFmtId="0" fontId="272" fillId="0" borderId="144"/>
    <xf numFmtId="0" fontId="70" fillId="42" borderId="0"/>
    <xf numFmtId="0" fontId="70" fillId="0" borderId="0"/>
    <xf numFmtId="0" fontId="70" fillId="0" borderId="0"/>
    <xf numFmtId="0" fontId="278" fillId="48" borderId="83"/>
    <xf numFmtId="0" fontId="70" fillId="0" borderId="0"/>
    <xf numFmtId="0" fontId="70" fillId="46" borderId="0"/>
    <xf numFmtId="0" fontId="278" fillId="0" borderId="0"/>
    <xf numFmtId="0" fontId="70" fillId="0" borderId="0"/>
    <xf numFmtId="0" fontId="19" fillId="0" borderId="0"/>
    <xf numFmtId="0" fontId="19" fillId="0" borderId="0"/>
    <xf numFmtId="0" fontId="278" fillId="48" borderId="83"/>
    <xf numFmtId="0" fontId="70" fillId="0" borderId="0"/>
    <xf numFmtId="0" fontId="113" fillId="0" borderId="0"/>
    <xf numFmtId="0" fontId="278" fillId="0" borderId="0"/>
    <xf numFmtId="0" fontId="270" fillId="0" borderId="112"/>
    <xf numFmtId="0" fontId="70" fillId="0" borderId="0"/>
    <xf numFmtId="0" fontId="19" fillId="0" borderId="0"/>
    <xf numFmtId="0" fontId="70" fillId="0" borderId="0"/>
    <xf numFmtId="0" fontId="278" fillId="0" borderId="0"/>
    <xf numFmtId="0" fontId="278" fillId="0" borderId="0"/>
    <xf numFmtId="0" fontId="70" fillId="14" borderId="50"/>
    <xf numFmtId="0" fontId="19" fillId="0" borderId="0"/>
    <xf numFmtId="0" fontId="270" fillId="0" borderId="112"/>
    <xf numFmtId="0" fontId="99" fillId="45" borderId="61"/>
    <xf numFmtId="0" fontId="74" fillId="55" borderId="0"/>
    <xf numFmtId="0" fontId="270" fillId="0" borderId="112"/>
    <xf numFmtId="0" fontId="70" fillId="0" borderId="0"/>
    <xf numFmtId="0" fontId="19" fillId="0" borderId="0"/>
    <xf numFmtId="0" fontId="70" fillId="0" borderId="0"/>
    <xf numFmtId="0" fontId="278" fillId="0" borderId="0"/>
    <xf numFmtId="0" fontId="70" fillId="0" borderId="0"/>
    <xf numFmtId="0" fontId="19" fillId="0" borderId="0"/>
    <xf numFmtId="0" fontId="70" fillId="0" borderId="0"/>
    <xf numFmtId="0" fontId="278" fillId="0" borderId="0"/>
    <xf numFmtId="0" fontId="278" fillId="0" borderId="0"/>
    <xf numFmtId="0" fontId="70" fillId="0" borderId="0"/>
    <xf numFmtId="0" fontId="58" fillId="0" borderId="0"/>
    <xf numFmtId="0" fontId="278" fillId="0" borderId="0"/>
    <xf numFmtId="0" fontId="70" fillId="0" borderId="0"/>
    <xf numFmtId="0" fontId="19" fillId="0" borderId="0"/>
    <xf numFmtId="0" fontId="19" fillId="0" borderId="0"/>
    <xf numFmtId="0" fontId="59" fillId="0" borderId="54"/>
    <xf numFmtId="0" fontId="56" fillId="0" borderId="52"/>
    <xf numFmtId="0" fontId="19" fillId="0" borderId="0"/>
    <xf numFmtId="0" fontId="74" fillId="54" borderId="0"/>
    <xf numFmtId="0" fontId="270" fillId="0" borderId="112"/>
    <xf numFmtId="0" fontId="19" fillId="0" borderId="0"/>
    <xf numFmtId="0" fontId="278" fillId="0" borderId="0"/>
    <xf numFmtId="0" fontId="70" fillId="0" borderId="0"/>
    <xf numFmtId="0" fontId="56" fillId="0" borderId="52"/>
    <xf numFmtId="0" fontId="139" fillId="44" borderId="61"/>
    <xf numFmtId="0" fontId="70" fillId="0" borderId="0"/>
    <xf numFmtId="0" fontId="70" fillId="0" borderId="0"/>
    <xf numFmtId="0" fontId="278" fillId="0" borderId="0"/>
    <xf numFmtId="0" fontId="19" fillId="0" borderId="0"/>
    <xf numFmtId="0" fontId="278" fillId="0" borderId="0"/>
    <xf numFmtId="0" fontId="70" fillId="0" borderId="0"/>
    <xf numFmtId="0" fontId="70" fillId="0" borderId="0"/>
    <xf numFmtId="0" fontId="19" fillId="0" borderId="0"/>
    <xf numFmtId="0" fontId="270" fillId="0" borderId="112"/>
    <xf numFmtId="0" fontId="70" fillId="0" borderId="0"/>
    <xf numFmtId="0" fontId="70" fillId="0" borderId="0"/>
    <xf numFmtId="0" fontId="19" fillId="0" borderId="0"/>
    <xf numFmtId="0" fontId="270" fillId="0" borderId="112"/>
    <xf numFmtId="0" fontId="270" fillId="0" borderId="112"/>
    <xf numFmtId="0" fontId="79" fillId="0" borderId="116"/>
    <xf numFmtId="0" fontId="19" fillId="0" borderId="0"/>
    <xf numFmtId="0" fontId="278" fillId="0" borderId="0"/>
    <xf numFmtId="0" fontId="70" fillId="0" borderId="0"/>
    <xf numFmtId="0" fontId="139" fillId="44" borderId="61"/>
    <xf numFmtId="0" fontId="278" fillId="0" borderId="0"/>
    <xf numFmtId="0" fontId="19" fillId="0" borderId="0"/>
    <xf numFmtId="0" fontId="19" fillId="0" borderId="0"/>
    <xf numFmtId="0" fontId="46" fillId="0" borderId="0"/>
    <xf numFmtId="0" fontId="19" fillId="29" borderId="0"/>
    <xf numFmtId="0" fontId="70" fillId="0" borderId="0"/>
    <xf numFmtId="0" fontId="70" fillId="0" borderId="0"/>
    <xf numFmtId="0" fontId="19" fillId="0" borderId="0"/>
    <xf numFmtId="0" fontId="19" fillId="0" borderId="0"/>
    <xf numFmtId="0" fontId="49" fillId="0" borderId="0"/>
    <xf numFmtId="0" fontId="70" fillId="0" borderId="0"/>
    <xf numFmtId="0" fontId="56" fillId="0" borderId="52"/>
    <xf numFmtId="0" fontId="19" fillId="0" borderId="0"/>
    <xf numFmtId="0" fontId="278" fillId="48" borderId="83"/>
    <xf numFmtId="0" fontId="70" fillId="0" borderId="0"/>
    <xf numFmtId="0" fontId="76" fillId="55" borderId="0"/>
    <xf numFmtId="0" fontId="19" fillId="0" borderId="0"/>
    <xf numFmtId="0" fontId="70" fillId="0" borderId="0"/>
    <xf numFmtId="0" fontId="70" fillId="0" borderId="0"/>
    <xf numFmtId="0" fontId="19" fillId="0" borderId="0"/>
    <xf numFmtId="0" fontId="19" fillId="0" borderId="0"/>
    <xf numFmtId="0" fontId="139" fillId="44" borderId="61"/>
    <xf numFmtId="0" fontId="278" fillId="0" borderId="0"/>
    <xf numFmtId="0" fontId="19" fillId="0" borderId="0"/>
    <xf numFmtId="0" fontId="70" fillId="0" borderId="0"/>
    <xf numFmtId="0" fontId="278" fillId="0" borderId="0"/>
    <xf numFmtId="0" fontId="19" fillId="0" borderId="0"/>
    <xf numFmtId="0" fontId="278" fillId="0" borderId="0"/>
    <xf numFmtId="0" fontId="70" fillId="0" borderId="0"/>
    <xf numFmtId="0" fontId="19" fillId="0" borderId="0"/>
    <xf numFmtId="0" fontId="270" fillId="0" borderId="112"/>
    <xf numFmtId="0" fontId="45" fillId="50" borderId="0"/>
    <xf numFmtId="0" fontId="278" fillId="0" borderId="0"/>
    <xf numFmtId="0" fontId="8" fillId="44" borderId="0"/>
    <xf numFmtId="0" fontId="8" fillId="44" borderId="0"/>
    <xf numFmtId="0" fontId="8" fillId="46" borderId="0"/>
    <xf numFmtId="0" fontId="70" fillId="0" borderId="0"/>
    <xf numFmtId="0" fontId="70" fillId="0" borderId="0"/>
    <xf numFmtId="0" fontId="70" fillId="0" borderId="0"/>
    <xf numFmtId="0" fontId="19" fillId="0" borderId="0"/>
    <xf numFmtId="0" fontId="19" fillId="0" borderId="0"/>
    <xf numFmtId="0" fontId="270" fillId="0" borderId="112"/>
    <xf numFmtId="0" fontId="278" fillId="0" borderId="0"/>
    <xf numFmtId="0" fontId="70" fillId="0" borderId="0"/>
    <xf numFmtId="0" fontId="270" fillId="0" borderId="112"/>
    <xf numFmtId="0" fontId="52" fillId="0" borderId="0"/>
    <xf numFmtId="0" fontId="270" fillId="0" borderId="112"/>
    <xf numFmtId="0" fontId="70" fillId="0" borderId="0"/>
    <xf numFmtId="0" fontId="59" fillId="0" borderId="0"/>
    <xf numFmtId="0" fontId="70" fillId="0" borderId="0"/>
    <xf numFmtId="0" fontId="139" fillId="44" borderId="61"/>
    <xf numFmtId="0" fontId="19" fillId="0" borderId="0"/>
    <xf numFmtId="0" fontId="81" fillId="0" borderId="114"/>
    <xf numFmtId="0" fontId="79" fillId="0" borderId="168"/>
    <xf numFmtId="0" fontId="70" fillId="0" borderId="0"/>
    <xf numFmtId="0" fontId="278" fillId="0" borderId="0"/>
    <xf numFmtId="0" fontId="270" fillId="0" borderId="112"/>
    <xf numFmtId="0" fontId="278" fillId="0" borderId="0"/>
    <xf numFmtId="0" fontId="270" fillId="0" borderId="112"/>
    <xf numFmtId="0" fontId="270" fillId="0" borderId="112"/>
    <xf numFmtId="0" fontId="70" fillId="47" borderId="0"/>
    <xf numFmtId="0" fontId="19" fillId="0" borderId="0"/>
    <xf numFmtId="0" fontId="70" fillId="0" borderId="0"/>
    <xf numFmtId="0" fontId="278" fillId="0" borderId="0"/>
    <xf numFmtId="0" fontId="278" fillId="0" borderId="0"/>
    <xf numFmtId="0" fontId="278" fillId="0" borderId="0"/>
    <xf numFmtId="0" fontId="19" fillId="0" borderId="0"/>
    <xf numFmtId="0" fontId="278" fillId="0" borderId="0"/>
    <xf numFmtId="0" fontId="70" fillId="0" borderId="0"/>
    <xf numFmtId="0" fontId="59" fillId="0" borderId="54"/>
    <xf numFmtId="0" fontId="278" fillId="0" borderId="0"/>
    <xf numFmtId="0" fontId="70" fillId="0" borderId="0"/>
    <xf numFmtId="0" fontId="70" fillId="0" borderId="0"/>
    <xf numFmtId="0" fontId="59" fillId="0" borderId="0"/>
    <xf numFmtId="0" fontId="70" fillId="0" borderId="0"/>
    <xf numFmtId="0" fontId="19" fillId="0" borderId="0"/>
    <xf numFmtId="0" fontId="19" fillId="0" borderId="0"/>
    <xf numFmtId="0" fontId="139" fillId="44" borderId="61"/>
    <xf numFmtId="0" fontId="70" fillId="0" borderId="0"/>
    <xf numFmtId="0" fontId="70" fillId="0" borderId="0"/>
    <xf numFmtId="0" fontId="70" fillId="0" borderId="0"/>
    <xf numFmtId="0" fontId="278" fillId="0" borderId="0"/>
    <xf numFmtId="0" fontId="278" fillId="48" borderId="83"/>
    <xf numFmtId="0" fontId="278" fillId="0" borderId="0"/>
    <xf numFmtId="0" fontId="70" fillId="0" borderId="0"/>
    <xf numFmtId="0" fontId="139" fillId="44" borderId="61"/>
    <xf numFmtId="0" fontId="19" fillId="0" borderId="0"/>
    <xf numFmtId="0" fontId="278" fillId="0" borderId="0"/>
    <xf numFmtId="0" fontId="278" fillId="0" borderId="0"/>
    <xf numFmtId="0" fontId="70" fillId="46" borderId="0"/>
    <xf numFmtId="0" fontId="70" fillId="0" borderId="0"/>
    <xf numFmtId="0" fontId="70" fillId="0" borderId="0"/>
    <xf numFmtId="0" fontId="85" fillId="0" borderId="144"/>
    <xf numFmtId="0" fontId="19" fillId="0" borderId="0"/>
    <xf numFmtId="0" fontId="85" fillId="0" borderId="54"/>
    <xf numFmtId="0" fontId="70" fillId="0" borderId="0"/>
    <xf numFmtId="0" fontId="139" fillId="44" borderId="61"/>
    <xf numFmtId="0" fontId="70" fillId="0" borderId="0"/>
    <xf numFmtId="0" fontId="70" fillId="0" borderId="0"/>
    <xf numFmtId="0" fontId="139" fillId="44" borderId="61"/>
    <xf numFmtId="0" fontId="70" fillId="0" borderId="0"/>
    <xf numFmtId="0" fontId="19" fillId="0" borderId="0"/>
    <xf numFmtId="0" fontId="8" fillId="44" borderId="0"/>
    <xf numFmtId="0" fontId="278" fillId="0" borderId="0"/>
    <xf numFmtId="0" fontId="19" fillId="0" borderId="0"/>
    <xf numFmtId="0" fontId="19" fillId="0" borderId="0"/>
    <xf numFmtId="0" fontId="19" fillId="40" borderId="0"/>
    <xf numFmtId="0" fontId="85" fillId="0" borderId="114"/>
    <xf numFmtId="0" fontId="278" fillId="48" borderId="83"/>
    <xf numFmtId="0" fontId="278" fillId="0" borderId="0"/>
    <xf numFmtId="0" fontId="70" fillId="0" borderId="0"/>
    <xf numFmtId="0" fontId="70" fillId="0" borderId="0"/>
    <xf numFmtId="0" fontId="99" fillId="45" borderId="61"/>
    <xf numFmtId="0" fontId="278" fillId="0" borderId="0"/>
    <xf numFmtId="0" fontId="70" fillId="0" borderId="0"/>
    <xf numFmtId="0" fontId="19" fillId="0" borderId="0"/>
    <xf numFmtId="0" fontId="70" fillId="0" borderId="0"/>
    <xf numFmtId="0" fontId="62" fillId="0" borderId="0"/>
    <xf numFmtId="0" fontId="278" fillId="0" borderId="0"/>
    <xf numFmtId="0" fontId="19" fillId="0" borderId="0"/>
    <xf numFmtId="0" fontId="70" fillId="0" borderId="0"/>
    <xf numFmtId="0" fontId="45" fillId="47" borderId="0"/>
    <xf numFmtId="0" fontId="19" fillId="0" borderId="0"/>
    <xf numFmtId="0" fontId="278" fillId="48" borderId="83"/>
    <xf numFmtId="0" fontId="70" fillId="0" borderId="0"/>
    <xf numFmtId="0" fontId="70" fillId="0" borderId="0"/>
    <xf numFmtId="0" fontId="278" fillId="0" borderId="0"/>
    <xf numFmtId="0" fontId="70" fillId="0" borderId="0"/>
    <xf numFmtId="0" fontId="59" fillId="0" borderId="0"/>
    <xf numFmtId="0" fontId="45" fillId="50" borderId="0"/>
    <xf numFmtId="0" fontId="46" fillId="0" borderId="0"/>
    <xf numFmtId="0" fontId="70" fillId="39" borderId="0"/>
    <xf numFmtId="0" fontId="95" fillId="0" borderId="0"/>
    <xf numFmtId="0" fontId="19" fillId="0" borderId="0"/>
    <xf numFmtId="0" fontId="75" fillId="0" borderId="0"/>
    <xf numFmtId="0" fontId="70" fillId="0" borderId="0"/>
    <xf numFmtId="0" fontId="19" fillId="0" borderId="0"/>
    <xf numFmtId="0" fontId="70" fillId="39" borderId="0"/>
    <xf numFmtId="0" fontId="17" fillId="0" borderId="114"/>
    <xf numFmtId="0" fontId="70" fillId="0" borderId="0"/>
    <xf numFmtId="0" fontId="19" fillId="0" borderId="0"/>
    <xf numFmtId="0" fontId="270" fillId="0" borderId="112"/>
    <xf numFmtId="0" fontId="70" fillId="0" borderId="0"/>
    <xf numFmtId="0" fontId="70" fillId="0" borderId="0"/>
    <xf numFmtId="0" fontId="139" fillId="44" borderId="61"/>
    <xf numFmtId="0" fontId="139" fillId="44" borderId="61"/>
    <xf numFmtId="0" fontId="70" fillId="0" borderId="0"/>
    <xf numFmtId="0" fontId="139" fillId="44" borderId="61"/>
    <xf numFmtId="0" fontId="278" fillId="0" borderId="0"/>
    <xf numFmtId="0" fontId="278" fillId="0" borderId="0"/>
    <xf numFmtId="0" fontId="59" fillId="0" borderId="54"/>
    <xf numFmtId="0" fontId="74" fillId="54" borderId="0"/>
    <xf numFmtId="0" fontId="70" fillId="0" borderId="0"/>
    <xf numFmtId="0" fontId="8" fillId="44" borderId="0"/>
    <xf numFmtId="0" fontId="19" fillId="0" borderId="0"/>
    <xf numFmtId="0" fontId="70" fillId="0" borderId="0"/>
    <xf numFmtId="0" fontId="19" fillId="0" borderId="0"/>
    <xf numFmtId="0" fontId="19" fillId="0" borderId="0"/>
    <xf numFmtId="0" fontId="19" fillId="0" borderId="0"/>
    <xf numFmtId="0" fontId="278" fillId="0" borderId="0"/>
    <xf numFmtId="0" fontId="56" fillId="0" borderId="52"/>
    <xf numFmtId="0" fontId="278" fillId="48" borderId="83"/>
    <xf numFmtId="0" fontId="70" fillId="0" borderId="0"/>
    <xf numFmtId="0" fontId="70" fillId="0" borderId="0"/>
    <xf numFmtId="0" fontId="278" fillId="0" borderId="0"/>
    <xf numFmtId="0" fontId="70" fillId="0" borderId="0"/>
    <xf numFmtId="0" fontId="139" fillId="44" borderId="61"/>
    <xf numFmtId="0" fontId="70" fillId="49" borderId="0"/>
    <xf numFmtId="0" fontId="56" fillId="0" borderId="52"/>
    <xf numFmtId="0" fontId="133" fillId="0" borderId="0"/>
    <xf numFmtId="0" fontId="278" fillId="48" borderId="83"/>
    <xf numFmtId="0" fontId="70" fillId="0" borderId="0"/>
    <xf numFmtId="0" fontId="139" fillId="44" borderId="61"/>
    <xf numFmtId="0" fontId="19" fillId="0" borderId="0"/>
    <xf numFmtId="0" fontId="56" fillId="0" borderId="52"/>
    <xf numFmtId="0" fontId="157" fillId="76" borderId="128"/>
    <xf numFmtId="0" fontId="19" fillId="0" borderId="0"/>
    <xf numFmtId="0" fontId="56" fillId="0" borderId="52"/>
    <xf numFmtId="0" fontId="270" fillId="0" borderId="112"/>
    <xf numFmtId="0" fontId="64" fillId="0" borderId="55"/>
    <xf numFmtId="0" fontId="19" fillId="0" borderId="0"/>
    <xf numFmtId="0" fontId="19" fillId="0" borderId="0"/>
    <xf numFmtId="0" fontId="19" fillId="0" borderId="0"/>
    <xf numFmtId="0" fontId="278" fillId="0" borderId="0"/>
    <xf numFmtId="0" fontId="8" fillId="51" borderId="0"/>
    <xf numFmtId="0" fontId="19" fillId="0" borderId="0"/>
    <xf numFmtId="0" fontId="70" fillId="0" borderId="0"/>
    <xf numFmtId="0" fontId="278" fillId="0" borderId="0"/>
    <xf numFmtId="0" fontId="19" fillId="0" borderId="0"/>
    <xf numFmtId="0" fontId="8" fillId="45" borderId="0"/>
    <xf numFmtId="0" fontId="278" fillId="0" borderId="0"/>
    <xf numFmtId="0" fontId="70" fillId="0" borderId="0"/>
    <xf numFmtId="0" fontId="70" fillId="0" borderId="0"/>
    <xf numFmtId="0" fontId="70" fillId="0" borderId="0"/>
    <xf numFmtId="0" fontId="70" fillId="14" borderId="50"/>
    <xf numFmtId="0" fontId="19" fillId="0" borderId="0"/>
    <xf numFmtId="0" fontId="70" fillId="0" borderId="0"/>
    <xf numFmtId="0" fontId="70" fillId="0" borderId="0"/>
    <xf numFmtId="0" fontId="278" fillId="0" borderId="0"/>
    <xf numFmtId="0" fontId="19" fillId="0" borderId="0"/>
    <xf numFmtId="0" fontId="46" fillId="0" borderId="0"/>
    <xf numFmtId="0" fontId="52" fillId="0" borderId="0"/>
    <xf numFmtId="0" fontId="278" fillId="0" borderId="0"/>
    <xf numFmtId="0" fontId="59" fillId="0" borderId="54"/>
    <xf numFmtId="0" fontId="149" fillId="75" borderId="137"/>
    <xf numFmtId="0" fontId="19" fillId="0" borderId="0"/>
    <xf numFmtId="0" fontId="265" fillId="0" borderId="0"/>
    <xf numFmtId="0" fontId="70" fillId="0" borderId="0"/>
    <xf numFmtId="0" fontId="70" fillId="0" borderId="0"/>
    <xf numFmtId="0" fontId="278" fillId="0" borderId="0"/>
    <xf numFmtId="0" fontId="19" fillId="0" borderId="0"/>
    <xf numFmtId="0" fontId="278" fillId="0" borderId="0"/>
    <xf numFmtId="0" fontId="262" fillId="0" borderId="0"/>
    <xf numFmtId="0" fontId="278" fillId="0" borderId="0"/>
    <xf numFmtId="0" fontId="70" fillId="0" borderId="0"/>
    <xf numFmtId="0" fontId="70" fillId="0" borderId="0"/>
    <xf numFmtId="0" fontId="46" fillId="0" borderId="0"/>
    <xf numFmtId="0" fontId="270" fillId="0" borderId="112"/>
    <xf numFmtId="0" fontId="134" fillId="0" borderId="0"/>
    <xf numFmtId="0" fontId="70" fillId="0" borderId="0"/>
    <xf numFmtId="0" fontId="19" fillId="0" borderId="0"/>
    <xf numFmtId="0" fontId="270" fillId="0" borderId="112"/>
    <xf numFmtId="0" fontId="278" fillId="0" borderId="0"/>
    <xf numFmtId="0" fontId="119" fillId="0" borderId="54"/>
    <xf numFmtId="0" fontId="70" fillId="0" borderId="0"/>
    <xf numFmtId="0" fontId="19" fillId="0" borderId="0"/>
    <xf numFmtId="0" fontId="19" fillId="0" borderId="0"/>
    <xf numFmtId="0" fontId="278" fillId="0" borderId="0"/>
    <xf numFmtId="0" fontId="276" fillId="0" borderId="132"/>
    <xf numFmtId="0" fontId="278" fillId="0" borderId="0"/>
    <xf numFmtId="0" fontId="79" fillId="0" borderId="168"/>
    <xf numFmtId="0" fontId="175" fillId="81" borderId="0"/>
    <xf numFmtId="0" fontId="8" fillId="45" borderId="0"/>
    <xf numFmtId="0" fontId="151" fillId="0" borderId="0"/>
    <xf numFmtId="0" fontId="278" fillId="0" borderId="0"/>
    <xf numFmtId="0" fontId="19" fillId="0" borderId="0"/>
    <xf numFmtId="0" fontId="24" fillId="0" borderId="0"/>
    <xf numFmtId="0" fontId="278" fillId="0" borderId="0"/>
    <xf numFmtId="0" fontId="56" fillId="0" borderId="52"/>
    <xf numFmtId="0" fontId="278" fillId="0" borderId="0"/>
    <xf numFmtId="0" fontId="278" fillId="0" borderId="0"/>
    <xf numFmtId="0" fontId="70" fillId="0" borderId="0"/>
    <xf numFmtId="0" fontId="278" fillId="0" borderId="0"/>
    <xf numFmtId="0" fontId="19" fillId="0" borderId="0"/>
    <xf numFmtId="0" fontId="70" fillId="0" borderId="0"/>
    <xf numFmtId="0" fontId="19" fillId="0" borderId="0"/>
    <xf numFmtId="0" fontId="8" fillId="45" borderId="0"/>
    <xf numFmtId="0" fontId="70" fillId="0" borderId="0"/>
    <xf numFmtId="0" fontId="70" fillId="0" borderId="0"/>
    <xf numFmtId="0" fontId="278" fillId="0" borderId="0"/>
    <xf numFmtId="0" fontId="19" fillId="0" borderId="0"/>
    <xf numFmtId="0" fontId="59" fillId="0" borderId="54"/>
    <xf numFmtId="0" fontId="70" fillId="0" borderId="0"/>
    <xf numFmtId="0" fontId="278" fillId="0" borderId="0"/>
    <xf numFmtId="0" fontId="278" fillId="0" borderId="0"/>
    <xf numFmtId="0" fontId="59" fillId="0" borderId="54"/>
    <xf numFmtId="0" fontId="70" fillId="0" borderId="0"/>
    <xf numFmtId="0" fontId="278" fillId="0" borderId="0"/>
    <xf numFmtId="0" fontId="70" fillId="0" borderId="0"/>
    <xf numFmtId="0" fontId="70" fillId="0" borderId="0"/>
    <xf numFmtId="0" fontId="278" fillId="0" borderId="0"/>
    <xf numFmtId="0" fontId="278" fillId="48" borderId="83"/>
    <xf numFmtId="0" fontId="278" fillId="0" borderId="0"/>
    <xf numFmtId="0" fontId="135" fillId="0" borderId="0"/>
    <xf numFmtId="0" fontId="45" fillId="43" borderId="0"/>
    <xf numFmtId="0" fontId="19" fillId="0" borderId="0"/>
    <xf numFmtId="0" fontId="278" fillId="0" borderId="0"/>
    <xf numFmtId="0" fontId="70" fillId="0" borderId="0"/>
    <xf numFmtId="0" fontId="278" fillId="0" borderId="0"/>
    <xf numFmtId="0" fontId="19" fillId="0" borderId="0"/>
    <xf numFmtId="0" fontId="19" fillId="0" borderId="0"/>
    <xf numFmtId="0" fontId="59" fillId="0" borderId="0"/>
    <xf numFmtId="0" fontId="70" fillId="0" borderId="0"/>
    <xf numFmtId="0" fontId="70" fillId="0" borderId="0"/>
    <xf numFmtId="0" fontId="70" fillId="0" borderId="0"/>
    <xf numFmtId="0" fontId="278" fillId="0" borderId="0"/>
    <xf numFmtId="0" fontId="70" fillId="0" borderId="0"/>
    <xf numFmtId="0" fontId="8" fillId="98" borderId="102"/>
    <xf numFmtId="0" fontId="70" fillId="0" borderId="0"/>
    <xf numFmtId="0" fontId="270" fillId="0" borderId="112"/>
    <xf numFmtId="0" fontId="278" fillId="0" borderId="0"/>
    <xf numFmtId="0" fontId="278" fillId="0" borderId="0"/>
    <xf numFmtId="0" fontId="19" fillId="0" borderId="0"/>
    <xf numFmtId="0" fontId="278" fillId="0" borderId="0"/>
    <xf numFmtId="0" fontId="278" fillId="0" borderId="0"/>
    <xf numFmtId="0" fontId="70" fillId="0" borderId="0"/>
    <xf numFmtId="0" fontId="59" fillId="0" borderId="54"/>
    <xf numFmtId="0" fontId="270" fillId="0" borderId="112"/>
    <xf numFmtId="0" fontId="278" fillId="0" borderId="0"/>
    <xf numFmtId="0" fontId="70" fillId="0" borderId="0"/>
    <xf numFmtId="0" fontId="278" fillId="0" borderId="0"/>
    <xf numFmtId="0" fontId="55" fillId="0" borderId="0"/>
    <xf numFmtId="0" fontId="70" fillId="0" borderId="0"/>
    <xf numFmtId="0" fontId="62" fillId="0" borderId="0"/>
    <xf numFmtId="0" fontId="70" fillId="0" borderId="0"/>
    <xf numFmtId="0" fontId="278" fillId="0" borderId="69"/>
    <xf numFmtId="0" fontId="19" fillId="0" borderId="0"/>
    <xf numFmtId="0" fontId="70" fillId="0" borderId="0"/>
    <xf numFmtId="0" fontId="19" fillId="0" borderId="0"/>
    <xf numFmtId="0" fontId="139" fillId="44" borderId="61"/>
    <xf numFmtId="0" fontId="70" fillId="0" borderId="0"/>
    <xf numFmtId="0" fontId="56" fillId="0" borderId="52"/>
    <xf numFmtId="0" fontId="58" fillId="0" borderId="0"/>
    <xf numFmtId="0" fontId="278" fillId="0" borderId="0"/>
    <xf numFmtId="0" fontId="278" fillId="0" borderId="0"/>
    <xf numFmtId="0" fontId="149" fillId="75" borderId="137"/>
    <xf numFmtId="0" fontId="19" fillId="0" borderId="0"/>
    <xf numFmtId="0" fontId="19" fillId="0" borderId="0"/>
    <xf numFmtId="0" fontId="19" fillId="0" borderId="0"/>
    <xf numFmtId="0" fontId="70" fillId="0" borderId="0"/>
    <xf numFmtId="0" fontId="70" fillId="0" borderId="0"/>
    <xf numFmtId="0" fontId="46" fillId="0" borderId="0"/>
    <xf numFmtId="0" fontId="278" fillId="0" borderId="0"/>
    <xf numFmtId="0" fontId="85" fillId="0" borderId="144"/>
    <xf numFmtId="0" fontId="278" fillId="0" borderId="0"/>
    <xf numFmtId="0" fontId="56" fillId="0" borderId="52"/>
    <xf numFmtId="0" fontId="70" fillId="0" borderId="0"/>
    <xf numFmtId="0" fontId="70" fillId="0" borderId="0"/>
    <xf numFmtId="0" fontId="278" fillId="0" borderId="0"/>
    <xf numFmtId="0" fontId="56" fillId="0" borderId="52"/>
    <xf numFmtId="0" fontId="70" fillId="0" borderId="0"/>
    <xf numFmtId="0" fontId="270" fillId="0" borderId="112"/>
    <xf numFmtId="0" fontId="70" fillId="0" borderId="0"/>
    <xf numFmtId="0" fontId="270" fillId="0" borderId="112"/>
    <xf numFmtId="0" fontId="278" fillId="0" borderId="0"/>
    <xf numFmtId="0" fontId="278" fillId="0" borderId="0"/>
    <xf numFmtId="0" fontId="56" fillId="0" borderId="52"/>
    <xf numFmtId="0" fontId="19" fillId="0" borderId="0"/>
    <xf numFmtId="0" fontId="264" fillId="0" borderId="108"/>
    <xf numFmtId="0" fontId="139" fillId="44" borderId="61"/>
    <xf numFmtId="0" fontId="278" fillId="0" borderId="0"/>
    <xf numFmtId="0" fontId="19" fillId="0" borderId="0"/>
    <xf numFmtId="0" fontId="278" fillId="0" borderId="0"/>
    <xf numFmtId="0" fontId="278" fillId="48" borderId="83"/>
    <xf numFmtId="0" fontId="278" fillId="0" borderId="0"/>
    <xf numFmtId="0" fontId="139" fillId="44" borderId="61"/>
    <xf numFmtId="0" fontId="278" fillId="0" borderId="0"/>
    <xf numFmtId="0" fontId="278" fillId="48" borderId="83"/>
    <xf numFmtId="0" fontId="70" fillId="0" borderId="0"/>
    <xf numFmtId="0" fontId="59" fillId="0" borderId="54"/>
    <xf numFmtId="0" fontId="278" fillId="0" borderId="0"/>
    <xf numFmtId="0" fontId="278" fillId="0" borderId="0"/>
    <xf numFmtId="0" fontId="70" fillId="0" borderId="0"/>
    <xf numFmtId="0" fontId="278" fillId="0" borderId="0"/>
    <xf numFmtId="0" fontId="70" fillId="0" borderId="0"/>
    <xf numFmtId="0" fontId="56" fillId="0" borderId="52"/>
    <xf numFmtId="0" fontId="63" fillId="0" borderId="55"/>
    <xf numFmtId="0" fontId="70" fillId="0" borderId="0"/>
    <xf numFmtId="0" fontId="278" fillId="0" borderId="0"/>
    <xf numFmtId="0" fontId="70" fillId="0" borderId="0"/>
    <xf numFmtId="0" fontId="70" fillId="43" borderId="0"/>
    <xf numFmtId="0" fontId="70" fillId="0" borderId="0"/>
    <xf numFmtId="0" fontId="70" fillId="0" borderId="0"/>
    <xf numFmtId="0" fontId="278" fillId="0" borderId="0"/>
    <xf numFmtId="0" fontId="19" fillId="0" borderId="0"/>
    <xf numFmtId="0" fontId="45" fillId="57" borderId="0"/>
    <xf numFmtId="0" fontId="70" fillId="0" borderId="0"/>
    <xf numFmtId="0" fontId="278" fillId="0" borderId="0"/>
    <xf numFmtId="0" fontId="19" fillId="0" borderId="0"/>
    <xf numFmtId="0" fontId="268" fillId="3" borderId="0"/>
    <xf numFmtId="0" fontId="139" fillId="44" borderId="61"/>
    <xf numFmtId="0" fontId="58" fillId="0" borderId="0"/>
    <xf numFmtId="0" fontId="19" fillId="0" borderId="0"/>
    <xf numFmtId="0" fontId="70" fillId="0" borderId="0"/>
    <xf numFmtId="0" fontId="70" fillId="0" borderId="0"/>
    <xf numFmtId="0" fontId="139" fillId="44" borderId="61"/>
    <xf numFmtId="0" fontId="70" fillId="0" borderId="0"/>
    <xf numFmtId="0" fontId="19" fillId="0" borderId="0"/>
    <xf numFmtId="0" fontId="19" fillId="0" borderId="0"/>
    <xf numFmtId="0" fontId="70" fillId="0" borderId="0"/>
    <xf numFmtId="0" fontId="70" fillId="0" borderId="0"/>
    <xf numFmtId="0" fontId="19" fillId="0" borderId="0"/>
    <xf numFmtId="0" fontId="278" fillId="0" borderId="0"/>
    <xf numFmtId="0" fontId="19" fillId="0" borderId="0"/>
    <xf numFmtId="0" fontId="278" fillId="0" borderId="0"/>
    <xf numFmtId="0" fontId="270" fillId="0" borderId="112"/>
    <xf numFmtId="0" fontId="19" fillId="0" borderId="0"/>
    <xf numFmtId="0" fontId="139" fillId="44" borderId="61"/>
    <xf numFmtId="0" fontId="74" fillId="58" borderId="0"/>
    <xf numFmtId="0" fontId="70" fillId="0" borderId="0"/>
    <xf numFmtId="0" fontId="278" fillId="0" borderId="0"/>
    <xf numFmtId="0" fontId="74" fillId="47" borderId="0"/>
    <xf numFmtId="0" fontId="19" fillId="0" borderId="0"/>
    <xf numFmtId="0" fontId="70" fillId="0" borderId="0"/>
    <xf numFmtId="0" fontId="70" fillId="0" borderId="0"/>
    <xf numFmtId="0" fontId="19" fillId="0" borderId="0"/>
    <xf numFmtId="0" fontId="19" fillId="0" borderId="0"/>
    <xf numFmtId="0" fontId="70" fillId="0" borderId="0"/>
    <xf numFmtId="0" fontId="70" fillId="41" borderId="0"/>
    <xf numFmtId="0" fontId="50" fillId="0" borderId="0"/>
    <xf numFmtId="0" fontId="19" fillId="0" borderId="0"/>
    <xf numFmtId="0" fontId="139" fillId="44" borderId="61"/>
    <xf numFmtId="0" fontId="19" fillId="0" borderId="0"/>
    <xf numFmtId="0" fontId="19" fillId="0" borderId="0"/>
    <xf numFmtId="0" fontId="278" fillId="0" borderId="0"/>
    <xf numFmtId="0" fontId="70" fillId="0" borderId="0"/>
    <xf numFmtId="0" fontId="278" fillId="0" borderId="0"/>
    <xf numFmtId="0" fontId="19" fillId="0" borderId="0"/>
    <xf numFmtId="0" fontId="139" fillId="44" borderId="61"/>
    <xf numFmtId="0" fontId="278" fillId="0" borderId="0"/>
    <xf numFmtId="0" fontId="19" fillId="0" borderId="0"/>
    <xf numFmtId="0" fontId="278" fillId="0" borderId="0"/>
    <xf numFmtId="0" fontId="70" fillId="0" borderId="0"/>
    <xf numFmtId="0" fontId="272" fillId="61" borderId="0"/>
    <xf numFmtId="0" fontId="278" fillId="48" borderId="83"/>
    <xf numFmtId="0" fontId="139" fillId="44" borderId="61"/>
    <xf numFmtId="0" fontId="273" fillId="0" borderId="128"/>
    <xf numFmtId="0" fontId="46" fillId="0" borderId="0"/>
    <xf numFmtId="0" fontId="70" fillId="0" borderId="0"/>
    <xf numFmtId="0" fontId="278" fillId="0" borderId="0"/>
    <xf numFmtId="0" fontId="70" fillId="44" borderId="0"/>
    <xf numFmtId="0" fontId="278" fillId="0" borderId="0"/>
    <xf numFmtId="0" fontId="70" fillId="0" borderId="0"/>
    <xf numFmtId="0" fontId="46" fillId="0" borderId="0"/>
    <xf numFmtId="0" fontId="70" fillId="0" borderId="0"/>
    <xf numFmtId="0" fontId="278" fillId="48" borderId="83"/>
    <xf numFmtId="0" fontId="70" fillId="0" borderId="0"/>
    <xf numFmtId="0" fontId="51" fillId="0" borderId="0"/>
    <xf numFmtId="0" fontId="82" fillId="0" borderId="0"/>
    <xf numFmtId="0" fontId="19" fillId="0" borderId="0"/>
    <xf numFmtId="0" fontId="70" fillId="0" borderId="0"/>
    <xf numFmtId="0" fontId="19" fillId="0" borderId="0"/>
    <xf numFmtId="0" fontId="19" fillId="0" borderId="0"/>
    <xf numFmtId="0" fontId="278" fillId="0" borderId="0"/>
    <xf numFmtId="0" fontId="70" fillId="0" borderId="0"/>
    <xf numFmtId="0" fontId="70" fillId="0" borderId="0"/>
    <xf numFmtId="0" fontId="278" fillId="0" borderId="0"/>
    <xf numFmtId="0" fontId="63" fillId="0" borderId="55"/>
    <xf numFmtId="0" fontId="46" fillId="0" borderId="0"/>
    <xf numFmtId="0" fontId="70" fillId="0" borderId="0"/>
    <xf numFmtId="0" fontId="107" fillId="0" borderId="64"/>
    <xf numFmtId="0" fontId="70" fillId="0" borderId="0"/>
    <xf numFmtId="0" fontId="19" fillId="48" borderId="0"/>
    <xf numFmtId="0" fontId="278" fillId="0" borderId="0"/>
    <xf numFmtId="0" fontId="278" fillId="0" borderId="0"/>
    <xf numFmtId="0" fontId="70" fillId="0" borderId="0"/>
    <xf numFmtId="0" fontId="192" fillId="0" borderId="79"/>
    <xf numFmtId="0" fontId="74" fillId="55" borderId="0"/>
    <xf numFmtId="0" fontId="278" fillId="48" borderId="83"/>
    <xf numFmtId="0" fontId="70" fillId="0" borderId="0"/>
    <xf numFmtId="0" fontId="59" fillId="0" borderId="54"/>
    <xf numFmtId="0" fontId="278" fillId="0" borderId="0"/>
    <xf numFmtId="0" fontId="19" fillId="0" borderId="0"/>
    <xf numFmtId="0" fontId="70" fillId="0" borderId="0"/>
    <xf numFmtId="0" fontId="19" fillId="0" borderId="0"/>
    <xf numFmtId="0" fontId="70" fillId="0" borderId="0"/>
    <xf numFmtId="0" fontId="278" fillId="0" borderId="0"/>
    <xf numFmtId="0" fontId="19" fillId="0" borderId="0"/>
    <xf numFmtId="0" fontId="70" fillId="0" borderId="0"/>
    <xf numFmtId="0" fontId="19" fillId="0" borderId="0"/>
    <xf numFmtId="0" fontId="46" fillId="0" borderId="0"/>
    <xf numFmtId="0" fontId="19" fillId="0" borderId="0"/>
    <xf numFmtId="0" fontId="19" fillId="0" borderId="0"/>
    <xf numFmtId="0" fontId="270" fillId="0" borderId="112"/>
    <xf numFmtId="0" fontId="8" fillId="44" borderId="0"/>
    <xf numFmtId="0" fontId="70" fillId="0" borderId="0"/>
    <xf numFmtId="0" fontId="278" fillId="0" borderId="0"/>
    <xf numFmtId="0" fontId="253" fillId="48" borderId="83"/>
    <xf numFmtId="0" fontId="70" fillId="0" borderId="0"/>
    <xf numFmtId="0" fontId="45" fillId="47" borderId="0"/>
    <xf numFmtId="0" fontId="62" fillId="0" borderId="0"/>
    <xf numFmtId="0" fontId="70" fillId="0" borderId="0"/>
    <xf numFmtId="0" fontId="70" fillId="0" borderId="0"/>
    <xf numFmtId="0" fontId="19" fillId="0" borderId="0"/>
    <xf numFmtId="0" fontId="70" fillId="0" borderId="0"/>
    <xf numFmtId="0" fontId="77" fillId="0" borderId="0"/>
    <xf numFmtId="0" fontId="19" fillId="0" borderId="0"/>
    <xf numFmtId="0" fontId="70" fillId="0" borderId="0"/>
    <xf numFmtId="0" fontId="140" fillId="44" borderId="61"/>
    <xf numFmtId="0" fontId="70" fillId="0" borderId="0"/>
    <xf numFmtId="0" fontId="19" fillId="0" borderId="0"/>
    <xf numFmtId="0" fontId="99" fillId="45" borderId="61"/>
    <xf numFmtId="0" fontId="270" fillId="0" borderId="112"/>
    <xf numFmtId="0" fontId="278" fillId="0" borderId="0"/>
    <xf numFmtId="0" fontId="19" fillId="0" borderId="0"/>
    <xf numFmtId="0" fontId="70" fillId="0" borderId="0"/>
    <xf numFmtId="0" fontId="19" fillId="0" borderId="0"/>
    <xf numFmtId="0" fontId="70" fillId="0" borderId="0"/>
    <xf numFmtId="0" fontId="70" fillId="0" borderId="0"/>
    <xf numFmtId="0" fontId="59" fillId="0" borderId="54"/>
    <xf numFmtId="0" fontId="19" fillId="48" borderId="0"/>
    <xf numFmtId="0" fontId="70" fillId="0" borderId="0"/>
    <xf numFmtId="0" fontId="19" fillId="0" borderId="0"/>
    <xf numFmtId="0" fontId="278" fillId="0" borderId="0"/>
    <xf numFmtId="0" fontId="278" fillId="0" borderId="0"/>
    <xf numFmtId="0" fontId="278" fillId="0" borderId="0"/>
    <xf numFmtId="0" fontId="70" fillId="0" borderId="0"/>
    <xf numFmtId="0" fontId="70" fillId="0" borderId="0"/>
    <xf numFmtId="0" fontId="278" fillId="0" borderId="0"/>
    <xf numFmtId="0" fontId="64" fillId="0" borderId="55"/>
    <xf numFmtId="0" fontId="139" fillId="44" borderId="61"/>
    <xf numFmtId="0" fontId="278" fillId="0" borderId="0"/>
    <xf numFmtId="0" fontId="70" fillId="0" borderId="0"/>
    <xf numFmtId="0" fontId="19" fillId="0" borderId="0"/>
    <xf numFmtId="0" fontId="52" fillId="0" borderId="0"/>
    <xf numFmtId="0" fontId="70" fillId="0" borderId="0"/>
    <xf numFmtId="0" fontId="70" fillId="0" borderId="0"/>
    <xf numFmtId="0" fontId="70" fillId="0" borderId="0"/>
    <xf numFmtId="0" fontId="70" fillId="0" borderId="0"/>
    <xf numFmtId="0" fontId="278" fillId="0" borderId="0"/>
    <xf numFmtId="0" fontId="8" fillId="44" borderId="0"/>
    <xf numFmtId="0" fontId="70" fillId="0" borderId="0"/>
    <xf numFmtId="0" fontId="70" fillId="0" borderId="0"/>
    <xf numFmtId="0" fontId="70" fillId="0" borderId="0"/>
    <xf numFmtId="0" fontId="278" fillId="0" borderId="0"/>
    <xf numFmtId="0" fontId="278" fillId="0" borderId="0"/>
    <xf numFmtId="0" fontId="46" fillId="0" borderId="0"/>
    <xf numFmtId="0" fontId="139" fillId="44" borderId="61"/>
    <xf numFmtId="0" fontId="278" fillId="0" borderId="0"/>
    <xf numFmtId="0" fontId="278" fillId="0" borderId="0"/>
    <xf numFmtId="0" fontId="70" fillId="0" borderId="0"/>
    <xf numFmtId="0" fontId="70" fillId="0" borderId="0"/>
    <xf numFmtId="0" fontId="72" fillId="44" borderId="0"/>
    <xf numFmtId="0" fontId="70" fillId="0" borderId="0"/>
    <xf numFmtId="0" fontId="70" fillId="0" borderId="0"/>
    <xf numFmtId="0" fontId="278" fillId="0" borderId="0"/>
    <xf numFmtId="0" fontId="70" fillId="0" borderId="0"/>
    <xf numFmtId="0" fontId="270" fillId="0" borderId="112"/>
    <xf numFmtId="0" fontId="70" fillId="0" borderId="0"/>
    <xf numFmtId="0" fontId="19" fillId="44" borderId="0"/>
    <xf numFmtId="0" fontId="278" fillId="0" borderId="0"/>
    <xf numFmtId="0" fontId="19" fillId="0" borderId="0"/>
    <xf numFmtId="0" fontId="59" fillId="0" borderId="54"/>
    <xf numFmtId="0" fontId="19" fillId="0" borderId="0"/>
    <xf numFmtId="0" fontId="278" fillId="0" borderId="0"/>
    <xf numFmtId="0" fontId="278" fillId="0" borderId="0"/>
    <xf numFmtId="0" fontId="51" fillId="0" borderId="0"/>
    <xf numFmtId="0" fontId="278" fillId="0" borderId="0"/>
    <xf numFmtId="0" fontId="70" fillId="0" borderId="0"/>
    <xf numFmtId="0" fontId="19" fillId="0" borderId="0"/>
    <xf numFmtId="0" fontId="169" fillId="80" borderId="0"/>
    <xf numFmtId="0" fontId="70" fillId="0" borderId="0"/>
    <xf numFmtId="0" fontId="70" fillId="0" borderId="0"/>
    <xf numFmtId="0" fontId="278" fillId="0" borderId="0"/>
    <xf numFmtId="0" fontId="270" fillId="0" borderId="112"/>
    <xf numFmtId="0" fontId="70" fillId="0" borderId="0"/>
    <xf numFmtId="0" fontId="74" fillId="58" borderId="0"/>
    <xf numFmtId="0" fontId="19" fillId="0" borderId="0"/>
    <xf numFmtId="0" fontId="70" fillId="0" borderId="0"/>
    <xf numFmtId="0" fontId="278" fillId="0" borderId="0"/>
    <xf numFmtId="0" fontId="70" fillId="0" borderId="0"/>
    <xf numFmtId="0" fontId="278" fillId="48" borderId="83"/>
    <xf numFmtId="0" fontId="278" fillId="0" borderId="0"/>
    <xf numFmtId="0" fontId="139" fillId="44" borderId="61"/>
    <xf numFmtId="0" fontId="70" fillId="0" borderId="0"/>
    <xf numFmtId="0" fontId="70" fillId="0" borderId="0"/>
    <xf numFmtId="0" fontId="19" fillId="0" borderId="0"/>
    <xf numFmtId="0" fontId="70" fillId="0" borderId="0"/>
    <xf numFmtId="0" fontId="70" fillId="0" borderId="0"/>
    <xf numFmtId="0" fontId="59" fillId="0" borderId="54"/>
    <xf numFmtId="0" fontId="70" fillId="0" borderId="0"/>
    <xf numFmtId="0" fontId="19" fillId="0" borderId="0"/>
    <xf numFmtId="0" fontId="19" fillId="0" borderId="0"/>
    <xf numFmtId="0" fontId="70" fillId="0" borderId="0"/>
    <xf numFmtId="0" fontId="19" fillId="0" borderId="0"/>
    <xf numFmtId="0" fontId="70" fillId="0" borderId="0"/>
    <xf numFmtId="0" fontId="270" fillId="0" borderId="112"/>
    <xf numFmtId="0" fontId="56" fillId="0" borderId="52"/>
    <xf numFmtId="0" fontId="278" fillId="0" borderId="0"/>
    <xf numFmtId="0" fontId="278" fillId="0" borderId="0"/>
    <xf numFmtId="0" fontId="19" fillId="0" borderId="0"/>
    <xf numFmtId="0" fontId="62" fillId="0" borderId="0"/>
    <xf numFmtId="0" fontId="19" fillId="0" borderId="0"/>
    <xf numFmtId="0" fontId="19" fillId="0" borderId="0"/>
    <xf numFmtId="0" fontId="19" fillId="0" borderId="0"/>
    <xf numFmtId="0" fontId="278" fillId="0" borderId="0"/>
    <xf numFmtId="0" fontId="70" fillId="0" borderId="0"/>
    <xf numFmtId="0" fontId="278" fillId="0" borderId="0"/>
    <xf numFmtId="0" fontId="59" fillId="0" borderId="0"/>
    <xf numFmtId="0" fontId="19" fillId="0" borderId="0"/>
    <xf numFmtId="0" fontId="19" fillId="0" borderId="0"/>
    <xf numFmtId="0" fontId="70" fillId="0" borderId="0"/>
    <xf numFmtId="0" fontId="278" fillId="0" borderId="0"/>
    <xf numFmtId="0" fontId="19" fillId="0" borderId="0"/>
    <xf numFmtId="0" fontId="70" fillId="0" borderId="0"/>
    <xf numFmtId="0" fontId="192" fillId="0" borderId="79"/>
    <xf numFmtId="0" fontId="278" fillId="0" borderId="0"/>
    <xf numFmtId="0" fontId="278" fillId="48" borderId="83"/>
    <xf numFmtId="0" fontId="139" fillId="44" borderId="61"/>
    <xf numFmtId="0" fontId="70" fillId="0" borderId="0"/>
    <xf numFmtId="0" fontId="59" fillId="0" borderId="0"/>
    <xf numFmtId="0" fontId="278" fillId="0" borderId="0"/>
    <xf numFmtId="0" fontId="81" fillId="0" borderId="132"/>
    <xf numFmtId="0" fontId="11" fillId="61" borderId="0"/>
    <xf numFmtId="0" fontId="19" fillId="0" borderId="0"/>
    <xf numFmtId="0" fontId="278" fillId="0" borderId="0"/>
    <xf numFmtId="0" fontId="70" fillId="0" borderId="0"/>
    <xf numFmtId="0" fontId="19" fillId="0" borderId="0"/>
    <xf numFmtId="0" fontId="278" fillId="0" borderId="0"/>
    <xf numFmtId="0" fontId="70" fillId="0" borderId="0"/>
    <xf numFmtId="0" fontId="59" fillId="0" borderId="54"/>
    <xf numFmtId="0" fontId="70" fillId="0" borderId="0"/>
    <xf numFmtId="0" fontId="70" fillId="0" borderId="0"/>
    <xf numFmtId="0" fontId="8" fillId="43" borderId="0"/>
    <xf numFmtId="0" fontId="278" fillId="0" borderId="0"/>
    <xf numFmtId="0" fontId="70" fillId="0" borderId="0"/>
    <xf numFmtId="0" fontId="278" fillId="0" borderId="0"/>
    <xf numFmtId="0" fontId="278" fillId="48" borderId="83"/>
    <xf numFmtId="0" fontId="76" fillId="47" borderId="0"/>
    <xf numFmtId="0" fontId="70" fillId="0" borderId="0"/>
    <xf numFmtId="0" fontId="19" fillId="0" borderId="0"/>
    <xf numFmtId="0" fontId="70" fillId="0" borderId="0"/>
    <xf numFmtId="0" fontId="278" fillId="0" borderId="0"/>
    <xf numFmtId="0" fontId="70" fillId="0" borderId="0"/>
    <xf numFmtId="0" fontId="70" fillId="46" borderId="0"/>
    <xf numFmtId="0" fontId="278" fillId="0" borderId="0"/>
    <xf numFmtId="0" fontId="278" fillId="0" borderId="0"/>
    <xf numFmtId="0" fontId="70" fillId="0" borderId="0"/>
    <xf numFmtId="0" fontId="76" fillId="55" borderId="0"/>
    <xf numFmtId="0" fontId="19" fillId="0" borderId="0"/>
    <xf numFmtId="0" fontId="139" fillId="44" borderId="61"/>
    <xf numFmtId="0" fontId="74" fillId="49" borderId="0"/>
    <xf numFmtId="0" fontId="19" fillId="0" borderId="0"/>
    <xf numFmtId="0" fontId="59" fillId="0" borderId="0"/>
    <xf numFmtId="0" fontId="278" fillId="0" borderId="0"/>
    <xf numFmtId="0" fontId="278" fillId="0" borderId="0"/>
    <xf numFmtId="0" fontId="63" fillId="0" borderId="55"/>
    <xf numFmtId="0" fontId="70" fillId="0" borderId="0"/>
    <xf numFmtId="0" fontId="139" fillId="44" borderId="61"/>
    <xf numFmtId="0" fontId="270" fillId="0" borderId="112"/>
    <xf numFmtId="0" fontId="74" fillId="56" borderId="0"/>
    <xf numFmtId="0" fontId="70" fillId="0" borderId="0"/>
    <xf numFmtId="0" fontId="19" fillId="36" borderId="0"/>
    <xf numFmtId="0" fontId="70" fillId="0" borderId="0"/>
    <xf numFmtId="0" fontId="70" fillId="0" borderId="0"/>
    <xf numFmtId="0" fontId="70" fillId="0" borderId="0"/>
    <xf numFmtId="0" fontId="278" fillId="0" borderId="0"/>
    <xf numFmtId="0" fontId="59" fillId="0" borderId="54"/>
    <xf numFmtId="0" fontId="19" fillId="0" borderId="0"/>
    <xf numFmtId="0" fontId="70" fillId="0" borderId="0"/>
    <xf numFmtId="0" fontId="8" fillId="51" borderId="0"/>
    <xf numFmtId="0" fontId="56" fillId="0" borderId="52"/>
    <xf numFmtId="0" fontId="19" fillId="48" borderId="0"/>
    <xf numFmtId="0" fontId="19" fillId="0" borderId="0"/>
    <xf numFmtId="0" fontId="70" fillId="0" borderId="0"/>
    <xf numFmtId="0" fontId="70" fillId="0" borderId="0"/>
    <xf numFmtId="0" fontId="270" fillId="0" borderId="112"/>
    <xf numFmtId="0" fontId="272" fillId="0" borderId="144"/>
    <xf numFmtId="0" fontId="19" fillId="0" borderId="0"/>
    <xf numFmtId="0" fontId="19" fillId="0" borderId="0"/>
    <xf numFmtId="0" fontId="70" fillId="0" borderId="0"/>
    <xf numFmtId="0" fontId="70" fillId="0" borderId="0"/>
    <xf numFmtId="0" fontId="278" fillId="0" borderId="0"/>
    <xf numFmtId="0" fontId="70" fillId="42" borderId="0"/>
    <xf numFmtId="0" fontId="70" fillId="0" borderId="0"/>
    <xf numFmtId="0" fontId="278" fillId="48" borderId="83"/>
    <xf numFmtId="0" fontId="70" fillId="0" borderId="0"/>
    <xf numFmtId="0" fontId="19" fillId="0" borderId="0"/>
    <xf numFmtId="0" fontId="70" fillId="0" borderId="0"/>
    <xf numFmtId="0" fontId="59" fillId="0" borderId="54"/>
    <xf numFmtId="0" fontId="278" fillId="0" borderId="0"/>
    <xf numFmtId="0" fontId="70" fillId="0" borderId="0"/>
    <xf numFmtId="0" fontId="270" fillId="0" borderId="112"/>
    <xf numFmtId="0" fontId="19" fillId="0" borderId="0"/>
    <xf numFmtId="0" fontId="278" fillId="0" borderId="0"/>
    <xf numFmtId="0" fontId="11" fillId="0" borderId="0"/>
    <xf numFmtId="0" fontId="278" fillId="0" borderId="0"/>
    <xf numFmtId="0" fontId="19" fillId="0" borderId="0"/>
    <xf numFmtId="0" fontId="139" fillId="44" borderId="61"/>
    <xf numFmtId="0" fontId="70" fillId="0" borderId="0"/>
    <xf numFmtId="0" fontId="19" fillId="0" borderId="0"/>
    <xf numFmtId="0" fontId="196" fillId="11" borderId="0"/>
    <xf numFmtId="0" fontId="278" fillId="0" borderId="0"/>
    <xf numFmtId="0" fontId="19" fillId="0" borderId="0"/>
    <xf numFmtId="0" fontId="70" fillId="0" borderId="0"/>
    <xf numFmtId="0" fontId="70" fillId="0" borderId="0"/>
    <xf numFmtId="0" fontId="272" fillId="0" borderId="168"/>
    <xf numFmtId="0" fontId="19" fillId="0" borderId="0"/>
    <xf numFmtId="0" fontId="70" fillId="43" borderId="0"/>
    <xf numFmtId="0" fontId="41" fillId="45" borderId="48"/>
    <xf numFmtId="0" fontId="17" fillId="45" borderId="0"/>
    <xf numFmtId="0" fontId="59" fillId="0" borderId="54"/>
    <xf numFmtId="0" fontId="278" fillId="0" borderId="0"/>
    <xf numFmtId="0" fontId="278" fillId="0" borderId="0"/>
    <xf numFmtId="0" fontId="213" fillId="0" borderId="0"/>
    <xf numFmtId="0" fontId="70" fillId="0" borderId="0"/>
    <xf numFmtId="0" fontId="278" fillId="0" borderId="0"/>
    <xf numFmtId="0" fontId="70" fillId="0" borderId="0"/>
    <xf numFmtId="0" fontId="278" fillId="0" borderId="0"/>
    <xf numFmtId="0" fontId="278" fillId="0" borderId="0"/>
    <xf numFmtId="0" fontId="70" fillId="0" borderId="0"/>
    <xf numFmtId="0" fontId="19" fillId="0" borderId="0"/>
    <xf numFmtId="0" fontId="19" fillId="0" borderId="0"/>
    <xf numFmtId="0" fontId="278" fillId="0" borderId="0"/>
    <xf numFmtId="0" fontId="278" fillId="0" borderId="0"/>
    <xf numFmtId="0" fontId="70" fillId="0" borderId="0"/>
    <xf numFmtId="0" fontId="278" fillId="0" borderId="0"/>
    <xf numFmtId="0" fontId="70" fillId="0" borderId="0"/>
    <xf numFmtId="0" fontId="59" fillId="0" borderId="54"/>
    <xf numFmtId="0" fontId="19" fillId="0" borderId="0"/>
    <xf numFmtId="0" fontId="70" fillId="0" borderId="0"/>
    <xf numFmtId="0" fontId="70" fillId="0" borderId="0"/>
    <xf numFmtId="0" fontId="19" fillId="0" borderId="0"/>
    <xf numFmtId="0" fontId="270" fillId="0" borderId="112"/>
    <xf numFmtId="0" fontId="70" fillId="0" borderId="0"/>
    <xf numFmtId="0" fontId="70" fillId="0" borderId="0"/>
    <xf numFmtId="0" fontId="46" fillId="0" borderId="0"/>
    <xf numFmtId="0" fontId="59" fillId="0" borderId="54"/>
    <xf numFmtId="0" fontId="70" fillId="0" borderId="0"/>
    <xf numFmtId="0" fontId="278" fillId="48" borderId="83"/>
    <xf numFmtId="0" fontId="76" fillId="51" borderId="0"/>
    <xf numFmtId="0" fontId="76" fillId="55" borderId="0"/>
    <xf numFmtId="0" fontId="70" fillId="0" borderId="0"/>
    <xf numFmtId="0" fontId="70" fillId="0" borderId="0"/>
    <xf numFmtId="0" fontId="70" fillId="0" borderId="0"/>
    <xf numFmtId="0" fontId="70" fillId="0" borderId="0"/>
    <xf numFmtId="0" fontId="278" fillId="0" borderId="0"/>
    <xf numFmtId="0" fontId="278" fillId="0" borderId="0"/>
    <xf numFmtId="0" fontId="19" fillId="0" borderId="0"/>
    <xf numFmtId="0" fontId="19" fillId="0" borderId="0"/>
    <xf numFmtId="0" fontId="70" fillId="0" borderId="0"/>
    <xf numFmtId="0" fontId="19" fillId="0" borderId="0"/>
    <xf numFmtId="0" fontId="46" fillId="0" borderId="0"/>
    <xf numFmtId="0" fontId="62" fillId="0" borderId="0"/>
    <xf numFmtId="0" fontId="278" fillId="0" borderId="0"/>
    <xf numFmtId="0" fontId="278" fillId="0" borderId="0"/>
    <xf numFmtId="0" fontId="70" fillId="0" borderId="0"/>
    <xf numFmtId="0" fontId="278" fillId="0" borderId="0"/>
    <xf numFmtId="0" fontId="70" fillId="0" borderId="0"/>
    <xf numFmtId="0" fontId="278" fillId="48" borderId="83"/>
    <xf numFmtId="0" fontId="139" fillId="44" borderId="61"/>
    <xf numFmtId="0" fontId="70" fillId="0" borderId="0"/>
    <xf numFmtId="0" fontId="85" fillId="0" borderId="144"/>
    <xf numFmtId="0" fontId="270" fillId="0" borderId="112"/>
    <xf numFmtId="0" fontId="278" fillId="0" borderId="0"/>
    <xf numFmtId="0" fontId="139" fillId="44" borderId="61"/>
    <xf numFmtId="0" fontId="57" fillId="0" borderId="53"/>
    <xf numFmtId="0" fontId="278" fillId="0" borderId="0"/>
    <xf numFmtId="0" fontId="19" fillId="0" borderId="0"/>
    <xf numFmtId="0" fontId="278" fillId="0" borderId="0"/>
    <xf numFmtId="0" fontId="19" fillId="0" borderId="0"/>
    <xf numFmtId="0" fontId="139" fillId="44" borderId="61"/>
    <xf numFmtId="0" fontId="70" fillId="0" borderId="0"/>
    <xf numFmtId="0" fontId="278" fillId="0" borderId="0"/>
    <xf numFmtId="0" fontId="140" fillId="44" borderId="61"/>
    <xf numFmtId="0" fontId="278" fillId="0" borderId="0"/>
    <xf numFmtId="0" fontId="59" fillId="0" borderId="54"/>
    <xf numFmtId="0" fontId="270" fillId="0" borderId="112"/>
    <xf numFmtId="0" fontId="278" fillId="48" borderId="83"/>
    <xf numFmtId="0" fontId="70" fillId="0" borderId="0"/>
    <xf numFmtId="0" fontId="208" fillId="1" borderId="132"/>
    <xf numFmtId="0" fontId="278" fillId="0" borderId="0"/>
    <xf numFmtId="0" fontId="70" fillId="0" borderId="0"/>
    <xf numFmtId="0" fontId="70" fillId="0" borderId="0"/>
    <xf numFmtId="0" fontId="70" fillId="0" borderId="0"/>
    <xf numFmtId="0" fontId="272" fillId="0" borderId="0"/>
    <xf numFmtId="0" fontId="70" fillId="43" borderId="0"/>
    <xf numFmtId="0" fontId="278" fillId="0" borderId="0"/>
    <xf numFmtId="0" fontId="19" fillId="0" borderId="0"/>
    <xf numFmtId="0" fontId="70" fillId="0" borderId="0"/>
    <xf numFmtId="0" fontId="19" fillId="0" borderId="0"/>
    <xf numFmtId="0" fontId="70" fillId="0" borderId="0"/>
    <xf numFmtId="0" fontId="278" fillId="48" borderId="83"/>
    <xf numFmtId="0" fontId="278" fillId="0" borderId="0"/>
    <xf numFmtId="0" fontId="172" fillId="0" borderId="0"/>
    <xf numFmtId="0" fontId="278" fillId="48" borderId="83"/>
    <xf numFmtId="0" fontId="70" fillId="0" borderId="0"/>
    <xf numFmtId="0" fontId="70" fillId="0" borderId="0"/>
    <xf numFmtId="0" fontId="70" fillId="0" borderId="0"/>
    <xf numFmtId="0" fontId="70" fillId="0" borderId="0"/>
    <xf numFmtId="0" fontId="19" fillId="0" borderId="0"/>
    <xf numFmtId="0" fontId="70" fillId="0" borderId="0"/>
    <xf numFmtId="0" fontId="139" fillId="44" borderId="61"/>
    <xf numFmtId="0" fontId="74" fillId="58" borderId="0"/>
    <xf numFmtId="0" fontId="19" fillId="0" borderId="0"/>
    <xf numFmtId="0" fontId="70" fillId="0" borderId="0"/>
    <xf numFmtId="0" fontId="70" fillId="0" borderId="0"/>
    <xf numFmtId="0" fontId="270" fillId="0" borderId="112"/>
    <xf numFmtId="0" fontId="278" fillId="0" borderId="0"/>
    <xf numFmtId="0" fontId="70" fillId="0" borderId="0"/>
    <xf numFmtId="0" fontId="139" fillId="44" borderId="61"/>
    <xf numFmtId="0" fontId="19" fillId="0" borderId="0"/>
    <xf numFmtId="0" fontId="64" fillId="0" borderId="55"/>
    <xf numFmtId="0" fontId="278" fillId="0" borderId="0"/>
    <xf numFmtId="0" fontId="70" fillId="0" borderId="0"/>
    <xf numFmtId="0" fontId="192" fillId="0" borderId="79"/>
    <xf numFmtId="0" fontId="74" fillId="58" borderId="0"/>
    <xf numFmtId="0" fontId="70" fillId="0" borderId="0"/>
    <xf numFmtId="0" fontId="76" fillId="47" borderId="0"/>
    <xf numFmtId="0" fontId="270" fillId="0" borderId="112"/>
    <xf numFmtId="0" fontId="59" fillId="0" borderId="54"/>
    <xf numFmtId="0" fontId="19" fillId="0" borderId="0"/>
    <xf numFmtId="0" fontId="270" fillId="0" borderId="112"/>
    <xf numFmtId="0" fontId="19" fillId="0" borderId="0"/>
    <xf numFmtId="0" fontId="19" fillId="0" borderId="0"/>
    <xf numFmtId="0" fontId="9" fillId="0" borderId="0"/>
    <xf numFmtId="0" fontId="278" fillId="0" borderId="0"/>
    <xf numFmtId="0" fontId="139" fillId="44" borderId="61"/>
    <xf numFmtId="0" fontId="139" fillId="44" borderId="61"/>
    <xf numFmtId="0" fontId="270" fillId="0" borderId="112"/>
    <xf numFmtId="0" fontId="139" fillId="44" borderId="61"/>
    <xf numFmtId="0" fontId="278" fillId="0" borderId="0"/>
    <xf numFmtId="0" fontId="19" fillId="0" borderId="0"/>
    <xf numFmtId="0" fontId="70" fillId="0" borderId="0"/>
    <xf numFmtId="0" fontId="278" fillId="0" borderId="0"/>
    <xf numFmtId="0" fontId="56" fillId="0" borderId="52"/>
    <xf numFmtId="0" fontId="278" fillId="0" borderId="0"/>
    <xf numFmtId="0" fontId="19" fillId="0" borderId="0"/>
    <xf numFmtId="0" fontId="70" fillId="0" borderId="0"/>
    <xf numFmtId="0" fontId="278" fillId="0" borderId="0"/>
    <xf numFmtId="0" fontId="270" fillId="0" borderId="112"/>
    <xf numFmtId="0" fontId="70" fillId="0" borderId="0"/>
    <xf numFmtId="0" fontId="70" fillId="0" borderId="0"/>
    <xf numFmtId="0" fontId="70" fillId="0" borderId="0"/>
    <xf numFmtId="0" fontId="70" fillId="0" borderId="0"/>
    <xf numFmtId="0" fontId="278" fillId="48" borderId="83"/>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270" fillId="0" borderId="112"/>
    <xf numFmtId="0" fontId="19" fillId="0" borderId="0"/>
    <xf numFmtId="0" fontId="70" fillId="0" borderId="0"/>
    <xf numFmtId="0" fontId="70" fillId="0" borderId="0"/>
    <xf numFmtId="0" fontId="70" fillId="0" borderId="0"/>
    <xf numFmtId="0" fontId="272" fillId="0" borderId="144"/>
    <xf numFmtId="0" fontId="19" fillId="0" borderId="0"/>
    <xf numFmtId="0" fontId="99" fillId="45" borderId="61"/>
    <xf numFmtId="0" fontId="19" fillId="0" borderId="0"/>
    <xf numFmtId="0" fontId="19" fillId="0" borderId="0"/>
    <xf numFmtId="0" fontId="139" fillId="44" borderId="61"/>
    <xf numFmtId="0" fontId="19" fillId="0" borderId="0"/>
    <xf numFmtId="0" fontId="8" fillId="51" borderId="0"/>
    <xf numFmtId="0" fontId="56" fillId="0" borderId="52"/>
    <xf numFmtId="0" fontId="3" fillId="105" borderId="0"/>
    <xf numFmtId="0" fontId="19" fillId="0" borderId="0"/>
    <xf numFmtId="0" fontId="278" fillId="0" borderId="0"/>
    <xf numFmtId="0" fontId="19" fillId="0" borderId="0"/>
    <xf numFmtId="0" fontId="76" fillId="52" borderId="0"/>
    <xf numFmtId="0" fontId="19" fillId="0" borderId="0"/>
    <xf numFmtId="0" fontId="19" fillId="0" borderId="0"/>
    <xf numFmtId="0" fontId="70" fillId="0" borderId="0"/>
    <xf numFmtId="0" fontId="278" fillId="0" borderId="0"/>
    <xf numFmtId="0" fontId="278" fillId="0" borderId="0"/>
    <xf numFmtId="0" fontId="70" fillId="0" borderId="0"/>
    <xf numFmtId="0" fontId="70" fillId="46" borderId="0"/>
    <xf numFmtId="0" fontId="19" fillId="0" borderId="0"/>
    <xf numFmtId="0" fontId="64" fillId="0" borderId="55"/>
    <xf numFmtId="0" fontId="19" fillId="0" borderId="0"/>
    <xf numFmtId="0" fontId="139" fillId="44" borderId="61"/>
    <xf numFmtId="0" fontId="272" fillId="0" borderId="144"/>
    <xf numFmtId="0" fontId="19" fillId="0" borderId="0"/>
    <xf numFmtId="0" fontId="278" fillId="0" borderId="0"/>
    <xf numFmtId="0" fontId="70" fillId="0" borderId="0"/>
    <xf numFmtId="0" fontId="70" fillId="0" borderId="0"/>
    <xf numFmtId="0" fontId="278" fillId="0" borderId="0"/>
    <xf numFmtId="0" fontId="45" fillId="43" borderId="0"/>
    <xf numFmtId="0" fontId="70" fillId="0" borderId="0"/>
    <xf numFmtId="0" fontId="19" fillId="0" borderId="0"/>
    <xf numFmtId="0" fontId="278" fillId="0" borderId="0"/>
    <xf numFmtId="0" fontId="70" fillId="0" borderId="0"/>
    <xf numFmtId="0" fontId="139" fillId="44" borderId="61"/>
    <xf numFmtId="0" fontId="278" fillId="0" borderId="0"/>
    <xf numFmtId="0" fontId="74" fillId="53" borderId="0"/>
    <xf numFmtId="0" fontId="19" fillId="0" borderId="0"/>
    <xf numFmtId="0" fontId="19" fillId="0" borderId="0"/>
    <xf numFmtId="0" fontId="70" fillId="0" borderId="0"/>
    <xf numFmtId="0" fontId="56" fillId="0" borderId="52"/>
    <xf numFmtId="0" fontId="278" fillId="48" borderId="83"/>
    <xf numFmtId="0" fontId="59" fillId="0" borderId="54"/>
    <xf numFmtId="0" fontId="19" fillId="0" borderId="0"/>
    <xf numFmtId="0" fontId="81" fillId="0" borderId="132"/>
    <xf numFmtId="0" fontId="278" fillId="0" borderId="92"/>
    <xf numFmtId="0" fontId="278" fillId="0" borderId="0"/>
    <xf numFmtId="0" fontId="70" fillId="0" borderId="0"/>
    <xf numFmtId="0" fontId="70" fillId="0" borderId="0"/>
    <xf numFmtId="0" fontId="74" fillId="49" borderId="0"/>
    <xf numFmtId="0" fontId="278" fillId="0" borderId="0"/>
    <xf numFmtId="0" fontId="19" fillId="0" borderId="0"/>
    <xf numFmtId="0" fontId="278" fillId="0" borderId="0"/>
    <xf numFmtId="0" fontId="19" fillId="0" borderId="0"/>
    <xf numFmtId="0" fontId="81" fillId="0" borderId="132"/>
    <xf numFmtId="0" fontId="70" fillId="0" borderId="0"/>
    <xf numFmtId="0" fontId="70" fillId="0" borderId="0"/>
    <xf numFmtId="0" fontId="278" fillId="0" borderId="0"/>
    <xf numFmtId="0" fontId="70" fillId="0" borderId="0"/>
    <xf numFmtId="0" fontId="70" fillId="0" borderId="0"/>
    <xf numFmtId="0" fontId="70" fillId="0" borderId="0"/>
    <xf numFmtId="0" fontId="70" fillId="0" borderId="0"/>
    <xf numFmtId="0" fontId="270" fillId="0" borderId="112"/>
    <xf numFmtId="0" fontId="278" fillId="48" borderId="83"/>
    <xf numFmtId="0" fontId="19" fillId="0" borderId="0"/>
    <xf numFmtId="0" fontId="70" fillId="0" borderId="0"/>
    <xf numFmtId="0" fontId="19" fillId="0" borderId="0"/>
    <xf numFmtId="0" fontId="19" fillId="0" borderId="0"/>
    <xf numFmtId="0" fontId="270" fillId="0" borderId="112"/>
    <xf numFmtId="0" fontId="70" fillId="0" borderId="0"/>
    <xf numFmtId="0" fontId="57" fillId="0" borderId="53"/>
    <xf numFmtId="0" fontId="19" fillId="0" borderId="0"/>
    <xf numFmtId="0" fontId="70" fillId="0" borderId="0"/>
    <xf numFmtId="0" fontId="70" fillId="0" borderId="0"/>
    <xf numFmtId="0" fontId="270" fillId="0" borderId="112"/>
    <xf numFmtId="0" fontId="59" fillId="0" borderId="54"/>
    <xf numFmtId="0" fontId="107" fillId="0" borderId="64"/>
    <xf numFmtId="0" fontId="70" fillId="0" borderId="0"/>
    <xf numFmtId="0" fontId="70" fillId="0" borderId="0"/>
    <xf numFmtId="0" fontId="278" fillId="0" borderId="0"/>
    <xf numFmtId="0" fontId="70" fillId="0" borderId="0"/>
    <xf numFmtId="0" fontId="70" fillId="0" borderId="0"/>
    <xf numFmtId="0" fontId="208" fillId="1" borderId="132"/>
    <xf numFmtId="0" fontId="70" fillId="0" borderId="0"/>
    <xf numFmtId="0" fontId="270" fillId="0" borderId="112"/>
    <xf numFmtId="0" fontId="278" fillId="0" borderId="0"/>
    <xf numFmtId="0" fontId="19" fillId="0" borderId="0"/>
    <xf numFmtId="0" fontId="70" fillId="0" borderId="0"/>
    <xf numFmtId="0" fontId="19" fillId="0" borderId="0"/>
    <xf numFmtId="0" fontId="19" fillId="0" borderId="0"/>
    <xf numFmtId="0" fontId="278" fillId="0" borderId="0"/>
    <xf numFmtId="0" fontId="278" fillId="48" borderId="83"/>
    <xf numFmtId="0" fontId="70" fillId="0" borderId="0"/>
    <xf numFmtId="0" fontId="278" fillId="0" borderId="0"/>
    <xf numFmtId="0" fontId="56" fillId="0" borderId="52"/>
    <xf numFmtId="0" fontId="139" fillId="44" borderId="61"/>
    <xf numFmtId="0" fontId="278" fillId="0" borderId="0"/>
    <xf numFmtId="0" fontId="70" fillId="0" borderId="0"/>
    <xf numFmtId="0" fontId="70" fillId="0" borderId="0"/>
    <xf numFmtId="0" fontId="278" fillId="0" borderId="0"/>
    <xf numFmtId="0" fontId="278" fillId="0" borderId="0"/>
    <xf numFmtId="0" fontId="278" fillId="48" borderId="83"/>
    <xf numFmtId="0" fontId="70" fillId="0" borderId="0"/>
    <xf numFmtId="0" fontId="19" fillId="0" borderId="0"/>
    <xf numFmtId="0" fontId="70" fillId="0" borderId="0"/>
    <xf numFmtId="0" fontId="70" fillId="0" borderId="0"/>
    <xf numFmtId="0" fontId="19" fillId="0" borderId="0"/>
    <xf numFmtId="0" fontId="70" fillId="0" borderId="0"/>
    <xf numFmtId="0" fontId="228" fillId="45" borderId="84"/>
    <xf numFmtId="0" fontId="70" fillId="0" borderId="0"/>
    <xf numFmtId="0" fontId="19" fillId="0" borderId="0"/>
    <xf numFmtId="0" fontId="19" fillId="0" borderId="0"/>
    <xf numFmtId="0" fontId="70" fillId="0" borderId="0"/>
    <xf numFmtId="0" fontId="56" fillId="0" borderId="52"/>
    <xf numFmtId="0" fontId="272" fillId="0" borderId="0"/>
    <xf numFmtId="0" fontId="70" fillId="0" borderId="0"/>
    <xf numFmtId="0" fontId="19" fillId="0" borderId="0"/>
    <xf numFmtId="0" fontId="273" fillId="0" borderId="128"/>
    <xf numFmtId="0" fontId="70" fillId="0" borderId="0"/>
    <xf numFmtId="0" fontId="70" fillId="0" borderId="0"/>
    <xf numFmtId="0" fontId="139" fillId="44" borderId="61"/>
    <xf numFmtId="0" fontId="56" fillId="0" borderId="52"/>
    <xf numFmtId="0" fontId="56" fillId="0" borderId="52"/>
    <xf numFmtId="0" fontId="70" fillId="0" borderId="0"/>
    <xf numFmtId="0" fontId="19" fillId="0" borderId="0"/>
    <xf numFmtId="0" fontId="70" fillId="0" borderId="0"/>
    <xf numFmtId="0" fontId="70" fillId="0" borderId="0"/>
    <xf numFmtId="0" fontId="139" fillId="44" borderId="61"/>
    <xf numFmtId="0" fontId="19" fillId="33" borderId="0"/>
    <xf numFmtId="0" fontId="278" fillId="0" borderId="0"/>
    <xf numFmtId="0" fontId="70" fillId="0" borderId="0"/>
    <xf numFmtId="0" fontId="70" fillId="0" borderId="0"/>
    <xf numFmtId="0" fontId="70" fillId="0" borderId="0"/>
    <xf numFmtId="0" fontId="70" fillId="0" borderId="0"/>
    <xf numFmtId="0" fontId="19" fillId="0" borderId="0"/>
    <xf numFmtId="0" fontId="70" fillId="0" borderId="0"/>
    <xf numFmtId="0" fontId="74" fillId="47" borderId="0"/>
    <xf numFmtId="0" fontId="278" fillId="48" borderId="83"/>
    <xf numFmtId="0" fontId="70" fillId="0" borderId="0"/>
    <xf numFmtId="0" fontId="19" fillId="0" borderId="0"/>
    <xf numFmtId="0" fontId="19" fillId="0" borderId="0"/>
    <xf numFmtId="0" fontId="70" fillId="0" borderId="0"/>
    <xf numFmtId="0" fontId="270" fillId="0" borderId="112"/>
    <xf numFmtId="0" fontId="70" fillId="0" borderId="0"/>
    <xf numFmtId="0" fontId="70" fillId="0" borderId="0"/>
    <xf numFmtId="0" fontId="52" fillId="0" borderId="0"/>
    <xf numFmtId="0" fontId="19" fillId="0" borderId="0"/>
    <xf numFmtId="0" fontId="134" fillId="0" borderId="0"/>
    <xf numFmtId="0" fontId="8" fillId="0" borderId="0"/>
    <xf numFmtId="0" fontId="50" fillId="0" borderId="0"/>
    <xf numFmtId="0" fontId="278" fillId="0" borderId="0"/>
    <xf numFmtId="0" fontId="19" fillId="0" borderId="0"/>
    <xf numFmtId="0" fontId="70" fillId="0" borderId="0"/>
    <xf numFmtId="0" fontId="70" fillId="0" borderId="0"/>
    <xf numFmtId="0" fontId="19" fillId="0" borderId="0"/>
    <xf numFmtId="0" fontId="70" fillId="0" borderId="0"/>
    <xf numFmtId="0" fontId="70" fillId="0" borderId="0"/>
    <xf numFmtId="0" fontId="278" fillId="48" borderId="83"/>
    <xf numFmtId="0" fontId="89" fillId="41" borderId="0"/>
    <xf numFmtId="0" fontId="70" fillId="0" borderId="0"/>
    <xf numFmtId="0" fontId="278" fillId="0" borderId="0"/>
    <xf numFmtId="0" fontId="70" fillId="0" borderId="0"/>
    <xf numFmtId="0" fontId="59" fillId="0" borderId="54"/>
    <xf numFmtId="0" fontId="19" fillId="0" borderId="0"/>
    <xf numFmtId="0" fontId="59" fillId="0" borderId="0"/>
    <xf numFmtId="0" fontId="19" fillId="0" borderId="0"/>
    <xf numFmtId="0" fontId="19" fillId="0" borderId="0"/>
    <xf numFmtId="0" fontId="19" fillId="0" borderId="0"/>
    <xf numFmtId="0" fontId="56" fillId="0" borderId="52"/>
    <xf numFmtId="0" fontId="56" fillId="0" borderId="52"/>
    <xf numFmtId="0" fontId="46" fillId="0" borderId="0"/>
    <xf numFmtId="0" fontId="278" fillId="0" borderId="0"/>
    <xf numFmtId="0" fontId="70" fillId="0" borderId="0"/>
    <xf numFmtId="0" fontId="59" fillId="0" borderId="54"/>
    <xf numFmtId="0" fontId="19" fillId="0" borderId="0"/>
    <xf numFmtId="0" fontId="70" fillId="0" borderId="0"/>
    <xf numFmtId="0" fontId="70" fillId="0" borderId="0"/>
    <xf numFmtId="0" fontId="70" fillId="0" borderId="0"/>
    <xf numFmtId="0" fontId="278" fillId="0" borderId="0"/>
    <xf numFmtId="0" fontId="70" fillId="0" borderId="0"/>
    <xf numFmtId="0" fontId="70" fillId="0" borderId="0"/>
    <xf numFmtId="0" fontId="70" fillId="0" borderId="0"/>
    <xf numFmtId="0" fontId="70" fillId="0" borderId="0"/>
    <xf numFmtId="0" fontId="278" fillId="48" borderId="83"/>
    <xf numFmtId="0" fontId="278" fillId="0" borderId="0"/>
    <xf numFmtId="0" fontId="70" fillId="0" borderId="0"/>
    <xf numFmtId="0" fontId="19" fillId="0" borderId="0"/>
    <xf numFmtId="0" fontId="64" fillId="0" borderId="55"/>
    <xf numFmtId="0" fontId="70" fillId="0" borderId="0"/>
    <xf numFmtId="0" fontId="70" fillId="0" borderId="0"/>
    <xf numFmtId="0" fontId="19" fillId="0" borderId="0"/>
    <xf numFmtId="0" fontId="74" fillId="47" borderId="0"/>
    <xf numFmtId="0" fontId="70" fillId="0" borderId="0"/>
    <xf numFmtId="0" fontId="19" fillId="0" borderId="0"/>
    <xf numFmtId="0" fontId="270" fillId="0" borderId="112"/>
    <xf numFmtId="0" fontId="140" fillId="44" borderId="61"/>
    <xf numFmtId="0" fontId="70" fillId="0" borderId="0"/>
    <xf numFmtId="0" fontId="19" fillId="0" borderId="0"/>
    <xf numFmtId="0" fontId="270" fillId="0" borderId="112"/>
    <xf numFmtId="0" fontId="70" fillId="0" borderId="0"/>
    <xf numFmtId="0" fontId="278" fillId="0" borderId="0"/>
    <xf numFmtId="0" fontId="270" fillId="0" borderId="112"/>
    <xf numFmtId="0" fontId="19" fillId="0" borderId="0"/>
    <xf numFmtId="0" fontId="70" fillId="0" borderId="0"/>
    <xf numFmtId="0" fontId="45" fillId="47" borderId="0"/>
    <xf numFmtId="0" fontId="70" fillId="0" borderId="0"/>
    <xf numFmtId="0" fontId="278" fillId="0" borderId="0"/>
    <xf numFmtId="0" fontId="278" fillId="0" borderId="0"/>
    <xf numFmtId="0" fontId="278" fillId="0" borderId="0"/>
    <xf numFmtId="0" fontId="47" fillId="0" borderId="0"/>
    <xf numFmtId="0" fontId="70" fillId="0" borderId="0"/>
    <xf numFmtId="0" fontId="70" fillId="0" borderId="0"/>
    <xf numFmtId="0" fontId="70" fillId="0" borderId="0"/>
    <xf numFmtId="0" fontId="278" fillId="48" borderId="83"/>
    <xf numFmtId="0" fontId="70" fillId="41" borderId="0"/>
    <xf numFmtId="0" fontId="70" fillId="0" borderId="0"/>
    <xf numFmtId="0" fontId="70" fillId="0" borderId="0"/>
    <xf numFmtId="0" fontId="278" fillId="0" borderId="0"/>
    <xf numFmtId="0" fontId="19" fillId="0" borderId="0"/>
    <xf numFmtId="0" fontId="278" fillId="0" borderId="78"/>
    <xf numFmtId="0" fontId="70" fillId="0" borderId="0"/>
    <xf numFmtId="0" fontId="19" fillId="0" borderId="0"/>
    <xf numFmtId="0" fontId="278" fillId="0" borderId="0"/>
    <xf numFmtId="0" fontId="46" fillId="0" borderId="0"/>
    <xf numFmtId="0" fontId="278" fillId="0" borderId="0"/>
    <xf numFmtId="0" fontId="19" fillId="0" borderId="0"/>
    <xf numFmtId="0" fontId="278" fillId="0" borderId="0"/>
    <xf numFmtId="0" fontId="19" fillId="0" borderId="0"/>
    <xf numFmtId="0" fontId="70" fillId="0" borderId="0"/>
    <xf numFmtId="0" fontId="278" fillId="0" borderId="0"/>
    <xf numFmtId="0" fontId="70" fillId="0" borderId="0"/>
    <xf numFmtId="0" fontId="46" fillId="0" borderId="0"/>
    <xf numFmtId="0" fontId="70" fillId="0" borderId="0"/>
    <xf numFmtId="0" fontId="278" fillId="48" borderId="83"/>
    <xf numFmtId="0" fontId="278" fillId="0" borderId="0"/>
    <xf numFmtId="0" fontId="19" fillId="0" borderId="0"/>
    <xf numFmtId="0" fontId="70" fillId="0" borderId="0"/>
    <xf numFmtId="0" fontId="70" fillId="0" borderId="0"/>
    <xf numFmtId="0" fontId="70" fillId="0" borderId="0"/>
    <xf numFmtId="0" fontId="270" fillId="0" borderId="112"/>
    <xf numFmtId="0" fontId="278" fillId="48" borderId="83"/>
    <xf numFmtId="0" fontId="70" fillId="0" borderId="0"/>
    <xf numFmtId="0" fontId="19" fillId="0" borderId="0"/>
    <xf numFmtId="0" fontId="19" fillId="0" borderId="0"/>
    <xf numFmtId="0" fontId="278" fillId="48" borderId="83"/>
    <xf numFmtId="0" fontId="3" fillId="63" borderId="137"/>
    <xf numFmtId="0" fontId="59" fillId="0" borderId="54"/>
    <xf numFmtId="0" fontId="70" fillId="0" borderId="0"/>
    <xf numFmtId="0" fontId="70" fillId="0" borderId="0"/>
    <xf numFmtId="0" fontId="38" fillId="42" borderId="0"/>
    <xf numFmtId="0" fontId="19" fillId="0" borderId="0"/>
    <xf numFmtId="0" fontId="19" fillId="0" borderId="0"/>
    <xf numFmtId="0" fontId="278" fillId="48" borderId="83"/>
    <xf numFmtId="0" fontId="19" fillId="0" borderId="0"/>
    <xf numFmtId="0" fontId="278" fillId="0" borderId="0"/>
    <xf numFmtId="0" fontId="56" fillId="0" borderId="52"/>
    <xf numFmtId="0" fontId="278" fillId="0" borderId="0"/>
    <xf numFmtId="0" fontId="139" fillId="44" borderId="61"/>
    <xf numFmtId="0" fontId="19" fillId="0" borderId="0"/>
    <xf numFmtId="0" fontId="76" fillId="47" borderId="0"/>
    <xf numFmtId="0" fontId="278" fillId="0" borderId="0"/>
    <xf numFmtId="0" fontId="70" fillId="0" borderId="0"/>
    <xf numFmtId="0" fontId="19" fillId="0" borderId="0"/>
    <xf numFmtId="0" fontId="149" fillId="75" borderId="137"/>
    <xf numFmtId="0" fontId="278" fillId="0" borderId="78"/>
    <xf numFmtId="0" fontId="8" fillId="44" borderId="0"/>
    <xf numFmtId="0" fontId="139" fillId="44" borderId="61"/>
    <xf numFmtId="0" fontId="70" fillId="0" borderId="0"/>
    <xf numFmtId="0" fontId="139" fillId="44" borderId="61"/>
    <xf numFmtId="0" fontId="70" fillId="0" borderId="0"/>
    <xf numFmtId="0" fontId="278" fillId="0" borderId="0"/>
    <xf numFmtId="0" fontId="70" fillId="0" borderId="0"/>
    <xf numFmtId="0" fontId="278" fillId="0" borderId="0"/>
    <xf numFmtId="0" fontId="270" fillId="0" borderId="112"/>
    <xf numFmtId="0" fontId="70" fillId="0" borderId="0"/>
    <xf numFmtId="0" fontId="139" fillId="44" borderId="61"/>
    <xf numFmtId="0" fontId="19" fillId="0" borderId="0"/>
    <xf numFmtId="0" fontId="19" fillId="0" borderId="0"/>
    <xf numFmtId="0" fontId="278" fillId="0" borderId="0"/>
    <xf numFmtId="0" fontId="70" fillId="46" borderId="0"/>
    <xf numFmtId="0" fontId="64" fillId="0" borderId="55"/>
    <xf numFmtId="0" fontId="70" fillId="0" borderId="0"/>
    <xf numFmtId="0" fontId="70" fillId="0" borderId="0"/>
    <xf numFmtId="0" fontId="278" fillId="0" borderId="0"/>
    <xf numFmtId="0" fontId="70" fillId="0" borderId="0"/>
    <xf numFmtId="0" fontId="8" fillId="48" borderId="0"/>
    <xf numFmtId="0" fontId="70" fillId="0" borderId="0"/>
    <xf numFmtId="0" fontId="70" fillId="0" borderId="0"/>
    <xf numFmtId="0" fontId="70" fillId="0" borderId="0"/>
    <xf numFmtId="0" fontId="70" fillId="0" borderId="0"/>
    <xf numFmtId="0" fontId="70" fillId="0" borderId="0"/>
    <xf numFmtId="0" fontId="270" fillId="0" borderId="112"/>
    <xf numFmtId="0" fontId="278" fillId="0" borderId="0"/>
    <xf numFmtId="0" fontId="19" fillId="0" borderId="0"/>
    <xf numFmtId="0" fontId="19" fillId="0" borderId="0"/>
    <xf numFmtId="0" fontId="270" fillId="0" borderId="112"/>
    <xf numFmtId="0" fontId="19" fillId="0" borderId="0"/>
    <xf numFmtId="0" fontId="19" fillId="0" borderId="0"/>
    <xf numFmtId="0" fontId="56" fillId="0" borderId="52"/>
    <xf numFmtId="0" fontId="278" fillId="0" borderId="0"/>
    <xf numFmtId="0" fontId="70" fillId="0" borderId="0"/>
    <xf numFmtId="0" fontId="99" fillId="45" borderId="61"/>
    <xf numFmtId="0" fontId="70" fillId="0" borderId="0"/>
    <xf numFmtId="0" fontId="70" fillId="0" borderId="0"/>
    <xf numFmtId="0" fontId="70" fillId="40" borderId="0"/>
    <xf numFmtId="0" fontId="70" fillId="0" borderId="0"/>
    <xf numFmtId="0" fontId="70" fillId="0" borderId="0"/>
    <xf numFmtId="0" fontId="70" fillId="0" borderId="0"/>
    <xf numFmtId="0" fontId="140" fillId="44" borderId="61"/>
    <xf numFmtId="0" fontId="278" fillId="0" borderId="0"/>
    <xf numFmtId="0" fontId="278" fillId="0" borderId="0"/>
    <xf numFmtId="0" fontId="278" fillId="0" borderId="0"/>
    <xf numFmtId="0" fontId="139" fillId="44" borderId="61"/>
    <xf numFmtId="0" fontId="19" fillId="0" borderId="0"/>
    <xf numFmtId="0" fontId="19" fillId="0" borderId="0"/>
    <xf numFmtId="0" fontId="19" fillId="0" borderId="0"/>
    <xf numFmtId="0" fontId="122" fillId="0" borderId="66"/>
    <xf numFmtId="0" fontId="270" fillId="0" borderId="112"/>
    <xf numFmtId="0" fontId="19" fillId="0" borderId="0"/>
    <xf numFmtId="0" fontId="270" fillId="0" borderId="112"/>
    <xf numFmtId="0" fontId="19" fillId="0" borderId="0"/>
    <xf numFmtId="0" fontId="19" fillId="0" borderId="0"/>
    <xf numFmtId="0" fontId="70" fillId="0" borderId="0"/>
    <xf numFmtId="0" fontId="19" fillId="0" borderId="0"/>
    <xf numFmtId="0" fontId="19" fillId="0" borderId="0"/>
    <xf numFmtId="0" fontId="278" fillId="0" borderId="0"/>
    <xf numFmtId="0" fontId="70" fillId="0" borderId="0"/>
    <xf numFmtId="0" fontId="19" fillId="0" borderId="0"/>
    <xf numFmtId="0" fontId="70" fillId="0" borderId="0"/>
    <xf numFmtId="0" fontId="278" fillId="0" borderId="0"/>
    <xf numFmtId="0" fontId="3" fillId="63" borderId="137"/>
    <xf numFmtId="0" fontId="278" fillId="0" borderId="0"/>
    <xf numFmtId="0" fontId="278" fillId="0" borderId="0"/>
    <xf numFmtId="0" fontId="56" fillId="0" borderId="52"/>
    <xf numFmtId="0" fontId="70" fillId="0" borderId="0"/>
    <xf numFmtId="0" fontId="59" fillId="0" borderId="0"/>
    <xf numFmtId="0" fontId="278" fillId="0" borderId="0"/>
    <xf numFmtId="0" fontId="278" fillId="0" borderId="0"/>
    <xf numFmtId="0" fontId="52" fillId="0" borderId="0"/>
    <xf numFmtId="0" fontId="262" fillId="0" borderId="0"/>
    <xf numFmtId="0" fontId="70" fillId="0" borderId="0"/>
    <xf numFmtId="0" fontId="64" fillId="0" borderId="55"/>
    <xf numFmtId="0" fontId="278" fillId="0" borderId="0"/>
    <xf numFmtId="0" fontId="278" fillId="0" borderId="0"/>
    <xf numFmtId="0" fontId="70" fillId="0" borderId="0"/>
    <xf numFmtId="0" fontId="278" fillId="0" borderId="0"/>
    <xf numFmtId="0" fontId="19" fillId="0" borderId="0"/>
    <xf numFmtId="0" fontId="278" fillId="0" borderId="0"/>
    <xf numFmtId="0" fontId="19" fillId="0" borderId="0"/>
    <xf numFmtId="0" fontId="70" fillId="0" borderId="0"/>
    <xf numFmtId="0" fontId="70" fillId="0" borderId="0"/>
    <xf numFmtId="0" fontId="278" fillId="0" borderId="0"/>
    <xf numFmtId="0" fontId="139" fillId="44" borderId="61"/>
    <xf numFmtId="0" fontId="59" fillId="0" borderId="54"/>
    <xf numFmtId="0" fontId="70" fillId="0" borderId="0"/>
    <xf numFmtId="0" fontId="70" fillId="0" borderId="0"/>
    <xf numFmtId="0" fontId="278" fillId="0" borderId="0"/>
    <xf numFmtId="0" fontId="278" fillId="0" borderId="0"/>
    <xf numFmtId="0" fontId="278" fillId="0" borderId="0"/>
    <xf numFmtId="0" fontId="70" fillId="0" borderId="0"/>
    <xf numFmtId="0" fontId="70" fillId="0" borderId="0"/>
    <xf numFmtId="0" fontId="19" fillId="0" borderId="0"/>
    <xf numFmtId="0" fontId="278" fillId="0" borderId="0"/>
    <xf numFmtId="0" fontId="70" fillId="0" borderId="0"/>
    <xf numFmtId="0" fontId="70" fillId="0" borderId="0"/>
    <xf numFmtId="0" fontId="278" fillId="0" borderId="0"/>
    <xf numFmtId="0" fontId="278" fillId="0" borderId="0"/>
    <xf numFmtId="0" fontId="70" fillId="0" borderId="0"/>
    <xf numFmtId="0" fontId="176" fillId="40" borderId="0"/>
    <xf numFmtId="0" fontId="64" fillId="0" borderId="55"/>
    <xf numFmtId="0" fontId="64" fillId="0" borderId="55"/>
    <xf numFmtId="0" fontId="19" fillId="0" borderId="0"/>
    <xf numFmtId="0" fontId="278" fillId="0" borderId="0"/>
    <xf numFmtId="0" fontId="278" fillId="0" borderId="0"/>
    <xf numFmtId="0" fontId="278" fillId="0" borderId="0"/>
    <xf numFmtId="0" fontId="19" fillId="0" borderId="0"/>
    <xf numFmtId="0" fontId="56" fillId="0" borderId="52"/>
    <xf numFmtId="0" fontId="70" fillId="0" borderId="0"/>
    <xf numFmtId="0" fontId="70" fillId="40" borderId="0"/>
    <xf numFmtId="0" fontId="59" fillId="0" borderId="54"/>
    <xf numFmtId="0" fontId="270" fillId="0" borderId="112"/>
    <xf numFmtId="0" fontId="19" fillId="0" borderId="0"/>
    <xf numFmtId="0" fontId="139" fillId="44" borderId="61"/>
    <xf numFmtId="0" fontId="70" fillId="0" borderId="0"/>
    <xf numFmtId="0" fontId="139" fillId="44" borderId="61"/>
    <xf numFmtId="0" fontId="122" fillId="0" borderId="66"/>
    <xf numFmtId="0" fontId="278" fillId="0" borderId="0"/>
    <xf numFmtId="0" fontId="19" fillId="0" borderId="0"/>
    <xf numFmtId="0" fontId="139" fillId="44" borderId="61"/>
    <xf numFmtId="0" fontId="19" fillId="0" borderId="0"/>
    <xf numFmtId="0" fontId="139" fillId="44" borderId="61"/>
    <xf numFmtId="0" fontId="70" fillId="0" borderId="0"/>
    <xf numFmtId="0" fontId="19" fillId="0" borderId="0"/>
    <xf numFmtId="0" fontId="70" fillId="0" borderId="0"/>
    <xf numFmtId="0" fontId="278" fillId="48" borderId="83"/>
    <xf numFmtId="0" fontId="59" fillId="0" borderId="54"/>
    <xf numFmtId="0" fontId="50" fillId="0" borderId="0"/>
    <xf numFmtId="0" fontId="278" fillId="0" borderId="0"/>
    <xf numFmtId="0" fontId="70" fillId="0" borderId="0"/>
    <xf numFmtId="0" fontId="70" fillId="0" borderId="0"/>
    <xf numFmtId="0" fontId="278" fillId="0" borderId="0"/>
    <xf numFmtId="0" fontId="192" fillId="0" borderId="79"/>
    <xf numFmtId="0" fontId="19" fillId="0" borderId="0"/>
    <xf numFmtId="0" fontId="70" fillId="0" borderId="0"/>
    <xf numFmtId="0" fontId="139" fillId="44" borderId="61"/>
    <xf numFmtId="0" fontId="278" fillId="0" borderId="0"/>
    <xf numFmtId="0" fontId="70" fillId="39" borderId="0"/>
    <xf numFmtId="0" fontId="70" fillId="0" borderId="0"/>
    <xf numFmtId="0" fontId="70" fillId="0" borderId="0"/>
    <xf numFmtId="0" fontId="278" fillId="0" borderId="0"/>
    <xf numFmtId="0" fontId="278" fillId="0" borderId="0"/>
    <xf numFmtId="0" fontId="70" fillId="0" borderId="0"/>
    <xf numFmtId="0" fontId="278" fillId="48" borderId="83"/>
    <xf numFmtId="0" fontId="70" fillId="0" borderId="0"/>
    <xf numFmtId="0" fontId="70" fillId="0" borderId="0"/>
    <xf numFmtId="0" fontId="70" fillId="0" borderId="0"/>
    <xf numFmtId="0" fontId="64" fillId="0" borderId="55"/>
    <xf numFmtId="0" fontId="134" fillId="0" borderId="0"/>
    <xf numFmtId="0" fontId="19" fillId="0" borderId="0"/>
    <xf numFmtId="0" fontId="250" fillId="107" borderId="168"/>
    <xf numFmtId="0" fontId="70" fillId="0" borderId="0"/>
    <xf numFmtId="0" fontId="278" fillId="0" borderId="0"/>
    <xf numFmtId="0" fontId="70" fillId="39" borderId="0"/>
    <xf numFmtId="0" fontId="49" fillId="0" borderId="0"/>
    <xf numFmtId="0" fontId="19" fillId="0" borderId="0"/>
    <xf numFmtId="0" fontId="59" fillId="0" borderId="54"/>
    <xf numFmtId="0" fontId="270" fillId="0" borderId="112"/>
    <xf numFmtId="0" fontId="70" fillId="0" borderId="0"/>
    <xf numFmtId="0" fontId="70" fillId="0" borderId="0"/>
    <xf numFmtId="0" fontId="270" fillId="0" borderId="112"/>
    <xf numFmtId="0" fontId="139" fillId="44" borderId="61"/>
    <xf numFmtId="0" fontId="278" fillId="0" borderId="0"/>
    <xf numFmtId="0" fontId="19" fillId="0" borderId="0"/>
    <xf numFmtId="0" fontId="38" fillId="42" borderId="0"/>
    <xf numFmtId="0" fontId="19" fillId="0" borderId="0"/>
    <xf numFmtId="0" fontId="19" fillId="14" borderId="50"/>
    <xf numFmtId="0" fontId="278" fillId="0" borderId="0"/>
    <xf numFmtId="0" fontId="70" fillId="0" borderId="0"/>
    <xf numFmtId="0" fontId="278" fillId="0" borderId="0"/>
    <xf numFmtId="0" fontId="278" fillId="0" borderId="0"/>
    <xf numFmtId="0" fontId="70" fillId="0" borderId="0"/>
    <xf numFmtId="0" fontId="278" fillId="0" borderId="0"/>
    <xf numFmtId="0" fontId="70" fillId="0" borderId="0"/>
    <xf numFmtId="0" fontId="19" fillId="0" borderId="0"/>
    <xf numFmtId="0" fontId="19" fillId="0" borderId="0"/>
    <xf numFmtId="0" fontId="278" fillId="0" borderId="0"/>
    <xf numFmtId="0" fontId="62" fillId="0" borderId="0"/>
    <xf numFmtId="0" fontId="278" fillId="48" borderId="83"/>
    <xf numFmtId="0" fontId="208" fillId="0" borderId="0"/>
    <xf numFmtId="0" fontId="70" fillId="0" borderId="0"/>
    <xf numFmtId="0" fontId="278" fillId="0" borderId="0"/>
    <xf numFmtId="0" fontId="99" fillId="45" borderId="61"/>
    <xf numFmtId="0" fontId="70" fillId="0" borderId="0"/>
    <xf numFmtId="0" fontId="19" fillId="0" borderId="0"/>
    <xf numFmtId="0" fontId="99" fillId="45" borderId="61"/>
    <xf numFmtId="0" fontId="70" fillId="0" borderId="0"/>
    <xf numFmtId="0" fontId="19" fillId="0" borderId="0"/>
    <xf numFmtId="0" fontId="270" fillId="0" borderId="112"/>
    <xf numFmtId="0" fontId="19" fillId="0" borderId="0"/>
    <xf numFmtId="0" fontId="19" fillId="0" borderId="0"/>
    <xf numFmtId="0" fontId="46" fillId="0" borderId="0"/>
    <xf numFmtId="0" fontId="278" fillId="0" borderId="0"/>
    <xf numFmtId="0" fontId="70" fillId="0" borderId="0"/>
    <xf numFmtId="0" fontId="19" fillId="0" borderId="0"/>
    <xf numFmtId="0" fontId="278" fillId="0" borderId="0"/>
    <xf numFmtId="0" fontId="270" fillId="0" borderId="112"/>
    <xf numFmtId="0" fontId="19" fillId="0" borderId="0"/>
    <xf numFmtId="0" fontId="270" fillId="0" borderId="112"/>
    <xf numFmtId="0" fontId="70" fillId="0" borderId="0"/>
    <xf numFmtId="0" fontId="270" fillId="0" borderId="112"/>
    <xf numFmtId="0" fontId="278" fillId="0" borderId="0"/>
    <xf numFmtId="0" fontId="70" fillId="0" borderId="0"/>
    <xf numFmtId="0" fontId="149" fillId="75" borderId="137"/>
    <xf numFmtId="0" fontId="278" fillId="0" borderId="0"/>
    <xf numFmtId="0" fontId="70" fillId="0" borderId="0"/>
    <xf numFmtId="0" fontId="59" fillId="0" borderId="54"/>
    <xf numFmtId="0" fontId="19" fillId="0" borderId="0"/>
    <xf numFmtId="0" fontId="19" fillId="0" borderId="0"/>
    <xf numFmtId="0" fontId="76" fillId="72" borderId="0"/>
    <xf numFmtId="0" fontId="278" fillId="0" borderId="0"/>
    <xf numFmtId="0" fontId="19" fillId="0" borderId="0"/>
    <xf numFmtId="0" fontId="70" fillId="0" borderId="0"/>
    <xf numFmtId="0" fontId="278" fillId="0" borderId="0"/>
    <xf numFmtId="0" fontId="19" fillId="0" borderId="0"/>
    <xf numFmtId="0" fontId="70" fillId="0" borderId="0"/>
    <xf numFmtId="0" fontId="70" fillId="0" borderId="0"/>
    <xf numFmtId="0" fontId="63" fillId="0" borderId="55"/>
    <xf numFmtId="0" fontId="122" fillId="0" borderId="66"/>
    <xf numFmtId="0" fontId="70" fillId="0" borderId="0"/>
    <xf numFmtId="0" fontId="70" fillId="0" borderId="0"/>
    <xf numFmtId="0" fontId="70" fillId="0" borderId="0"/>
    <xf numFmtId="0" fontId="70" fillId="0" borderId="0"/>
    <xf numFmtId="0" fontId="77" fillId="0" borderId="132"/>
    <xf numFmtId="0" fontId="70" fillId="0" borderId="0"/>
    <xf numFmtId="0" fontId="70" fillId="42" borderId="0"/>
    <xf numFmtId="0" fontId="278" fillId="0" borderId="0"/>
    <xf numFmtId="0" fontId="19" fillId="0" borderId="0"/>
    <xf numFmtId="0" fontId="70" fillId="0" borderId="0"/>
    <xf numFmtId="0" fontId="70" fillId="0" borderId="0"/>
    <xf numFmtId="0" fontId="19" fillId="0" borderId="0"/>
    <xf numFmtId="0" fontId="19" fillId="0" borderId="0"/>
    <xf numFmtId="0" fontId="70" fillId="0" borderId="0"/>
    <xf numFmtId="0" fontId="19" fillId="0" borderId="0"/>
    <xf numFmtId="0" fontId="278" fillId="48" borderId="83"/>
    <xf numFmtId="0" fontId="278" fillId="0" borderId="0"/>
    <xf numFmtId="0" fontId="270" fillId="0" borderId="112"/>
    <xf numFmtId="0" fontId="278" fillId="0" borderId="0"/>
    <xf numFmtId="0" fontId="278" fillId="0" borderId="0"/>
    <xf numFmtId="0" fontId="79" fillId="0" borderId="116"/>
    <xf numFmtId="0" fontId="278" fillId="48" borderId="83"/>
    <xf numFmtId="0" fontId="278" fillId="0" borderId="0"/>
    <xf numFmtId="0" fontId="70" fillId="0" borderId="0"/>
    <xf numFmtId="0" fontId="113" fillId="0" borderId="0"/>
    <xf numFmtId="0" fontId="19" fillId="0" borderId="0"/>
    <xf numFmtId="0" fontId="70" fillId="0" borderId="0"/>
    <xf numFmtId="0" fontId="70" fillId="0" borderId="0"/>
    <xf numFmtId="0" fontId="270" fillId="0" borderId="112"/>
    <xf numFmtId="0" fontId="70" fillId="0" borderId="0"/>
    <xf numFmtId="0" fontId="70" fillId="0" borderId="0"/>
    <xf numFmtId="0" fontId="19" fillId="0" borderId="0"/>
    <xf numFmtId="0" fontId="19" fillId="0" borderId="0"/>
    <xf numFmtId="0" fontId="270" fillId="0" borderId="112"/>
    <xf numFmtId="0" fontId="19" fillId="0" borderId="0"/>
    <xf numFmtId="0" fontId="19" fillId="0" borderId="0"/>
    <xf numFmtId="0" fontId="278" fillId="0" borderId="0"/>
    <xf numFmtId="0" fontId="70" fillId="0" borderId="0"/>
    <xf numFmtId="0" fontId="70" fillId="0" borderId="0"/>
    <xf numFmtId="0" fontId="278" fillId="48" borderId="83"/>
    <xf numFmtId="0" fontId="64" fillId="0" borderId="55"/>
    <xf numFmtId="0" fontId="70" fillId="0" borderId="0"/>
    <xf numFmtId="0" fontId="19" fillId="0" borderId="0"/>
    <xf numFmtId="0" fontId="278" fillId="0" borderId="0"/>
    <xf numFmtId="0" fontId="19" fillId="0" borderId="0"/>
    <xf numFmtId="0" fontId="278" fillId="0" borderId="0"/>
    <xf numFmtId="0" fontId="278" fillId="0" borderId="0"/>
    <xf numFmtId="0" fontId="70" fillId="0" borderId="0"/>
    <xf numFmtId="0" fontId="70" fillId="44" borderId="0"/>
    <xf numFmtId="0" fontId="19" fillId="0" borderId="0"/>
    <xf numFmtId="0" fontId="45" fillId="43" borderId="0"/>
    <xf numFmtId="0" fontId="19" fillId="0" borderId="0"/>
    <xf numFmtId="0" fontId="278" fillId="0" borderId="0"/>
    <xf numFmtId="0" fontId="19" fillId="0" borderId="0"/>
    <xf numFmtId="0" fontId="278" fillId="0" borderId="0"/>
    <xf numFmtId="0" fontId="19" fillId="0" borderId="0"/>
    <xf numFmtId="0" fontId="70" fillId="0" borderId="0"/>
    <xf numFmtId="0" fontId="70" fillId="0" borderId="0"/>
    <xf numFmtId="0" fontId="56" fillId="0" borderId="52"/>
    <xf numFmtId="0" fontId="70" fillId="0" borderId="0"/>
    <xf numFmtId="0" fontId="270" fillId="0" borderId="112"/>
    <xf numFmtId="0" fontId="70" fillId="0" borderId="0"/>
    <xf numFmtId="0" fontId="139" fillId="44" borderId="61"/>
    <xf numFmtId="0" fontId="70" fillId="0" borderId="0"/>
    <xf numFmtId="0" fontId="278" fillId="0" borderId="67"/>
    <xf numFmtId="0" fontId="19" fillId="0" borderId="0"/>
    <xf numFmtId="0" fontId="278" fillId="0" borderId="0"/>
    <xf numFmtId="0" fontId="59" fillId="0" borderId="0"/>
    <xf numFmtId="0" fontId="70" fillId="0" borderId="0"/>
    <xf numFmtId="0" fontId="70" fillId="0" borderId="0"/>
    <xf numFmtId="0" fontId="19" fillId="0" borderId="0"/>
    <xf numFmtId="0" fontId="59" fillId="0" borderId="54"/>
    <xf numFmtId="0" fontId="278" fillId="0" borderId="0"/>
    <xf numFmtId="0" fontId="59" fillId="0" borderId="54"/>
    <xf numFmtId="0" fontId="19" fillId="0" borderId="0"/>
    <xf numFmtId="0" fontId="70" fillId="42" borderId="0"/>
    <xf numFmtId="0" fontId="70" fillId="0" borderId="0"/>
    <xf numFmtId="0" fontId="70" fillId="0" borderId="0"/>
    <xf numFmtId="0" fontId="19" fillId="0" borderId="0"/>
    <xf numFmtId="0" fontId="19" fillId="0" borderId="0"/>
    <xf numFmtId="0" fontId="56" fillId="0" borderId="52"/>
    <xf numFmtId="0" fontId="70" fillId="0" borderId="0"/>
    <xf numFmtId="0" fontId="170" fillId="0" borderId="0"/>
    <xf numFmtId="0" fontId="70" fillId="0" borderId="0"/>
    <xf numFmtId="0" fontId="70" fillId="0" borderId="0"/>
    <xf numFmtId="0" fontId="70" fillId="0" borderId="0"/>
    <xf numFmtId="0" fontId="81" fillId="0" borderId="132"/>
    <xf numFmtId="0" fontId="278" fillId="0" borderId="0"/>
    <xf numFmtId="0" fontId="59" fillId="0" borderId="0"/>
    <xf numFmtId="0" fontId="19" fillId="0" borderId="0"/>
    <xf numFmtId="0" fontId="278" fillId="0" borderId="0"/>
    <xf numFmtId="0" fontId="278" fillId="0" borderId="0"/>
    <xf numFmtId="0" fontId="70" fillId="0" borderId="0"/>
    <xf numFmtId="0" fontId="70" fillId="42" borderId="0"/>
    <xf numFmtId="0" fontId="70" fillId="0" borderId="0"/>
    <xf numFmtId="0" fontId="64" fillId="0" borderId="55"/>
    <xf numFmtId="0" fontId="70" fillId="0" borderId="0"/>
    <xf numFmtId="0" fontId="278" fillId="48" borderId="83"/>
    <xf numFmtId="0" fontId="278" fillId="0" borderId="0"/>
    <xf numFmtId="0" fontId="74" fillId="58" borderId="0"/>
    <xf numFmtId="0" fontId="70" fillId="0" borderId="0"/>
    <xf numFmtId="0" fontId="19" fillId="0" borderId="0"/>
    <xf numFmtId="0" fontId="228" fillId="45" borderId="84"/>
    <xf numFmtId="0" fontId="70" fillId="0" borderId="0"/>
    <xf numFmtId="0" fontId="19" fillId="0" borderId="0"/>
    <xf numFmtId="0" fontId="278" fillId="0" borderId="0"/>
    <xf numFmtId="0" fontId="278" fillId="0" borderId="0"/>
    <xf numFmtId="0" fontId="278" fillId="0" borderId="0"/>
    <xf numFmtId="0" fontId="139" fillId="44" borderId="61"/>
    <xf numFmtId="0" fontId="56" fillId="0" borderId="52"/>
    <xf numFmtId="0" fontId="70" fillId="0" borderId="0"/>
    <xf numFmtId="0" fontId="278" fillId="48" borderId="83"/>
    <xf numFmtId="0" fontId="70" fillId="0" borderId="0"/>
    <xf numFmtId="0" fontId="19" fillId="0" borderId="0"/>
    <xf numFmtId="0" fontId="70" fillId="0" borderId="0"/>
    <xf numFmtId="0" fontId="19" fillId="0" borderId="0"/>
    <xf numFmtId="0" fontId="278" fillId="0" borderId="0"/>
    <xf numFmtId="0" fontId="278" fillId="48" borderId="83"/>
    <xf numFmtId="0" fontId="19" fillId="0" borderId="0"/>
    <xf numFmtId="0" fontId="63" fillId="0" borderId="55"/>
    <xf numFmtId="0" fontId="19" fillId="0" borderId="0"/>
    <xf numFmtId="0" fontId="139" fillId="44" borderId="61"/>
    <xf numFmtId="0" fontId="70" fillId="0" borderId="0"/>
    <xf numFmtId="0" fontId="46" fillId="0" borderId="0"/>
    <xf numFmtId="0" fontId="70" fillId="0" borderId="0"/>
    <xf numFmtId="0" fontId="270" fillId="0" borderId="112"/>
    <xf numFmtId="0" fontId="278" fillId="0" borderId="0"/>
    <xf numFmtId="0" fontId="19" fillId="0" borderId="0"/>
    <xf numFmtId="0" fontId="19" fillId="0" borderId="0"/>
    <xf numFmtId="0" fontId="278" fillId="0" borderId="0"/>
    <xf numFmtId="0" fontId="278" fillId="48" borderId="83"/>
    <xf numFmtId="0" fontId="19" fillId="0" borderId="0"/>
    <xf numFmtId="0" fontId="70" fillId="0" borderId="0"/>
    <xf numFmtId="0" fontId="70" fillId="0" borderId="0"/>
    <xf numFmtId="0" fontId="70" fillId="0" borderId="0"/>
    <xf numFmtId="0" fontId="278" fillId="0" borderId="0"/>
    <xf numFmtId="0" fontId="19" fillId="0" borderId="0"/>
    <xf numFmtId="0" fontId="70" fillId="0" borderId="0"/>
    <xf numFmtId="0" fontId="278" fillId="0" borderId="0"/>
    <xf numFmtId="0" fontId="278" fillId="0" borderId="0"/>
    <xf numFmtId="0" fontId="19" fillId="0" borderId="0"/>
    <xf numFmtId="0" fontId="56" fillId="0" borderId="52"/>
    <xf numFmtId="0" fontId="70" fillId="0" borderId="0"/>
    <xf numFmtId="0" fontId="278" fillId="0" borderId="0"/>
    <xf numFmtId="0" fontId="278" fillId="0" borderId="0"/>
    <xf numFmtId="0" fontId="273" fillId="0" borderId="128"/>
    <xf numFmtId="0" fontId="272" fillId="0" borderId="144"/>
    <xf numFmtId="0" fontId="270" fillId="0" borderId="112"/>
    <xf numFmtId="0" fontId="206" fillId="0" borderId="0"/>
    <xf numFmtId="0" fontId="239" fillId="0" borderId="0"/>
    <xf numFmtId="0" fontId="278" fillId="0" borderId="0"/>
    <xf numFmtId="0" fontId="139" fillId="44" borderId="61"/>
    <xf numFmtId="0" fontId="70" fillId="0" borderId="0"/>
    <xf numFmtId="0" fontId="59" fillId="0" borderId="0"/>
    <xf numFmtId="0" fontId="63" fillId="0" borderId="55"/>
    <xf numFmtId="0" fontId="19" fillId="44" borderId="0"/>
    <xf numFmtId="0" fontId="19" fillId="0" borderId="0"/>
    <xf numFmtId="0" fontId="278" fillId="0" borderId="0"/>
    <xf numFmtId="0" fontId="70" fillId="0" borderId="0"/>
    <xf numFmtId="0" fontId="19" fillId="0" borderId="0"/>
    <xf numFmtId="0" fontId="19" fillId="0" borderId="0"/>
    <xf numFmtId="0" fontId="70" fillId="44" borderId="0"/>
    <xf numFmtId="0" fontId="278" fillId="0" borderId="0"/>
    <xf numFmtId="0" fontId="278" fillId="0" borderId="0"/>
    <xf numFmtId="0" fontId="19" fillId="0" borderId="0"/>
    <xf numFmtId="0" fontId="278" fillId="0" borderId="0"/>
    <xf numFmtId="0" fontId="70" fillId="0" borderId="0"/>
    <xf numFmtId="0" fontId="70" fillId="0" borderId="0"/>
    <xf numFmtId="0" fontId="272" fillId="0" borderId="144"/>
    <xf numFmtId="0" fontId="70" fillId="0" borderId="0"/>
    <xf numFmtId="0" fontId="272" fillId="0" borderId="0"/>
    <xf numFmtId="0" fontId="70" fillId="0" borderId="0"/>
    <xf numFmtId="0" fontId="70" fillId="42" borderId="0"/>
    <xf numFmtId="0" fontId="74" fillId="49" borderId="0"/>
    <xf numFmtId="0" fontId="19" fillId="0" borderId="0"/>
    <xf numFmtId="0" fontId="272" fillId="82" borderId="116"/>
    <xf numFmtId="0" fontId="49" fillId="0" borderId="0"/>
    <xf numFmtId="0" fontId="278" fillId="0" borderId="0"/>
    <xf numFmtId="0" fontId="139" fillId="44" borderId="61"/>
    <xf numFmtId="0" fontId="19" fillId="0" borderId="0"/>
    <xf numFmtId="0" fontId="70" fillId="0" borderId="0"/>
    <xf numFmtId="0" fontId="19" fillId="0" borderId="0"/>
    <xf numFmtId="0" fontId="70" fillId="0" borderId="0"/>
    <xf numFmtId="0" fontId="278" fillId="48" borderId="83"/>
    <xf numFmtId="0" fontId="19" fillId="0" borderId="0"/>
    <xf numFmtId="0" fontId="79" fillId="0" borderId="70"/>
    <xf numFmtId="0" fontId="139" fillId="44" borderId="61"/>
    <xf numFmtId="0" fontId="278" fillId="0" borderId="0"/>
    <xf numFmtId="0" fontId="278" fillId="0" borderId="0"/>
    <xf numFmtId="0" fontId="70" fillId="0" borderId="0"/>
    <xf numFmtId="0" fontId="278" fillId="0" borderId="0"/>
    <xf numFmtId="0" fontId="70" fillId="0" borderId="0"/>
    <xf numFmtId="0" fontId="278" fillId="48" borderId="83"/>
    <xf numFmtId="0" fontId="70" fillId="0" borderId="0"/>
    <xf numFmtId="0" fontId="19" fillId="0" borderId="0"/>
    <xf numFmtId="0" fontId="278" fillId="0" borderId="0"/>
    <xf numFmtId="0" fontId="278" fillId="48" borderId="83"/>
    <xf numFmtId="0" fontId="19" fillId="0" borderId="0"/>
    <xf numFmtId="0" fontId="70" fillId="0" borderId="0"/>
    <xf numFmtId="0" fontId="59" fillId="0" borderId="0"/>
    <xf numFmtId="0" fontId="244" fillId="0" borderId="0"/>
    <xf numFmtId="0" fontId="19" fillId="0" borderId="0"/>
    <xf numFmtId="0" fontId="278" fillId="48" borderId="83"/>
    <xf numFmtId="0" fontId="37" fillId="43" borderId="0"/>
    <xf numFmtId="0" fontId="19" fillId="0" borderId="0"/>
    <xf numFmtId="0" fontId="113" fillId="0" borderId="0"/>
    <xf numFmtId="0" fontId="8" fillId="46" borderId="0"/>
    <xf numFmtId="0" fontId="70" fillId="0" borderId="0"/>
    <xf numFmtId="0" fontId="50" fillId="0" borderId="0"/>
    <xf numFmtId="0" fontId="70" fillId="0" borderId="0"/>
    <xf numFmtId="0" fontId="19" fillId="0" borderId="0"/>
    <xf numFmtId="0" fontId="278" fillId="0" borderId="0"/>
    <xf numFmtId="0" fontId="70" fillId="0" borderId="0"/>
    <xf numFmtId="0" fontId="278" fillId="0" borderId="0"/>
    <xf numFmtId="0" fontId="139" fillId="44" borderId="61"/>
    <xf numFmtId="0" fontId="19" fillId="0" borderId="0"/>
    <xf numFmtId="0" fontId="70" fillId="0" borderId="0"/>
    <xf numFmtId="0" fontId="278" fillId="0" borderId="0"/>
    <xf numFmtId="0" fontId="270" fillId="0" borderId="112"/>
    <xf numFmtId="0" fontId="56" fillId="0" borderId="52"/>
    <xf numFmtId="0" fontId="19" fillId="0" borderId="0"/>
    <xf numFmtId="0" fontId="278" fillId="0" borderId="0"/>
    <xf numFmtId="0" fontId="76" fillId="52" borderId="0"/>
    <xf numFmtId="0" fontId="140" fillId="44" borderId="61"/>
    <xf numFmtId="0" fontId="278" fillId="0" borderId="0"/>
    <xf numFmtId="0" fontId="70" fillId="0" borderId="0"/>
    <xf numFmtId="0" fontId="19" fillId="0" borderId="0"/>
    <xf numFmtId="0" fontId="70" fillId="0" borderId="0"/>
    <xf numFmtId="0" fontId="270" fillId="0" borderId="112"/>
    <xf numFmtId="0" fontId="24" fillId="0" borderId="0"/>
    <xf numFmtId="0" fontId="278" fillId="0" borderId="0"/>
    <xf numFmtId="0" fontId="70" fillId="0" borderId="0"/>
    <xf numFmtId="0" fontId="70" fillId="0" borderId="0"/>
    <xf numFmtId="0" fontId="70" fillId="0" borderId="0"/>
    <xf numFmtId="0" fontId="278" fillId="0" borderId="0"/>
    <xf numFmtId="0" fontId="63" fillId="0" borderId="55"/>
    <xf numFmtId="0" fontId="8" fillId="51" borderId="0"/>
    <xf numFmtId="0" fontId="70" fillId="0" borderId="0"/>
    <xf numFmtId="0" fontId="139" fillId="44" borderId="61"/>
    <xf numFmtId="0" fontId="70" fillId="0" borderId="0"/>
    <xf numFmtId="0" fontId="8" fillId="46" borderId="0"/>
    <xf numFmtId="0" fontId="3" fillId="63" borderId="137"/>
    <xf numFmtId="0" fontId="70" fillId="0" borderId="0"/>
    <xf numFmtId="0" fontId="70" fillId="0" borderId="0"/>
    <xf numFmtId="0" fontId="45" fillId="71" borderId="0"/>
    <xf numFmtId="0" fontId="19" fillId="0" borderId="0"/>
    <xf numFmtId="0" fontId="113" fillId="0" borderId="0"/>
    <xf numFmtId="0" fontId="278" fillId="0" borderId="0"/>
    <xf numFmtId="0" fontId="59" fillId="0" borderId="54"/>
    <xf numFmtId="0" fontId="139" fillId="44" borderId="61"/>
    <xf numFmtId="0" fontId="19" fillId="0" borderId="0"/>
    <xf numFmtId="0" fontId="119" fillId="0" borderId="54"/>
    <xf numFmtId="0" fontId="278" fillId="0" borderId="0"/>
    <xf numFmtId="0" fontId="278" fillId="0" borderId="0"/>
    <xf numFmtId="0" fontId="19" fillId="0" borderId="0"/>
    <xf numFmtId="0" fontId="70" fillId="46" borderId="0"/>
    <xf numFmtId="0" fontId="70" fillId="0" borderId="0"/>
    <xf numFmtId="0" fontId="270" fillId="0" borderId="112"/>
    <xf numFmtId="0" fontId="70" fillId="0" borderId="0"/>
    <xf numFmtId="0" fontId="8" fillId="45" borderId="0"/>
    <xf numFmtId="0" fontId="278" fillId="48" borderId="83"/>
    <xf numFmtId="0" fontId="70" fillId="0" borderId="0"/>
    <xf numFmtId="0" fontId="19" fillId="0" borderId="0"/>
    <xf numFmtId="0" fontId="19" fillId="0" borderId="0"/>
    <xf numFmtId="0" fontId="19" fillId="0" borderId="0"/>
    <xf numFmtId="0" fontId="270" fillId="0" borderId="112"/>
    <xf numFmtId="0" fontId="278" fillId="0" borderId="0"/>
    <xf numFmtId="0" fontId="70" fillId="0" borderId="0"/>
    <xf numFmtId="0" fontId="70" fillId="0" borderId="0"/>
    <xf numFmtId="0" fontId="8" fillId="45" borderId="0"/>
    <xf numFmtId="0" fontId="70" fillId="0" borderId="0"/>
    <xf numFmtId="0" fontId="64" fillId="0" borderId="55"/>
    <xf numFmtId="0" fontId="70" fillId="0" borderId="0"/>
    <xf numFmtId="0" fontId="278" fillId="0" borderId="0"/>
    <xf numFmtId="0" fontId="79" fillId="0" borderId="116"/>
    <xf numFmtId="0" fontId="40" fillId="52" borderId="47"/>
    <xf numFmtId="0" fontId="37" fillId="43" borderId="0"/>
    <xf numFmtId="0" fontId="278" fillId="0" borderId="0"/>
    <xf numFmtId="0" fontId="19" fillId="0" borderId="0"/>
    <xf numFmtId="0" fontId="205" fillId="0" borderId="107"/>
    <xf numFmtId="0" fontId="270" fillId="0" borderId="112"/>
    <xf numFmtId="0" fontId="70" fillId="0" borderId="0"/>
    <xf numFmtId="0" fontId="278" fillId="0" borderId="0"/>
    <xf numFmtId="0" fontId="278" fillId="0" borderId="0"/>
    <xf numFmtId="0" fontId="278" fillId="48" borderId="83"/>
    <xf numFmtId="0" fontId="70" fillId="0" borderId="0"/>
    <xf numFmtId="0" fontId="278" fillId="0" borderId="0"/>
    <xf numFmtId="0" fontId="278" fillId="48" borderId="83"/>
    <xf numFmtId="0" fontId="70" fillId="0" borderId="0"/>
    <xf numFmtId="0" fontId="262" fillId="0" borderId="0"/>
    <xf numFmtId="0" fontId="278" fillId="0" borderId="0"/>
    <xf numFmtId="0" fontId="19" fillId="0" borderId="0"/>
    <xf numFmtId="0" fontId="139" fillId="44" borderId="61"/>
    <xf numFmtId="0" fontId="70" fillId="0" borderId="0"/>
    <xf numFmtId="0" fontId="99" fillId="45" borderId="61"/>
    <xf numFmtId="0" fontId="278" fillId="0" borderId="0"/>
    <xf numFmtId="0" fontId="70" fillId="0" borderId="0"/>
    <xf numFmtId="0" fontId="139" fillId="44" borderId="61"/>
    <xf numFmtId="0" fontId="139" fillId="44" borderId="61"/>
    <xf numFmtId="0" fontId="70" fillId="0" borderId="0"/>
    <xf numFmtId="0" fontId="19" fillId="0" borderId="0"/>
    <xf numFmtId="0" fontId="278" fillId="0" borderId="0"/>
    <xf numFmtId="0" fontId="19" fillId="0" borderId="0"/>
    <xf numFmtId="0" fontId="70" fillId="0" borderId="0"/>
    <xf numFmtId="0" fontId="70" fillId="46" borderId="0"/>
    <xf numFmtId="0" fontId="19" fillId="0" borderId="0"/>
    <xf numFmtId="0" fontId="70" fillId="0" borderId="0"/>
    <xf numFmtId="0" fontId="278" fillId="48" borderId="83"/>
    <xf numFmtId="0" fontId="19" fillId="0" borderId="0"/>
    <xf numFmtId="0" fontId="270" fillId="0" borderId="112"/>
    <xf numFmtId="0" fontId="19" fillId="0" borderId="0"/>
    <xf numFmtId="0" fontId="19" fillId="0" borderId="0"/>
    <xf numFmtId="0" fontId="278" fillId="0" borderId="0"/>
    <xf numFmtId="0" fontId="74" fillId="56" borderId="0"/>
    <xf numFmtId="0" fontId="70" fillId="0" borderId="0"/>
    <xf numFmtId="0" fontId="59" fillId="0" borderId="54"/>
    <xf numFmtId="0" fontId="70" fillId="0" borderId="0"/>
    <xf numFmtId="0" fontId="278" fillId="0" borderId="0"/>
    <xf numFmtId="0" fontId="70" fillId="0" borderId="0"/>
    <xf numFmtId="0" fontId="278" fillId="0" borderId="0"/>
    <xf numFmtId="0" fontId="19" fillId="0" borderId="0"/>
    <xf numFmtId="0" fontId="270" fillId="0" borderId="112"/>
    <xf numFmtId="0" fontId="70" fillId="0" borderId="0"/>
    <xf numFmtId="0" fontId="278" fillId="0" borderId="0"/>
    <xf numFmtId="0" fontId="278" fillId="0" borderId="0"/>
    <xf numFmtId="0" fontId="19" fillId="0" borderId="0"/>
    <xf numFmtId="0" fontId="70" fillId="0" borderId="0"/>
    <xf numFmtId="0" fontId="139" fillId="44" borderId="61"/>
    <xf numFmtId="0" fontId="278" fillId="0" borderId="0"/>
    <xf numFmtId="0" fontId="278" fillId="48" borderId="83"/>
    <xf numFmtId="0" fontId="70" fillId="0" borderId="0"/>
    <xf numFmtId="0" fontId="270" fillId="0" borderId="112"/>
    <xf numFmtId="0" fontId="70" fillId="0" borderId="0"/>
    <xf numFmtId="0" fontId="278" fillId="0" borderId="0"/>
    <xf numFmtId="0" fontId="70" fillId="0" borderId="0"/>
    <xf numFmtId="0" fontId="74" fillId="58" borderId="0"/>
    <xf numFmtId="0" fontId="278" fillId="0" borderId="0"/>
    <xf numFmtId="0" fontId="19" fillId="0" borderId="0"/>
    <xf numFmtId="0" fontId="70" fillId="0" borderId="0"/>
    <xf numFmtId="0" fontId="278" fillId="0" borderId="0"/>
    <xf numFmtId="0" fontId="19" fillId="0" borderId="0"/>
    <xf numFmtId="0" fontId="278" fillId="48" borderId="83"/>
    <xf numFmtId="0" fontId="19" fillId="0" borderId="0"/>
    <xf numFmtId="0" fontId="49" fillId="0" borderId="0"/>
    <xf numFmtId="0" fontId="70" fillId="0" borderId="0"/>
    <xf numFmtId="0" fontId="278" fillId="0" borderId="0"/>
    <xf numFmtId="0" fontId="270" fillId="0" borderId="112"/>
    <xf numFmtId="0" fontId="278" fillId="0" borderId="0"/>
    <xf numFmtId="0" fontId="19" fillId="0" borderId="0"/>
    <xf numFmtId="0" fontId="278" fillId="48" borderId="83"/>
    <xf numFmtId="0" fontId="270" fillId="0" borderId="112"/>
    <xf numFmtId="0" fontId="70" fillId="0" borderId="0"/>
    <xf numFmtId="0" fontId="116" fillId="0" borderId="0"/>
    <xf numFmtId="0" fontId="19" fillId="46" borderId="0"/>
    <xf numFmtId="0" fontId="270" fillId="0" borderId="112"/>
    <xf numFmtId="0" fontId="278" fillId="0" borderId="0"/>
    <xf numFmtId="0" fontId="74" fillId="54" borderId="0"/>
    <xf numFmtId="0" fontId="270" fillId="0" borderId="112"/>
    <xf numFmtId="0" fontId="70" fillId="0" borderId="0"/>
    <xf numFmtId="0" fontId="59" fillId="0" borderId="54"/>
    <xf numFmtId="0" fontId="278" fillId="0" borderId="0"/>
    <xf numFmtId="0" fontId="70" fillId="0" borderId="0"/>
    <xf numFmtId="0" fontId="70" fillId="0" borderId="0"/>
    <xf numFmtId="0" fontId="278" fillId="0" borderId="0"/>
    <xf numFmtId="0" fontId="70" fillId="0" borderId="0"/>
    <xf numFmtId="0" fontId="278" fillId="0" borderId="0"/>
    <xf numFmtId="0" fontId="19" fillId="0" borderId="0"/>
    <xf numFmtId="0" fontId="70" fillId="0" borderId="0"/>
    <xf numFmtId="0" fontId="19" fillId="0" borderId="0"/>
    <xf numFmtId="0" fontId="70" fillId="0" borderId="0"/>
    <xf numFmtId="0" fontId="278" fillId="0" borderId="0"/>
    <xf numFmtId="0" fontId="19" fillId="0" borderId="0"/>
    <xf numFmtId="0" fontId="19" fillId="0" borderId="0"/>
    <xf numFmtId="0" fontId="278" fillId="0" borderId="0"/>
    <xf numFmtId="0" fontId="45" fillId="57" borderId="0"/>
    <xf numFmtId="0" fontId="70" fillId="0" borderId="0"/>
    <xf numFmtId="0" fontId="19" fillId="33" borderId="0"/>
    <xf numFmtId="0" fontId="19" fillId="0" borderId="0"/>
    <xf numFmtId="0" fontId="70" fillId="43" borderId="0"/>
    <xf numFmtId="0" fontId="278" fillId="0" borderId="0"/>
    <xf numFmtId="0" fontId="70" fillId="0" borderId="0"/>
    <xf numFmtId="0" fontId="19" fillId="0" borderId="0"/>
    <xf numFmtId="0" fontId="70" fillId="0" borderId="0"/>
    <xf numFmtId="0" fontId="46" fillId="0" borderId="0"/>
    <xf numFmtId="0" fontId="59" fillId="0" borderId="0"/>
    <xf numFmtId="0" fontId="19" fillId="0" borderId="0"/>
    <xf numFmtId="0" fontId="19" fillId="0" borderId="0"/>
    <xf numFmtId="0" fontId="278" fillId="0" borderId="0"/>
    <xf numFmtId="0" fontId="19" fillId="0" borderId="0"/>
    <xf numFmtId="0" fontId="70" fillId="0" borderId="0"/>
    <xf numFmtId="0" fontId="70" fillId="0" borderId="0"/>
    <xf numFmtId="0" fontId="19" fillId="0" borderId="0"/>
    <xf numFmtId="0" fontId="270" fillId="0" borderId="112"/>
    <xf numFmtId="0" fontId="70" fillId="0" borderId="0"/>
    <xf numFmtId="0" fontId="19" fillId="0" borderId="0"/>
    <xf numFmtId="0" fontId="70" fillId="0" borderId="0"/>
    <xf numFmtId="0" fontId="70" fillId="47" borderId="0"/>
    <xf numFmtId="0" fontId="70" fillId="0" borderId="0"/>
    <xf numFmtId="0" fontId="70" fillId="0" borderId="0"/>
    <xf numFmtId="0" fontId="19" fillId="0" borderId="0"/>
    <xf numFmtId="0" fontId="19" fillId="0" borderId="0"/>
    <xf numFmtId="0" fontId="19" fillId="0" borderId="0"/>
    <xf numFmtId="0" fontId="76" fillId="51" borderId="0"/>
    <xf numFmtId="0" fontId="70" fillId="0" borderId="0"/>
    <xf numFmtId="0" fontId="278" fillId="0" borderId="0"/>
    <xf numFmtId="0" fontId="19" fillId="0" borderId="0"/>
    <xf numFmtId="0" fontId="64" fillId="0" borderId="55"/>
    <xf numFmtId="0" fontId="102" fillId="64" borderId="62"/>
    <xf numFmtId="0" fontId="278" fillId="0" borderId="0"/>
    <xf numFmtId="0" fontId="70" fillId="0" borderId="0"/>
    <xf numFmtId="0" fontId="19" fillId="0" borderId="0"/>
    <xf numFmtId="0" fontId="70" fillId="0" borderId="0"/>
    <xf numFmtId="0" fontId="70" fillId="0" borderId="0"/>
    <xf numFmtId="0" fontId="70" fillId="0" borderId="0"/>
    <xf numFmtId="0" fontId="8" fillId="52" borderId="0"/>
    <xf numFmtId="0" fontId="81" fillId="0" borderId="132"/>
    <xf numFmtId="0" fontId="19" fillId="0" borderId="0"/>
    <xf numFmtId="0" fontId="8" fillId="47" borderId="0"/>
    <xf numFmtId="0" fontId="70" fillId="0" borderId="0"/>
    <xf numFmtId="0" fontId="278" fillId="0" borderId="0"/>
    <xf numFmtId="0" fontId="70" fillId="0" borderId="0"/>
    <xf numFmtId="0" fontId="19" fillId="0" borderId="0"/>
    <xf numFmtId="0" fontId="70" fillId="0" borderId="0"/>
    <xf numFmtId="0" fontId="278" fillId="48" borderId="83"/>
    <xf numFmtId="0" fontId="278" fillId="0" borderId="0"/>
    <xf numFmtId="0" fontId="70" fillId="0" borderId="0"/>
    <xf numFmtId="0" fontId="278" fillId="0" borderId="0"/>
    <xf numFmtId="0" fontId="278" fillId="0" borderId="0"/>
    <xf numFmtId="0" fontId="278" fillId="0" borderId="0"/>
    <xf numFmtId="0" fontId="70" fillId="0" borderId="0"/>
    <xf numFmtId="0" fontId="70" fillId="0" borderId="0"/>
    <xf numFmtId="0" fontId="19" fillId="0" borderId="0"/>
    <xf numFmtId="0" fontId="70" fillId="0" borderId="0"/>
    <xf numFmtId="0" fontId="46" fillId="0" borderId="0"/>
    <xf numFmtId="0" fontId="19" fillId="0" borderId="0"/>
    <xf numFmtId="0" fontId="278" fillId="0" borderId="0"/>
    <xf numFmtId="0" fontId="19" fillId="0" borderId="0"/>
    <xf numFmtId="0" fontId="272" fillId="74" borderId="0"/>
    <xf numFmtId="0" fontId="270" fillId="0" borderId="112"/>
    <xf numFmtId="0" fontId="278" fillId="0" borderId="0"/>
    <xf numFmtId="0" fontId="46" fillId="0" borderId="0"/>
    <xf numFmtId="0" fontId="70" fillId="0" borderId="0"/>
    <xf numFmtId="0" fontId="70" fillId="0" borderId="0"/>
    <xf numFmtId="0" fontId="56" fillId="0" borderId="52"/>
    <xf numFmtId="0" fontId="74" fillId="53" borderId="0"/>
    <xf numFmtId="0" fontId="70" fillId="0" borderId="0"/>
    <xf numFmtId="0" fontId="278" fillId="48" borderId="83"/>
    <xf numFmtId="0" fontId="139" fillId="44" borderId="61"/>
    <xf numFmtId="0" fontId="270" fillId="0" borderId="112"/>
    <xf numFmtId="0" fontId="70" fillId="0" borderId="0"/>
    <xf numFmtId="0" fontId="278" fillId="48" borderId="83"/>
    <xf numFmtId="0" fontId="270" fillId="0" borderId="112"/>
    <xf numFmtId="0" fontId="70" fillId="0" borderId="0"/>
    <xf numFmtId="0" fontId="59" fillId="0" borderId="0"/>
    <xf numFmtId="0" fontId="278" fillId="0" borderId="0"/>
    <xf numFmtId="0" fontId="70" fillId="0" borderId="0"/>
    <xf numFmtId="0" fontId="70" fillId="0" borderId="0"/>
    <xf numFmtId="0" fontId="70" fillId="0" borderId="0"/>
    <xf numFmtId="0" fontId="135" fillId="0" borderId="110"/>
    <xf numFmtId="0" fontId="278" fillId="0" borderId="0"/>
    <xf numFmtId="0" fontId="278" fillId="48" borderId="83"/>
    <xf numFmtId="0" fontId="278" fillId="0" borderId="0"/>
    <xf numFmtId="0" fontId="59" fillId="0" borderId="0"/>
    <xf numFmtId="0" fontId="19" fillId="0" borderId="0"/>
    <xf numFmtId="0" fontId="270" fillId="0" borderId="112"/>
    <xf numFmtId="0" fontId="278" fillId="0" borderId="0"/>
    <xf numFmtId="0" fontId="70" fillId="0" borderId="0"/>
    <xf numFmtId="0" fontId="19" fillId="0" borderId="0"/>
    <xf numFmtId="0" fontId="19" fillId="0" borderId="0"/>
    <xf numFmtId="0" fontId="278" fillId="0" borderId="0"/>
    <xf numFmtId="0" fontId="19" fillId="0" borderId="0"/>
    <xf numFmtId="0" fontId="70" fillId="0" borderId="0"/>
    <xf numFmtId="0" fontId="70" fillId="0" borderId="0"/>
    <xf numFmtId="0" fontId="19" fillId="0" borderId="0"/>
    <xf numFmtId="0" fontId="70" fillId="0" borderId="0"/>
    <xf numFmtId="0" fontId="70" fillId="0" borderId="0"/>
    <xf numFmtId="0" fontId="278" fillId="0" borderId="0"/>
    <xf numFmtId="0" fontId="278" fillId="0" borderId="0"/>
    <xf numFmtId="0" fontId="70" fillId="0" borderId="0"/>
    <xf numFmtId="0" fontId="70" fillId="0" borderId="0"/>
    <xf numFmtId="0" fontId="278" fillId="0" borderId="0"/>
    <xf numFmtId="0" fontId="76" fillId="44" borderId="0"/>
    <xf numFmtId="0" fontId="70" fillId="0" borderId="0"/>
    <xf numFmtId="0" fontId="202" fillId="0" borderId="0"/>
    <xf numFmtId="0" fontId="70" fillId="0" borderId="0"/>
    <xf numFmtId="0" fontId="70" fillId="0" borderId="0"/>
    <xf numFmtId="0" fontId="19" fillId="0" borderId="0"/>
    <xf numFmtId="0" fontId="19" fillId="0" borderId="0"/>
    <xf numFmtId="0" fontId="270" fillId="0" borderId="112"/>
    <xf numFmtId="0" fontId="70" fillId="0" borderId="0"/>
    <xf numFmtId="0" fontId="70" fillId="0" borderId="0"/>
    <xf numFmtId="0" fontId="70" fillId="0" borderId="0"/>
    <xf numFmtId="0" fontId="70" fillId="0" borderId="0"/>
    <xf numFmtId="0" fontId="278" fillId="48" borderId="83"/>
    <xf numFmtId="0" fontId="59" fillId="0" borderId="54"/>
    <xf numFmtId="0" fontId="139" fillId="44" borderId="61"/>
    <xf numFmtId="0" fontId="70" fillId="0" borderId="0"/>
    <xf numFmtId="0" fontId="113" fillId="0" borderId="0"/>
    <xf numFmtId="0" fontId="19" fillId="0" borderId="0"/>
    <xf numFmtId="0" fontId="70" fillId="0" borderId="0"/>
    <xf numFmtId="0" fontId="278" fillId="0" borderId="0"/>
    <xf numFmtId="0" fontId="270" fillId="0" borderId="112"/>
    <xf numFmtId="0" fontId="278" fillId="0" borderId="0"/>
    <xf numFmtId="0" fontId="278" fillId="0" borderId="0"/>
    <xf numFmtId="0" fontId="70" fillId="0" borderId="0"/>
    <xf numFmtId="0" fontId="278" fillId="48" borderId="83"/>
    <xf numFmtId="0" fontId="278" fillId="0" borderId="0"/>
    <xf numFmtId="0" fontId="70" fillId="0" borderId="0"/>
    <xf numFmtId="0" fontId="70" fillId="0" borderId="0"/>
    <xf numFmtId="0" fontId="278" fillId="0" borderId="0"/>
    <xf numFmtId="0" fontId="70" fillId="0" borderId="0"/>
    <xf numFmtId="0" fontId="19" fillId="0" borderId="0"/>
    <xf numFmtId="0" fontId="119" fillId="0" borderId="54"/>
    <xf numFmtId="0" fontId="278" fillId="0" borderId="0"/>
    <xf numFmtId="0" fontId="278" fillId="48" borderId="83"/>
    <xf numFmtId="0" fontId="19" fillId="0" borderId="0"/>
    <xf numFmtId="0" fontId="270" fillId="0" borderId="112"/>
    <xf numFmtId="0" fontId="140" fillId="44" borderId="61"/>
    <xf numFmtId="0" fontId="19" fillId="0" borderId="0"/>
    <xf numFmtId="0" fontId="70" fillId="0" borderId="0"/>
    <xf numFmtId="0" fontId="278" fillId="0" borderId="0"/>
    <xf numFmtId="0" fontId="19" fillId="0" borderId="0"/>
    <xf numFmtId="0" fontId="51" fillId="0" borderId="0"/>
    <xf numFmtId="0" fontId="59" fillId="0" borderId="54"/>
    <xf numFmtId="0" fontId="19" fillId="0" borderId="0"/>
    <xf numFmtId="0" fontId="19" fillId="0" borderId="0"/>
    <xf numFmtId="0" fontId="70" fillId="0" borderId="0"/>
    <xf numFmtId="0" fontId="139" fillId="44" borderId="61"/>
    <xf numFmtId="0" fontId="19" fillId="0" borderId="0"/>
    <xf numFmtId="0" fontId="270" fillId="0" borderId="112"/>
    <xf numFmtId="0" fontId="19" fillId="0" borderId="0"/>
    <xf numFmtId="0" fontId="75" fillId="0" borderId="0"/>
    <xf numFmtId="0" fontId="19" fillId="0" borderId="0"/>
    <xf numFmtId="0" fontId="59" fillId="0" borderId="0"/>
    <xf numFmtId="0" fontId="19" fillId="0" borderId="0"/>
    <xf numFmtId="0" fontId="70" fillId="0" borderId="0"/>
    <xf numFmtId="0" fontId="70" fillId="0" borderId="0"/>
    <xf numFmtId="0" fontId="56" fillId="0" borderId="52"/>
    <xf numFmtId="0" fontId="278" fillId="0" borderId="0"/>
    <xf numFmtId="0" fontId="46" fillId="0" borderId="0"/>
    <xf numFmtId="0" fontId="17" fillId="0" borderId="0"/>
    <xf numFmtId="0" fontId="19" fillId="0" borderId="0"/>
    <xf numFmtId="0" fontId="70" fillId="0" borderId="0"/>
    <xf numFmtId="0" fontId="70" fillId="0" borderId="0"/>
    <xf numFmtId="0" fontId="19" fillId="0" borderId="0"/>
    <xf numFmtId="0" fontId="139" fillId="44" borderId="61"/>
    <xf numFmtId="0" fontId="278" fillId="0" borderId="0"/>
    <xf numFmtId="0" fontId="270" fillId="0" borderId="112"/>
    <xf numFmtId="0" fontId="70" fillId="0" borderId="0"/>
    <xf numFmtId="0" fontId="139" fillId="44" borderId="61"/>
    <xf numFmtId="0" fontId="85" fillId="0" borderId="144"/>
    <xf numFmtId="0" fontId="278" fillId="0" borderId="0"/>
    <xf numFmtId="0" fontId="270" fillId="0" borderId="112"/>
    <xf numFmtId="0" fontId="70" fillId="0" borderId="0"/>
    <xf numFmtId="0" fontId="278" fillId="0" borderId="0"/>
    <xf numFmtId="0" fontId="70" fillId="0" borderId="0"/>
    <xf numFmtId="0" fontId="70" fillId="0" borderId="0"/>
    <xf numFmtId="0" fontId="70" fillId="0" borderId="0"/>
    <xf numFmtId="0" fontId="70" fillId="0" borderId="0"/>
    <xf numFmtId="0" fontId="19" fillId="0" borderId="0"/>
    <xf numFmtId="0" fontId="19" fillId="0" borderId="0"/>
    <xf numFmtId="0" fontId="278" fillId="0" borderId="0"/>
    <xf numFmtId="0" fontId="19" fillId="0" borderId="0"/>
    <xf numFmtId="0" fontId="70" fillId="0" borderId="0"/>
    <xf numFmtId="0" fontId="19" fillId="0" borderId="0"/>
    <xf numFmtId="0" fontId="70" fillId="0" borderId="0"/>
    <xf numFmtId="0" fontId="70" fillId="0" borderId="0"/>
    <xf numFmtId="0" fontId="70" fillId="0" borderId="0"/>
    <xf numFmtId="0" fontId="70" fillId="0" borderId="0"/>
    <xf numFmtId="0" fontId="76" fillId="47" borderId="0"/>
    <xf numFmtId="0" fontId="17" fillId="0" borderId="0"/>
    <xf numFmtId="0" fontId="70" fillId="0" borderId="0"/>
    <xf numFmtId="0" fontId="278" fillId="0" borderId="0"/>
    <xf numFmtId="0" fontId="278" fillId="48" borderId="83"/>
    <xf numFmtId="0" fontId="278" fillId="48" borderId="83"/>
    <xf numFmtId="0" fontId="70" fillId="0" borderId="0"/>
    <xf numFmtId="0" fontId="70" fillId="0" borderId="0"/>
    <xf numFmtId="0" fontId="70" fillId="0" borderId="0"/>
    <xf numFmtId="0" fontId="46" fillId="0" borderId="0"/>
    <xf numFmtId="0" fontId="70" fillId="0" borderId="0"/>
    <xf numFmtId="0" fontId="70" fillId="0" borderId="0"/>
    <xf numFmtId="0" fontId="8" fillId="43" borderId="0"/>
    <xf numFmtId="0" fontId="70" fillId="0" borderId="0"/>
    <xf numFmtId="0" fontId="139" fillId="44" borderId="61"/>
    <xf numFmtId="0" fontId="19" fillId="0" borderId="0"/>
    <xf numFmtId="0" fontId="272" fillId="0" borderId="0"/>
    <xf numFmtId="0" fontId="19" fillId="0" borderId="0"/>
    <xf numFmtId="0" fontId="278" fillId="0" borderId="0"/>
    <xf numFmtId="0" fontId="139" fillId="44" borderId="61"/>
    <xf numFmtId="0" fontId="278" fillId="0" borderId="0"/>
    <xf numFmtId="0" fontId="8" fillId="43" borderId="0"/>
    <xf numFmtId="0" fontId="270" fillId="0" borderId="112"/>
    <xf numFmtId="0" fontId="272" fillId="0" borderId="144"/>
    <xf numFmtId="0" fontId="140" fillId="44" borderId="61"/>
    <xf numFmtId="0" fontId="19" fillId="0" borderId="0"/>
    <xf numFmtId="0" fontId="70" fillId="0" borderId="0"/>
    <xf numFmtId="0" fontId="278" fillId="0" borderId="0"/>
    <xf numFmtId="0" fontId="70" fillId="0" borderId="0"/>
    <xf numFmtId="0" fontId="253" fillId="48" borderId="83"/>
    <xf numFmtId="0" fontId="70" fillId="0" borderId="0"/>
    <xf numFmtId="0" fontId="278" fillId="0" borderId="0"/>
    <xf numFmtId="0" fontId="70" fillId="0" borderId="0"/>
    <xf numFmtId="0" fontId="278" fillId="0" borderId="0"/>
    <xf numFmtId="0" fontId="19" fillId="0" borderId="0"/>
    <xf numFmtId="0" fontId="278" fillId="0" borderId="0"/>
    <xf numFmtId="0" fontId="59" fillId="0" borderId="54"/>
    <xf numFmtId="0" fontId="278" fillId="0" borderId="0"/>
    <xf numFmtId="0" fontId="19" fillId="0" borderId="0"/>
    <xf numFmtId="0" fontId="45" fillId="57" borderId="0"/>
    <xf numFmtId="0" fontId="253" fillId="48" borderId="83"/>
    <xf numFmtId="0" fontId="278" fillId="0" borderId="0"/>
    <xf numFmtId="0" fontId="270" fillId="0" borderId="112"/>
    <xf numFmtId="0" fontId="196" fillId="11" borderId="0"/>
    <xf numFmtId="0" fontId="19" fillId="0" borderId="0"/>
    <xf numFmtId="0" fontId="278" fillId="48" borderId="83"/>
    <xf numFmtId="0" fontId="70" fillId="0" borderId="0"/>
    <xf numFmtId="0" fontId="77" fillId="0" borderId="132"/>
    <xf numFmtId="0" fontId="70" fillId="0" borderId="0"/>
    <xf numFmtId="0" fontId="58" fillId="0" borderId="0"/>
    <xf numFmtId="0" fontId="70" fillId="42" borderId="0"/>
    <xf numFmtId="0" fontId="139" fillId="44" borderId="61"/>
    <xf numFmtId="0" fontId="19" fillId="0" borderId="0"/>
    <xf numFmtId="0" fontId="19" fillId="0" borderId="0"/>
    <xf numFmtId="0" fontId="19" fillId="0" borderId="0"/>
    <xf numFmtId="0" fontId="70" fillId="0" borderId="0"/>
    <xf numFmtId="0" fontId="70" fillId="0" borderId="0"/>
    <xf numFmtId="0" fontId="59" fillId="0" borderId="54"/>
    <xf numFmtId="0" fontId="19" fillId="0" borderId="0"/>
    <xf numFmtId="0" fontId="278" fillId="48" borderId="83"/>
    <xf numFmtId="0" fontId="81" fillId="0" borderId="114"/>
    <xf numFmtId="0" fontId="19" fillId="0" borderId="0"/>
    <xf numFmtId="0" fontId="64" fillId="0" borderId="55"/>
    <xf numFmtId="0" fontId="19" fillId="0" borderId="0"/>
    <xf numFmtId="0" fontId="278" fillId="0" borderId="0"/>
    <xf numFmtId="0" fontId="278" fillId="0" borderId="0"/>
    <xf numFmtId="0" fontId="70" fillId="0" borderId="0"/>
    <xf numFmtId="0" fontId="156" fillId="0" borderId="73"/>
    <xf numFmtId="0" fontId="70" fillId="0" borderId="0"/>
    <xf numFmtId="0" fontId="278" fillId="0" borderId="0"/>
    <xf numFmtId="0" fontId="70" fillId="0" borderId="0"/>
    <xf numFmtId="0" fontId="19" fillId="0" borderId="0"/>
    <xf numFmtId="0" fontId="70" fillId="0" borderId="0"/>
    <xf numFmtId="0" fontId="70" fillId="0" borderId="0"/>
    <xf numFmtId="0" fontId="19" fillId="43" borderId="0"/>
    <xf numFmtId="0" fontId="278" fillId="0" borderId="0"/>
    <xf numFmtId="0" fontId="70" fillId="0" borderId="0"/>
    <xf numFmtId="0" fontId="19" fillId="0" borderId="0"/>
    <xf numFmtId="0" fontId="70" fillId="0" borderId="0"/>
    <xf numFmtId="0" fontId="19" fillId="0" borderId="0"/>
    <xf numFmtId="0" fontId="19" fillId="0" borderId="0"/>
    <xf numFmtId="0" fontId="19" fillId="0" borderId="0"/>
    <xf numFmtId="0" fontId="278" fillId="0" borderId="0"/>
    <xf numFmtId="0" fontId="278" fillId="0" borderId="0"/>
    <xf numFmtId="0" fontId="19" fillId="0" borderId="0"/>
    <xf numFmtId="0" fontId="19" fillId="0" borderId="0"/>
    <xf numFmtId="0" fontId="70" fillId="0" borderId="0"/>
    <xf numFmtId="0" fontId="270" fillId="0" borderId="112"/>
    <xf numFmtId="0" fontId="262" fillId="0" borderId="0"/>
    <xf numFmtId="0" fontId="19" fillId="0" borderId="0"/>
    <xf numFmtId="0" fontId="278" fillId="0" borderId="0"/>
    <xf numFmtId="0" fontId="70" fillId="0" borderId="0"/>
    <xf numFmtId="0" fontId="278" fillId="48" borderId="83"/>
    <xf numFmtId="0" fontId="70" fillId="0" borderId="0"/>
    <xf numFmtId="0" fontId="70" fillId="0" borderId="0"/>
    <xf numFmtId="0" fontId="70" fillId="0" borderId="0"/>
    <xf numFmtId="0" fontId="278" fillId="0" borderId="0"/>
    <xf numFmtId="0" fontId="19" fillId="0" borderId="0"/>
    <xf numFmtId="0" fontId="278" fillId="0" borderId="0"/>
    <xf numFmtId="0" fontId="46" fillId="0" borderId="0"/>
    <xf numFmtId="0" fontId="139" fillId="44" borderId="61"/>
    <xf numFmtId="0" fontId="270" fillId="0" borderId="112"/>
    <xf numFmtId="0" fontId="19" fillId="0" borderId="0"/>
    <xf numFmtId="0" fontId="70" fillId="0" borderId="0"/>
    <xf numFmtId="0" fontId="278" fillId="48" borderId="83"/>
    <xf numFmtId="0" fontId="70" fillId="0" borderId="0"/>
    <xf numFmtId="0" fontId="278" fillId="0" borderId="0"/>
    <xf numFmtId="0" fontId="99" fillId="45" borderId="61"/>
    <xf numFmtId="0" fontId="278" fillId="0" borderId="0"/>
    <xf numFmtId="0" fontId="278" fillId="0" borderId="0"/>
    <xf numFmtId="0" fontId="46" fillId="0" borderId="0"/>
    <xf numFmtId="0" fontId="19" fillId="0" borderId="0"/>
    <xf numFmtId="0" fontId="19" fillId="0" borderId="0"/>
    <xf numFmtId="0" fontId="278" fillId="0" borderId="0"/>
    <xf numFmtId="0" fontId="19" fillId="0" borderId="0"/>
    <xf numFmtId="0" fontId="70" fillId="0" borderId="0"/>
    <xf numFmtId="0" fontId="70" fillId="0" borderId="0"/>
    <xf numFmtId="0" fontId="278" fillId="0" borderId="0"/>
    <xf numFmtId="0" fontId="139" fillId="44" borderId="61"/>
    <xf numFmtId="0" fontId="70" fillId="0" borderId="0"/>
    <xf numFmtId="0" fontId="278" fillId="0" borderId="0"/>
    <xf numFmtId="0" fontId="70" fillId="0" borderId="0"/>
    <xf numFmtId="0" fontId="278" fillId="0" borderId="0"/>
    <xf numFmtId="0" fontId="81" fillId="0" borderId="132"/>
    <xf numFmtId="0" fontId="70" fillId="0" borderId="0"/>
    <xf numFmtId="0" fontId="70" fillId="0" borderId="0"/>
    <xf numFmtId="0" fontId="139" fillId="44" borderId="61"/>
    <xf numFmtId="0" fontId="70" fillId="0" borderId="0"/>
    <xf numFmtId="0" fontId="19" fillId="0" borderId="0"/>
    <xf numFmtId="0" fontId="70" fillId="0" borderId="0"/>
    <xf numFmtId="0" fontId="19" fillId="0" borderId="0"/>
    <xf numFmtId="0" fontId="8" fillId="43" borderId="0"/>
    <xf numFmtId="0" fontId="70" fillId="0" borderId="0"/>
    <xf numFmtId="0" fontId="70" fillId="41" borderId="0"/>
    <xf numFmtId="0" fontId="19" fillId="0" borderId="0"/>
    <xf numFmtId="0" fontId="19" fillId="0" borderId="0"/>
    <xf numFmtId="0" fontId="278" fillId="0" borderId="0"/>
    <xf numFmtId="0" fontId="45" fillId="50" borderId="0"/>
    <xf numFmtId="0" fontId="19" fillId="0" borderId="0"/>
    <xf numFmtId="0" fontId="70" fillId="0" borderId="0"/>
    <xf numFmtId="0" fontId="278" fillId="48" borderId="83"/>
    <xf numFmtId="0" fontId="272" fillId="82" borderId="116"/>
    <xf numFmtId="0" fontId="70" fillId="0" borderId="0"/>
    <xf numFmtId="0" fontId="79" fillId="0" borderId="0"/>
    <xf numFmtId="0" fontId="70" fillId="0" borderId="0"/>
    <xf numFmtId="0" fontId="278" fillId="0" borderId="0"/>
    <xf numFmtId="0" fontId="19" fillId="0" borderId="0"/>
    <xf numFmtId="0" fontId="70" fillId="40" borderId="0"/>
    <xf numFmtId="0" fontId="70" fillId="0" borderId="0"/>
    <xf numFmtId="0" fontId="139" fillId="44" borderId="61"/>
    <xf numFmtId="0" fontId="70" fillId="0" borderId="0"/>
    <xf numFmtId="0" fontId="19" fillId="0" borderId="0"/>
    <xf numFmtId="0" fontId="278" fillId="0" borderId="0"/>
    <xf numFmtId="0" fontId="278" fillId="0" borderId="0"/>
    <xf numFmtId="0" fontId="59" fillId="0" borderId="54"/>
    <xf numFmtId="0" fontId="70" fillId="0" borderId="0"/>
    <xf numFmtId="0" fontId="81" fillId="0" borderId="114"/>
    <xf numFmtId="0" fontId="70" fillId="0" borderId="0"/>
    <xf numFmtId="0" fontId="19" fillId="0" borderId="0"/>
    <xf numFmtId="0" fontId="70" fillId="0" borderId="0"/>
    <xf numFmtId="0" fontId="46" fillId="0" borderId="0"/>
    <xf numFmtId="0" fontId="278" fillId="0" borderId="0"/>
    <xf numFmtId="0" fontId="40" fillId="52" borderId="47"/>
    <xf numFmtId="0" fontId="278" fillId="0" borderId="0"/>
    <xf numFmtId="0" fontId="70" fillId="0" borderId="0"/>
    <xf numFmtId="0" fontId="70" fillId="0" borderId="0"/>
    <xf numFmtId="0" fontId="278" fillId="0" borderId="0"/>
    <xf numFmtId="0" fontId="70" fillId="0" borderId="0"/>
    <xf numFmtId="0" fontId="70" fillId="0" borderId="0"/>
    <xf numFmtId="0" fontId="70" fillId="0" borderId="0"/>
    <xf numFmtId="0" fontId="19" fillId="0" borderId="0"/>
    <xf numFmtId="0" fontId="278" fillId="48" borderId="83"/>
    <xf numFmtId="0" fontId="19" fillId="0" borderId="0"/>
    <xf numFmtId="0" fontId="74" fillId="54" borderId="0"/>
    <xf numFmtId="0" fontId="59" fillId="0" borderId="0"/>
    <xf numFmtId="0" fontId="278" fillId="48" borderId="83"/>
    <xf numFmtId="0" fontId="19" fillId="0" borderId="0"/>
    <xf numFmtId="0" fontId="19" fillId="0" borderId="0"/>
    <xf numFmtId="0" fontId="19" fillId="0" borderId="0"/>
    <xf numFmtId="0" fontId="19" fillId="0" borderId="0"/>
    <xf numFmtId="0" fontId="70" fillId="0" borderId="0"/>
    <xf numFmtId="0" fontId="278" fillId="0" borderId="0"/>
    <xf numFmtId="0" fontId="19" fillId="0" borderId="0"/>
    <xf numFmtId="0" fontId="270" fillId="0" borderId="112"/>
    <xf numFmtId="0" fontId="270" fillId="0" borderId="112"/>
    <xf numFmtId="0" fontId="70" fillId="0" borderId="0"/>
    <xf numFmtId="0" fontId="19" fillId="0" borderId="0"/>
    <xf numFmtId="0" fontId="70" fillId="0" borderId="0"/>
    <xf numFmtId="0" fontId="278" fillId="0" borderId="0"/>
    <xf numFmtId="0" fontId="82" fillId="0" borderId="170"/>
    <xf numFmtId="0" fontId="270" fillId="0" borderId="112"/>
    <xf numFmtId="0" fontId="70" fillId="0" borderId="0"/>
    <xf numFmtId="0" fontId="19" fillId="0" borderId="0"/>
    <xf numFmtId="0" fontId="70" fillId="0" borderId="0"/>
    <xf numFmtId="0" fontId="19" fillId="0" borderId="0"/>
    <xf numFmtId="0" fontId="19" fillId="0" borderId="0"/>
    <xf numFmtId="0" fontId="278" fillId="0" borderId="0"/>
    <xf numFmtId="0" fontId="267" fillId="0" borderId="109"/>
    <xf numFmtId="0" fontId="19" fillId="0" borderId="0"/>
    <xf numFmtId="0" fontId="70" fillId="0" borderId="0"/>
    <xf numFmtId="0" fontId="19" fillId="0" borderId="0"/>
    <xf numFmtId="0" fontId="70" fillId="0" borderId="0"/>
    <xf numFmtId="0" fontId="56" fillId="0" borderId="52"/>
    <xf numFmtId="0" fontId="270" fillId="0" borderId="112"/>
    <xf numFmtId="0" fontId="19" fillId="0" borderId="0"/>
    <xf numFmtId="0" fontId="19" fillId="0" borderId="0"/>
    <xf numFmtId="0" fontId="70" fillId="47" borderId="0"/>
    <xf numFmtId="0" fontId="70" fillId="0" borderId="0"/>
    <xf numFmtId="0" fontId="70" fillId="0" borderId="0"/>
    <xf numFmtId="0" fontId="278" fillId="0" borderId="0"/>
    <xf numFmtId="0" fontId="70" fillId="0" borderId="0"/>
    <xf numFmtId="0" fontId="278" fillId="0" borderId="0"/>
    <xf numFmtId="0" fontId="122" fillId="0" borderId="66"/>
    <xf numFmtId="0" fontId="278" fillId="0" borderId="0"/>
    <xf numFmtId="0" fontId="70" fillId="0" borderId="0"/>
    <xf numFmtId="0" fontId="278" fillId="0" borderId="0"/>
    <xf numFmtId="0" fontId="19" fillId="0" borderId="0"/>
    <xf numFmtId="0" fontId="278" fillId="0" borderId="0"/>
    <xf numFmtId="0" fontId="278" fillId="0" borderId="0"/>
    <xf numFmtId="0" fontId="19" fillId="0" borderId="0"/>
    <xf numFmtId="0" fontId="278" fillId="0" borderId="0"/>
    <xf numFmtId="0" fontId="61" fillId="0" borderId="0"/>
    <xf numFmtId="0" fontId="270" fillId="0" borderId="112"/>
    <xf numFmtId="0" fontId="278" fillId="0" borderId="0"/>
    <xf numFmtId="0" fontId="278" fillId="48" borderId="83"/>
    <xf numFmtId="0" fontId="278" fillId="0" borderId="78"/>
    <xf numFmtId="0" fontId="79" fillId="0" borderId="0"/>
    <xf numFmtId="0" fontId="278" fillId="0" borderId="0"/>
    <xf numFmtId="0" fontId="19" fillId="0" borderId="0"/>
    <xf numFmtId="0" fontId="76" fillId="55" borderId="0"/>
    <xf numFmtId="0" fontId="19" fillId="0" borderId="0"/>
    <xf numFmtId="0" fontId="46" fillId="0" borderId="0"/>
    <xf numFmtId="0" fontId="70" fillId="0" borderId="0"/>
    <xf numFmtId="0" fontId="41" fillId="45" borderId="48"/>
    <xf numFmtId="0" fontId="70" fillId="0" borderId="0"/>
    <xf numFmtId="0" fontId="19" fillId="0" borderId="0"/>
    <xf numFmtId="0" fontId="19" fillId="0" borderId="0"/>
    <xf numFmtId="0" fontId="19" fillId="0" borderId="0"/>
    <xf numFmtId="0" fontId="8" fillId="52" borderId="0"/>
    <xf numFmtId="0" fontId="46" fillId="0" borderId="0"/>
    <xf numFmtId="0" fontId="70" fillId="41" borderId="0"/>
    <xf numFmtId="0" fontId="270" fillId="0" borderId="112"/>
    <xf numFmtId="0" fontId="278" fillId="0" borderId="0"/>
    <xf numFmtId="0" fontId="70" fillId="0" borderId="0"/>
    <xf numFmtId="0" fontId="19" fillId="0" borderId="0"/>
    <xf numFmtId="0" fontId="270" fillId="0" borderId="112"/>
    <xf numFmtId="0" fontId="19" fillId="0" borderId="0"/>
    <xf numFmtId="0" fontId="19" fillId="0" borderId="0"/>
    <xf numFmtId="0" fontId="59" fillId="0" borderId="54"/>
    <xf numFmtId="0" fontId="278" fillId="0" borderId="0"/>
    <xf numFmtId="0" fontId="278" fillId="0" borderId="0"/>
    <xf numFmtId="0" fontId="278" fillId="0" borderId="0"/>
    <xf numFmtId="0" fontId="38" fillId="42" borderId="0"/>
    <xf numFmtId="0" fontId="85" fillId="0" borderId="54"/>
    <xf numFmtId="0" fontId="270" fillId="0" borderId="112"/>
    <xf numFmtId="0" fontId="19" fillId="20" borderId="0"/>
    <xf numFmtId="0" fontId="278" fillId="0" borderId="0"/>
    <xf numFmtId="0" fontId="139" fillId="44" borderId="61"/>
    <xf numFmtId="0" fontId="278" fillId="0" borderId="0"/>
    <xf numFmtId="0" fontId="8" fillId="46" borderId="0"/>
    <xf numFmtId="0" fontId="272" fillId="82" borderId="116"/>
    <xf numFmtId="0" fontId="70" fillId="0" borderId="0"/>
    <xf numFmtId="0" fontId="278" fillId="0" borderId="0"/>
    <xf numFmtId="0" fontId="278" fillId="0" borderId="0"/>
    <xf numFmtId="0" fontId="192" fillId="0" borderId="79"/>
    <xf numFmtId="0" fontId="278" fillId="0" borderId="0"/>
    <xf numFmtId="0" fontId="70" fillId="0" borderId="0"/>
    <xf numFmtId="0" fontId="70" fillId="0" borderId="0"/>
    <xf numFmtId="0" fontId="270" fillId="0" borderId="112"/>
    <xf numFmtId="0" fontId="41" fillId="45" borderId="48"/>
    <xf numFmtId="0" fontId="70" fillId="0" borderId="0"/>
    <xf numFmtId="0" fontId="99" fillId="45" borderId="61"/>
    <xf numFmtId="0" fontId="270" fillId="0" borderId="112"/>
    <xf numFmtId="0" fontId="19" fillId="0" borderId="0"/>
    <xf numFmtId="0" fontId="278" fillId="0" borderId="0"/>
    <xf numFmtId="0" fontId="278" fillId="0" borderId="0"/>
    <xf numFmtId="0" fontId="278" fillId="48" borderId="83"/>
    <xf numFmtId="0" fontId="278" fillId="48" borderId="83"/>
    <xf numFmtId="0" fontId="70" fillId="0" borderId="0"/>
    <xf numFmtId="0" fontId="145" fillId="0" borderId="0"/>
    <xf numFmtId="0" fontId="70" fillId="0" borderId="0"/>
    <xf numFmtId="0" fontId="19" fillId="0" borderId="0"/>
    <xf numFmtId="0" fontId="59" fillId="0" borderId="54"/>
    <xf numFmtId="0" fontId="74" fillId="54" borderId="0"/>
    <xf numFmtId="0" fontId="19" fillId="0" borderId="0"/>
    <xf numFmtId="0" fontId="8" fillId="45" borderId="0"/>
    <xf numFmtId="0" fontId="278" fillId="0" borderId="0"/>
    <xf numFmtId="0" fontId="70" fillId="0" borderId="0"/>
    <xf numFmtId="0" fontId="19" fillId="0" borderId="0"/>
    <xf numFmtId="0" fontId="70" fillId="0" borderId="0"/>
    <xf numFmtId="0" fontId="70" fillId="0" borderId="0"/>
    <xf numFmtId="0" fontId="19" fillId="0" borderId="0"/>
    <xf numFmtId="0" fontId="70" fillId="0" borderId="0"/>
    <xf numFmtId="0" fontId="270" fillId="0" borderId="112"/>
    <xf numFmtId="0" fontId="113" fillId="0" borderId="0"/>
    <xf numFmtId="0" fontId="70" fillId="0" borderId="0"/>
    <xf numFmtId="0" fontId="119" fillId="0" borderId="54"/>
    <xf numFmtId="0" fontId="70" fillId="0" borderId="0"/>
    <xf numFmtId="0" fontId="63" fillId="0" borderId="55"/>
    <xf numFmtId="0" fontId="70" fillId="0" borderId="0"/>
    <xf numFmtId="0" fontId="278" fillId="0" borderId="0"/>
    <xf numFmtId="0" fontId="19" fillId="0" borderId="0"/>
    <xf numFmtId="0" fontId="70" fillId="0" borderId="0"/>
    <xf numFmtId="0" fontId="266" fillId="0" borderId="109"/>
    <xf numFmtId="0" fontId="62" fillId="0" borderId="0"/>
    <xf numFmtId="0" fontId="19" fillId="0" borderId="0"/>
    <xf numFmtId="0" fontId="19" fillId="0" borderId="0"/>
    <xf numFmtId="0" fontId="19" fillId="0" borderId="0"/>
    <xf numFmtId="0" fontId="70" fillId="0" borderId="0"/>
    <xf numFmtId="0" fontId="278" fillId="48" borderId="83"/>
    <xf numFmtId="0" fontId="118" fillId="0" borderId="0"/>
    <xf numFmtId="0" fontId="56" fillId="0" borderId="52"/>
    <xf numFmtId="0" fontId="70" fillId="0" borderId="0"/>
    <xf numFmtId="0" fontId="70" fillId="0" borderId="0"/>
    <xf numFmtId="0" fontId="19" fillId="0" borderId="0"/>
    <xf numFmtId="0" fontId="70" fillId="0" borderId="0"/>
    <xf numFmtId="0" fontId="278" fillId="0" borderId="0"/>
    <xf numFmtId="0" fontId="70" fillId="0" borderId="0"/>
    <xf numFmtId="0" fontId="19" fillId="0" borderId="0"/>
    <xf numFmtId="0" fontId="70" fillId="0" borderId="0"/>
    <xf numFmtId="0" fontId="70" fillId="0" borderId="0"/>
    <xf numFmtId="0" fontId="19" fillId="0" borderId="0"/>
    <xf numFmtId="0" fontId="59" fillId="0" borderId="0"/>
    <xf numFmtId="0" fontId="70" fillId="0" borderId="0"/>
    <xf numFmtId="0" fontId="70" fillId="0" borderId="0"/>
    <xf numFmtId="0" fontId="278" fillId="0" borderId="0"/>
    <xf numFmtId="0" fontId="19" fillId="0" borderId="0"/>
    <xf numFmtId="0" fontId="278" fillId="48" borderId="83"/>
    <xf numFmtId="0" fontId="70" fillId="0" borderId="0"/>
    <xf numFmtId="0" fontId="70" fillId="0" borderId="0"/>
    <xf numFmtId="0" fontId="19" fillId="0" borderId="0"/>
    <xf numFmtId="0" fontId="278" fillId="0" borderId="0"/>
    <xf numFmtId="0" fontId="19" fillId="0" borderId="0"/>
    <xf numFmtId="0" fontId="270" fillId="0" borderId="112"/>
    <xf numFmtId="0" fontId="278" fillId="0" borderId="0"/>
    <xf numFmtId="0" fontId="70" fillId="0" borderId="0"/>
    <xf numFmtId="0" fontId="70" fillId="0" borderId="0"/>
    <xf numFmtId="0" fontId="19" fillId="0" borderId="0"/>
    <xf numFmtId="0" fontId="56" fillId="0" borderId="52"/>
    <xf numFmtId="0" fontId="263" fillId="0" borderId="108"/>
    <xf numFmtId="0" fontId="70" fillId="0" borderId="0"/>
    <xf numFmtId="0" fontId="70" fillId="42" borderId="0"/>
    <xf numFmtId="0" fontId="19" fillId="0" borderId="0"/>
    <xf numFmtId="0" fontId="19" fillId="0" borderId="0"/>
    <xf numFmtId="0" fontId="278" fillId="48" borderId="83"/>
    <xf numFmtId="0" fontId="188" fillId="11" borderId="0"/>
    <xf numFmtId="0" fontId="134" fillId="0" borderId="0"/>
    <xf numFmtId="0" fontId="70" fillId="0" borderId="0"/>
    <xf numFmtId="0" fontId="56" fillId="0" borderId="52"/>
    <xf numFmtId="0" fontId="139" fillId="44" borderId="61"/>
    <xf numFmtId="0" fontId="63" fillId="0" borderId="55"/>
    <xf numFmtId="0" fontId="70" fillId="0" borderId="0"/>
    <xf numFmtId="0" fontId="139" fillId="44" borderId="61"/>
    <xf numFmtId="0" fontId="70" fillId="0" borderId="0"/>
    <xf numFmtId="0" fontId="19" fillId="0" borderId="0"/>
    <xf numFmtId="0" fontId="270" fillId="0" borderId="112"/>
    <xf numFmtId="0" fontId="278" fillId="0" borderId="0"/>
    <xf numFmtId="0" fontId="139" fillId="44" borderId="61"/>
    <xf numFmtId="0" fontId="70" fillId="0" borderId="0"/>
    <xf numFmtId="0" fontId="278" fillId="0" borderId="0"/>
    <xf numFmtId="0" fontId="70" fillId="0" borderId="0"/>
    <xf numFmtId="0" fontId="278" fillId="0" borderId="0"/>
    <xf numFmtId="0" fontId="70" fillId="0" borderId="0"/>
    <xf numFmtId="0" fontId="46" fillId="0" borderId="0"/>
    <xf numFmtId="0" fontId="70" fillId="0" borderId="0"/>
    <xf numFmtId="0" fontId="278" fillId="0" borderId="0"/>
    <xf numFmtId="0" fontId="278" fillId="0" borderId="0"/>
    <xf numFmtId="0" fontId="70" fillId="0" borderId="0"/>
    <xf numFmtId="0" fontId="8" fillId="44" borderId="0"/>
    <xf numFmtId="0" fontId="19" fillId="0" borderId="0"/>
    <xf numFmtId="0" fontId="70" fillId="0" borderId="0"/>
    <xf numFmtId="0" fontId="278" fillId="0" borderId="0"/>
    <xf numFmtId="0" fontId="59" fillId="0" borderId="54"/>
    <xf numFmtId="0" fontId="19" fillId="0" borderId="0"/>
    <xf numFmtId="0" fontId="278" fillId="0" borderId="0"/>
    <xf numFmtId="0" fontId="139" fillId="44" borderId="61"/>
    <xf numFmtId="0" fontId="19" fillId="0" borderId="0"/>
    <xf numFmtId="0" fontId="70" fillId="0" borderId="0"/>
    <xf numFmtId="0" fontId="46" fillId="0" borderId="0"/>
    <xf numFmtId="0" fontId="19" fillId="0" borderId="0"/>
    <xf numFmtId="0" fontId="26" fillId="0" borderId="0"/>
    <xf numFmtId="0" fontId="59" fillId="0" borderId="0"/>
    <xf numFmtId="0" fontId="278" fillId="0" borderId="0"/>
    <xf numFmtId="0" fontId="278" fillId="0" borderId="0"/>
    <xf numFmtId="0" fontId="19" fillId="0" borderId="0"/>
    <xf numFmtId="0" fontId="19" fillId="0" borderId="0"/>
    <xf numFmtId="0" fontId="62" fillId="0" borderId="0"/>
    <xf numFmtId="0" fontId="70" fillId="0" borderId="0"/>
    <xf numFmtId="0" fontId="139" fillId="44" borderId="61"/>
    <xf numFmtId="0" fontId="46" fillId="0" borderId="0"/>
    <xf numFmtId="0" fontId="70" fillId="0" borderId="0"/>
    <xf numFmtId="0" fontId="70" fillId="0" borderId="0"/>
    <xf numFmtId="0" fontId="19" fillId="0" borderId="0"/>
    <xf numFmtId="0" fontId="19" fillId="0" borderId="0"/>
    <xf numFmtId="0" fontId="19" fillId="0" borderId="0"/>
    <xf numFmtId="0" fontId="62" fillId="0" borderId="0"/>
    <xf numFmtId="0" fontId="64" fillId="0" borderId="55"/>
    <xf numFmtId="0" fontId="45" fillId="57" borderId="0"/>
    <xf numFmtId="0" fontId="70" fillId="0" borderId="0"/>
    <xf numFmtId="0" fontId="270" fillId="0" borderId="112"/>
    <xf numFmtId="0" fontId="19" fillId="0" borderId="0"/>
    <xf numFmtId="0" fontId="19" fillId="0" borderId="0"/>
    <xf numFmtId="0" fontId="19" fillId="0" borderId="0"/>
    <xf numFmtId="0" fontId="70" fillId="0" borderId="0"/>
    <xf numFmtId="0" fontId="278" fillId="0" borderId="0"/>
    <xf numFmtId="0" fontId="19" fillId="0" borderId="0"/>
    <xf numFmtId="0" fontId="19" fillId="0" borderId="0"/>
    <xf numFmtId="0" fontId="70" fillId="50" borderId="0"/>
    <xf numFmtId="0" fontId="8" fillId="46" borderId="0"/>
    <xf numFmtId="0" fontId="70" fillId="43" borderId="0"/>
    <xf numFmtId="0" fontId="278" fillId="48" borderId="83"/>
    <xf numFmtId="0" fontId="74" fillId="53" borderId="0"/>
    <xf numFmtId="0" fontId="19" fillId="0" borderId="0"/>
    <xf numFmtId="0" fontId="70" fillId="0" borderId="0"/>
    <xf numFmtId="0" fontId="278" fillId="0" borderId="0"/>
    <xf numFmtId="0" fontId="70" fillId="0" borderId="0"/>
    <xf numFmtId="0" fontId="70" fillId="0" borderId="0"/>
    <xf numFmtId="0" fontId="99" fillId="45" borderId="61"/>
    <xf numFmtId="0" fontId="278" fillId="0" borderId="0"/>
    <xf numFmtId="0" fontId="70" fillId="0" borderId="0"/>
    <xf numFmtId="0" fontId="278" fillId="0" borderId="0"/>
    <xf numFmtId="0" fontId="272" fillId="82" borderId="116"/>
    <xf numFmtId="0" fontId="70" fillId="0" borderId="0"/>
    <xf numFmtId="0" fontId="228" fillId="45" borderId="84"/>
    <xf numFmtId="0" fontId="278" fillId="0" borderId="0"/>
    <xf numFmtId="0" fontId="278" fillId="0" borderId="0"/>
    <xf numFmtId="0" fontId="70" fillId="0" borderId="0"/>
    <xf numFmtId="0" fontId="19" fillId="0" borderId="0"/>
    <xf numFmtId="0" fontId="63" fillId="0" borderId="55"/>
    <xf numFmtId="0" fontId="70" fillId="0" borderId="0"/>
    <xf numFmtId="0" fontId="19" fillId="0" borderId="0"/>
    <xf numFmtId="0" fontId="19" fillId="0" borderId="0"/>
    <xf numFmtId="0" fontId="45" fillId="43" borderId="0"/>
    <xf numFmtId="0" fontId="278" fillId="0" borderId="0"/>
    <xf numFmtId="0" fontId="70" fillId="0" borderId="0"/>
    <xf numFmtId="0" fontId="46" fillId="0" borderId="0"/>
    <xf numFmtId="0" fontId="278" fillId="48" borderId="83"/>
    <xf numFmtId="0" fontId="278" fillId="0" borderId="0"/>
    <xf numFmtId="0" fontId="19" fillId="0" borderId="0"/>
    <xf numFmtId="0" fontId="278" fillId="0" borderId="0"/>
    <xf numFmtId="0" fontId="70" fillId="0" borderId="0"/>
    <xf numFmtId="0" fontId="139" fillId="44" borderId="61"/>
    <xf numFmtId="0" fontId="59" fillId="0" borderId="54"/>
    <xf numFmtId="0" fontId="59" fillId="0" borderId="54"/>
    <xf numFmtId="0" fontId="70" fillId="0" borderId="0"/>
    <xf numFmtId="0" fontId="70" fillId="0" borderId="0"/>
    <xf numFmtId="0" fontId="270" fillId="0" borderId="112"/>
    <xf numFmtId="0" fontId="19" fillId="0" borderId="0"/>
    <xf numFmtId="0" fontId="139" fillId="44" borderId="61"/>
    <xf numFmtId="0" fontId="19" fillId="36" borderId="0"/>
    <xf numFmtId="0" fontId="278" fillId="0" borderId="0"/>
    <xf numFmtId="0" fontId="278" fillId="0" borderId="0"/>
    <xf numFmtId="0" fontId="19" fillId="0" borderId="0"/>
    <xf numFmtId="0" fontId="270" fillId="0" borderId="112"/>
    <xf numFmtId="0" fontId="70" fillId="0" borderId="0"/>
    <xf numFmtId="0" fontId="70" fillId="0" borderId="0"/>
    <xf numFmtId="0" fontId="19" fillId="0" borderId="0"/>
    <xf numFmtId="0" fontId="70" fillId="0" borderId="0"/>
    <xf numFmtId="0" fontId="70" fillId="0" borderId="0"/>
    <xf numFmtId="0" fontId="70" fillId="0" borderId="0"/>
    <xf numFmtId="0" fontId="19" fillId="0" borderId="0"/>
    <xf numFmtId="0" fontId="278" fillId="0" borderId="0"/>
    <xf numFmtId="0" fontId="59" fillId="0" borderId="0"/>
    <xf numFmtId="0" fontId="70" fillId="0" borderId="0"/>
    <xf numFmtId="0" fontId="278" fillId="0" borderId="0"/>
    <xf numFmtId="0" fontId="70" fillId="0" borderId="0"/>
    <xf numFmtId="0" fontId="37" fillId="43" borderId="0"/>
    <xf numFmtId="0" fontId="19" fillId="0" borderId="0"/>
    <xf numFmtId="0" fontId="70" fillId="0" borderId="0"/>
    <xf numFmtId="0" fontId="278" fillId="0" borderId="0"/>
    <xf numFmtId="0" fontId="19" fillId="0" borderId="0"/>
    <xf numFmtId="0" fontId="19" fillId="0" borderId="0"/>
    <xf numFmtId="0" fontId="113" fillId="0" borderId="0"/>
    <xf numFmtId="0" fontId="70" fillId="0" borderId="0"/>
    <xf numFmtId="0" fontId="70" fillId="0" borderId="0"/>
    <xf numFmtId="0" fontId="76" fillId="52" borderId="0"/>
    <xf numFmtId="0" fontId="278" fillId="0" borderId="0"/>
    <xf numFmtId="0" fontId="278" fillId="48" borderId="83"/>
    <xf numFmtId="0" fontId="272" fillId="0" borderId="168"/>
    <xf numFmtId="0" fontId="19" fillId="0" borderId="0"/>
    <xf numFmtId="0" fontId="278" fillId="0" borderId="0"/>
    <xf numFmtId="0" fontId="19" fillId="0" borderId="0"/>
    <xf numFmtId="0" fontId="70" fillId="0" borderId="0"/>
    <xf numFmtId="0" fontId="19" fillId="0" borderId="0"/>
    <xf numFmtId="0" fontId="270" fillId="0" borderId="112"/>
    <xf numFmtId="0" fontId="278" fillId="0" borderId="0"/>
    <xf numFmtId="0" fontId="278" fillId="0" borderId="0"/>
    <xf numFmtId="0" fontId="63" fillId="0" borderId="55"/>
    <xf numFmtId="0" fontId="19" fillId="0" borderId="0"/>
    <xf numFmtId="0" fontId="270" fillId="0" borderId="112"/>
    <xf numFmtId="0" fontId="19" fillId="0" borderId="0"/>
    <xf numFmtId="0" fontId="70" fillId="0" borderId="0"/>
    <xf numFmtId="0" fontId="52" fillId="0" borderId="0"/>
    <xf numFmtId="0" fontId="19" fillId="0" borderId="0"/>
    <xf numFmtId="0" fontId="119" fillId="0" borderId="0"/>
    <xf numFmtId="0" fontId="8" fillId="43" borderId="0"/>
    <xf numFmtId="0" fontId="70" fillId="0" borderId="0"/>
    <xf numFmtId="0" fontId="70" fillId="0" borderId="0"/>
    <xf numFmtId="0" fontId="278" fillId="0" borderId="0"/>
    <xf numFmtId="0" fontId="79" fillId="0" borderId="168"/>
    <xf numFmtId="0" fontId="70" fillId="0" borderId="0"/>
    <xf numFmtId="0" fontId="74" fillId="55" borderId="0"/>
    <xf numFmtId="0" fontId="70" fillId="0" borderId="0"/>
    <xf numFmtId="0" fontId="19" fillId="0" borderId="0"/>
    <xf numFmtId="0" fontId="70" fillId="0" borderId="0"/>
    <xf numFmtId="0" fontId="46" fillId="0" borderId="0"/>
    <xf numFmtId="0" fontId="19" fillId="0" borderId="0"/>
    <xf numFmtId="0" fontId="270" fillId="0" borderId="112"/>
    <xf numFmtId="0" fontId="278" fillId="0" borderId="0"/>
    <xf numFmtId="0" fontId="56" fillId="0" borderId="52"/>
    <xf numFmtId="0" fontId="19" fillId="0" borderId="0"/>
    <xf numFmtId="0" fontId="70" fillId="0" borderId="0"/>
    <xf numFmtId="0" fontId="278" fillId="0" borderId="0"/>
    <xf numFmtId="0" fontId="19" fillId="0" borderId="0"/>
    <xf numFmtId="0" fontId="278" fillId="0" borderId="0"/>
    <xf numFmtId="0" fontId="278" fillId="0" borderId="0"/>
    <xf numFmtId="0" fontId="64" fillId="0" borderId="55"/>
    <xf numFmtId="0" fontId="70" fillId="0" borderId="0"/>
    <xf numFmtId="0" fontId="278" fillId="0" borderId="0"/>
    <xf numFmtId="0" fontId="261" fillId="61" borderId="0"/>
    <xf numFmtId="0" fontId="70" fillId="0" borderId="0"/>
    <xf numFmtId="0" fontId="70" fillId="0" borderId="0"/>
    <xf numFmtId="0" fontId="70" fillId="0" borderId="0"/>
    <xf numFmtId="0" fontId="70" fillId="0" borderId="0"/>
    <xf numFmtId="0" fontId="278" fillId="0" borderId="0"/>
    <xf numFmtId="0" fontId="270" fillId="0" borderId="112"/>
    <xf numFmtId="0" fontId="139" fillId="44" borderId="61"/>
    <xf numFmtId="0" fontId="70" fillId="0" borderId="0"/>
    <xf numFmtId="0" fontId="70" fillId="0" borderId="0"/>
    <xf numFmtId="0" fontId="278" fillId="0" borderId="0"/>
    <xf numFmtId="0" fontId="57" fillId="0" borderId="53"/>
    <xf numFmtId="0" fontId="70" fillId="0" borderId="0"/>
    <xf numFmtId="0" fontId="19" fillId="0" borderId="0"/>
    <xf numFmtId="0" fontId="278" fillId="0" borderId="0"/>
    <xf numFmtId="0" fontId="19" fillId="0" borderId="0"/>
    <xf numFmtId="0" fontId="70" fillId="0" borderId="0"/>
    <xf numFmtId="0" fontId="70" fillId="0" borderId="0"/>
    <xf numFmtId="0" fontId="50" fillId="0" borderId="0"/>
    <xf numFmtId="0" fontId="19" fillId="0" borderId="0"/>
    <xf numFmtId="0" fontId="8" fillId="44" borderId="0"/>
    <xf numFmtId="0" fontId="270" fillId="0" borderId="112"/>
    <xf numFmtId="0" fontId="72" fillId="40" borderId="0"/>
    <xf numFmtId="0" fontId="278" fillId="0" borderId="0"/>
    <xf numFmtId="0" fontId="56" fillId="0" borderId="52"/>
    <xf numFmtId="0" fontId="70" fillId="0" borderId="0"/>
    <xf numFmtId="0" fontId="52" fillId="0" borderId="0"/>
    <xf numFmtId="0" fontId="270" fillId="0" borderId="112"/>
    <xf numFmtId="0" fontId="70" fillId="0" borderId="0"/>
    <xf numFmtId="0" fontId="56" fillId="0" borderId="52"/>
    <xf numFmtId="0" fontId="70" fillId="0" borderId="0"/>
    <xf numFmtId="0" fontId="70" fillId="0" borderId="0"/>
    <xf numFmtId="0" fontId="278" fillId="0" borderId="0"/>
    <xf numFmtId="0" fontId="70" fillId="43" borderId="0"/>
    <xf numFmtId="0" fontId="70" fillId="0" borderId="0"/>
    <xf numFmtId="0" fontId="70" fillId="0" borderId="0"/>
    <xf numFmtId="0" fontId="70" fillId="0" borderId="0"/>
    <xf numFmtId="0" fontId="140" fillId="44" borderId="61"/>
    <xf numFmtId="0" fontId="70" fillId="0" borderId="0"/>
    <xf numFmtId="0" fontId="70" fillId="0" borderId="0"/>
    <xf numFmtId="0" fontId="278"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19" fillId="0" borderId="0"/>
    <xf numFmtId="0" fontId="278" fillId="0" borderId="0"/>
    <xf numFmtId="0" fontId="70" fillId="0" borderId="0"/>
    <xf numFmtId="0" fontId="70" fillId="0" borderId="0"/>
    <xf numFmtId="0" fontId="119" fillId="0" borderId="54"/>
    <xf numFmtId="0" fontId="278" fillId="0" borderId="0"/>
    <xf numFmtId="0" fontId="278" fillId="0" borderId="0"/>
    <xf numFmtId="0" fontId="104" fillId="0" borderId="63"/>
    <xf numFmtId="0" fontId="19" fillId="0" borderId="0"/>
    <xf numFmtId="0" fontId="59" fillId="0" borderId="54"/>
    <xf numFmtId="0" fontId="278" fillId="0" borderId="0"/>
    <xf numFmtId="0" fontId="70" fillId="0" borderId="0"/>
    <xf numFmtId="0" fontId="70" fillId="0" borderId="0"/>
    <xf numFmtId="0" fontId="70" fillId="0" borderId="0"/>
    <xf numFmtId="0" fontId="70" fillId="0" borderId="0"/>
    <xf numFmtId="0" fontId="278" fillId="48" borderId="83"/>
    <xf numFmtId="0" fontId="19" fillId="0" borderId="0"/>
    <xf numFmtId="0" fontId="278" fillId="0" borderId="0"/>
    <xf numFmtId="0" fontId="278" fillId="48" borderId="83"/>
    <xf numFmtId="0" fontId="208" fillId="1" borderId="132"/>
    <xf numFmtId="0" fontId="278" fillId="0" borderId="0"/>
    <xf numFmtId="0" fontId="278" fillId="0" borderId="0"/>
    <xf numFmtId="0" fontId="64" fillId="0" borderId="55"/>
    <xf numFmtId="0" fontId="70" fillId="0" borderId="0"/>
    <xf numFmtId="0" fontId="70" fillId="0" borderId="0"/>
    <xf numFmtId="0" fontId="74" fillId="53" borderId="0"/>
    <xf numFmtId="0" fontId="59" fillId="0" borderId="0"/>
    <xf numFmtId="0" fontId="70" fillId="0" borderId="0"/>
    <xf numFmtId="0" fontId="64" fillId="0" borderId="55"/>
    <xf numFmtId="0" fontId="278" fillId="0" borderId="0"/>
    <xf numFmtId="0" fontId="278" fillId="0" borderId="0"/>
    <xf numFmtId="0" fontId="19" fillId="0" borderId="0"/>
    <xf numFmtId="0" fontId="70" fillId="0" borderId="0"/>
    <xf numFmtId="0" fontId="278" fillId="0" borderId="0"/>
    <xf numFmtId="0" fontId="278" fillId="0" borderId="0"/>
    <xf numFmtId="0" fontId="70" fillId="0" borderId="0"/>
    <xf numFmtId="0" fontId="278" fillId="0" borderId="0"/>
    <xf numFmtId="0" fontId="19" fillId="0" borderId="0"/>
    <xf numFmtId="0" fontId="278" fillId="0" borderId="0"/>
    <xf numFmtId="0" fontId="278" fillId="0" borderId="0"/>
    <xf numFmtId="0" fontId="70" fillId="0" borderId="0"/>
    <xf numFmtId="0" fontId="192" fillId="0" borderId="79"/>
    <xf numFmtId="0" fontId="70" fillId="44" borderId="0"/>
    <xf numFmtId="0" fontId="139" fillId="44" borderId="61"/>
    <xf numFmtId="0" fontId="278" fillId="0" borderId="0"/>
    <xf numFmtId="0" fontId="19" fillId="0" borderId="0"/>
    <xf numFmtId="0" fontId="19" fillId="0" borderId="0"/>
    <xf numFmtId="0" fontId="70" fillId="0" borderId="0"/>
    <xf numFmtId="0" fontId="70" fillId="0" borderId="0"/>
    <xf numFmtId="0" fontId="278" fillId="0" borderId="0"/>
    <xf numFmtId="0" fontId="278" fillId="0" borderId="0"/>
    <xf numFmtId="0" fontId="19" fillId="0" borderId="0"/>
    <xf numFmtId="0" fontId="278" fillId="0" borderId="0"/>
    <xf numFmtId="0" fontId="47" fillId="0" borderId="0"/>
    <xf numFmtId="0" fontId="19" fillId="0" borderId="0"/>
    <xf numFmtId="0" fontId="70" fillId="0" borderId="0"/>
    <xf numFmtId="0" fontId="70" fillId="0" borderId="0"/>
    <xf numFmtId="0" fontId="85" fillId="0" borderId="54"/>
    <xf numFmtId="0" fontId="70" fillId="0" borderId="0"/>
    <xf numFmtId="0" fontId="70" fillId="0" borderId="0"/>
    <xf numFmtId="0" fontId="278" fillId="0" borderId="0"/>
    <xf numFmtId="0" fontId="278" fillId="0" borderId="0"/>
    <xf numFmtId="0" fontId="62" fillId="0" borderId="0"/>
    <xf numFmtId="0" fontId="139" fillId="44" borderId="61"/>
    <xf numFmtId="0" fontId="70" fillId="0" borderId="0"/>
    <xf numFmtId="0" fontId="278" fillId="0" borderId="0"/>
    <xf numFmtId="0" fontId="70" fillId="0" borderId="0"/>
    <xf numFmtId="0" fontId="70" fillId="0" borderId="0"/>
    <xf numFmtId="0" fontId="19" fillId="0" borderId="0"/>
    <xf numFmtId="0" fontId="70" fillId="0" borderId="0"/>
    <xf numFmtId="0" fontId="70" fillId="0" borderId="0"/>
    <xf numFmtId="0" fontId="70" fillId="0" borderId="0"/>
    <xf numFmtId="0" fontId="70" fillId="0" borderId="0"/>
    <xf numFmtId="0" fontId="50" fillId="0" borderId="94"/>
    <xf numFmtId="0" fontId="70" fillId="0" borderId="0"/>
    <xf numFmtId="0" fontId="8" fillId="44" borderId="0"/>
    <xf numFmtId="0" fontId="19" fillId="0" borderId="0"/>
    <xf numFmtId="0" fontId="139" fillId="44" borderId="61"/>
    <xf numFmtId="0" fontId="278" fillId="0" borderId="0"/>
    <xf numFmtId="0" fontId="3" fillId="63" borderId="137"/>
    <xf numFmtId="0" fontId="74" fillId="49" borderId="0"/>
    <xf numFmtId="0" fontId="70" fillId="0" borderId="0"/>
    <xf numFmtId="0" fontId="70" fillId="0" borderId="0"/>
    <xf numFmtId="0" fontId="278" fillId="0" borderId="0"/>
    <xf numFmtId="0" fontId="59" fillId="0" borderId="54"/>
    <xf numFmtId="0" fontId="278" fillId="0" borderId="0"/>
    <xf numFmtId="0" fontId="19" fillId="0" borderId="0"/>
    <xf numFmtId="0" fontId="70" fillId="0" borderId="0"/>
    <xf numFmtId="0" fontId="272" fillId="0" borderId="144"/>
    <xf numFmtId="0" fontId="278" fillId="0" borderId="0"/>
    <xf numFmtId="0" fontId="278" fillId="0" borderId="0"/>
    <xf numFmtId="0" fontId="19" fillId="0" borderId="0"/>
    <xf numFmtId="0" fontId="59" fillId="0" borderId="0"/>
    <xf numFmtId="0" fontId="70" fillId="0" borderId="0"/>
    <xf numFmtId="0" fontId="70" fillId="0" borderId="0"/>
    <xf numFmtId="0" fontId="193" fillId="0" borderId="0"/>
    <xf numFmtId="0" fontId="186" fillId="85" borderId="146"/>
    <xf numFmtId="0" fontId="19" fillId="0" borderId="0"/>
    <xf numFmtId="0" fontId="70" fillId="0" borderId="0"/>
    <xf numFmtId="0" fontId="270" fillId="0" borderId="112"/>
    <xf numFmtId="0" fontId="278" fillId="0" borderId="0"/>
    <xf numFmtId="0" fontId="278" fillId="0" borderId="0"/>
    <xf numFmtId="0" fontId="70" fillId="0" borderId="0"/>
    <xf numFmtId="0" fontId="70" fillId="0" borderId="0"/>
    <xf numFmtId="0" fontId="70" fillId="0" borderId="0"/>
    <xf numFmtId="0" fontId="19" fillId="0" borderId="0"/>
    <xf numFmtId="0" fontId="70" fillId="0" borderId="0"/>
    <xf numFmtId="0" fontId="70" fillId="0" borderId="0"/>
    <xf numFmtId="0" fontId="70" fillId="0" borderId="0"/>
    <xf numFmtId="0" fontId="118" fillId="0" borderId="0"/>
    <xf numFmtId="0" fontId="70" fillId="0" borderId="0"/>
    <xf numFmtId="0" fontId="278" fillId="0" borderId="0"/>
    <xf numFmtId="0" fontId="70" fillId="0" borderId="0"/>
    <xf numFmtId="0" fontId="270" fillId="0" borderId="112"/>
    <xf numFmtId="0" fontId="278" fillId="0" borderId="0"/>
    <xf numFmtId="0" fontId="70" fillId="0" borderId="0"/>
    <xf numFmtId="0" fontId="278" fillId="0" borderId="0"/>
    <xf numFmtId="0" fontId="278" fillId="0" borderId="0"/>
    <xf numFmtId="0" fontId="70" fillId="0" borderId="0"/>
    <xf numFmtId="0" fontId="70" fillId="0" borderId="0"/>
    <xf numFmtId="0" fontId="278" fillId="0" borderId="0"/>
    <xf numFmtId="0" fontId="19" fillId="0" borderId="0"/>
    <xf numFmtId="0" fontId="278" fillId="0" borderId="0"/>
    <xf numFmtId="0" fontId="70" fillId="0" borderId="0"/>
    <xf numFmtId="0" fontId="278" fillId="0" borderId="0"/>
    <xf numFmtId="0" fontId="272" fillId="0" borderId="144"/>
    <xf numFmtId="0" fontId="70" fillId="0" borderId="0"/>
    <xf numFmtId="0" fontId="19" fillId="0" borderId="0"/>
    <xf numFmtId="0" fontId="139" fillId="44" borderId="61"/>
    <xf numFmtId="0" fontId="19" fillId="0" borderId="0"/>
    <xf numFmtId="0" fontId="19" fillId="0" borderId="0"/>
    <xf numFmtId="0" fontId="278" fillId="0" borderId="0"/>
    <xf numFmtId="0" fontId="56" fillId="0" borderId="52"/>
    <xf numFmtId="0" fontId="19" fillId="0" borderId="0"/>
    <xf numFmtId="0" fontId="70" fillId="0" borderId="0"/>
    <xf numFmtId="0" fontId="278" fillId="0" borderId="0"/>
    <xf numFmtId="0" fontId="46" fillId="0" borderId="0"/>
    <xf numFmtId="0" fontId="139" fillId="44" borderId="61"/>
    <xf numFmtId="0" fontId="278" fillId="0" borderId="0"/>
    <xf numFmtId="0" fontId="270" fillId="0" borderId="112"/>
    <xf numFmtId="0" fontId="70" fillId="0" borderId="0"/>
    <xf numFmtId="0" fontId="270" fillId="0" borderId="112"/>
    <xf numFmtId="0" fontId="19" fillId="0" borderId="0"/>
    <xf numFmtId="0" fontId="278" fillId="0" borderId="0"/>
    <xf numFmtId="0" fontId="52" fillId="0" borderId="0"/>
    <xf numFmtId="0" fontId="70" fillId="43" borderId="0"/>
    <xf numFmtId="0" fontId="278" fillId="48" borderId="83"/>
    <xf numFmtId="0" fontId="19" fillId="0" borderId="0"/>
    <xf numFmtId="0" fontId="278" fillId="0" borderId="0"/>
    <xf numFmtId="0" fontId="278" fillId="0" borderId="0"/>
    <xf numFmtId="0" fontId="19" fillId="0" borderId="0"/>
    <xf numFmtId="0" fontId="70" fillId="0" borderId="0"/>
    <xf numFmtId="0" fontId="70" fillId="0" borderId="0"/>
    <xf numFmtId="0" fontId="270" fillId="0" borderId="112"/>
    <xf numFmtId="0" fontId="139" fillId="44" borderId="61"/>
    <xf numFmtId="0" fontId="278" fillId="0" borderId="0"/>
    <xf numFmtId="0" fontId="278" fillId="0" borderId="0"/>
    <xf numFmtId="0" fontId="70" fillId="0" borderId="0"/>
    <xf numFmtId="0" fontId="70" fillId="0" borderId="0"/>
    <xf numFmtId="0" fontId="70" fillId="0" borderId="0"/>
    <xf numFmtId="0" fontId="46" fillId="0" borderId="0"/>
    <xf numFmtId="0" fontId="70" fillId="0" borderId="0"/>
    <xf numFmtId="0" fontId="70" fillId="0" borderId="0"/>
    <xf numFmtId="0" fontId="70" fillId="0" borderId="0"/>
    <xf numFmtId="0" fontId="278" fillId="0" borderId="0"/>
    <xf numFmtId="0" fontId="19" fillId="0" borderId="0"/>
    <xf numFmtId="0" fontId="70" fillId="0" borderId="0"/>
    <xf numFmtId="0" fontId="70" fillId="0" borderId="0"/>
    <xf numFmtId="0" fontId="70" fillId="0" borderId="0"/>
    <xf numFmtId="0" fontId="70" fillId="0" borderId="0"/>
    <xf numFmtId="0" fontId="19" fillId="0" borderId="0"/>
    <xf numFmtId="0" fontId="19" fillId="0" borderId="0"/>
    <xf numFmtId="0" fontId="278" fillId="0" borderId="0"/>
    <xf numFmtId="0" fontId="19" fillId="0" borderId="0"/>
    <xf numFmtId="0" fontId="139" fillId="44" borderId="61"/>
    <xf numFmtId="0" fontId="19" fillId="0" borderId="0"/>
    <xf numFmtId="0" fontId="19" fillId="0" borderId="0"/>
    <xf numFmtId="0" fontId="19" fillId="0" borderId="0"/>
    <xf numFmtId="0" fontId="70" fillId="0" borderId="0"/>
    <xf numFmtId="0" fontId="139" fillId="44" borderId="61"/>
    <xf numFmtId="0" fontId="272" fillId="0" borderId="144"/>
    <xf numFmtId="0" fontId="19" fillId="0" borderId="0"/>
    <xf numFmtId="0" fontId="45" fillId="57" borderId="0"/>
    <xf numFmtId="0" fontId="19" fillId="0" borderId="0"/>
    <xf numFmtId="0" fontId="140" fillId="44" borderId="61"/>
    <xf numFmtId="0" fontId="278" fillId="0" borderId="0"/>
    <xf numFmtId="0" fontId="278" fillId="48" borderId="83"/>
    <xf numFmtId="0" fontId="278" fillId="0" borderId="0"/>
    <xf numFmtId="0" fontId="19" fillId="0" borderId="0"/>
    <xf numFmtId="0" fontId="19" fillId="0" borderId="0"/>
    <xf numFmtId="0" fontId="278" fillId="48" borderId="83"/>
    <xf numFmtId="0" fontId="70" fillId="0" borderId="0"/>
    <xf numFmtId="0" fontId="19" fillId="0" borderId="0"/>
    <xf numFmtId="0" fontId="278" fillId="0" borderId="0"/>
    <xf numFmtId="0" fontId="70" fillId="0" borderId="0"/>
    <xf numFmtId="0" fontId="270" fillId="0" borderId="112"/>
    <xf numFmtId="0" fontId="19" fillId="0" borderId="0"/>
    <xf numFmtId="0" fontId="278" fillId="0" borderId="0"/>
    <xf numFmtId="0" fontId="19" fillId="0" borderId="0"/>
    <xf numFmtId="0" fontId="278" fillId="0" borderId="0"/>
    <xf numFmtId="0" fontId="70" fillId="0" borderId="0"/>
    <xf numFmtId="0" fontId="70" fillId="0" borderId="0"/>
    <xf numFmtId="0" fontId="19" fillId="0" borderId="0"/>
    <xf numFmtId="0" fontId="278" fillId="0" borderId="0"/>
    <xf numFmtId="0" fontId="270" fillId="0" borderId="112"/>
    <xf numFmtId="0" fontId="70" fillId="14" borderId="50"/>
    <xf numFmtId="0" fontId="19" fillId="0" borderId="0"/>
    <xf numFmtId="0" fontId="19" fillId="0" borderId="0"/>
    <xf numFmtId="0" fontId="19" fillId="0" borderId="0"/>
    <xf numFmtId="0" fontId="70" fillId="0" borderId="0"/>
    <xf numFmtId="0" fontId="278" fillId="0" borderId="0"/>
    <xf numFmtId="0" fontId="59" fillId="0" borderId="54"/>
    <xf numFmtId="0" fontId="74" fillId="56" borderId="0"/>
    <xf numFmtId="0" fontId="139" fillId="44" borderId="61"/>
    <xf numFmtId="0" fontId="139" fillId="44" borderId="61"/>
    <xf numFmtId="0" fontId="70" fillId="0" borderId="0"/>
    <xf numFmtId="0" fontId="272" fillId="0" borderId="144"/>
    <xf numFmtId="0" fontId="278" fillId="0" borderId="0"/>
    <xf numFmtId="0" fontId="64" fillId="0" borderId="55"/>
    <xf numFmtId="0" fontId="278" fillId="0" borderId="0"/>
    <xf numFmtId="0" fontId="70" fillId="0" borderId="0"/>
    <xf numFmtId="0" fontId="81" fillId="0" borderId="0"/>
    <xf numFmtId="0" fontId="196" fillId="11" borderId="0"/>
    <xf numFmtId="0" fontId="154" fillId="0" borderId="0"/>
    <xf numFmtId="0" fontId="70" fillId="0" borderId="0"/>
    <xf numFmtId="0" fontId="46" fillId="0" borderId="0"/>
    <xf numFmtId="0" fontId="70" fillId="0" borderId="0"/>
    <xf numFmtId="0" fontId="278" fillId="0" borderId="0"/>
    <xf numFmtId="0" fontId="70" fillId="0" borderId="0"/>
    <xf numFmtId="0" fontId="19" fillId="0" borderId="0"/>
    <xf numFmtId="0" fontId="278" fillId="0" borderId="0"/>
    <xf numFmtId="0" fontId="278" fillId="0" borderId="0"/>
    <xf numFmtId="0" fontId="70" fillId="0" borderId="0"/>
    <xf numFmtId="0" fontId="19" fillId="0" borderId="0"/>
    <xf numFmtId="0" fontId="59" fillId="0" borderId="54"/>
    <xf numFmtId="0" fontId="19" fillId="0" borderId="0"/>
    <xf numFmtId="0" fontId="70" fillId="0" borderId="0"/>
    <xf numFmtId="0" fontId="19" fillId="0" borderId="0"/>
    <xf numFmtId="0" fontId="270" fillId="0" borderId="112"/>
    <xf numFmtId="0" fontId="26" fillId="0" borderId="0"/>
    <xf numFmtId="0" fontId="278" fillId="0" borderId="0"/>
    <xf numFmtId="0" fontId="19" fillId="0" borderId="0"/>
    <xf numFmtId="0" fontId="278" fillId="48" borderId="83"/>
    <xf numFmtId="0" fontId="70" fillId="0" borderId="0"/>
    <xf numFmtId="0" fontId="70" fillId="42" borderId="0"/>
    <xf numFmtId="0" fontId="59" fillId="0" borderId="0"/>
    <xf numFmtId="0" fontId="19" fillId="0" borderId="0"/>
    <xf numFmtId="0" fontId="70" fillId="0" borderId="0"/>
    <xf numFmtId="0" fontId="62" fillId="0" borderId="0"/>
    <xf numFmtId="0" fontId="278" fillId="0" borderId="0"/>
    <xf numFmtId="0" fontId="278" fillId="0" borderId="0"/>
    <xf numFmtId="0" fontId="19" fillId="0" borderId="0"/>
    <xf numFmtId="0" fontId="70" fillId="0" borderId="0"/>
    <xf numFmtId="0" fontId="278" fillId="0" borderId="0"/>
    <xf numFmtId="0" fontId="98" fillId="45" borderId="47"/>
    <xf numFmtId="0" fontId="70" fillId="0" borderId="0"/>
    <xf numFmtId="0" fontId="278" fillId="0" borderId="0"/>
    <xf numFmtId="0" fontId="278" fillId="0" borderId="0"/>
    <xf numFmtId="0" fontId="70" fillId="0" borderId="0"/>
    <xf numFmtId="0" fontId="70" fillId="0" borderId="0"/>
    <xf numFmtId="0" fontId="278" fillId="0" borderId="0"/>
    <xf numFmtId="0" fontId="134" fillId="0" borderId="110"/>
    <xf numFmtId="0" fontId="70" fillId="0" borderId="0"/>
    <xf numFmtId="0" fontId="278" fillId="48" borderId="83"/>
    <xf numFmtId="0" fontId="19" fillId="0" borderId="0"/>
    <xf numFmtId="0" fontId="278" fillId="0" borderId="0"/>
    <xf numFmtId="0" fontId="19" fillId="0" borderId="0"/>
    <xf numFmtId="0" fontId="19" fillId="0" borderId="0"/>
    <xf numFmtId="0" fontId="74" fillId="47" borderId="0"/>
    <xf numFmtId="0" fontId="19" fillId="0" borderId="0"/>
    <xf numFmtId="0" fontId="139" fillId="44" borderId="61"/>
    <xf numFmtId="0" fontId="278" fillId="0" borderId="0"/>
    <xf numFmtId="0" fontId="56" fillId="0" borderId="52"/>
    <xf numFmtId="0" fontId="278" fillId="48" borderId="83"/>
    <xf numFmtId="0" fontId="70" fillId="0" borderId="0"/>
    <xf numFmtId="0" fontId="70" fillId="0" borderId="0"/>
    <xf numFmtId="0" fontId="70" fillId="0" borderId="0"/>
    <xf numFmtId="0" fontId="143" fillId="0" borderId="0"/>
    <xf numFmtId="0" fontId="70" fillId="0" borderId="0"/>
    <xf numFmtId="0" fontId="19" fillId="0" borderId="0"/>
    <xf numFmtId="0" fontId="276" fillId="0" borderId="0"/>
    <xf numFmtId="0" fontId="70" fillId="0" borderId="0"/>
    <xf numFmtId="0" fontId="70" fillId="0" borderId="0"/>
    <xf numFmtId="0" fontId="105" fillId="0" borderId="63"/>
    <xf numFmtId="0" fontId="19" fillId="0" borderId="0"/>
    <xf numFmtId="0" fontId="278" fillId="0" borderId="0"/>
    <xf numFmtId="0" fontId="70" fillId="0" borderId="0"/>
    <xf numFmtId="0" fontId="70" fillId="0" borderId="0"/>
    <xf numFmtId="0" fontId="56" fillId="0" borderId="52"/>
    <xf numFmtId="0" fontId="70" fillId="0" borderId="0"/>
    <xf numFmtId="0" fontId="19" fillId="0" borderId="0"/>
    <xf numFmtId="0" fontId="70" fillId="0" borderId="0"/>
    <xf numFmtId="0" fontId="70" fillId="0" borderId="0"/>
    <xf numFmtId="0" fontId="19" fillId="0" borderId="0"/>
    <xf numFmtId="0" fontId="278" fillId="0" borderId="0"/>
    <xf numFmtId="0" fontId="70" fillId="44" borderId="0"/>
    <xf numFmtId="0" fontId="70" fillId="0" borderId="0"/>
    <xf numFmtId="0" fontId="278" fillId="48" borderId="83"/>
    <xf numFmtId="0" fontId="70" fillId="0" borderId="0"/>
    <xf numFmtId="0" fontId="70" fillId="0" borderId="0"/>
    <xf numFmtId="0" fontId="70" fillId="0" borderId="0"/>
    <xf numFmtId="0" fontId="19" fillId="0" borderId="0"/>
    <xf numFmtId="0" fontId="19" fillId="0" borderId="0"/>
    <xf numFmtId="0" fontId="59" fillId="0" borderId="54"/>
    <xf numFmtId="0" fontId="19" fillId="0" borderId="0"/>
    <xf numFmtId="0" fontId="278" fillId="0" borderId="0"/>
    <xf numFmtId="0" fontId="70" fillId="0" borderId="0"/>
    <xf numFmtId="0" fontId="70" fillId="0" borderId="0"/>
    <xf numFmtId="0" fontId="278" fillId="0" borderId="0"/>
    <xf numFmtId="0" fontId="70" fillId="0" borderId="0"/>
    <xf numFmtId="0" fontId="278" fillId="48" borderId="83"/>
    <xf numFmtId="0" fontId="19" fillId="0" borderId="0"/>
    <xf numFmtId="0" fontId="278" fillId="0" borderId="0"/>
    <xf numFmtId="0" fontId="70" fillId="0" borderId="0"/>
    <xf numFmtId="0" fontId="46" fillId="0" borderId="0"/>
    <xf numFmtId="0" fontId="70" fillId="0" borderId="0"/>
    <xf numFmtId="0" fontId="70" fillId="0" borderId="0"/>
    <xf numFmtId="0" fontId="278" fillId="0" borderId="0"/>
    <xf numFmtId="0" fontId="273" fillId="0" borderId="128"/>
    <xf numFmtId="0" fontId="19" fillId="0" borderId="0"/>
    <xf numFmtId="0" fontId="8" fillId="46" borderId="0"/>
    <xf numFmtId="0" fontId="278" fillId="48" borderId="83"/>
    <xf numFmtId="0" fontId="278" fillId="0" borderId="0"/>
    <xf numFmtId="0" fontId="70" fillId="0" borderId="0"/>
    <xf numFmtId="0" fontId="278" fillId="0" borderId="0"/>
    <xf numFmtId="0" fontId="70" fillId="0" borderId="0"/>
    <xf numFmtId="0" fontId="70" fillId="0" borderId="0"/>
    <xf numFmtId="0" fontId="278" fillId="0" borderId="0"/>
    <xf numFmtId="0" fontId="270" fillId="0" borderId="112"/>
    <xf numFmtId="0" fontId="278" fillId="0" borderId="0"/>
    <xf numFmtId="0" fontId="76" fillId="51" borderId="0"/>
    <xf numFmtId="0" fontId="19" fillId="0" borderId="0"/>
    <xf numFmtId="0" fontId="270" fillId="0" borderId="112"/>
    <xf numFmtId="0" fontId="70" fillId="0" borderId="0"/>
    <xf numFmtId="0" fontId="74" fillId="59" borderId="0"/>
    <xf numFmtId="0" fontId="19" fillId="0" borderId="0"/>
    <xf numFmtId="0" fontId="19" fillId="0" borderId="0"/>
    <xf numFmtId="0" fontId="19" fillId="0" borderId="0"/>
    <xf numFmtId="0" fontId="70" fillId="0" borderId="0"/>
    <xf numFmtId="0" fontId="70" fillId="0" borderId="0"/>
    <xf numFmtId="0" fontId="19" fillId="0" borderId="0"/>
    <xf numFmtId="0" fontId="70" fillId="0" borderId="0"/>
    <xf numFmtId="0" fontId="19" fillId="0" borderId="0"/>
    <xf numFmtId="0" fontId="70" fillId="0" borderId="0"/>
    <xf numFmtId="0" fontId="19" fillId="0" borderId="0"/>
    <xf numFmtId="0" fontId="278" fillId="0" borderId="0"/>
    <xf numFmtId="0" fontId="64" fillId="0" borderId="55"/>
    <xf numFmtId="0" fontId="70" fillId="0" borderId="0"/>
    <xf numFmtId="0" fontId="19" fillId="0" borderId="0"/>
    <xf numFmtId="0" fontId="278" fillId="0" borderId="0"/>
    <xf numFmtId="0" fontId="19" fillId="0" borderId="0"/>
    <xf numFmtId="0" fontId="56" fillId="0" borderId="52"/>
    <xf numFmtId="0" fontId="70" fillId="0" borderId="0"/>
    <xf numFmtId="0" fontId="19" fillId="0" borderId="0"/>
    <xf numFmtId="0" fontId="70" fillId="0" borderId="0"/>
    <xf numFmtId="0" fontId="278" fillId="0" borderId="0"/>
    <xf numFmtId="0" fontId="70" fillId="0" borderId="0"/>
    <xf numFmtId="0" fontId="278" fillId="0" borderId="0"/>
    <xf numFmtId="0" fontId="8" fillId="47" borderId="0"/>
    <xf numFmtId="0" fontId="70" fillId="0" borderId="0"/>
    <xf numFmtId="0" fontId="70" fillId="0" borderId="0"/>
    <xf numFmtId="0" fontId="278" fillId="0" borderId="0"/>
    <xf numFmtId="0" fontId="278" fillId="0" borderId="0"/>
    <xf numFmtId="0" fontId="278" fillId="0" borderId="0"/>
    <xf numFmtId="0" fontId="21" fillId="0" borderId="111"/>
    <xf numFmtId="0" fontId="250" fillId="107" borderId="168"/>
    <xf numFmtId="0" fontId="70" fillId="0" borderId="0"/>
    <xf numFmtId="0" fontId="70" fillId="0" borderId="0"/>
    <xf numFmtId="0" fontId="270" fillId="0" borderId="112"/>
    <xf numFmtId="0" fontId="278" fillId="48" borderId="83"/>
    <xf numFmtId="0" fontId="70" fillId="0" borderId="0"/>
    <xf numFmtId="0" fontId="278" fillId="0" borderId="0"/>
    <xf numFmtId="0" fontId="70" fillId="0" borderId="0"/>
    <xf numFmtId="0" fontId="19" fillId="0" borderId="0"/>
    <xf numFmtId="0" fontId="74" fillId="59" borderId="0"/>
    <xf numFmtId="0" fontId="70" fillId="0" borderId="0"/>
    <xf numFmtId="0" fontId="270" fillId="0" borderId="112"/>
    <xf numFmtId="0" fontId="278" fillId="0" borderId="0"/>
    <xf numFmtId="0" fontId="139" fillId="44" borderId="61"/>
    <xf numFmtId="0" fontId="278" fillId="0" borderId="0"/>
    <xf numFmtId="0" fontId="19" fillId="20" borderId="0"/>
    <xf numFmtId="0" fontId="19" fillId="0" borderId="0"/>
    <xf numFmtId="0" fontId="70" fillId="0" borderId="0"/>
    <xf numFmtId="0" fontId="70" fillId="0" borderId="0"/>
    <xf numFmtId="0" fontId="70" fillId="0" borderId="0"/>
    <xf numFmtId="0" fontId="19" fillId="0" borderId="0"/>
    <xf numFmtId="0" fontId="19" fillId="0" borderId="0"/>
    <xf numFmtId="0" fontId="272" fillId="82" borderId="116"/>
    <xf numFmtId="0" fontId="228" fillId="45" borderId="84"/>
    <xf numFmtId="0" fontId="19" fillId="0" borderId="0"/>
    <xf numFmtId="0" fontId="278" fillId="48" borderId="83"/>
    <xf numFmtId="0" fontId="70" fillId="0" borderId="0"/>
    <xf numFmtId="0" fontId="139" fillId="44" borderId="61"/>
    <xf numFmtId="0" fontId="19" fillId="0" borderId="0"/>
    <xf numFmtId="0" fontId="278" fillId="0" borderId="0"/>
    <xf numFmtId="0" fontId="59" fillId="0" borderId="0"/>
    <xf numFmtId="0" fontId="278" fillId="0" borderId="0"/>
    <xf numFmtId="0" fontId="262" fillId="0" borderId="0"/>
    <xf numFmtId="0" fontId="70" fillId="0" borderId="0"/>
    <xf numFmtId="0" fontId="208" fillId="1" borderId="132"/>
    <xf numFmtId="0" fontId="278" fillId="0" borderId="0"/>
    <xf numFmtId="0" fontId="70" fillId="0" borderId="0"/>
    <xf numFmtId="0" fontId="70" fillId="0" borderId="0"/>
    <xf numFmtId="0" fontId="70" fillId="0" borderId="0"/>
    <xf numFmtId="0" fontId="70" fillId="0" borderId="0"/>
    <xf numFmtId="0" fontId="278" fillId="0" borderId="0"/>
    <xf numFmtId="0" fontId="19" fillId="0" borderId="0"/>
    <xf numFmtId="0" fontId="19" fillId="0" borderId="0"/>
    <xf numFmtId="0" fontId="278" fillId="0" borderId="0"/>
    <xf numFmtId="0" fontId="278" fillId="0" borderId="0"/>
    <xf numFmtId="0" fontId="19" fillId="0" borderId="0"/>
    <xf numFmtId="0" fontId="139" fillId="44" borderId="61"/>
    <xf numFmtId="0" fontId="59" fillId="0" borderId="54"/>
    <xf numFmtId="0" fontId="70" fillId="0" borderId="0"/>
    <xf numFmtId="0" fontId="70" fillId="0" borderId="0"/>
    <xf numFmtId="0" fontId="17" fillId="0" borderId="0"/>
    <xf numFmtId="0" fontId="19" fillId="0" borderId="0"/>
    <xf numFmtId="0" fontId="70" fillId="0" borderId="0"/>
    <xf numFmtId="0" fontId="70" fillId="0" borderId="0"/>
    <xf numFmtId="0" fontId="70" fillId="0" borderId="0"/>
    <xf numFmtId="0" fontId="70" fillId="0" borderId="0"/>
    <xf numFmtId="0" fontId="74" fillId="53" borderId="0"/>
    <xf numFmtId="0" fontId="278" fillId="0" borderId="0"/>
    <xf numFmtId="0" fontId="19" fillId="0" borderId="0"/>
    <xf numFmtId="0" fontId="270" fillId="0" borderId="112"/>
    <xf numFmtId="0" fontId="272" fillId="82" borderId="116"/>
    <xf numFmtId="0" fontId="19" fillId="0" borderId="0"/>
    <xf numFmtId="0" fontId="278" fillId="0" borderId="0"/>
    <xf numFmtId="0" fontId="278" fillId="0" borderId="0"/>
    <xf numFmtId="0" fontId="19" fillId="0" borderId="0"/>
    <xf numFmtId="0" fontId="208" fillId="1" borderId="132"/>
    <xf numFmtId="0" fontId="19" fillId="0" borderId="0"/>
    <xf numFmtId="0" fontId="19" fillId="0" borderId="0"/>
    <xf numFmtId="0" fontId="59" fillId="0" borderId="0"/>
    <xf numFmtId="0" fontId="70" fillId="0" borderId="0"/>
    <xf numFmtId="0" fontId="70" fillId="0" borderId="0"/>
    <xf numFmtId="0" fontId="58" fillId="0" borderId="0"/>
    <xf numFmtId="0" fontId="278" fillId="0" borderId="0"/>
    <xf numFmtId="0" fontId="278" fillId="0" borderId="0"/>
    <xf numFmtId="0" fontId="70" fillId="0" borderId="0"/>
    <xf numFmtId="0" fontId="270" fillId="0" borderId="112"/>
    <xf numFmtId="0" fontId="70" fillId="0" borderId="0"/>
    <xf numFmtId="0" fontId="70" fillId="0" borderId="0"/>
    <xf numFmtId="0" fontId="19" fillId="0" borderId="0"/>
    <xf numFmtId="0" fontId="70" fillId="50" borderId="0"/>
    <xf numFmtId="0" fontId="56" fillId="0" borderId="52"/>
    <xf numFmtId="0" fontId="278" fillId="0" borderId="0"/>
    <xf numFmtId="0" fontId="59" fillId="0" borderId="54"/>
    <xf numFmtId="0" fontId="70" fillId="0" borderId="0"/>
    <xf numFmtId="0" fontId="278" fillId="0" borderId="0"/>
    <xf numFmtId="0" fontId="74" fillId="59" borderId="0"/>
    <xf numFmtId="0" fontId="19" fillId="0" borderId="0"/>
    <xf numFmtId="0" fontId="140" fillId="44" borderId="61"/>
    <xf numFmtId="0" fontId="278" fillId="0" borderId="0"/>
    <xf numFmtId="0" fontId="278" fillId="0" borderId="0"/>
    <xf numFmtId="0" fontId="70" fillId="0" borderId="0"/>
    <xf numFmtId="0" fontId="19" fillId="29" borderId="0"/>
    <xf numFmtId="0" fontId="70" fillId="0" borderId="0"/>
    <xf numFmtId="0" fontId="70" fillId="0" borderId="0"/>
    <xf numFmtId="0" fontId="278" fillId="0" borderId="0"/>
    <xf numFmtId="0" fontId="278" fillId="0" borderId="0"/>
    <xf numFmtId="0" fontId="19" fillId="0" borderId="0"/>
    <xf numFmtId="0" fontId="139" fillId="44" borderId="61"/>
    <xf numFmtId="0" fontId="19" fillId="0" borderId="0"/>
    <xf numFmtId="0" fontId="70" fillId="0" borderId="0"/>
    <xf numFmtId="0" fontId="56" fillId="0" borderId="52"/>
    <xf numFmtId="0" fontId="278" fillId="0" borderId="0"/>
    <xf numFmtId="0" fontId="99" fillId="45" borderId="61"/>
    <xf numFmtId="0" fontId="278" fillId="0" borderId="0"/>
    <xf numFmtId="0" fontId="70" fillId="0" borderId="0"/>
    <xf numFmtId="0" fontId="70" fillId="0" borderId="0"/>
    <xf numFmtId="0" fontId="62" fillId="0" borderId="0"/>
    <xf numFmtId="0" fontId="70" fillId="0" borderId="0"/>
    <xf numFmtId="0" fontId="19" fillId="0" borderId="0"/>
    <xf numFmtId="0" fontId="70" fillId="0" borderId="0"/>
    <xf numFmtId="0" fontId="70" fillId="0" borderId="0"/>
    <xf numFmtId="0" fontId="70" fillId="0" borderId="0"/>
    <xf numFmtId="0" fontId="70" fillId="0" borderId="0"/>
    <xf numFmtId="0" fontId="272" fillId="0" borderId="144"/>
    <xf numFmtId="0" fontId="19" fillId="0" borderId="0"/>
    <xf numFmtId="0" fontId="70" fillId="0" borderId="0"/>
    <xf numFmtId="0" fontId="70" fillId="0" borderId="0"/>
    <xf numFmtId="0" fontId="19" fillId="0" borderId="0"/>
    <xf numFmtId="0" fontId="278" fillId="0" borderId="0"/>
    <xf numFmtId="0" fontId="278" fillId="0" borderId="0"/>
    <xf numFmtId="0" fontId="70" fillId="0" borderId="0"/>
    <xf numFmtId="0" fontId="70" fillId="0" borderId="0"/>
    <xf numFmtId="0" fontId="19" fillId="0" borderId="0"/>
    <xf numFmtId="0" fontId="19" fillId="0" borderId="0"/>
    <xf numFmtId="0" fontId="272" fillId="82" borderId="116"/>
    <xf numFmtId="0" fontId="45" fillId="71" borderId="0"/>
    <xf numFmtId="0" fontId="104" fillId="0" borderId="63"/>
    <xf numFmtId="0" fontId="278" fillId="0" borderId="0"/>
    <xf numFmtId="0" fontId="278" fillId="0" borderId="0"/>
    <xf numFmtId="0" fontId="70" fillId="0" borderId="0"/>
    <xf numFmtId="0" fontId="278" fillId="0" borderId="0"/>
    <xf numFmtId="0" fontId="208" fillId="1" borderId="132"/>
    <xf numFmtId="0" fontId="278" fillId="0" borderId="0"/>
    <xf numFmtId="0" fontId="278" fillId="0" borderId="0"/>
    <xf numFmtId="0" fontId="70" fillId="0" borderId="0"/>
    <xf numFmtId="0" fontId="278" fillId="0" borderId="0"/>
    <xf numFmtId="0" fontId="99" fillId="45" borderId="61"/>
    <xf numFmtId="0" fontId="19" fillId="0" borderId="0"/>
    <xf numFmtId="0" fontId="278" fillId="0" borderId="0"/>
    <xf numFmtId="0" fontId="70" fillId="0" borderId="0"/>
    <xf numFmtId="0" fontId="19" fillId="0" borderId="0"/>
    <xf numFmtId="0" fontId="139" fillId="44" borderId="61"/>
    <xf numFmtId="0" fontId="64" fillId="0" borderId="55"/>
    <xf numFmtId="0" fontId="19" fillId="0" borderId="0"/>
    <xf numFmtId="0" fontId="70" fillId="0" borderId="0"/>
    <xf numFmtId="0" fontId="270" fillId="0" borderId="112"/>
    <xf numFmtId="0" fontId="139" fillId="44" borderId="61"/>
    <xf numFmtId="0" fontId="270" fillId="0" borderId="112"/>
    <xf numFmtId="0" fontId="139" fillId="44" borderId="61"/>
    <xf numFmtId="0" fontId="70" fillId="0" borderId="0"/>
    <xf numFmtId="0" fontId="7" fillId="52" borderId="100"/>
    <xf numFmtId="0" fontId="74" fillId="56" borderId="0"/>
    <xf numFmtId="0" fontId="278" fillId="0" borderId="0"/>
    <xf numFmtId="0" fontId="76" fillId="55" borderId="0"/>
    <xf numFmtId="0" fontId="70" fillId="0" borderId="0"/>
    <xf numFmtId="0" fontId="19" fillId="0" borderId="0"/>
    <xf numFmtId="0" fontId="133" fillId="0" borderId="0"/>
    <xf numFmtId="0" fontId="278" fillId="0" borderId="0"/>
    <xf numFmtId="0" fontId="276" fillId="61" borderId="0"/>
    <xf numFmtId="0" fontId="278" fillId="48" borderId="83"/>
    <xf numFmtId="0" fontId="139" fillId="44" borderId="61"/>
    <xf numFmtId="0" fontId="278" fillId="0" borderId="0"/>
    <xf numFmtId="0" fontId="70" fillId="0" borderId="0"/>
    <xf numFmtId="0" fontId="99" fillId="45" borderId="61"/>
    <xf numFmtId="0" fontId="74" fillId="59" borderId="0"/>
    <xf numFmtId="0" fontId="272" fillId="82" borderId="116"/>
    <xf numFmtId="0" fontId="59" fillId="0" borderId="54"/>
    <xf numFmtId="0" fontId="19" fillId="0" borderId="0"/>
    <xf numFmtId="0" fontId="278" fillId="0" borderId="0"/>
    <xf numFmtId="0" fontId="19" fillId="0" borderId="0"/>
    <xf numFmtId="0" fontId="19" fillId="0" borderId="0"/>
    <xf numFmtId="0" fontId="19" fillId="0" borderId="0"/>
    <xf numFmtId="0" fontId="70" fillId="0" borderId="0"/>
    <xf numFmtId="0" fontId="278" fillId="0" borderId="0"/>
    <xf numFmtId="0" fontId="70" fillId="0" borderId="0"/>
    <xf numFmtId="0" fontId="270" fillId="0" borderId="112"/>
    <xf numFmtId="0" fontId="139" fillId="44" borderId="61"/>
    <xf numFmtId="0" fontId="70" fillId="0" borderId="0"/>
    <xf numFmtId="0" fontId="19" fillId="0" borderId="0"/>
    <xf numFmtId="0" fontId="70" fillId="0" borderId="0"/>
    <xf numFmtId="0" fontId="70" fillId="0" borderId="0"/>
    <xf numFmtId="0" fontId="46" fillId="0" borderId="0"/>
    <xf numFmtId="0" fontId="70" fillId="0" borderId="0"/>
    <xf numFmtId="0" fontId="46" fillId="0" borderId="0"/>
    <xf numFmtId="0" fontId="270" fillId="0" borderId="112"/>
    <xf numFmtId="0" fontId="19" fillId="0" borderId="0"/>
    <xf numFmtId="0" fontId="70" fillId="0" borderId="0"/>
    <xf numFmtId="0" fontId="70" fillId="0" borderId="0"/>
    <xf numFmtId="0" fontId="278" fillId="0" borderId="0"/>
    <xf numFmtId="0" fontId="278" fillId="0" borderId="0"/>
    <xf numFmtId="0" fontId="19" fillId="0" borderId="0"/>
    <xf numFmtId="0" fontId="278" fillId="0" borderId="0"/>
    <xf numFmtId="0" fontId="70" fillId="0" borderId="0"/>
    <xf numFmtId="0" fontId="278" fillId="0" borderId="0"/>
    <xf numFmtId="0" fontId="70" fillId="0" borderId="0"/>
    <xf numFmtId="0" fontId="70" fillId="0" borderId="0"/>
    <xf numFmtId="0" fontId="19" fillId="0" borderId="0"/>
    <xf numFmtId="0" fontId="19" fillId="0" borderId="0"/>
    <xf numFmtId="0" fontId="70" fillId="0" borderId="0"/>
    <xf numFmtId="0" fontId="70" fillId="0" borderId="0"/>
    <xf numFmtId="0" fontId="19" fillId="0" borderId="0"/>
    <xf numFmtId="0" fontId="19" fillId="0" borderId="0"/>
    <xf numFmtId="0" fontId="17" fillId="0" borderId="114"/>
    <xf numFmtId="0" fontId="278" fillId="0" borderId="0"/>
    <xf numFmtId="0" fontId="19" fillId="0" borderId="0"/>
    <xf numFmtId="0" fontId="70" fillId="0" borderId="0"/>
    <xf numFmtId="0" fontId="70" fillId="0" borderId="0"/>
    <xf numFmtId="0" fontId="70" fillId="0" borderId="0"/>
    <xf numFmtId="0" fontId="19" fillId="0" borderId="0"/>
    <xf numFmtId="0" fontId="278" fillId="0" borderId="0"/>
    <xf numFmtId="0" fontId="278" fillId="0" borderId="0"/>
    <xf numFmtId="0" fontId="70" fillId="0" borderId="0"/>
    <xf numFmtId="0" fontId="70" fillId="0" borderId="0"/>
    <xf numFmtId="0" fontId="19" fillId="0" borderId="0"/>
    <xf numFmtId="0" fontId="70" fillId="0" borderId="0"/>
    <xf numFmtId="0" fontId="70" fillId="0" borderId="0"/>
    <xf numFmtId="0" fontId="3" fillId="63" borderId="137"/>
    <xf numFmtId="0" fontId="278" fillId="0" borderId="0"/>
    <xf numFmtId="0" fontId="62" fillId="0" borderId="0"/>
    <xf numFmtId="0" fontId="70" fillId="0" borderId="0"/>
    <xf numFmtId="0" fontId="70" fillId="0" borderId="0"/>
    <xf numFmtId="0" fontId="70" fillId="0" borderId="0"/>
    <xf numFmtId="0" fontId="278" fillId="0" borderId="0"/>
    <xf numFmtId="0" fontId="19" fillId="0" borderId="0"/>
    <xf numFmtId="0" fontId="19" fillId="0" borderId="0"/>
    <xf numFmtId="0" fontId="222" fillId="0" borderId="76"/>
    <xf numFmtId="0" fontId="278" fillId="0" borderId="0"/>
    <xf numFmtId="0" fontId="70" fillId="0" borderId="0"/>
    <xf numFmtId="0" fontId="70" fillId="0" borderId="0"/>
    <xf numFmtId="0" fontId="19" fillId="0" borderId="0"/>
    <xf numFmtId="0" fontId="270" fillId="0" borderId="112"/>
    <xf numFmtId="0" fontId="70" fillId="0" borderId="0"/>
    <xf numFmtId="0" fontId="70" fillId="0" borderId="0"/>
    <xf numFmtId="0" fontId="70" fillId="0" borderId="0"/>
    <xf numFmtId="0" fontId="70" fillId="0" borderId="0"/>
    <xf numFmtId="0" fontId="52" fillId="0" borderId="0"/>
    <xf numFmtId="0" fontId="19" fillId="0" borderId="0"/>
    <xf numFmtId="0" fontId="70" fillId="0" borderId="0"/>
    <xf numFmtId="0" fontId="19" fillId="0" borderId="0"/>
    <xf numFmtId="0" fontId="70" fillId="0" borderId="0"/>
    <xf numFmtId="0" fontId="19" fillId="0" borderId="0"/>
    <xf numFmtId="0" fontId="19" fillId="0" borderId="0"/>
    <xf numFmtId="0" fontId="19" fillId="0" borderId="0"/>
    <xf numFmtId="0" fontId="70" fillId="0" borderId="0"/>
    <xf numFmtId="0" fontId="270" fillId="0" borderId="112"/>
    <xf numFmtId="0" fontId="19" fillId="0" borderId="0"/>
    <xf numFmtId="0" fontId="70" fillId="0" borderId="0"/>
    <xf numFmtId="0" fontId="56" fillId="0" borderId="52"/>
    <xf numFmtId="0" fontId="278" fillId="0" borderId="0"/>
    <xf numFmtId="0" fontId="70" fillId="0" borderId="0"/>
    <xf numFmtId="0" fontId="278" fillId="0" borderId="0"/>
    <xf numFmtId="0" fontId="19" fillId="0" borderId="0"/>
    <xf numFmtId="0" fontId="278" fillId="0" borderId="0"/>
    <xf numFmtId="0" fontId="70" fillId="0" borderId="0"/>
    <xf numFmtId="0" fontId="278" fillId="0" borderId="0"/>
    <xf numFmtId="0" fontId="64" fillId="0" borderId="55"/>
    <xf numFmtId="0" fontId="59" fillId="0" borderId="54"/>
    <xf numFmtId="0" fontId="81" fillId="0" borderId="132"/>
    <xf numFmtId="0" fontId="70" fillId="0" borderId="0"/>
    <xf numFmtId="0" fontId="278" fillId="0" borderId="0"/>
    <xf numFmtId="0" fontId="139" fillId="44" borderId="61"/>
    <xf numFmtId="0" fontId="278" fillId="48" borderId="83"/>
    <xf numFmtId="0" fontId="70" fillId="0" borderId="0"/>
    <xf numFmtId="0" fontId="278" fillId="0" borderId="0"/>
    <xf numFmtId="0" fontId="278" fillId="0" borderId="0"/>
    <xf numFmtId="0" fontId="70" fillId="0" borderId="0"/>
    <xf numFmtId="0" fontId="19" fillId="0" borderId="0"/>
    <xf numFmtId="0" fontId="139" fillId="44" borderId="61"/>
    <xf numFmtId="0" fontId="70" fillId="0" borderId="0"/>
    <xf numFmtId="0" fontId="81" fillId="0" borderId="0"/>
    <xf numFmtId="0" fontId="70" fillId="0" borderId="0"/>
    <xf numFmtId="0" fontId="270" fillId="0" borderId="112"/>
    <xf numFmtId="0" fontId="19" fillId="0" borderId="0"/>
    <xf numFmtId="0" fontId="19" fillId="0" borderId="0"/>
    <xf numFmtId="0" fontId="278" fillId="0" borderId="0"/>
    <xf numFmtId="0" fontId="70" fillId="0" borderId="0"/>
    <xf numFmtId="0" fontId="19" fillId="0" borderId="0"/>
    <xf numFmtId="0" fontId="139" fillId="44" borderId="61"/>
    <xf numFmtId="0" fontId="278" fillId="0" borderId="0"/>
    <xf numFmtId="0" fontId="139" fillId="44" borderId="61"/>
    <xf numFmtId="0" fontId="278" fillId="0" borderId="0"/>
    <xf numFmtId="0" fontId="59" fillId="0" borderId="54"/>
    <xf numFmtId="0" fontId="278" fillId="0" borderId="0"/>
    <xf numFmtId="0" fontId="278" fillId="48" borderId="83"/>
    <xf numFmtId="0" fontId="278" fillId="0" borderId="0"/>
    <xf numFmtId="0" fontId="278" fillId="0" borderId="0"/>
    <xf numFmtId="0" fontId="278" fillId="0" borderId="0"/>
    <xf numFmtId="0" fontId="19" fillId="0" borderId="0"/>
    <xf numFmtId="0" fontId="45" fillId="47" borderId="0"/>
    <xf numFmtId="0" fontId="278" fillId="0" borderId="0"/>
    <xf numFmtId="0" fontId="19" fillId="0" borderId="0"/>
    <xf numFmtId="0" fontId="58" fillId="0" borderId="0"/>
    <xf numFmtId="0" fontId="19" fillId="46" borderId="0"/>
    <xf numFmtId="0" fontId="19" fillId="0" borderId="0"/>
    <xf numFmtId="0" fontId="70" fillId="0" borderId="0"/>
    <xf numFmtId="0" fontId="70" fillId="0" borderId="0"/>
    <xf numFmtId="0" fontId="19" fillId="0" borderId="0"/>
    <xf numFmtId="0" fontId="70" fillId="0" borderId="0"/>
    <xf numFmtId="0" fontId="132" fillId="0" borderId="0"/>
    <xf numFmtId="0" fontId="270" fillId="0" borderId="112"/>
    <xf numFmtId="0" fontId="70" fillId="0" borderId="0"/>
    <xf numFmtId="0" fontId="70" fillId="0" borderId="0"/>
    <xf numFmtId="0" fontId="70" fillId="0" borderId="0"/>
    <xf numFmtId="0" fontId="70" fillId="39" borderId="0"/>
    <xf numFmtId="0" fontId="70" fillId="0" borderId="0"/>
    <xf numFmtId="0" fontId="70" fillId="0" borderId="0"/>
    <xf numFmtId="0" fontId="278" fillId="0" borderId="0"/>
    <xf numFmtId="0" fontId="70" fillId="0" borderId="0"/>
    <xf numFmtId="0" fontId="276" fillId="0" borderId="132"/>
    <xf numFmtId="0" fontId="139" fillId="44" borderId="61"/>
    <xf numFmtId="0" fontId="70" fillId="0" borderId="0"/>
    <xf numFmtId="0" fontId="70" fillId="0" borderId="0"/>
    <xf numFmtId="0" fontId="99" fillId="45" borderId="61"/>
    <xf numFmtId="0" fontId="19" fillId="0" borderId="0"/>
    <xf numFmtId="0" fontId="278" fillId="0" borderId="0"/>
    <xf numFmtId="0" fontId="46" fillId="0" borderId="0"/>
    <xf numFmtId="0" fontId="278" fillId="0" borderId="0"/>
    <xf numFmtId="0" fontId="70" fillId="0" borderId="0"/>
    <xf numFmtId="0" fontId="270" fillId="0" borderId="112"/>
    <xf numFmtId="0" fontId="278" fillId="0" borderId="0"/>
    <xf numFmtId="0" fontId="70" fillId="0" borderId="0"/>
    <xf numFmtId="0" fontId="278" fillId="0" borderId="0"/>
    <xf numFmtId="0" fontId="139" fillId="44" borderId="61"/>
    <xf numFmtId="0" fontId="70" fillId="0" borderId="0"/>
    <xf numFmtId="0" fontId="70" fillId="0" borderId="0"/>
    <xf numFmtId="0" fontId="19" fillId="0" borderId="0"/>
    <xf numFmtId="0" fontId="270" fillId="0" borderId="112"/>
    <xf numFmtId="0" fontId="19" fillId="0" borderId="0"/>
    <xf numFmtId="0" fontId="19" fillId="0" borderId="0"/>
    <xf numFmtId="0" fontId="278" fillId="0" borderId="0"/>
    <xf numFmtId="0" fontId="70" fillId="0" borderId="0"/>
    <xf numFmtId="0" fontId="74" fillId="56" borderId="0"/>
    <xf numFmtId="0" fontId="19" fillId="0" borderId="0"/>
    <xf numFmtId="0" fontId="70" fillId="0" borderId="0"/>
    <xf numFmtId="0" fontId="278" fillId="0" borderId="0"/>
    <xf numFmtId="0" fontId="19" fillId="0" borderId="0"/>
    <xf numFmtId="0" fontId="19" fillId="0" borderId="0"/>
    <xf numFmtId="0" fontId="19" fillId="0" borderId="0"/>
    <xf numFmtId="0" fontId="278" fillId="0" borderId="0"/>
    <xf numFmtId="0" fontId="139" fillId="44" borderId="61"/>
    <xf numFmtId="0" fontId="70" fillId="0" borderId="0"/>
    <xf numFmtId="0" fontId="70" fillId="0" borderId="0"/>
    <xf numFmtId="0" fontId="46" fillId="0" borderId="0"/>
    <xf numFmtId="0" fontId="127" fillId="67" borderId="0"/>
    <xf numFmtId="0" fontId="70" fillId="0" borderId="0"/>
    <xf numFmtId="0" fontId="70" fillId="0" borderId="0"/>
    <xf numFmtId="0" fontId="19" fillId="0" borderId="0"/>
    <xf numFmtId="0" fontId="56" fillId="0" borderId="52"/>
    <xf numFmtId="0" fontId="278" fillId="0" borderId="0"/>
    <xf numFmtId="0" fontId="278" fillId="0" borderId="0"/>
    <xf numFmtId="0" fontId="70" fillId="0" borderId="0"/>
    <xf numFmtId="0" fontId="59" fillId="0" borderId="54"/>
    <xf numFmtId="0" fontId="278" fillId="0" borderId="0"/>
    <xf numFmtId="0" fontId="70" fillId="0" borderId="0"/>
    <xf numFmtId="0" fontId="59" fillId="0" borderId="54"/>
    <xf numFmtId="0" fontId="19" fillId="0" borderId="0"/>
    <xf numFmtId="0" fontId="70" fillId="0" borderId="0"/>
    <xf numFmtId="0" fontId="278" fillId="0" borderId="0"/>
    <xf numFmtId="0" fontId="64" fillId="0" borderId="55"/>
    <xf numFmtId="0" fontId="278" fillId="0" borderId="0"/>
    <xf numFmtId="0" fontId="52" fillId="0" borderId="0"/>
    <xf numFmtId="0" fontId="157" fillId="76" borderId="128"/>
    <xf numFmtId="0" fontId="270" fillId="0" borderId="112"/>
    <xf numFmtId="0" fontId="19" fillId="0" borderId="0"/>
    <xf numFmtId="0" fontId="19" fillId="0" borderId="0"/>
    <xf numFmtId="0" fontId="70" fillId="0" borderId="0"/>
    <xf numFmtId="0" fontId="278" fillId="0" borderId="0"/>
    <xf numFmtId="0" fontId="70" fillId="0" borderId="0"/>
    <xf numFmtId="0" fontId="19" fillId="0" borderId="0"/>
    <xf numFmtId="0" fontId="70" fillId="0" borderId="0"/>
    <xf numFmtId="0" fontId="19" fillId="0" borderId="0"/>
    <xf numFmtId="0" fontId="70" fillId="0" borderId="0"/>
    <xf numFmtId="0" fontId="139" fillId="44" borderId="61"/>
    <xf numFmtId="0" fontId="278" fillId="0" borderId="0"/>
    <xf numFmtId="0" fontId="70" fillId="0" borderId="0"/>
    <xf numFmtId="0" fontId="19" fillId="0" borderId="0"/>
    <xf numFmtId="0" fontId="70" fillId="0" borderId="0"/>
    <xf numFmtId="0" fontId="278" fillId="0" borderId="0"/>
    <xf numFmtId="0" fontId="59" fillId="0" borderId="54"/>
    <xf numFmtId="0" fontId="70" fillId="0" borderId="0"/>
    <xf numFmtId="0" fontId="46" fillId="0" borderId="0"/>
    <xf numFmtId="0" fontId="278" fillId="0" borderId="0"/>
    <xf numFmtId="0" fontId="278" fillId="0" borderId="0"/>
    <xf numFmtId="0" fontId="19" fillId="0" borderId="0"/>
    <xf numFmtId="0" fontId="70" fillId="0" borderId="0"/>
    <xf numFmtId="0" fontId="70" fillId="0" borderId="0"/>
    <xf numFmtId="0" fontId="70" fillId="0" borderId="0"/>
    <xf numFmtId="0" fontId="70" fillId="0" borderId="0"/>
    <xf numFmtId="0" fontId="70" fillId="0" borderId="0"/>
    <xf numFmtId="0" fontId="70" fillId="0" borderId="0"/>
    <xf numFmtId="0" fontId="19" fillId="0" borderId="0"/>
    <xf numFmtId="0" fontId="70" fillId="0" borderId="0"/>
    <xf numFmtId="0" fontId="278" fillId="0" borderId="0"/>
    <xf numFmtId="0" fontId="70" fillId="0" borderId="0"/>
    <xf numFmtId="0" fontId="70" fillId="0" borderId="0"/>
    <xf numFmtId="0" fontId="19" fillId="0" borderId="0"/>
    <xf numFmtId="0" fontId="19" fillId="0" borderId="0"/>
    <xf numFmtId="0" fontId="70" fillId="0" borderId="0"/>
    <xf numFmtId="0" fontId="19" fillId="0" borderId="0"/>
    <xf numFmtId="0" fontId="70" fillId="0" borderId="0"/>
    <xf numFmtId="0" fontId="278" fillId="0" borderId="0"/>
    <xf numFmtId="0" fontId="19" fillId="0" borderId="0"/>
    <xf numFmtId="0" fontId="70" fillId="0" borderId="0"/>
    <xf numFmtId="0" fontId="139" fillId="44" borderId="61"/>
    <xf numFmtId="0" fontId="70" fillId="0" borderId="0"/>
    <xf numFmtId="0" fontId="278" fillId="0" borderId="0"/>
    <xf numFmtId="0" fontId="24" fillId="0" borderId="57"/>
    <xf numFmtId="0" fontId="19" fillId="0" borderId="0"/>
    <xf numFmtId="0" fontId="139" fillId="44" borderId="61"/>
    <xf numFmtId="0" fontId="278" fillId="0" borderId="0"/>
    <xf numFmtId="0" fontId="19" fillId="0" borderId="0"/>
    <xf numFmtId="0" fontId="70" fillId="0" borderId="0"/>
    <xf numFmtId="0" fontId="70" fillId="0" borderId="0"/>
    <xf numFmtId="0" fontId="270" fillId="0" borderId="112"/>
    <xf numFmtId="0" fontId="278" fillId="0" borderId="0"/>
    <xf numFmtId="0" fontId="19" fillId="0" borderId="0"/>
    <xf numFmtId="0" fontId="70" fillId="0" borderId="0"/>
    <xf numFmtId="0" fontId="278" fillId="0" borderId="0"/>
    <xf numFmtId="0" fontId="70" fillId="0" borderId="0"/>
    <xf numFmtId="0" fontId="278" fillId="0" borderId="0"/>
    <xf numFmtId="0" fontId="19" fillId="0" borderId="0"/>
    <xf numFmtId="0" fontId="19" fillId="0" borderId="0"/>
    <xf numFmtId="0" fontId="70" fillId="49" borderId="0"/>
    <xf numFmtId="0" fontId="70" fillId="0" borderId="0"/>
    <xf numFmtId="0" fontId="192" fillId="0" borderId="79"/>
    <xf numFmtId="0" fontId="278" fillId="0" borderId="0"/>
    <xf numFmtId="0" fontId="70" fillId="0" borderId="0"/>
    <xf numFmtId="0" fontId="278" fillId="0" borderId="0"/>
    <xf numFmtId="0" fontId="278" fillId="0" borderId="0"/>
    <xf numFmtId="0" fontId="19" fillId="0" borderId="0"/>
    <xf numFmtId="0" fontId="270" fillId="0" borderId="112"/>
    <xf numFmtId="0" fontId="70" fillId="0" borderId="0"/>
    <xf numFmtId="0" fontId="19" fillId="0" borderId="0"/>
    <xf numFmtId="0" fontId="8" fillId="44" borderId="0"/>
    <xf numFmtId="0" fontId="59" fillId="0" borderId="54"/>
    <xf numFmtId="0" fontId="70" fillId="0" borderId="0"/>
    <xf numFmtId="0" fontId="19" fillId="0" borderId="0"/>
    <xf numFmtId="0" fontId="70" fillId="0" borderId="0"/>
    <xf numFmtId="0" fontId="139" fillId="44" borderId="61"/>
    <xf numFmtId="0" fontId="70" fillId="0" borderId="0"/>
    <xf numFmtId="0" fontId="278" fillId="0" borderId="0"/>
    <xf numFmtId="0" fontId="278" fillId="0" borderId="0"/>
    <xf numFmtId="0" fontId="70" fillId="0" borderId="0"/>
    <xf numFmtId="0" fontId="8" fillId="48" borderId="0"/>
    <xf numFmtId="0" fontId="70" fillId="0" borderId="0"/>
    <xf numFmtId="0" fontId="59" fillId="0" borderId="54"/>
    <xf numFmtId="0" fontId="70" fillId="0" borderId="0"/>
    <xf numFmtId="0" fontId="149" fillId="75" borderId="137"/>
    <xf numFmtId="0" fontId="19" fillId="0" borderId="0"/>
    <xf numFmtId="0" fontId="8" fillId="45" borderId="0"/>
    <xf numFmtId="0" fontId="270" fillId="0" borderId="112"/>
    <xf numFmtId="0" fontId="19" fillId="0" borderId="0"/>
    <xf numFmtId="0" fontId="270" fillId="0" borderId="112"/>
    <xf numFmtId="0" fontId="70" fillId="0" borderId="0"/>
    <xf numFmtId="0" fontId="70" fillId="0" borderId="0"/>
    <xf numFmtId="0" fontId="70" fillId="0" borderId="0"/>
    <xf numFmtId="0" fontId="278" fillId="0" borderId="0"/>
    <xf numFmtId="0" fontId="8" fillId="52" borderId="0"/>
    <xf numFmtId="0" fontId="70" fillId="0" borderId="0"/>
    <xf numFmtId="0" fontId="70" fillId="0" borderId="0"/>
    <xf numFmtId="0" fontId="278" fillId="0" borderId="0"/>
    <xf numFmtId="0" fontId="76" fillId="44" borderId="0"/>
    <xf numFmtId="0" fontId="139" fillId="44" borderId="61"/>
    <xf numFmtId="0" fontId="270" fillId="0" borderId="112"/>
    <xf numFmtId="0" fontId="70" fillId="0" borderId="0"/>
    <xf numFmtId="0" fontId="19" fillId="0" borderId="0"/>
    <xf numFmtId="0" fontId="270" fillId="0" borderId="112"/>
    <xf numFmtId="0" fontId="8" fillId="52" borderId="0"/>
    <xf numFmtId="0" fontId="19" fillId="14" borderId="50"/>
    <xf numFmtId="0" fontId="278" fillId="0" borderId="0"/>
    <xf numFmtId="0" fontId="70" fillId="0" borderId="0"/>
    <xf numFmtId="0" fontId="70" fillId="0" borderId="0"/>
    <xf numFmtId="0" fontId="70" fillId="0" borderId="0"/>
    <xf numFmtId="0" fontId="46" fillId="0" borderId="0"/>
    <xf numFmtId="0" fontId="19" fillId="0" borderId="0"/>
    <xf numFmtId="0" fontId="70" fillId="0" borderId="0"/>
    <xf numFmtId="0" fontId="19" fillId="0" borderId="0"/>
    <xf numFmtId="0" fontId="278" fillId="61" borderId="0"/>
    <xf numFmtId="0" fontId="19" fillId="32" borderId="0"/>
    <xf numFmtId="0" fontId="70" fillId="0" borderId="0"/>
    <xf numFmtId="0" fontId="19" fillId="0" borderId="0"/>
    <xf numFmtId="0" fontId="70" fillId="0" borderId="0"/>
    <xf numFmtId="0" fontId="70" fillId="0" borderId="0"/>
    <xf numFmtId="0" fontId="272" fillId="0" borderId="168"/>
    <xf numFmtId="0" fontId="19" fillId="0" borderId="0"/>
    <xf numFmtId="0" fontId="59" fillId="0" borderId="0"/>
    <xf numFmtId="0" fontId="19" fillId="0" borderId="0"/>
    <xf numFmtId="0" fontId="70" fillId="0" borderId="0"/>
    <xf numFmtId="0" fontId="59" fillId="0" borderId="54"/>
    <xf numFmtId="0" fontId="19" fillId="0" borderId="0"/>
    <xf numFmtId="0" fontId="278" fillId="0" borderId="0"/>
    <xf numFmtId="0" fontId="19" fillId="0" borderId="0"/>
    <xf numFmtId="0" fontId="19" fillId="0" borderId="0"/>
    <xf numFmtId="0" fontId="19" fillId="25" borderId="0"/>
    <xf numFmtId="0" fontId="70" fillId="0" borderId="0"/>
    <xf numFmtId="0" fontId="19" fillId="0" borderId="0"/>
    <xf numFmtId="0" fontId="278" fillId="0" borderId="0"/>
    <xf numFmtId="0" fontId="19" fillId="0" borderId="0"/>
    <xf numFmtId="0" fontId="139" fillId="44" borderId="61"/>
    <xf numFmtId="0" fontId="70" fillId="0" borderId="0"/>
    <xf numFmtId="0" fontId="278" fillId="48" borderId="83"/>
    <xf numFmtId="0" fontId="278" fillId="48" borderId="83"/>
    <xf numFmtId="0" fontId="139" fillId="44" borderId="61"/>
    <xf numFmtId="0" fontId="278" fillId="0" borderId="0"/>
    <xf numFmtId="0" fontId="19" fillId="0" borderId="0"/>
    <xf numFmtId="0" fontId="70" fillId="0" borderId="0"/>
    <xf numFmtId="0" fontId="19" fillId="0" borderId="0"/>
    <xf numFmtId="0" fontId="19" fillId="0" borderId="0"/>
    <xf numFmtId="0" fontId="70" fillId="0" borderId="0"/>
    <xf numFmtId="0" fontId="278" fillId="0" borderId="0"/>
    <xf numFmtId="0" fontId="70" fillId="0" borderId="0"/>
    <xf numFmtId="0" fontId="70" fillId="0" borderId="0"/>
    <xf numFmtId="0" fontId="70" fillId="0" borderId="0"/>
    <xf numFmtId="0" fontId="270" fillId="0" borderId="112"/>
    <xf numFmtId="0" fontId="272" fillId="0" borderId="168"/>
    <xf numFmtId="0" fontId="19" fillId="0" borderId="0"/>
    <xf numFmtId="0" fontId="74" fillId="53" borderId="0"/>
    <xf numFmtId="0" fontId="70" fillId="0" borderId="0"/>
    <xf numFmtId="0" fontId="19" fillId="0" borderId="0"/>
    <xf numFmtId="0" fontId="19" fillId="0" borderId="0"/>
    <xf numFmtId="0" fontId="278" fillId="0" borderId="0"/>
    <xf numFmtId="0" fontId="64" fillId="0" borderId="55"/>
    <xf numFmtId="0" fontId="70" fillId="0" borderId="0"/>
    <xf numFmtId="0" fontId="278" fillId="0" borderId="0"/>
    <xf numFmtId="0" fontId="272" fillId="82" borderId="116"/>
    <xf numFmtId="0" fontId="70" fillId="43" borderId="0"/>
    <xf numFmtId="0" fontId="55" fillId="0" borderId="0"/>
    <xf numFmtId="0" fontId="70" fillId="0" borderId="0"/>
    <xf numFmtId="0" fontId="70" fillId="0" borderId="0"/>
    <xf numFmtId="0" fontId="59" fillId="0" borderId="54"/>
    <xf numFmtId="0" fontId="278" fillId="0" borderId="0"/>
    <xf numFmtId="0" fontId="122" fillId="0" borderId="66"/>
    <xf numFmtId="0" fontId="122" fillId="0" borderId="66"/>
    <xf numFmtId="0" fontId="85" fillId="80" borderId="0"/>
    <xf numFmtId="0" fontId="278" fillId="0" borderId="0"/>
    <xf numFmtId="0" fontId="70" fillId="0" borderId="0"/>
    <xf numFmtId="0" fontId="19" fillId="0" borderId="0"/>
    <xf numFmtId="0" fontId="70" fillId="0" borderId="0"/>
    <xf numFmtId="0" fontId="70" fillId="0" borderId="0"/>
    <xf numFmtId="0" fontId="139" fillId="44" borderId="61"/>
    <xf numFmtId="0" fontId="139" fillId="44" borderId="61"/>
    <xf numFmtId="0" fontId="278" fillId="0" borderId="0"/>
    <xf numFmtId="0" fontId="278" fillId="0" borderId="0"/>
    <xf numFmtId="0" fontId="70" fillId="0" borderId="0"/>
    <xf numFmtId="0" fontId="139" fillId="44" borderId="61"/>
    <xf numFmtId="0" fontId="19" fillId="0" borderId="0"/>
    <xf numFmtId="0" fontId="278" fillId="0" borderId="0"/>
    <xf numFmtId="0" fontId="70" fillId="0" borderId="0"/>
    <xf numFmtId="0" fontId="70" fillId="0" borderId="0"/>
    <xf numFmtId="0" fontId="19" fillId="0" borderId="0"/>
    <xf numFmtId="0" fontId="64" fillId="0" borderId="55"/>
    <xf numFmtId="0" fontId="70" fillId="0" borderId="0"/>
    <xf numFmtId="0" fontId="70" fillId="0" borderId="0"/>
    <xf numFmtId="0" fontId="19" fillId="0" borderId="0"/>
    <xf numFmtId="0" fontId="70" fillId="0" borderId="0"/>
    <xf numFmtId="0" fontId="70" fillId="0" borderId="0"/>
    <xf numFmtId="0" fontId="56" fillId="0" borderId="52"/>
    <xf numFmtId="0" fontId="270" fillId="0" borderId="112"/>
    <xf numFmtId="0" fontId="70" fillId="0" borderId="0"/>
    <xf numFmtId="0" fontId="19" fillId="0" borderId="0"/>
    <xf numFmtId="0" fontId="85" fillId="0" borderId="144"/>
    <xf numFmtId="0" fontId="278" fillId="0" borderId="0"/>
    <xf numFmtId="0" fontId="70" fillId="0" borderId="0"/>
    <xf numFmtId="0" fontId="59" fillId="0" borderId="54"/>
    <xf numFmtId="0" fontId="70" fillId="14" borderId="50"/>
    <xf numFmtId="0" fontId="278" fillId="0" borderId="0"/>
    <xf numFmtId="0" fontId="272" fillId="0" borderId="168"/>
    <xf numFmtId="0" fontId="47" fillId="0" borderId="0"/>
    <xf numFmtId="0" fontId="70" fillId="0" borderId="0"/>
    <xf numFmtId="0" fontId="157" fillId="76" borderId="128"/>
    <xf numFmtId="0" fontId="70" fillId="0" borderId="0"/>
    <xf numFmtId="0" fontId="139" fillId="44" borderId="61"/>
    <xf numFmtId="0" fontId="19" fillId="0" borderId="0"/>
    <xf numFmtId="0" fontId="19" fillId="0" borderId="0"/>
    <xf numFmtId="0" fontId="278" fillId="0" borderId="0"/>
    <xf numFmtId="0" fontId="19" fillId="0" borderId="0"/>
    <xf numFmtId="0" fontId="70" fillId="0" borderId="0"/>
    <xf numFmtId="0" fontId="278" fillId="0" borderId="0"/>
    <xf numFmtId="0" fontId="270" fillId="0" borderId="112"/>
    <xf numFmtId="0" fontId="278" fillId="0" borderId="0"/>
    <xf numFmtId="0" fontId="278" fillId="0" borderId="0"/>
    <xf numFmtId="0" fontId="70" fillId="0" borderId="0"/>
    <xf numFmtId="0" fontId="70" fillId="0" borderId="0"/>
    <xf numFmtId="0" fontId="19" fillId="0" borderId="0"/>
    <xf numFmtId="0" fontId="278" fillId="0" borderId="0"/>
    <xf numFmtId="0" fontId="19" fillId="0" borderId="0"/>
    <xf numFmtId="0" fontId="270" fillId="0" borderId="112"/>
    <xf numFmtId="0" fontId="49" fillId="0" borderId="0"/>
    <xf numFmtId="0" fontId="272" fillId="82" borderId="116"/>
    <xf numFmtId="0" fontId="140" fillId="44" borderId="61"/>
    <xf numFmtId="0" fontId="56" fillId="0" borderId="52"/>
    <xf numFmtId="0" fontId="74" fillId="56" borderId="0"/>
    <xf numFmtId="0" fontId="70" fillId="0" borderId="0"/>
    <xf numFmtId="0" fontId="70" fillId="0" borderId="0"/>
    <xf numFmtId="0" fontId="19" fillId="0" borderId="0"/>
    <xf numFmtId="0" fontId="70" fillId="0" borderId="0"/>
    <xf numFmtId="0" fontId="8" fillId="45" borderId="0"/>
    <xf numFmtId="0" fontId="70" fillId="0" borderId="0"/>
    <xf numFmtId="0" fontId="75" fillId="0" borderId="0"/>
    <xf numFmtId="0" fontId="70" fillId="0" borderId="0"/>
    <xf numFmtId="0" fontId="278" fillId="0" borderId="0"/>
    <xf numFmtId="0" fontId="70" fillId="0" borderId="0"/>
    <xf numFmtId="0" fontId="59" fillId="0" borderId="54"/>
    <xf numFmtId="0" fontId="70" fillId="0" borderId="0"/>
    <xf numFmtId="0" fontId="70" fillId="0" borderId="0"/>
    <xf numFmtId="0" fontId="70" fillId="0" borderId="0"/>
    <xf numFmtId="0" fontId="46" fillId="0" borderId="0"/>
    <xf numFmtId="0" fontId="70" fillId="0" borderId="0"/>
    <xf numFmtId="0" fontId="70" fillId="0" borderId="0"/>
    <xf numFmtId="0" fontId="19" fillId="0" borderId="0"/>
    <xf numFmtId="0" fontId="70" fillId="0" borderId="0"/>
    <xf numFmtId="0" fontId="208" fillId="1" borderId="132"/>
    <xf numFmtId="0" fontId="70" fillId="0" borderId="0"/>
    <xf numFmtId="0" fontId="70" fillId="0" borderId="0"/>
    <xf numFmtId="0" fontId="99" fillId="45" borderId="61"/>
    <xf numFmtId="0" fontId="70" fillId="0" borderId="0"/>
    <xf numFmtId="0" fontId="8" fillId="52" borderId="0"/>
    <xf numFmtId="0" fontId="70" fillId="0" borderId="0"/>
    <xf numFmtId="0" fontId="272" fillId="82" borderId="116"/>
    <xf numFmtId="0" fontId="70" fillId="0" borderId="0"/>
    <xf numFmtId="0" fontId="272" fillId="0" borderId="144"/>
    <xf numFmtId="0" fontId="278" fillId="0" borderId="0"/>
    <xf numFmtId="0" fontId="278" fillId="48" borderId="83"/>
    <xf numFmtId="0" fontId="70" fillId="0" borderId="0"/>
    <xf numFmtId="0" fontId="19" fillId="48" borderId="0"/>
    <xf numFmtId="0" fontId="8" fillId="0" borderId="0"/>
    <xf numFmtId="0" fontId="19" fillId="0" borderId="0"/>
    <xf numFmtId="0" fontId="70" fillId="0" borderId="0"/>
    <xf numFmtId="0" fontId="278" fillId="0" borderId="0"/>
    <xf numFmtId="0" fontId="278" fillId="48" borderId="83"/>
    <xf numFmtId="0" fontId="59" fillId="0" borderId="54"/>
    <xf numFmtId="0" fontId="70" fillId="0" borderId="0"/>
    <xf numFmtId="0" fontId="19" fillId="0" borderId="0"/>
    <xf numFmtId="0" fontId="70" fillId="0" borderId="0"/>
    <xf numFmtId="0" fontId="70" fillId="0" borderId="0"/>
    <xf numFmtId="0" fontId="81" fillId="0" borderId="132"/>
    <xf numFmtId="0" fontId="70" fillId="0" borderId="0"/>
    <xf numFmtId="0" fontId="113" fillId="0" borderId="0"/>
    <xf numFmtId="0" fontId="52" fillId="0" borderId="0"/>
    <xf numFmtId="0" fontId="70" fillId="0" borderId="0"/>
    <xf numFmtId="0" fontId="278" fillId="0" borderId="0"/>
    <xf numFmtId="0" fontId="45" fillId="47" borderId="0"/>
    <xf numFmtId="0" fontId="70" fillId="0" borderId="0"/>
    <xf numFmtId="0" fontId="70" fillId="0" borderId="0"/>
    <xf numFmtId="0" fontId="75" fillId="0" borderId="0"/>
    <xf numFmtId="0" fontId="278" fillId="0" borderId="0"/>
    <xf numFmtId="0" fontId="278" fillId="0" borderId="0"/>
    <xf numFmtId="0" fontId="19" fillId="0" borderId="0"/>
    <xf numFmtId="0" fontId="3" fillId="63" borderId="137"/>
    <xf numFmtId="0" fontId="70" fillId="0" borderId="0"/>
    <xf numFmtId="0" fontId="70" fillId="0" borderId="0"/>
    <xf numFmtId="0" fontId="70" fillId="0" borderId="0"/>
    <xf numFmtId="0" fontId="70" fillId="0" borderId="0"/>
    <xf numFmtId="0" fontId="70" fillId="0" borderId="0"/>
    <xf numFmtId="0" fontId="19" fillId="0" borderId="0"/>
    <xf numFmtId="0" fontId="70" fillId="0" borderId="0"/>
    <xf numFmtId="0" fontId="273" fillId="0" borderId="128"/>
    <xf numFmtId="0" fontId="278" fillId="0" borderId="0"/>
    <xf numFmtId="0" fontId="70" fillId="0" borderId="0"/>
    <xf numFmtId="0" fontId="63" fillId="0" borderId="55"/>
    <xf numFmtId="0" fontId="70" fillId="0" borderId="0"/>
    <xf numFmtId="0" fontId="278" fillId="0" borderId="0"/>
    <xf numFmtId="0" fontId="70" fillId="0" borderId="0"/>
    <xf numFmtId="0" fontId="70" fillId="0" borderId="0"/>
    <xf numFmtId="0" fontId="278" fillId="0" borderId="0"/>
    <xf numFmtId="0" fontId="70" fillId="0" borderId="0"/>
    <xf numFmtId="0" fontId="70" fillId="0" borderId="0"/>
    <xf numFmtId="0" fontId="278" fillId="0" borderId="0"/>
    <xf numFmtId="0" fontId="272" fillId="0" borderId="0"/>
    <xf numFmtId="0" fontId="19" fillId="0" borderId="0"/>
    <xf numFmtId="0" fontId="70" fillId="0" borderId="0"/>
    <xf numFmtId="0" fontId="70" fillId="0" borderId="0"/>
    <xf numFmtId="0" fontId="70" fillId="0" borderId="0"/>
    <xf numFmtId="0" fontId="19" fillId="0" borderId="0"/>
    <xf numFmtId="0" fontId="70" fillId="0" borderId="0"/>
    <xf numFmtId="0" fontId="19" fillId="0" borderId="0"/>
    <xf numFmtId="0" fontId="70" fillId="0" borderId="0"/>
    <xf numFmtId="0" fontId="278" fillId="0" borderId="0"/>
    <xf numFmtId="0" fontId="59" fillId="0" borderId="54"/>
    <xf numFmtId="0" fontId="278" fillId="0" borderId="0"/>
    <xf numFmtId="0" fontId="70" fillId="0" borderId="0"/>
    <xf numFmtId="0" fontId="276" fillId="70" borderId="0"/>
    <xf numFmtId="0" fontId="59" fillId="0" borderId="54"/>
    <xf numFmtId="0" fontId="19" fillId="0" borderId="0"/>
    <xf numFmtId="0" fontId="19" fillId="0" borderId="0"/>
    <xf numFmtId="0" fontId="278" fillId="0" borderId="0"/>
    <xf numFmtId="0" fontId="70" fillId="0" borderId="0"/>
    <xf numFmtId="0" fontId="278" fillId="0" borderId="0"/>
    <xf numFmtId="0" fontId="278" fillId="0" borderId="0"/>
    <xf numFmtId="0" fontId="70" fillId="0" borderId="0"/>
    <xf numFmtId="0" fontId="140" fillId="44" borderId="61"/>
    <xf numFmtId="0" fontId="278" fillId="48" borderId="83"/>
    <xf numFmtId="0" fontId="46" fillId="0" borderId="0"/>
    <xf numFmtId="0" fontId="19" fillId="0" borderId="0"/>
    <xf numFmtId="0" fontId="70" fillId="0" borderId="0"/>
    <xf numFmtId="0" fontId="70" fillId="0" borderId="0"/>
    <xf numFmtId="0" fontId="278" fillId="0" borderId="0"/>
    <xf numFmtId="0" fontId="70" fillId="0" borderId="0"/>
    <xf numFmtId="0" fontId="139" fillId="44" borderId="61"/>
    <xf numFmtId="0" fontId="59" fillId="0" borderId="54"/>
    <xf numFmtId="0" fontId="278" fillId="0" borderId="0"/>
    <xf numFmtId="0" fontId="19" fillId="0" borderId="0"/>
    <xf numFmtId="0" fontId="19" fillId="0" borderId="0"/>
    <xf numFmtId="0" fontId="278" fillId="0" borderId="0"/>
    <xf numFmtId="0" fontId="70" fillId="0" borderId="0"/>
    <xf numFmtId="0" fontId="70" fillId="0" borderId="0"/>
    <xf numFmtId="0" fontId="270" fillId="0" borderId="112"/>
    <xf numFmtId="0" fontId="278" fillId="48" borderId="83"/>
    <xf numFmtId="0" fontId="19" fillId="0" borderId="0"/>
    <xf numFmtId="0" fontId="139" fillId="44" borderId="61"/>
    <xf numFmtId="0" fontId="19" fillId="0" borderId="0"/>
    <xf numFmtId="0" fontId="19" fillId="0" borderId="0"/>
    <xf numFmtId="0" fontId="19" fillId="0" borderId="0"/>
    <xf numFmtId="0" fontId="278" fillId="0" borderId="0"/>
    <xf numFmtId="0" fontId="19" fillId="0" borderId="0"/>
    <xf numFmtId="0" fontId="19" fillId="0" borderId="0"/>
    <xf numFmtId="0" fontId="8" fillId="45" borderId="0"/>
    <xf numFmtId="0" fontId="278" fillId="0" borderId="0"/>
    <xf numFmtId="0" fontId="278" fillId="48" borderId="83"/>
    <xf numFmtId="0" fontId="228" fillId="45" borderId="84"/>
    <xf numFmtId="0" fontId="81" fillId="0" borderId="132"/>
    <xf numFmtId="0" fontId="70" fillId="0" borderId="0"/>
    <xf numFmtId="0" fontId="70" fillId="0" borderId="0"/>
    <xf numFmtId="0" fontId="70" fillId="0" borderId="0"/>
    <xf numFmtId="0" fontId="19" fillId="0" borderId="0"/>
    <xf numFmtId="0" fontId="70" fillId="0" borderId="0"/>
    <xf numFmtId="0" fontId="70" fillId="0" borderId="0"/>
    <xf numFmtId="0" fontId="278" fillId="0" borderId="0"/>
    <xf numFmtId="0" fontId="70" fillId="0" borderId="0"/>
    <xf numFmtId="0" fontId="70" fillId="0" borderId="0"/>
    <xf numFmtId="0" fontId="19" fillId="0" borderId="0"/>
    <xf numFmtId="0" fontId="70" fillId="0" borderId="0"/>
    <xf numFmtId="0" fontId="270" fillId="0" borderId="112"/>
    <xf numFmtId="0" fontId="70" fillId="0" borderId="0"/>
    <xf numFmtId="0" fontId="139" fillId="44" borderId="61"/>
    <xf numFmtId="0" fontId="70" fillId="0" borderId="0"/>
    <xf numFmtId="0" fontId="270" fillId="0" borderId="112"/>
    <xf numFmtId="0" fontId="76" fillId="51" borderId="0"/>
    <xf numFmtId="0" fontId="70" fillId="0" borderId="0"/>
    <xf numFmtId="0" fontId="70" fillId="0" borderId="0"/>
    <xf numFmtId="0" fontId="79" fillId="0" borderId="0"/>
    <xf numFmtId="0" fontId="70" fillId="0" borderId="0"/>
    <xf numFmtId="0" fontId="64" fillId="0" borderId="55"/>
    <xf numFmtId="0" fontId="19" fillId="0" borderId="0"/>
    <xf numFmtId="0" fontId="70" fillId="0" borderId="0"/>
    <xf numFmtId="0" fontId="278" fillId="0" borderId="0"/>
    <xf numFmtId="0" fontId="19" fillId="0" borderId="0"/>
    <xf numFmtId="0" fontId="56" fillId="0" borderId="52"/>
    <xf numFmtId="0" fontId="278" fillId="0" borderId="0"/>
    <xf numFmtId="0" fontId="59" fillId="0" borderId="54"/>
    <xf numFmtId="0" fontId="278" fillId="0" borderId="0"/>
    <xf numFmtId="0" fontId="19" fillId="0" borderId="0"/>
    <xf numFmtId="0" fontId="278" fillId="0" borderId="0"/>
    <xf numFmtId="0" fontId="19" fillId="0" borderId="0"/>
    <xf numFmtId="0" fontId="19" fillId="0" borderId="0"/>
    <xf numFmtId="0" fontId="70" fillId="0" borderId="0"/>
    <xf numFmtId="0" fontId="278" fillId="0" borderId="0"/>
    <xf numFmtId="0" fontId="19" fillId="0" borderId="0"/>
    <xf numFmtId="0" fontId="278" fillId="0" borderId="0"/>
    <xf numFmtId="0" fontId="70" fillId="0" borderId="0"/>
    <xf numFmtId="0" fontId="70" fillId="0" borderId="0"/>
    <xf numFmtId="0" fontId="70" fillId="0" borderId="0"/>
    <xf numFmtId="0" fontId="70" fillId="0" borderId="0"/>
    <xf numFmtId="0" fontId="56" fillId="0" borderId="52"/>
    <xf numFmtId="0" fontId="24" fillId="0" borderId="0"/>
    <xf numFmtId="0" fontId="19" fillId="0" borderId="0"/>
    <xf numFmtId="0" fontId="19" fillId="0" borderId="0"/>
    <xf numFmtId="0" fontId="267" fillId="0" borderId="109"/>
    <xf numFmtId="0" fontId="278" fillId="0" borderId="0"/>
    <xf numFmtId="0" fontId="19" fillId="0" borderId="0"/>
    <xf numFmtId="0" fontId="272" fillId="82" borderId="116"/>
    <xf numFmtId="0" fontId="70" fillId="0" borderId="0"/>
    <xf numFmtId="0" fontId="70" fillId="0" borderId="0"/>
    <xf numFmtId="0" fontId="278" fillId="48" borderId="83"/>
    <xf numFmtId="0" fontId="70" fillId="0" borderId="0"/>
    <xf numFmtId="0" fontId="70" fillId="0" borderId="0"/>
    <xf numFmtId="0" fontId="70" fillId="0" borderId="0"/>
    <xf numFmtId="0" fontId="70" fillId="0" borderId="0"/>
    <xf numFmtId="0" fontId="19" fillId="0" borderId="0"/>
    <xf numFmtId="0" fontId="70" fillId="0" borderId="0"/>
    <xf numFmtId="0" fontId="278" fillId="0" borderId="0"/>
    <xf numFmtId="0" fontId="19" fillId="0" borderId="0"/>
    <xf numFmtId="0" fontId="70" fillId="0" borderId="0"/>
    <xf numFmtId="0" fontId="70" fillId="0" borderId="0"/>
    <xf numFmtId="0" fontId="278" fillId="0" borderId="0"/>
    <xf numFmtId="0" fontId="192" fillId="0" borderId="79"/>
    <xf numFmtId="0" fontId="273" fillId="0" borderId="128"/>
    <xf numFmtId="0" fontId="19" fillId="0" borderId="0"/>
    <xf numFmtId="0" fontId="122" fillId="0" borderId="66"/>
    <xf numFmtId="0" fontId="139" fillId="44" borderId="61"/>
    <xf numFmtId="0" fontId="19" fillId="0" borderId="0"/>
    <xf numFmtId="0" fontId="56" fillId="0" borderId="52"/>
    <xf numFmtId="0" fontId="70" fillId="0" borderId="0"/>
    <xf numFmtId="0" fontId="19" fillId="0" borderId="0"/>
    <xf numFmtId="0" fontId="19" fillId="0" borderId="0"/>
    <xf numFmtId="0" fontId="19" fillId="0" borderId="0"/>
    <xf numFmtId="0" fontId="19" fillId="0" borderId="0"/>
    <xf numFmtId="0" fontId="19" fillId="0" borderId="0"/>
    <xf numFmtId="0" fontId="59" fillId="0" borderId="0"/>
    <xf numFmtId="0" fontId="19" fillId="0" borderId="0"/>
    <xf numFmtId="0" fontId="19" fillId="0" borderId="0"/>
    <xf numFmtId="0" fontId="278" fillId="0" borderId="0"/>
    <xf numFmtId="0" fontId="270" fillId="0" borderId="112"/>
    <xf numFmtId="0" fontId="59" fillId="0" borderId="54"/>
    <xf numFmtId="0" fontId="70" fillId="0" borderId="0"/>
    <xf numFmtId="0" fontId="70" fillId="0" borderId="0"/>
    <xf numFmtId="0" fontId="70" fillId="0" borderId="0"/>
    <xf numFmtId="0" fontId="70" fillId="0" borderId="0"/>
    <xf numFmtId="0" fontId="70" fillId="0" borderId="0"/>
    <xf numFmtId="0" fontId="139" fillId="44" borderId="61"/>
    <xf numFmtId="0" fontId="19" fillId="0" borderId="0"/>
    <xf numFmtId="0" fontId="278" fillId="0" borderId="0"/>
    <xf numFmtId="0" fontId="139" fillId="44" borderId="61"/>
    <xf numFmtId="0" fontId="139" fillId="44" borderId="61"/>
    <xf numFmtId="0" fontId="70" fillId="46" borderId="0"/>
    <xf numFmtId="0" fontId="85" fillId="0" borderId="114"/>
    <xf numFmtId="0" fontId="278" fillId="0" borderId="0"/>
    <xf numFmtId="0" fontId="70" fillId="0" borderId="0"/>
    <xf numFmtId="0" fontId="70" fillId="0" borderId="0"/>
    <xf numFmtId="0" fontId="278" fillId="0" borderId="0"/>
    <xf numFmtId="0" fontId="85" fillId="0" borderId="54"/>
    <xf numFmtId="0" fontId="272" fillId="82" borderId="116"/>
    <xf numFmtId="0" fontId="139" fillId="44" borderId="61"/>
    <xf numFmtId="0" fontId="122" fillId="0" borderId="66"/>
    <xf numFmtId="0" fontId="19" fillId="0" borderId="0"/>
    <xf numFmtId="0" fontId="278" fillId="0" borderId="0"/>
    <xf numFmtId="0" fontId="19" fillId="44" borderId="0"/>
    <xf numFmtId="0" fontId="278" fillId="0" borderId="0"/>
    <xf numFmtId="0" fontId="8" fillId="44" borderId="0"/>
    <xf numFmtId="0" fontId="19" fillId="0" borderId="0"/>
    <xf numFmtId="0" fontId="70" fillId="0" borderId="0"/>
    <xf numFmtId="0" fontId="278" fillId="0" borderId="0"/>
    <xf numFmtId="0" fontId="70" fillId="0" borderId="0"/>
    <xf numFmtId="0" fontId="70" fillId="0" borderId="0"/>
    <xf numFmtId="0" fontId="278" fillId="0" borderId="0"/>
    <xf numFmtId="0" fontId="19" fillId="0" borderId="0"/>
    <xf numFmtId="0" fontId="70" fillId="0" borderId="0"/>
    <xf numFmtId="0" fontId="278" fillId="0" borderId="0"/>
    <xf numFmtId="0" fontId="278" fillId="0" borderId="0"/>
    <xf numFmtId="0" fontId="278" fillId="0" borderId="0"/>
    <xf numFmtId="0" fontId="19" fillId="0" borderId="0"/>
    <xf numFmtId="0" fontId="70" fillId="0" borderId="0"/>
    <xf numFmtId="0" fontId="70" fillId="0" borderId="0"/>
    <xf numFmtId="0" fontId="70" fillId="0" borderId="0"/>
    <xf numFmtId="0" fontId="278" fillId="0" borderId="0"/>
    <xf numFmtId="0" fontId="19" fillId="0" borderId="0"/>
    <xf numFmtId="0" fontId="278" fillId="0" borderId="0"/>
    <xf numFmtId="0" fontId="19" fillId="0" borderId="0"/>
    <xf numFmtId="0" fontId="19" fillId="0" borderId="0"/>
    <xf numFmtId="0" fontId="139" fillId="44" borderId="61"/>
    <xf numFmtId="0" fontId="70" fillId="0" borderId="0"/>
    <xf numFmtId="0" fontId="278" fillId="0" borderId="0"/>
    <xf numFmtId="0" fontId="270" fillId="0" borderId="112"/>
    <xf numFmtId="0" fontId="139" fillId="44" borderId="61"/>
    <xf numFmtId="0" fontId="19" fillId="0" borderId="0"/>
    <xf numFmtId="0" fontId="70" fillId="0" borderId="0"/>
    <xf numFmtId="0" fontId="278" fillId="0" borderId="0"/>
    <xf numFmtId="0" fontId="278" fillId="0" borderId="0"/>
    <xf numFmtId="0" fontId="139" fillId="44" borderId="61"/>
    <xf numFmtId="0" fontId="113" fillId="0" borderId="0"/>
    <xf numFmtId="0" fontId="19" fillId="0" borderId="0"/>
    <xf numFmtId="0" fontId="19" fillId="0" borderId="0"/>
    <xf numFmtId="0" fontId="270" fillId="0" borderId="112"/>
    <xf numFmtId="0" fontId="70" fillId="0" borderId="0"/>
    <xf numFmtId="0" fontId="70" fillId="14" borderId="50"/>
    <xf numFmtId="0" fontId="52" fillId="0" borderId="0"/>
    <xf numFmtId="0" fontId="19" fillId="0" borderId="0"/>
    <xf numFmtId="0" fontId="139" fillId="44" borderId="61"/>
    <xf numFmtId="0" fontId="278" fillId="0" borderId="0"/>
    <xf numFmtId="0" fontId="70" fillId="0" borderId="0"/>
    <xf numFmtId="0" fontId="278" fillId="0" borderId="0"/>
    <xf numFmtId="0" fontId="70" fillId="0" borderId="0"/>
    <xf numFmtId="0" fontId="278" fillId="0" borderId="0"/>
    <xf numFmtId="0" fontId="70" fillId="0" borderId="0"/>
    <xf numFmtId="0" fontId="19" fillId="0" borderId="0"/>
    <xf numFmtId="0" fontId="19" fillId="0" borderId="0"/>
    <xf numFmtId="0" fontId="139" fillId="44" borderId="61"/>
    <xf numFmtId="0" fontId="19" fillId="0" borderId="0"/>
    <xf numFmtId="0" fontId="70" fillId="42" borderId="0"/>
    <xf numFmtId="0" fontId="70" fillId="0" borderId="0"/>
    <xf numFmtId="0" fontId="19" fillId="0" borderId="0"/>
    <xf numFmtId="0" fontId="278" fillId="0" borderId="0"/>
    <xf numFmtId="0" fontId="278" fillId="0" borderId="0"/>
    <xf numFmtId="0" fontId="192" fillId="0" borderId="79"/>
    <xf numFmtId="0" fontId="74" fillId="54" borderId="0"/>
    <xf numFmtId="0" fontId="278" fillId="0" borderId="0"/>
    <xf numFmtId="0" fontId="19" fillId="0" borderId="0"/>
    <xf numFmtId="0" fontId="70" fillId="0" borderId="0"/>
    <xf numFmtId="0" fontId="19" fillId="0" borderId="0"/>
    <xf numFmtId="0" fontId="19" fillId="0" borderId="0"/>
    <xf numFmtId="0" fontId="278" fillId="0" borderId="0"/>
    <xf numFmtId="0" fontId="70" fillId="0" borderId="0"/>
    <xf numFmtId="0" fontId="19" fillId="0" borderId="0"/>
    <xf numFmtId="0" fontId="70" fillId="0" borderId="0"/>
    <xf numFmtId="0" fontId="278"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19" fillId="0" borderId="0"/>
    <xf numFmtId="0" fontId="70" fillId="0" borderId="0"/>
    <xf numFmtId="0" fontId="278" fillId="0" borderId="0"/>
    <xf numFmtId="0" fontId="19" fillId="29" borderId="0"/>
    <xf numFmtId="0" fontId="56" fillId="0" borderId="52"/>
    <xf numFmtId="0" fontId="70" fillId="0" borderId="0"/>
    <xf numFmtId="0" fontId="19" fillId="0" borderId="0"/>
    <xf numFmtId="0" fontId="19" fillId="0" borderId="0"/>
    <xf numFmtId="0" fontId="70" fillId="0" borderId="0"/>
    <xf numFmtId="0" fontId="276" fillId="0" borderId="0"/>
    <xf numFmtId="0" fontId="270" fillId="0" borderId="112"/>
    <xf numFmtId="0" fontId="19" fillId="0" borderId="0"/>
    <xf numFmtId="0" fontId="70" fillId="0" borderId="0"/>
    <xf numFmtId="0" fontId="70" fillId="0" borderId="0"/>
    <xf numFmtId="0" fontId="278" fillId="0" borderId="0"/>
    <xf numFmtId="0" fontId="272" fillId="82" borderId="116"/>
    <xf numFmtId="0" fontId="59" fillId="0" borderId="0"/>
    <xf numFmtId="0" fontId="19" fillId="0" borderId="0"/>
    <xf numFmtId="0" fontId="278" fillId="0" borderId="0"/>
    <xf numFmtId="0" fontId="139" fillId="44" borderId="61"/>
    <xf numFmtId="0" fontId="270" fillId="0" borderId="112"/>
    <xf numFmtId="0" fontId="45" fillId="50" borderId="0"/>
    <xf numFmtId="0" fontId="70" fillId="0" borderId="0"/>
    <xf numFmtId="0" fontId="278" fillId="0" borderId="0"/>
    <xf numFmtId="0" fontId="70" fillId="0" borderId="0"/>
    <xf numFmtId="0" fontId="113" fillId="0" borderId="0"/>
    <xf numFmtId="0" fontId="270" fillId="0" borderId="112"/>
    <xf numFmtId="0" fontId="70" fillId="0" borderId="0"/>
    <xf numFmtId="0" fontId="19" fillId="0" borderId="0"/>
    <xf numFmtId="0" fontId="139" fillId="44" borderId="61"/>
    <xf numFmtId="0" fontId="278" fillId="0" borderId="0"/>
    <xf numFmtId="0" fontId="70" fillId="0" borderId="0"/>
    <xf numFmtId="0" fontId="70" fillId="0" borderId="0"/>
    <xf numFmtId="0" fontId="139" fillId="44" borderId="61"/>
    <xf numFmtId="0" fontId="278" fillId="48" borderId="83"/>
    <xf numFmtId="0" fontId="70" fillId="0" borderId="0"/>
    <xf numFmtId="0" fontId="278" fillId="0" borderId="0"/>
    <xf numFmtId="0" fontId="70" fillId="0" borderId="0"/>
    <xf numFmtId="0" fontId="19" fillId="0" borderId="0"/>
    <xf numFmtId="0" fontId="19" fillId="0" borderId="0"/>
    <xf numFmtId="0" fontId="278" fillId="0" borderId="0"/>
    <xf numFmtId="0" fontId="70" fillId="0" borderId="0"/>
    <xf numFmtId="0" fontId="19" fillId="0" borderId="0"/>
    <xf numFmtId="0" fontId="119" fillId="0" borderId="54"/>
    <xf numFmtId="0" fontId="139" fillId="44" borderId="61"/>
    <xf numFmtId="0" fontId="278" fillId="48" borderId="83"/>
    <xf numFmtId="0" fontId="64" fillId="0" borderId="55"/>
    <xf numFmtId="0" fontId="278" fillId="48" borderId="83"/>
    <xf numFmtId="0" fontId="70" fillId="0" borderId="0"/>
    <xf numFmtId="0" fontId="270" fillId="0" borderId="112"/>
    <xf numFmtId="0" fontId="278" fillId="0" borderId="0"/>
    <xf numFmtId="0" fontId="19" fillId="0" borderId="0"/>
    <xf numFmtId="0" fontId="270" fillId="0" borderId="112"/>
    <xf numFmtId="0" fontId="70" fillId="0" borderId="0"/>
    <xf numFmtId="0" fontId="70" fillId="0" borderId="0"/>
    <xf numFmtId="0" fontId="272" fillId="0" borderId="144"/>
    <xf numFmtId="0" fontId="70" fillId="0" borderId="0"/>
    <xf numFmtId="0" fontId="70" fillId="0" borderId="0"/>
    <xf numFmtId="0" fontId="272" fillId="82" borderId="116"/>
    <xf numFmtId="0" fontId="59" fillId="0" borderId="54"/>
    <xf numFmtId="0" fontId="278" fillId="0" borderId="0"/>
    <xf numFmtId="0" fontId="278" fillId="0" borderId="0"/>
    <xf numFmtId="0" fontId="278" fillId="0" borderId="0"/>
    <xf numFmtId="0" fontId="278" fillId="0" borderId="0"/>
    <xf numFmtId="0" fontId="273" fillId="0" borderId="128"/>
    <xf numFmtId="0" fontId="81" fillId="0" borderId="132"/>
    <xf numFmtId="0" fontId="70" fillId="0" borderId="0"/>
    <xf numFmtId="0" fontId="70" fillId="0" borderId="0"/>
    <xf numFmtId="0" fontId="70" fillId="0" borderId="0"/>
    <xf numFmtId="0" fontId="70" fillId="0" borderId="0"/>
    <xf numFmtId="0" fontId="278" fillId="0" borderId="0"/>
    <xf numFmtId="0" fontId="70" fillId="0" borderId="0"/>
    <xf numFmtId="0" fontId="278" fillId="0" borderId="0"/>
    <xf numFmtId="0" fontId="70" fillId="0" borderId="0"/>
    <xf numFmtId="0" fontId="140" fillId="44" borderId="61"/>
    <xf numFmtId="0" fontId="270" fillId="0" borderId="112"/>
    <xf numFmtId="0" fontId="59" fillId="0" borderId="54"/>
    <xf numFmtId="0" fontId="52" fillId="0" borderId="0"/>
    <xf numFmtId="0" fontId="19" fillId="0" borderId="0"/>
    <xf numFmtId="0" fontId="74" fillId="56" borderId="0"/>
    <xf numFmtId="0" fontId="70" fillId="0" borderId="0"/>
    <xf numFmtId="0" fontId="270" fillId="0" borderId="112"/>
    <xf numFmtId="0" fontId="70" fillId="0" borderId="0"/>
    <xf numFmtId="0" fontId="278" fillId="0" borderId="0"/>
    <xf numFmtId="0" fontId="59" fillId="0" borderId="0"/>
    <xf numFmtId="0" fontId="19" fillId="0" borderId="0"/>
    <xf numFmtId="0" fontId="70" fillId="0" borderId="0"/>
    <xf numFmtId="0" fontId="272" fillId="82" borderId="116"/>
    <xf numFmtId="0" fontId="56" fillId="0" borderId="52"/>
    <xf numFmtId="0" fontId="19" fillId="0" borderId="0"/>
    <xf numFmtId="0" fontId="278" fillId="0" borderId="0"/>
    <xf numFmtId="0" fontId="70" fillId="0" borderId="0"/>
    <xf numFmtId="0" fontId="70" fillId="0" borderId="0"/>
    <xf numFmtId="0" fontId="278" fillId="0" borderId="0"/>
    <xf numFmtId="0" fontId="70" fillId="0" borderId="0"/>
    <xf numFmtId="0" fontId="64" fillId="0" borderId="55"/>
    <xf numFmtId="0" fontId="70" fillId="0" borderId="0"/>
    <xf numFmtId="0" fontId="139" fillId="44" borderId="61"/>
    <xf numFmtId="0" fontId="74" fillId="56" borderId="0"/>
    <xf numFmtId="0" fontId="70" fillId="0" borderId="0"/>
    <xf numFmtId="0" fontId="19" fillId="0" borderId="0"/>
    <xf numFmtId="0" fontId="278" fillId="0" borderId="0"/>
    <xf numFmtId="0" fontId="70" fillId="0" borderId="0"/>
    <xf numFmtId="0" fontId="70" fillId="0" borderId="0"/>
    <xf numFmtId="0" fontId="278" fillId="0" borderId="0"/>
    <xf numFmtId="0" fontId="70" fillId="0" borderId="0"/>
    <xf numFmtId="0" fontId="70" fillId="0" borderId="0"/>
    <xf numFmtId="0" fontId="19" fillId="0" borderId="0"/>
    <xf numFmtId="0" fontId="19" fillId="0" borderId="0"/>
    <xf numFmtId="0" fontId="278" fillId="0" borderId="0"/>
    <xf numFmtId="0" fontId="278" fillId="0" borderId="0"/>
    <xf numFmtId="0" fontId="56" fillId="0" borderId="52"/>
    <xf numFmtId="0" fontId="70" fillId="0" borderId="0"/>
    <xf numFmtId="0" fontId="278" fillId="0" borderId="0"/>
    <xf numFmtId="0" fontId="70" fillId="0" borderId="0"/>
    <xf numFmtId="0" fontId="70" fillId="0" borderId="0"/>
    <xf numFmtId="0" fontId="70" fillId="0" borderId="0"/>
    <xf numFmtId="0" fontId="19" fillId="0" borderId="0"/>
    <xf numFmtId="0" fontId="278" fillId="0" borderId="0"/>
    <xf numFmtId="0" fontId="19" fillId="0" borderId="0"/>
    <xf numFmtId="0" fontId="278" fillId="48" borderId="83"/>
    <xf numFmtId="0" fontId="59" fillId="0" borderId="54"/>
    <xf numFmtId="0" fontId="59" fillId="0" borderId="54"/>
    <xf numFmtId="0" fontId="278" fillId="0" borderId="0"/>
    <xf numFmtId="0" fontId="59" fillId="0" borderId="54"/>
    <xf numFmtId="0" fontId="70" fillId="0" borderId="0"/>
    <xf numFmtId="0" fontId="70" fillId="0" borderId="0"/>
    <xf numFmtId="0" fontId="70" fillId="0" borderId="0"/>
    <xf numFmtId="0" fontId="70" fillId="0" borderId="0"/>
    <xf numFmtId="0" fontId="19" fillId="0" borderId="0"/>
    <xf numFmtId="0" fontId="278" fillId="0" borderId="0"/>
    <xf numFmtId="0" fontId="278" fillId="0" borderId="0"/>
    <xf numFmtId="0" fontId="278" fillId="0" borderId="0"/>
    <xf numFmtId="0" fontId="70" fillId="0" borderId="0"/>
    <xf numFmtId="0" fontId="278" fillId="0" borderId="0"/>
    <xf numFmtId="0" fontId="70" fillId="0" borderId="0"/>
    <xf numFmtId="0" fontId="70" fillId="0" borderId="0"/>
    <xf numFmtId="0" fontId="70" fillId="0" borderId="0"/>
    <xf numFmtId="0" fontId="270" fillId="0" borderId="112"/>
    <xf numFmtId="0" fontId="278" fillId="0" borderId="0"/>
    <xf numFmtId="0" fontId="119" fillId="0" borderId="54"/>
    <xf numFmtId="0" fontId="70" fillId="0" borderId="0"/>
    <xf numFmtId="0" fontId="19" fillId="0" borderId="0"/>
    <xf numFmtId="0" fontId="278" fillId="0" borderId="0"/>
    <xf numFmtId="0" fontId="270" fillId="0" borderId="112"/>
    <xf numFmtId="0" fontId="278" fillId="0" borderId="0"/>
    <xf numFmtId="0" fontId="46" fillId="0" borderId="0"/>
    <xf numFmtId="0" fontId="118" fillId="0" borderId="0"/>
    <xf numFmtId="0" fontId="19" fillId="0" borderId="0"/>
    <xf numFmtId="0" fontId="19" fillId="43" borderId="0"/>
    <xf numFmtId="0" fontId="70" fillId="0" borderId="0"/>
    <xf numFmtId="0" fontId="70" fillId="0" borderId="0"/>
    <xf numFmtId="0" fontId="272" fillId="0" borderId="144"/>
    <xf numFmtId="0" fontId="70" fillId="0" borderId="0"/>
    <xf numFmtId="0" fontId="278" fillId="0" borderId="0"/>
    <xf numFmtId="0" fontId="70" fillId="0" borderId="0"/>
    <xf numFmtId="0" fontId="70" fillId="0" borderId="0"/>
    <xf numFmtId="0" fontId="59" fillId="0" borderId="54"/>
    <xf numFmtId="0" fontId="228" fillId="45" borderId="84"/>
    <xf numFmtId="0" fontId="70" fillId="0" borderId="0"/>
    <xf numFmtId="0" fontId="272" fillId="82" borderId="116"/>
    <xf numFmtId="0" fontId="19" fillId="0" borderId="0"/>
    <xf numFmtId="0" fontId="76" fillId="59" borderId="0"/>
    <xf numFmtId="0" fontId="70" fillId="0" borderId="0"/>
    <xf numFmtId="0" fontId="19" fillId="0" borderId="0"/>
    <xf numFmtId="0" fontId="56" fillId="0" borderId="52"/>
    <xf numFmtId="0" fontId="19" fillId="0" borderId="0"/>
    <xf numFmtId="0" fontId="256" fillId="0" borderId="0"/>
    <xf numFmtId="0" fontId="19" fillId="0" borderId="0"/>
    <xf numFmtId="0" fontId="70" fillId="0" borderId="0"/>
    <xf numFmtId="0" fontId="139" fillId="44" borderId="61"/>
    <xf numFmtId="0" fontId="19" fillId="0" borderId="0"/>
    <xf numFmtId="0" fontId="70" fillId="0" borderId="0"/>
    <xf numFmtId="0" fontId="278" fillId="48" borderId="83"/>
    <xf numFmtId="0" fontId="70" fillId="0" borderId="0"/>
    <xf numFmtId="0" fontId="70" fillId="0" borderId="0"/>
    <xf numFmtId="0" fontId="278" fillId="48" borderId="83"/>
    <xf numFmtId="0" fontId="56" fillId="0" borderId="52"/>
    <xf numFmtId="0" fontId="19" fillId="0" borderId="0"/>
    <xf numFmtId="0" fontId="278" fillId="48" borderId="83"/>
    <xf numFmtId="0" fontId="70" fillId="0" borderId="0"/>
    <xf numFmtId="0" fontId="278" fillId="0" borderId="0"/>
    <xf numFmtId="0" fontId="278" fillId="0" borderId="0"/>
    <xf numFmtId="0" fontId="59" fillId="0" borderId="54"/>
    <xf numFmtId="0" fontId="70" fillId="0" borderId="0"/>
    <xf numFmtId="0" fontId="270" fillId="0" borderId="112"/>
    <xf numFmtId="0" fontId="70" fillId="0" borderId="0"/>
    <xf numFmtId="0" fontId="8" fillId="44" borderId="0"/>
    <xf numFmtId="0" fontId="74" fillId="58" borderId="0"/>
    <xf numFmtId="0" fontId="19" fillId="0" borderId="0"/>
    <xf numFmtId="0" fontId="19" fillId="0" borderId="0"/>
    <xf numFmtId="0" fontId="19" fillId="0" borderId="0"/>
    <xf numFmtId="0" fontId="192" fillId="0" borderId="79"/>
    <xf numFmtId="0" fontId="19" fillId="0" borderId="0"/>
    <xf numFmtId="0" fontId="70" fillId="0" borderId="0"/>
    <xf numFmtId="0" fontId="70" fillId="0" borderId="0"/>
    <xf numFmtId="0" fontId="70" fillId="0" borderId="0"/>
    <xf numFmtId="0" fontId="270" fillId="0" borderId="112"/>
    <xf numFmtId="0" fontId="19" fillId="0" borderId="0"/>
    <xf numFmtId="0" fontId="278" fillId="48" borderId="83"/>
    <xf numFmtId="0" fontId="278" fillId="0" borderId="0"/>
    <xf numFmtId="0" fontId="70" fillId="0" borderId="0"/>
    <xf numFmtId="0" fontId="19" fillId="0" borderId="0"/>
    <xf numFmtId="0" fontId="70" fillId="0" borderId="0"/>
    <xf numFmtId="0" fontId="70" fillId="0" borderId="0"/>
    <xf numFmtId="0" fontId="278" fillId="0" borderId="0"/>
    <xf numFmtId="0" fontId="19" fillId="0" borderId="0"/>
    <xf numFmtId="0" fontId="70" fillId="0" borderId="0"/>
    <xf numFmtId="0" fontId="19" fillId="0" borderId="0"/>
    <xf numFmtId="0" fontId="70" fillId="0" borderId="0"/>
    <xf numFmtId="0" fontId="70" fillId="0" borderId="0"/>
    <xf numFmtId="0" fontId="19" fillId="0" borderId="0"/>
    <xf numFmtId="0" fontId="70" fillId="0" borderId="0"/>
    <xf numFmtId="0" fontId="70" fillId="0" borderId="0"/>
    <xf numFmtId="0" fontId="139" fillId="44" borderId="61"/>
    <xf numFmtId="0" fontId="70" fillId="0" borderId="0"/>
    <xf numFmtId="0" fontId="19" fillId="0" borderId="0"/>
    <xf numFmtId="0" fontId="70" fillId="0" borderId="0"/>
    <xf numFmtId="0" fontId="101" fillId="13" borderId="0"/>
    <xf numFmtId="0" fontId="70" fillId="0" borderId="0"/>
    <xf numFmtId="0" fontId="70" fillId="0" borderId="0"/>
    <xf numFmtId="0" fontId="168" fillId="79" borderId="0"/>
    <xf numFmtId="0" fontId="19" fillId="0" borderId="0"/>
    <xf numFmtId="0" fontId="203" fillId="0" borderId="0"/>
    <xf numFmtId="0" fontId="19" fillId="0" borderId="0"/>
    <xf numFmtId="0" fontId="70" fillId="0" borderId="0"/>
    <xf numFmtId="0" fontId="70" fillId="0" borderId="0"/>
    <xf numFmtId="0" fontId="74" fillId="49" borderId="0"/>
    <xf numFmtId="0" fontId="139" fillId="44" borderId="61"/>
    <xf numFmtId="0" fontId="70" fillId="0" borderId="0"/>
    <xf numFmtId="0" fontId="139" fillId="44" borderId="61"/>
    <xf numFmtId="0" fontId="45" fillId="57" borderId="0"/>
    <xf numFmtId="0" fontId="70" fillId="0" borderId="0"/>
    <xf numFmtId="0" fontId="70" fillId="0" borderId="0"/>
    <xf numFmtId="0" fontId="19" fillId="0" borderId="0"/>
    <xf numFmtId="0" fontId="270" fillId="0" borderId="112"/>
    <xf numFmtId="0" fontId="278" fillId="0" borderId="0"/>
    <xf numFmtId="0" fontId="70" fillId="0" borderId="0"/>
    <xf numFmtId="0" fontId="70" fillId="0" borderId="0"/>
    <xf numFmtId="0" fontId="19" fillId="0" borderId="0"/>
    <xf numFmtId="0" fontId="270" fillId="0" borderId="112"/>
    <xf numFmtId="0" fontId="278" fillId="0" borderId="0"/>
    <xf numFmtId="0" fontId="164" fillId="0" borderId="0"/>
    <xf numFmtId="0" fontId="70" fillId="0" borderId="0"/>
    <xf numFmtId="0" fontId="70" fillId="0" borderId="0"/>
    <xf numFmtId="0" fontId="70" fillId="0" borderId="0"/>
    <xf numFmtId="0" fontId="70" fillId="0" borderId="0"/>
    <xf numFmtId="0" fontId="278" fillId="0" borderId="0"/>
    <xf numFmtId="0" fontId="278" fillId="0" borderId="0"/>
    <xf numFmtId="0" fontId="278" fillId="0" borderId="0"/>
    <xf numFmtId="0" fontId="19" fillId="0" borderId="0"/>
    <xf numFmtId="0" fontId="278" fillId="0" borderId="0"/>
    <xf numFmtId="0" fontId="70" fillId="0" borderId="0"/>
    <xf numFmtId="0" fontId="70" fillId="0" borderId="0"/>
    <xf numFmtId="0" fontId="70" fillId="0" borderId="0"/>
    <xf numFmtId="0" fontId="278" fillId="0" borderId="0"/>
    <xf numFmtId="0" fontId="59" fillId="0" borderId="0"/>
    <xf numFmtId="0" fontId="70" fillId="0" borderId="0"/>
    <xf numFmtId="0" fontId="270" fillId="0" borderId="112"/>
    <xf numFmtId="0" fontId="19" fillId="0" borderId="0"/>
    <xf numFmtId="0" fontId="19" fillId="0" borderId="0"/>
    <xf numFmtId="0" fontId="278" fillId="0" borderId="0"/>
    <xf numFmtId="0" fontId="249" fillId="0" borderId="0"/>
    <xf numFmtId="0" fontId="278" fillId="0" borderId="0"/>
    <xf numFmtId="0" fontId="19" fillId="0" borderId="0"/>
    <xf numFmtId="0" fontId="70" fillId="0" borderId="0"/>
    <xf numFmtId="0" fontId="278" fillId="0" borderId="0"/>
    <xf numFmtId="0" fontId="139" fillId="44" borderId="61"/>
    <xf numFmtId="0" fontId="70" fillId="0" borderId="0"/>
    <xf numFmtId="0" fontId="19" fillId="0" borderId="0"/>
    <xf numFmtId="0" fontId="70" fillId="0" borderId="0"/>
    <xf numFmtId="0" fontId="70" fillId="0" borderId="0"/>
    <xf numFmtId="0" fontId="70" fillId="0" borderId="0"/>
    <xf numFmtId="0" fontId="70" fillId="0" borderId="0"/>
    <xf numFmtId="0" fontId="70" fillId="0" borderId="0"/>
    <xf numFmtId="0" fontId="19" fillId="0" borderId="0"/>
    <xf numFmtId="0" fontId="70" fillId="0" borderId="0"/>
    <xf numFmtId="0" fontId="278" fillId="0" borderId="0"/>
    <xf numFmtId="0" fontId="139" fillId="44" borderId="61"/>
    <xf numFmtId="0" fontId="70" fillId="0" borderId="0"/>
    <xf numFmtId="0" fontId="70" fillId="0" borderId="0"/>
    <xf numFmtId="0" fontId="70" fillId="0" borderId="0"/>
    <xf numFmtId="0" fontId="19" fillId="0" borderId="0"/>
    <xf numFmtId="0" fontId="19" fillId="0" borderId="0"/>
    <xf numFmtId="0" fontId="278" fillId="0" borderId="0"/>
    <xf numFmtId="0" fontId="19" fillId="0" borderId="0"/>
    <xf numFmtId="0" fontId="278" fillId="0" borderId="0"/>
    <xf numFmtId="0" fontId="228" fillId="45" borderId="84"/>
    <xf numFmtId="0" fontId="70" fillId="0" borderId="0"/>
    <xf numFmtId="0" fontId="70" fillId="0" borderId="0"/>
    <xf numFmtId="0" fontId="19" fillId="0" borderId="0"/>
    <xf numFmtId="0" fontId="70" fillId="0" borderId="0"/>
    <xf numFmtId="0" fontId="19" fillId="0" borderId="0"/>
    <xf numFmtId="0" fontId="278" fillId="0" borderId="0"/>
    <xf numFmtId="0" fontId="70" fillId="0" borderId="0"/>
    <xf numFmtId="0" fontId="56" fillId="0" borderId="52"/>
    <xf numFmtId="0" fontId="74" fillId="60" borderId="0"/>
    <xf numFmtId="0" fontId="70" fillId="0" borderId="0"/>
    <xf numFmtId="0" fontId="70" fillId="0" borderId="0"/>
    <xf numFmtId="0" fontId="70" fillId="0" borderId="0"/>
    <xf numFmtId="0" fontId="70" fillId="0" borderId="0"/>
    <xf numFmtId="0" fontId="270" fillId="0" borderId="112"/>
    <xf numFmtId="0" fontId="19" fillId="0" borderId="0"/>
    <xf numFmtId="0" fontId="278" fillId="48" borderId="83"/>
    <xf numFmtId="0" fontId="270" fillId="0" borderId="112"/>
    <xf numFmtId="0" fontId="270" fillId="0" borderId="112"/>
    <xf numFmtId="0" fontId="19" fillId="0" borderId="0"/>
    <xf numFmtId="0" fontId="19" fillId="0" borderId="0"/>
    <xf numFmtId="0" fontId="79" fillId="0" borderId="168"/>
    <xf numFmtId="0" fontId="76" fillId="51" borderId="0"/>
    <xf numFmtId="0" fontId="46" fillId="0" borderId="0"/>
    <xf numFmtId="0" fontId="278" fillId="0" borderId="0"/>
    <xf numFmtId="0" fontId="278" fillId="0" borderId="0"/>
    <xf numFmtId="0" fontId="278" fillId="0" borderId="0"/>
    <xf numFmtId="0" fontId="278" fillId="0" borderId="0"/>
    <xf numFmtId="0" fontId="278" fillId="0" borderId="0"/>
    <xf numFmtId="0" fontId="278" fillId="48" borderId="83"/>
    <xf numFmtId="0" fontId="70" fillId="0" borderId="0"/>
    <xf numFmtId="0" fontId="270" fillId="0" borderId="112"/>
    <xf numFmtId="0" fontId="278" fillId="0" borderId="0"/>
    <xf numFmtId="0" fontId="70" fillId="0" borderId="0"/>
    <xf numFmtId="0" fontId="19" fillId="0" borderId="0"/>
    <xf numFmtId="0" fontId="278" fillId="48" borderId="83"/>
    <xf numFmtId="0" fontId="70" fillId="0" borderId="0"/>
    <xf numFmtId="0" fontId="70" fillId="0" borderId="0"/>
    <xf numFmtId="0" fontId="278" fillId="0" borderId="0"/>
    <xf numFmtId="0" fontId="163" fillId="0" borderId="114"/>
    <xf numFmtId="0" fontId="79" fillId="0" borderId="116"/>
    <xf numFmtId="0" fontId="278" fillId="0" borderId="0"/>
    <xf numFmtId="0" fontId="272" fillId="0" borderId="0"/>
    <xf numFmtId="0" fontId="59" fillId="0" borderId="54"/>
    <xf numFmtId="0" fontId="70" fillId="0" borderId="0"/>
    <xf numFmtId="0" fontId="139" fillId="44" borderId="61"/>
    <xf numFmtId="0" fontId="19" fillId="0" borderId="0"/>
    <xf numFmtId="0" fontId="19" fillId="0" borderId="0"/>
    <xf numFmtId="0" fontId="70" fillId="0" borderId="0"/>
    <xf numFmtId="0" fontId="19" fillId="0" borderId="0"/>
    <xf numFmtId="0" fontId="70" fillId="0" borderId="0"/>
    <xf numFmtId="0" fontId="278" fillId="48" borderId="83"/>
    <xf numFmtId="0" fontId="70" fillId="0" borderId="0"/>
    <xf numFmtId="0" fontId="270" fillId="0" borderId="112"/>
    <xf numFmtId="0" fontId="19" fillId="0" borderId="0"/>
    <xf numFmtId="0" fontId="278" fillId="48" borderId="83"/>
    <xf numFmtId="0" fontId="70" fillId="0" borderId="0"/>
    <xf numFmtId="0" fontId="76" fillId="55" borderId="0"/>
    <xf numFmtId="0" fontId="278" fillId="0" borderId="0"/>
    <xf numFmtId="0" fontId="70" fillId="0" borderId="0"/>
    <xf numFmtId="0" fontId="50" fillId="0" borderId="0"/>
    <xf numFmtId="0" fontId="70" fillId="0" borderId="0"/>
    <xf numFmtId="0" fontId="70" fillId="0" borderId="0"/>
    <xf numFmtId="0" fontId="70" fillId="0" borderId="0"/>
    <xf numFmtId="0" fontId="19" fillId="0" borderId="0"/>
    <xf numFmtId="0" fontId="278" fillId="0" borderId="0"/>
    <xf numFmtId="0" fontId="278" fillId="0" borderId="0"/>
    <xf numFmtId="0" fontId="278" fillId="0" borderId="0"/>
    <xf numFmtId="0" fontId="70" fillId="0" borderId="0"/>
    <xf numFmtId="0" fontId="278" fillId="0" borderId="0"/>
    <xf numFmtId="0" fontId="70" fillId="0" borderId="0"/>
    <xf numFmtId="0" fontId="70" fillId="0" borderId="0"/>
    <xf numFmtId="0" fontId="278" fillId="0" borderId="0"/>
    <xf numFmtId="0" fontId="64" fillId="0" borderId="55"/>
    <xf numFmtId="0" fontId="19" fillId="0" borderId="0"/>
    <xf numFmtId="0" fontId="278" fillId="0" borderId="0"/>
    <xf numFmtId="0" fontId="19" fillId="0" borderId="0"/>
    <xf numFmtId="0" fontId="19" fillId="0" borderId="0"/>
    <xf numFmtId="0" fontId="3" fillId="63" borderId="137"/>
    <xf numFmtId="0" fontId="70" fillId="0" borderId="0"/>
    <xf numFmtId="0" fontId="278" fillId="48" borderId="83"/>
    <xf numFmtId="0" fontId="70" fillId="0" borderId="0"/>
    <xf numFmtId="0" fontId="59" fillId="0" borderId="54"/>
    <xf numFmtId="0" fontId="278" fillId="0" borderId="0"/>
    <xf numFmtId="0" fontId="278" fillId="0" borderId="0"/>
    <xf numFmtId="0" fontId="51" fillId="0" borderId="0"/>
    <xf numFmtId="0" fontId="50" fillId="0" borderId="0"/>
    <xf numFmtId="0" fontId="19" fillId="0" borderId="0"/>
    <xf numFmtId="0" fontId="70" fillId="0" borderId="0"/>
    <xf numFmtId="0" fontId="278" fillId="48" borderId="83"/>
    <xf numFmtId="0" fontId="278" fillId="0" borderId="0"/>
    <xf numFmtId="0" fontId="70" fillId="0" borderId="0"/>
    <xf numFmtId="0" fontId="139" fillId="44" borderId="61"/>
    <xf numFmtId="0" fontId="37" fillId="43" borderId="0"/>
    <xf numFmtId="0" fontId="49" fillId="0" borderId="0"/>
    <xf numFmtId="0" fontId="278" fillId="48" borderId="83"/>
    <xf numFmtId="0" fontId="70" fillId="39" borderId="0"/>
    <xf numFmtId="0" fontId="70" fillId="0" borderId="0"/>
    <xf numFmtId="0" fontId="70" fillId="0" borderId="0"/>
    <xf numFmtId="0" fontId="278" fillId="0" borderId="0"/>
    <xf numFmtId="0" fontId="14" fillId="0" borderId="0"/>
    <xf numFmtId="0" fontId="278" fillId="48" borderId="83"/>
    <xf numFmtId="0" fontId="70" fillId="0" borderId="0"/>
    <xf numFmtId="0" fontId="276" fillId="0" borderId="132"/>
    <xf numFmtId="0" fontId="19" fillId="0" borderId="0"/>
    <xf numFmtId="0" fontId="50" fillId="0" borderId="0"/>
    <xf numFmtId="0" fontId="19" fillId="0" borderId="0"/>
    <xf numFmtId="0" fontId="70" fillId="0" borderId="0"/>
    <xf numFmtId="0" fontId="19" fillId="0" borderId="0"/>
    <xf numFmtId="0" fontId="278" fillId="48" borderId="83"/>
    <xf numFmtId="0" fontId="19" fillId="0" borderId="0"/>
    <xf numFmtId="0" fontId="19" fillId="0" borderId="0"/>
    <xf numFmtId="0" fontId="71" fillId="48" borderId="0"/>
    <xf numFmtId="0" fontId="278" fillId="0" borderId="0"/>
    <xf numFmtId="0" fontId="74" fillId="56" borderId="0"/>
    <xf numFmtId="0" fontId="70" fillId="0" borderId="0"/>
    <xf numFmtId="0" fontId="19" fillId="0" borderId="0"/>
    <xf numFmtId="0" fontId="278" fillId="0" borderId="0"/>
    <xf numFmtId="0" fontId="70" fillId="0" borderId="0"/>
    <xf numFmtId="0" fontId="19" fillId="0" borderId="0"/>
    <xf numFmtId="0" fontId="139" fillId="44" borderId="61"/>
    <xf numFmtId="0" fontId="62" fillId="0" borderId="0"/>
    <xf numFmtId="0" fontId="34" fillId="0" borderId="44"/>
    <xf numFmtId="0" fontId="19" fillId="0" borderId="0"/>
    <xf numFmtId="0" fontId="70" fillId="0" borderId="0"/>
    <xf numFmtId="0" fontId="70" fillId="0" borderId="0"/>
    <xf numFmtId="0" fontId="70" fillId="0" borderId="0"/>
    <xf numFmtId="0" fontId="19" fillId="0" borderId="0"/>
    <xf numFmtId="0" fontId="19" fillId="0" borderId="0"/>
    <xf numFmtId="0" fontId="70" fillId="0" borderId="0"/>
    <xf numFmtId="0" fontId="70" fillId="0" borderId="0"/>
    <xf numFmtId="0" fontId="70" fillId="0" borderId="0"/>
    <xf numFmtId="0" fontId="139" fillId="44" borderId="61"/>
    <xf numFmtId="0" fontId="59" fillId="0" borderId="0"/>
    <xf numFmtId="0" fontId="278" fillId="0" borderId="0"/>
    <xf numFmtId="0" fontId="70" fillId="0" borderId="0"/>
    <xf numFmtId="0" fontId="139" fillId="44" borderId="61"/>
    <xf numFmtId="0" fontId="70" fillId="0" borderId="0"/>
    <xf numFmtId="0" fontId="56" fillId="0" borderId="52"/>
    <xf numFmtId="0" fontId="70" fillId="0" borderId="0"/>
    <xf numFmtId="0" fontId="19" fillId="0" borderId="0"/>
    <xf numFmtId="0" fontId="50" fillId="0" borderId="0"/>
    <xf numFmtId="0" fontId="278" fillId="0" borderId="0"/>
    <xf numFmtId="0" fontId="113" fillId="0" borderId="0"/>
    <xf numFmtId="0" fontId="19" fillId="0" borderId="0"/>
    <xf numFmtId="0" fontId="19" fillId="0" borderId="0"/>
    <xf numFmtId="0" fontId="70" fillId="0" borderId="0"/>
    <xf numFmtId="0" fontId="74" fillId="55" borderId="0"/>
    <xf numFmtId="0" fontId="56" fillId="0" borderId="52"/>
    <xf numFmtId="0" fontId="70" fillId="0" borderId="0"/>
    <xf numFmtId="0" fontId="278" fillId="48" borderId="83"/>
    <xf numFmtId="0" fontId="278" fillId="0" borderId="0"/>
    <xf numFmtId="0" fontId="19" fillId="0" borderId="0"/>
    <xf numFmtId="0" fontId="70" fillId="0" borderId="0"/>
    <xf numFmtId="0" fontId="98" fillId="45" borderId="47"/>
    <xf numFmtId="0" fontId="19" fillId="0" borderId="0"/>
    <xf numFmtId="0" fontId="270" fillId="0" borderId="112"/>
    <xf numFmtId="0" fontId="70" fillId="0" borderId="0"/>
    <xf numFmtId="0" fontId="19" fillId="0" borderId="0"/>
    <xf numFmtId="0" fontId="278" fillId="0" borderId="0"/>
    <xf numFmtId="0" fontId="19" fillId="0" borderId="0"/>
    <xf numFmtId="0" fontId="45" fillId="50" borderId="0"/>
    <xf numFmtId="0" fontId="70" fillId="0" borderId="0"/>
    <xf numFmtId="0" fontId="70" fillId="0" borderId="0"/>
    <xf numFmtId="0" fontId="70" fillId="0" borderId="0"/>
    <xf numFmtId="0" fontId="19" fillId="0" borderId="0"/>
    <xf numFmtId="0" fontId="70" fillId="0" borderId="0"/>
    <xf numFmtId="0" fontId="278" fillId="48" borderId="83"/>
    <xf numFmtId="0" fontId="70" fillId="0" borderId="0"/>
    <xf numFmtId="0" fontId="70" fillId="0" borderId="0"/>
    <xf numFmtId="0" fontId="139" fillId="44" borderId="61"/>
    <xf numFmtId="0" fontId="19" fillId="0" borderId="0"/>
    <xf numFmtId="0" fontId="74" fillId="53" borderId="0"/>
    <xf numFmtId="0" fontId="70" fillId="0" borderId="0"/>
    <xf numFmtId="0" fontId="278" fillId="0" borderId="0"/>
    <xf numFmtId="0" fontId="56" fillId="0" borderId="52"/>
    <xf numFmtId="0" fontId="278" fillId="0" borderId="0"/>
    <xf numFmtId="0" fontId="46" fillId="0" borderId="0"/>
    <xf numFmtId="0" fontId="56" fillId="0" borderId="52"/>
    <xf numFmtId="0" fontId="139" fillId="44" borderId="61"/>
    <xf numFmtId="0" fontId="278" fillId="48" borderId="83"/>
    <xf numFmtId="0" fontId="50" fillId="0" borderId="0"/>
    <xf numFmtId="0" fontId="157" fillId="76" borderId="128"/>
    <xf numFmtId="0" fontId="278" fillId="0" borderId="0"/>
    <xf numFmtId="0" fontId="70" fillId="0" borderId="0"/>
    <xf numFmtId="0" fontId="70" fillId="0" borderId="0"/>
    <xf numFmtId="0" fontId="58" fillId="0" borderId="0"/>
    <xf numFmtId="0" fontId="270" fillId="0" borderId="112"/>
    <xf numFmtId="0" fontId="19" fillId="0" borderId="0"/>
    <xf numFmtId="0" fontId="19" fillId="0" borderId="0"/>
    <xf numFmtId="0" fontId="192" fillId="0" borderId="79"/>
    <xf numFmtId="0" fontId="139" fillId="44" borderId="61"/>
    <xf numFmtId="0" fontId="278" fillId="0" borderId="0"/>
    <xf numFmtId="0" fontId="278" fillId="48" borderId="83"/>
    <xf numFmtId="0" fontId="70" fillId="0" borderId="0"/>
    <xf numFmtId="0" fontId="270" fillId="0" borderId="112"/>
    <xf numFmtId="0" fontId="70" fillId="0" borderId="0"/>
    <xf numFmtId="0" fontId="70" fillId="0" borderId="0"/>
    <xf numFmtId="0" fontId="70" fillId="0" borderId="0"/>
    <xf numFmtId="0" fontId="70" fillId="0" borderId="0"/>
    <xf numFmtId="0" fontId="19" fillId="0" borderId="0"/>
    <xf numFmtId="0" fontId="70" fillId="0" borderId="0"/>
    <xf numFmtId="0" fontId="19" fillId="0" borderId="0"/>
    <xf numFmtId="0" fontId="19" fillId="0" borderId="0"/>
    <xf numFmtId="0" fontId="278" fillId="0" borderId="0"/>
    <xf numFmtId="0" fontId="139" fillId="44" borderId="61"/>
    <xf numFmtId="0" fontId="70" fillId="0" borderId="0"/>
    <xf numFmtId="0" fontId="278" fillId="0" borderId="0"/>
    <xf numFmtId="0" fontId="70" fillId="0" borderId="0"/>
    <xf numFmtId="0" fontId="74" fillId="53" borderId="0"/>
    <xf numFmtId="0" fontId="260" fillId="74" borderId="0"/>
    <xf numFmtId="0" fontId="278" fillId="0" borderId="0"/>
    <xf numFmtId="0" fontId="19" fillId="0" borderId="0"/>
    <xf numFmtId="0" fontId="278" fillId="48" borderId="83"/>
    <xf numFmtId="0" fontId="56" fillId="0" borderId="52"/>
    <xf numFmtId="0" fontId="262" fillId="0" borderId="0"/>
    <xf numFmtId="0" fontId="19" fillId="0" borderId="0"/>
    <xf numFmtId="0" fontId="70" fillId="0" borderId="0"/>
    <xf numFmtId="0" fontId="59" fillId="0" borderId="54"/>
    <xf numFmtId="0" fontId="278" fillId="0" borderId="0"/>
    <xf numFmtId="0" fontId="70" fillId="46" borderId="0"/>
    <xf numFmtId="0" fontId="8" fillId="51" borderId="0"/>
    <xf numFmtId="0" fontId="19" fillId="0" borderId="0"/>
    <xf numFmtId="0" fontId="76" fillId="51" borderId="0"/>
    <xf numFmtId="0" fontId="278" fillId="0" borderId="0"/>
    <xf numFmtId="0" fontId="19" fillId="0" borderId="0"/>
    <xf numFmtId="0" fontId="278" fillId="48" borderId="83"/>
    <xf numFmtId="0" fontId="139" fillId="44" borderId="61"/>
    <xf numFmtId="0" fontId="70" fillId="0" borderId="0"/>
    <xf numFmtId="0" fontId="70" fillId="0" borderId="0"/>
    <xf numFmtId="0" fontId="19" fillId="0" borderId="0"/>
    <xf numFmtId="0" fontId="270" fillId="0" borderId="112"/>
    <xf numFmtId="0" fontId="70" fillId="0" borderId="0"/>
    <xf numFmtId="0" fontId="70" fillId="0" borderId="0"/>
    <xf numFmtId="0" fontId="70" fillId="50" borderId="0"/>
    <xf numFmtId="0" fontId="70" fillId="0" borderId="0"/>
    <xf numFmtId="0" fontId="19" fillId="0" borderId="0"/>
    <xf numFmtId="0" fontId="79" fillId="0" borderId="116"/>
    <xf numFmtId="0" fontId="64" fillId="0" borderId="55"/>
    <xf numFmtId="0" fontId="70" fillId="0" borderId="0"/>
    <xf numFmtId="0" fontId="19" fillId="0" borderId="0"/>
    <xf numFmtId="0" fontId="278" fillId="48" borderId="83"/>
    <xf numFmtId="0" fontId="70" fillId="0" borderId="0"/>
    <xf numFmtId="0" fontId="278" fillId="0" borderId="0"/>
    <xf numFmtId="0" fontId="278" fillId="0" borderId="0"/>
    <xf numFmtId="0" fontId="64" fillId="0" borderId="55"/>
    <xf numFmtId="0" fontId="19" fillId="0" borderId="0"/>
    <xf numFmtId="0" fontId="278" fillId="0" borderId="0"/>
    <xf numFmtId="0" fontId="139" fillId="44" borderId="61"/>
    <xf numFmtId="0" fontId="19" fillId="0" borderId="0"/>
    <xf numFmtId="0" fontId="19" fillId="0" borderId="0"/>
    <xf numFmtId="0" fontId="19" fillId="0" borderId="0"/>
    <xf numFmtId="0" fontId="278" fillId="48" borderId="83"/>
    <xf numFmtId="0" fontId="70" fillId="0" borderId="0"/>
    <xf numFmtId="0" fontId="278" fillId="0" borderId="0"/>
    <xf numFmtId="0" fontId="70" fillId="0" borderId="0"/>
    <xf numFmtId="0" fontId="70" fillId="0" borderId="0"/>
    <xf numFmtId="0" fontId="278" fillId="0" borderId="0"/>
    <xf numFmtId="0" fontId="70" fillId="40" borderId="0"/>
    <xf numFmtId="0" fontId="70" fillId="0" borderId="0"/>
    <xf numFmtId="0" fontId="81" fillId="0" borderId="132"/>
    <xf numFmtId="0" fontId="70" fillId="0" borderId="0"/>
    <xf numFmtId="0" fontId="19" fillId="0" borderId="0"/>
    <xf numFmtId="0" fontId="54" fillId="0" borderId="0"/>
    <xf numFmtId="0" fontId="19" fillId="0" borderId="0"/>
    <xf numFmtId="0" fontId="70" fillId="0" borderId="0"/>
    <xf numFmtId="0" fontId="70" fillId="0" borderId="0"/>
    <xf numFmtId="0" fontId="278" fillId="0" borderId="0"/>
    <xf numFmtId="0" fontId="70" fillId="0" borderId="0"/>
    <xf numFmtId="0" fontId="19" fillId="0" borderId="0"/>
    <xf numFmtId="0" fontId="70" fillId="0" borderId="0"/>
    <xf numFmtId="0" fontId="70" fillId="0" borderId="0"/>
    <xf numFmtId="0" fontId="19" fillId="0" borderId="0"/>
    <xf numFmtId="0" fontId="278" fillId="48" borderId="83"/>
    <xf numFmtId="0" fontId="139" fillId="44" borderId="61"/>
    <xf numFmtId="0" fontId="70" fillId="0" borderId="0"/>
    <xf numFmtId="0" fontId="278" fillId="0" borderId="0"/>
    <xf numFmtId="0" fontId="52" fillId="0" borderId="0"/>
    <xf numFmtId="0" fontId="59" fillId="0" borderId="54"/>
    <xf numFmtId="0" fontId="140" fillId="44" borderId="61"/>
    <xf numFmtId="0" fontId="74" fillId="54" borderId="0"/>
    <xf numFmtId="0" fontId="278" fillId="0" borderId="0"/>
    <xf numFmtId="0" fontId="19" fillId="0" borderId="0"/>
    <xf numFmtId="0" fontId="139" fillId="44" borderId="61"/>
    <xf numFmtId="0" fontId="19" fillId="0" borderId="0"/>
    <xf numFmtId="0" fontId="278" fillId="0" borderId="0"/>
    <xf numFmtId="0" fontId="70" fillId="0" borderId="0"/>
    <xf numFmtId="0" fontId="139" fillId="44" borderId="61"/>
    <xf numFmtId="0" fontId="278" fillId="0" borderId="0"/>
    <xf numFmtId="0" fontId="70" fillId="0" borderId="0"/>
    <xf numFmtId="0" fontId="139" fillId="44" borderId="61"/>
    <xf numFmtId="0" fontId="19" fillId="0" borderId="0"/>
    <xf numFmtId="0" fontId="70" fillId="0" borderId="0"/>
    <xf numFmtId="0" fontId="70" fillId="0" borderId="0"/>
    <xf numFmtId="0" fontId="70" fillId="0" borderId="0"/>
    <xf numFmtId="0" fontId="70" fillId="0" borderId="0"/>
    <xf numFmtId="0" fontId="45" fillId="50" borderId="0"/>
    <xf numFmtId="0" fontId="139" fillId="44" borderId="61"/>
    <xf numFmtId="0" fontId="70" fillId="0" borderId="0"/>
    <xf numFmtId="0" fontId="278" fillId="48" borderId="83"/>
    <xf numFmtId="0" fontId="19" fillId="33" borderId="0"/>
    <xf numFmtId="0" fontId="19" fillId="0" borderId="0"/>
    <xf numFmtId="0" fontId="19" fillId="0" borderId="0"/>
    <xf numFmtId="0" fontId="19" fillId="0" borderId="0"/>
    <xf numFmtId="0" fontId="278" fillId="0" borderId="0"/>
    <xf numFmtId="0" fontId="278" fillId="48" borderId="83"/>
    <xf numFmtId="0" fontId="56" fillId="0" borderId="52"/>
    <xf numFmtId="0" fontId="19" fillId="0" borderId="0"/>
    <xf numFmtId="0" fontId="278" fillId="0" borderId="0"/>
    <xf numFmtId="0" fontId="46" fillId="0" borderId="0"/>
    <xf numFmtId="0" fontId="19" fillId="0" borderId="0"/>
    <xf numFmtId="0" fontId="270" fillId="0" borderId="112"/>
    <xf numFmtId="0" fontId="70" fillId="0" borderId="0"/>
    <xf numFmtId="0" fontId="70" fillId="0" borderId="0"/>
    <xf numFmtId="0" fontId="70" fillId="0" borderId="0"/>
    <xf numFmtId="0" fontId="70" fillId="0" borderId="0"/>
    <xf numFmtId="0" fontId="19" fillId="0" borderId="0"/>
    <xf numFmtId="0" fontId="270" fillId="0" borderId="112"/>
    <xf numFmtId="0" fontId="139" fillId="44" borderId="61"/>
    <xf numFmtId="0" fontId="19" fillId="0" borderId="0"/>
    <xf numFmtId="0" fontId="70" fillId="0" borderId="0"/>
    <xf numFmtId="0" fontId="19" fillId="0" borderId="0"/>
    <xf numFmtId="0" fontId="70" fillId="0" borderId="0"/>
    <xf numFmtId="0" fontId="70" fillId="0" borderId="0"/>
    <xf numFmtId="0" fontId="19" fillId="0" borderId="0"/>
    <xf numFmtId="0" fontId="278" fillId="0" borderId="0"/>
    <xf numFmtId="0" fontId="70" fillId="0" borderId="0"/>
    <xf numFmtId="0" fontId="19" fillId="0" borderId="0"/>
    <xf numFmtId="0" fontId="19" fillId="0" borderId="0"/>
    <xf numFmtId="0" fontId="19" fillId="0" borderId="0"/>
    <xf numFmtId="0" fontId="139" fillId="44" borderId="61"/>
    <xf numFmtId="0" fontId="19" fillId="0" borderId="0"/>
    <xf numFmtId="0" fontId="56" fillId="0" borderId="52"/>
    <xf numFmtId="0" fontId="59" fillId="0" borderId="54"/>
    <xf numFmtId="0" fontId="46" fillId="0" borderId="0"/>
    <xf numFmtId="0" fontId="278" fillId="48" borderId="83"/>
    <xf numFmtId="0" fontId="278" fillId="0" borderId="0"/>
    <xf numFmtId="0" fontId="278" fillId="0" borderId="0"/>
    <xf numFmtId="0" fontId="70" fillId="0" borderId="0"/>
    <xf numFmtId="0" fontId="70" fillId="0" borderId="0"/>
    <xf numFmtId="0" fontId="70" fillId="0" borderId="0"/>
    <xf numFmtId="0" fontId="70" fillId="0" borderId="0"/>
    <xf numFmtId="0" fontId="62" fillId="0" borderId="0"/>
    <xf numFmtId="0" fontId="45" fillId="71" borderId="0"/>
    <xf numFmtId="0" fontId="70" fillId="0" borderId="0"/>
    <xf numFmtId="0" fontId="278" fillId="48" borderId="83"/>
    <xf numFmtId="0" fontId="19" fillId="0" borderId="0"/>
    <xf numFmtId="0" fontId="139" fillId="44" borderId="61"/>
    <xf numFmtId="0" fontId="46" fillId="0" borderId="0"/>
    <xf numFmtId="0" fontId="278" fillId="0" borderId="0"/>
    <xf numFmtId="0" fontId="278" fillId="0" borderId="0"/>
    <xf numFmtId="0" fontId="70" fillId="0" borderId="0"/>
    <xf numFmtId="0" fontId="64" fillId="0" borderId="55"/>
    <xf numFmtId="0" fontId="45" fillId="57" borderId="0"/>
    <xf numFmtId="0" fontId="56" fillId="0" borderId="52"/>
    <xf numFmtId="0" fontId="139" fillId="44" borderId="61"/>
    <xf numFmtId="0" fontId="46" fillId="0" borderId="0"/>
    <xf numFmtId="0" fontId="21" fillId="0" borderId="111"/>
    <xf numFmtId="0" fontId="70" fillId="0" borderId="0"/>
    <xf numFmtId="0" fontId="19" fillId="0" borderId="0"/>
    <xf numFmtId="0" fontId="70" fillId="0" borderId="0"/>
    <xf numFmtId="0" fontId="70" fillId="0" borderId="0"/>
    <xf numFmtId="0" fontId="278" fillId="48" borderId="83"/>
    <xf numFmtId="0" fontId="70" fillId="0" borderId="0"/>
    <xf numFmtId="0" fontId="19" fillId="0" borderId="0"/>
    <xf numFmtId="0" fontId="278" fillId="0" borderId="0"/>
    <xf numFmtId="0" fontId="70" fillId="0" borderId="0"/>
    <xf numFmtId="0" fontId="19" fillId="0" borderId="0"/>
    <xf numFmtId="0" fontId="70" fillId="0" borderId="0"/>
    <xf numFmtId="0" fontId="139" fillId="44" borderId="61"/>
    <xf numFmtId="0" fontId="19" fillId="0" borderId="0"/>
    <xf numFmtId="0" fontId="70" fillId="0" borderId="0"/>
    <xf numFmtId="0" fontId="19" fillId="0" borderId="0"/>
    <xf numFmtId="0" fontId="70" fillId="0" borderId="0"/>
    <xf numFmtId="0" fontId="278" fillId="0" borderId="0"/>
    <xf numFmtId="0" fontId="19" fillId="25" borderId="0"/>
    <xf numFmtId="0" fontId="70" fillId="0" borderId="0"/>
    <xf numFmtId="0" fontId="19" fillId="0" borderId="0"/>
    <xf numFmtId="0" fontId="192" fillId="0" borderId="79"/>
    <xf numFmtId="0" fontId="70" fillId="0" borderId="0"/>
    <xf numFmtId="0" fontId="278" fillId="0" borderId="0"/>
    <xf numFmtId="0" fontId="278" fillId="0" borderId="0"/>
    <xf numFmtId="0" fontId="278" fillId="0" borderId="0"/>
    <xf numFmtId="0" fontId="70" fillId="0" borderId="0"/>
    <xf numFmtId="0" fontId="278" fillId="0" borderId="0"/>
    <xf numFmtId="0" fontId="19" fillId="0" borderId="0"/>
    <xf numFmtId="0" fontId="19" fillId="0" borderId="0"/>
    <xf numFmtId="0" fontId="74" fillId="54" borderId="0"/>
    <xf numFmtId="0" fontId="70" fillId="0" borderId="0"/>
    <xf numFmtId="0" fontId="70" fillId="0" borderId="0"/>
    <xf numFmtId="0" fontId="70" fillId="0" borderId="0"/>
    <xf numFmtId="0" fontId="19" fillId="0" borderId="0"/>
    <xf numFmtId="0" fontId="278" fillId="0" borderId="0"/>
    <xf numFmtId="0" fontId="278" fillId="0" borderId="0"/>
    <xf numFmtId="0" fontId="139" fillId="44" borderId="61"/>
    <xf numFmtId="0" fontId="56" fillId="0" borderId="52"/>
    <xf numFmtId="0" fontId="64" fillId="0" borderId="55"/>
    <xf numFmtId="0" fontId="270" fillId="0" borderId="112"/>
    <xf numFmtId="0" fontId="19" fillId="0" borderId="0"/>
    <xf numFmtId="0" fontId="19" fillId="0" borderId="0"/>
    <xf numFmtId="0" fontId="278" fillId="0" borderId="0"/>
    <xf numFmtId="0" fontId="70" fillId="0" borderId="0"/>
    <xf numFmtId="0" fontId="19" fillId="0" borderId="0"/>
    <xf numFmtId="0" fontId="59" fillId="0" borderId="54"/>
    <xf numFmtId="0" fontId="278" fillId="0" borderId="0"/>
    <xf numFmtId="0" fontId="70" fillId="0" borderId="0"/>
    <xf numFmtId="0" fontId="278" fillId="0" borderId="0"/>
    <xf numFmtId="0" fontId="278" fillId="0" borderId="0"/>
    <xf numFmtId="0" fontId="270" fillId="0" borderId="112"/>
    <xf numFmtId="0" fontId="70" fillId="0" borderId="0"/>
    <xf numFmtId="0" fontId="70" fillId="0" borderId="0"/>
    <xf numFmtId="0" fontId="70" fillId="0" borderId="0"/>
    <xf numFmtId="0" fontId="74" fillId="54" borderId="0"/>
    <xf numFmtId="0" fontId="19" fillId="0" borderId="0"/>
    <xf numFmtId="0" fontId="70" fillId="0" borderId="0"/>
    <xf numFmtId="0" fontId="70" fillId="0" borderId="0"/>
    <xf numFmtId="0" fontId="70" fillId="0" borderId="0"/>
    <xf numFmtId="0" fontId="278" fillId="0" borderId="0"/>
    <xf numFmtId="0" fontId="19" fillId="0" borderId="0"/>
    <xf numFmtId="0" fontId="19" fillId="0" borderId="0"/>
    <xf numFmtId="0" fontId="270" fillId="0" borderId="112"/>
    <xf numFmtId="0" fontId="70" fillId="0" borderId="0"/>
    <xf numFmtId="0" fontId="47" fillId="0" borderId="0"/>
    <xf numFmtId="0" fontId="70" fillId="0" borderId="0"/>
    <xf numFmtId="0" fontId="19" fillId="0" borderId="0"/>
    <xf numFmtId="0" fontId="19" fillId="0" borderId="0"/>
    <xf numFmtId="0" fontId="19" fillId="0" borderId="0"/>
    <xf numFmtId="0" fontId="70" fillId="0" borderId="0"/>
    <xf numFmtId="0" fontId="278" fillId="0" borderId="0"/>
    <xf numFmtId="0" fontId="46" fillId="0" borderId="0"/>
    <xf numFmtId="0" fontId="70" fillId="0" borderId="0"/>
    <xf numFmtId="0" fontId="70" fillId="0" borderId="0"/>
    <xf numFmtId="0" fontId="278" fillId="0" borderId="0"/>
    <xf numFmtId="0" fontId="70" fillId="0" borderId="0"/>
    <xf numFmtId="0" fontId="70" fillId="0" borderId="0"/>
    <xf numFmtId="0" fontId="59" fillId="0" borderId="54"/>
    <xf numFmtId="0" fontId="70" fillId="0" borderId="0"/>
    <xf numFmtId="0" fontId="70" fillId="0" borderId="0"/>
    <xf numFmtId="0" fontId="70" fillId="0" borderId="0"/>
    <xf numFmtId="0" fontId="278" fillId="0" borderId="0"/>
    <xf numFmtId="0" fontId="81" fillId="0" borderId="132"/>
    <xf numFmtId="0" fontId="272" fillId="82" borderId="116"/>
    <xf numFmtId="0" fontId="28" fillId="0" borderId="0"/>
    <xf numFmtId="0" fontId="70" fillId="0" borderId="0"/>
    <xf numFmtId="0" fontId="70" fillId="0" borderId="0"/>
    <xf numFmtId="0" fontId="278" fillId="0" borderId="0"/>
    <xf numFmtId="0" fontId="76" fillId="55" borderId="0"/>
    <xf numFmtId="0" fontId="278" fillId="0" borderId="0"/>
    <xf numFmtId="0" fontId="278" fillId="0" borderId="0"/>
    <xf numFmtId="0" fontId="278" fillId="0" borderId="0"/>
    <xf numFmtId="0" fontId="278" fillId="0" borderId="0"/>
    <xf numFmtId="0" fontId="59" fillId="0" borderId="54"/>
    <xf numFmtId="0" fontId="278" fillId="48" borderId="83"/>
    <xf numFmtId="0" fontId="70" fillId="0" borderId="0"/>
    <xf numFmtId="0" fontId="70" fillId="0" borderId="0"/>
    <xf numFmtId="0" fontId="19" fillId="0" borderId="0"/>
    <xf numFmtId="0" fontId="76" fillId="51" borderId="0"/>
    <xf numFmtId="0" fontId="278" fillId="0" borderId="0"/>
    <xf numFmtId="0" fontId="70" fillId="0" borderId="0"/>
    <xf numFmtId="0" fontId="113" fillId="0" borderId="0"/>
    <xf numFmtId="0" fontId="70" fillId="0" borderId="0"/>
    <xf numFmtId="0" fontId="19" fillId="0" borderId="0"/>
    <xf numFmtId="0" fontId="278" fillId="0" borderId="0"/>
    <xf numFmtId="0" fontId="70" fillId="0" borderId="0"/>
    <xf numFmtId="0" fontId="70" fillId="0" borderId="0"/>
    <xf numFmtId="0" fontId="278" fillId="0" borderId="0"/>
    <xf numFmtId="0" fontId="70" fillId="0" borderId="0"/>
    <xf numFmtId="0" fontId="278" fillId="0" borderId="0"/>
    <xf numFmtId="0" fontId="74" fillId="60" borderId="0"/>
    <xf numFmtId="0" fontId="19" fillId="0" borderId="0"/>
    <xf numFmtId="0" fontId="70" fillId="0" borderId="0"/>
    <xf numFmtId="0" fontId="19" fillId="0" borderId="0"/>
    <xf numFmtId="0" fontId="123" fillId="0" borderId="168"/>
    <xf numFmtId="0" fontId="70" fillId="0" borderId="0"/>
    <xf numFmtId="0" fontId="63" fillId="0" borderId="55"/>
    <xf numFmtId="0" fontId="19" fillId="0" borderId="0"/>
    <xf numFmtId="0" fontId="62" fillId="0" borderId="0"/>
    <xf numFmtId="0" fontId="70" fillId="0" borderId="0"/>
    <xf numFmtId="0" fontId="70" fillId="0" borderId="0"/>
    <xf numFmtId="0" fontId="56" fillId="0" borderId="52"/>
    <xf numFmtId="0" fontId="278" fillId="0" borderId="0"/>
    <xf numFmtId="0" fontId="70" fillId="0" borderId="0"/>
    <xf numFmtId="0" fontId="19" fillId="0" borderId="0"/>
    <xf numFmtId="0" fontId="278" fillId="48" borderId="83"/>
    <xf numFmtId="0" fontId="70" fillId="0" borderId="0"/>
    <xf numFmtId="0" fontId="278" fillId="0" borderId="0"/>
    <xf numFmtId="0" fontId="278" fillId="0" borderId="0"/>
    <xf numFmtId="0" fontId="70" fillId="0" borderId="0"/>
    <xf numFmtId="0" fontId="70" fillId="0" borderId="0"/>
    <xf numFmtId="0" fontId="70" fillId="0" borderId="0"/>
    <xf numFmtId="0" fontId="19" fillId="0" borderId="0"/>
    <xf numFmtId="0" fontId="278" fillId="0" borderId="0"/>
    <xf numFmtId="0" fontId="70" fillId="0" borderId="0"/>
    <xf numFmtId="0" fontId="142" fillId="0" borderId="0"/>
    <xf numFmtId="0" fontId="70" fillId="0" borderId="0"/>
    <xf numFmtId="0" fontId="56" fillId="0" borderId="52"/>
    <xf numFmtId="0" fontId="278" fillId="0" borderId="0"/>
    <xf numFmtId="0" fontId="29" fillId="0" borderId="0"/>
    <xf numFmtId="0" fontId="56" fillId="0" borderId="52"/>
    <xf numFmtId="0" fontId="278" fillId="0" borderId="0"/>
    <xf numFmtId="0" fontId="278" fillId="0" borderId="0"/>
    <xf numFmtId="0" fontId="19" fillId="0" borderId="0"/>
    <xf numFmtId="0" fontId="19" fillId="0" borderId="0"/>
    <xf numFmtId="0" fontId="70" fillId="0" borderId="0"/>
    <xf numFmtId="0" fontId="278" fillId="0" borderId="0"/>
    <xf numFmtId="0" fontId="70" fillId="0" borderId="0"/>
    <xf numFmtId="0" fontId="70" fillId="0" borderId="0"/>
    <xf numFmtId="0" fontId="19" fillId="0" borderId="0"/>
    <xf numFmtId="0" fontId="70" fillId="0" borderId="0"/>
    <xf numFmtId="0" fontId="19" fillId="0" borderId="0"/>
    <xf numFmtId="0" fontId="228" fillId="45" borderId="84"/>
    <xf numFmtId="0" fontId="104" fillId="0" borderId="63"/>
    <xf numFmtId="0" fontId="70" fillId="0" borderId="0"/>
    <xf numFmtId="0" fontId="70" fillId="0" borderId="0"/>
    <xf numFmtId="0" fontId="278" fillId="0" borderId="0"/>
    <xf numFmtId="0" fontId="270" fillId="0" borderId="112"/>
    <xf numFmtId="0" fontId="70" fillId="0" borderId="0"/>
    <xf numFmtId="0" fontId="70" fillId="0" borderId="0"/>
    <xf numFmtId="0" fontId="278" fillId="48" borderId="83"/>
    <xf numFmtId="0" fontId="278" fillId="0" borderId="0"/>
    <xf numFmtId="0" fontId="70" fillId="0" borderId="0"/>
    <xf numFmtId="0" fontId="139" fillId="44" borderId="61"/>
    <xf numFmtId="0" fontId="278" fillId="0" borderId="0"/>
    <xf numFmtId="0" fontId="19" fillId="0" borderId="0"/>
    <xf numFmtId="0" fontId="79" fillId="0" borderId="168"/>
    <xf numFmtId="0" fontId="192" fillId="0" borderId="79"/>
    <xf numFmtId="0" fontId="278" fillId="0" borderId="0"/>
    <xf numFmtId="0" fontId="19" fillId="0" borderId="0"/>
    <xf numFmtId="0" fontId="19" fillId="0" borderId="0"/>
    <xf numFmtId="0" fontId="70" fillId="0" borderId="0"/>
    <xf numFmtId="0" fontId="270" fillId="0" borderId="112"/>
    <xf numFmtId="0" fontId="70" fillId="0" borderId="0"/>
    <xf numFmtId="0" fontId="19" fillId="0" borderId="0"/>
    <xf numFmtId="0" fontId="59" fillId="0" borderId="0"/>
    <xf numFmtId="0" fontId="70" fillId="0" borderId="0"/>
    <xf numFmtId="0" fontId="19" fillId="40" borderId="0"/>
    <xf numFmtId="0" fontId="70" fillId="0" borderId="0"/>
    <xf numFmtId="0" fontId="70" fillId="0" borderId="0"/>
    <xf numFmtId="0" fontId="270" fillId="0" borderId="112"/>
    <xf numFmtId="0" fontId="139" fillId="44" borderId="61"/>
    <xf numFmtId="0" fontId="278" fillId="0" borderId="0"/>
    <xf numFmtId="0" fontId="278" fillId="0" borderId="0"/>
    <xf numFmtId="0" fontId="70" fillId="0" borderId="0"/>
    <xf numFmtId="0" fontId="70" fillId="0" borderId="0"/>
    <xf numFmtId="0" fontId="19" fillId="0" borderId="0"/>
    <xf numFmtId="0" fontId="278" fillId="48" borderId="83"/>
    <xf numFmtId="0" fontId="70" fillId="0" borderId="0"/>
    <xf numFmtId="0" fontId="278" fillId="0" borderId="0"/>
    <xf numFmtId="0" fontId="270" fillId="0" borderId="112"/>
    <xf numFmtId="0" fontId="70" fillId="0" borderId="0"/>
    <xf numFmtId="0" fontId="70" fillId="0" borderId="0"/>
    <xf numFmtId="0" fontId="19" fillId="0" borderId="0"/>
    <xf numFmtId="0" fontId="278" fillId="0" borderId="0"/>
    <xf numFmtId="0" fontId="70" fillId="0" borderId="0"/>
    <xf numFmtId="0" fontId="139" fillId="44" borderId="61"/>
    <xf numFmtId="0" fontId="278" fillId="0" borderId="0"/>
    <xf numFmtId="0" fontId="19" fillId="0" borderId="0"/>
    <xf numFmtId="0" fontId="278" fillId="0" borderId="0"/>
    <xf numFmtId="0" fontId="70" fillId="0" borderId="0"/>
    <xf numFmtId="0" fontId="70" fillId="0" borderId="0"/>
    <xf numFmtId="0" fontId="19" fillId="0" borderId="0"/>
    <xf numFmtId="0" fontId="70" fillId="41" borderId="0"/>
    <xf numFmtId="0" fontId="70" fillId="0" borderId="0"/>
    <xf numFmtId="0" fontId="46" fillId="0" borderId="0"/>
    <xf numFmtId="0" fontId="59" fillId="0" borderId="0"/>
    <xf numFmtId="0" fontId="278" fillId="0" borderId="0"/>
    <xf numFmtId="0" fontId="139" fillId="44" borderId="61"/>
    <xf numFmtId="0" fontId="270" fillId="0" borderId="112"/>
    <xf numFmtId="0" fontId="278" fillId="48" borderId="83"/>
    <xf numFmtId="0" fontId="70" fillId="0" borderId="0"/>
    <xf numFmtId="0" fontId="70" fillId="0" borderId="0"/>
    <xf numFmtId="0" fontId="19" fillId="0" borderId="0"/>
    <xf numFmtId="0" fontId="19" fillId="0" borderId="0"/>
    <xf numFmtId="0" fontId="278" fillId="0" borderId="0"/>
    <xf numFmtId="0" fontId="19" fillId="0" borderId="0"/>
    <xf numFmtId="0" fontId="19" fillId="0" borderId="0"/>
    <xf numFmtId="0" fontId="70" fillId="0" borderId="0"/>
    <xf numFmtId="0" fontId="70" fillId="0" borderId="0"/>
    <xf numFmtId="0" fontId="19" fillId="0" borderId="0"/>
    <xf numFmtId="0" fontId="278" fillId="0" borderId="0"/>
    <xf numFmtId="0" fontId="70" fillId="0" borderId="0"/>
    <xf numFmtId="0" fontId="70" fillId="0" borderId="0"/>
    <xf numFmtId="0" fontId="17" fillId="0" borderId="114"/>
    <xf numFmtId="0" fontId="19" fillId="0" borderId="0"/>
    <xf numFmtId="0" fontId="19" fillId="0" borderId="0"/>
    <xf numFmtId="0" fontId="19" fillId="0" borderId="0"/>
    <xf numFmtId="0" fontId="272" fillId="82" borderId="116"/>
    <xf numFmtId="0" fontId="70" fillId="0" borderId="0"/>
    <xf numFmtId="0" fontId="278" fillId="0" borderId="0"/>
    <xf numFmtId="0" fontId="270" fillId="0" borderId="112"/>
    <xf numFmtId="0" fontId="59" fillId="0" borderId="54"/>
    <xf numFmtId="0" fontId="19" fillId="0" borderId="0"/>
    <xf numFmtId="0" fontId="46" fillId="0" borderId="0"/>
    <xf numFmtId="0" fontId="70" fillId="0" borderId="0"/>
    <xf numFmtId="0" fontId="278" fillId="0" borderId="0"/>
    <xf numFmtId="0" fontId="56" fillId="0" borderId="52"/>
    <xf numFmtId="0" fontId="70" fillId="0" borderId="0"/>
    <xf numFmtId="0" fontId="278" fillId="0" borderId="0"/>
    <xf numFmtId="0" fontId="278" fillId="0" borderId="0"/>
    <xf numFmtId="0" fontId="19" fillId="0" borderId="0"/>
    <xf numFmtId="0" fontId="19" fillId="0" borderId="0"/>
    <xf numFmtId="0" fontId="278" fillId="0" borderId="0"/>
    <xf numFmtId="0" fontId="19" fillId="0" borderId="0"/>
    <xf numFmtId="0" fontId="272" fillId="0" borderId="144"/>
    <xf numFmtId="0" fontId="70" fillId="0" borderId="0"/>
    <xf numFmtId="0" fontId="70" fillId="0" borderId="0"/>
    <xf numFmtId="0" fontId="278" fillId="0" borderId="0"/>
    <xf numFmtId="0" fontId="278" fillId="0" borderId="0"/>
    <xf numFmtId="0" fontId="70" fillId="0" borderId="0"/>
    <xf numFmtId="0" fontId="19" fillId="0" borderId="0"/>
    <xf numFmtId="0" fontId="70" fillId="0" borderId="0"/>
    <xf numFmtId="0" fontId="270" fillId="0" borderId="112"/>
    <xf numFmtId="0" fontId="70" fillId="0" borderId="0"/>
    <xf numFmtId="0" fontId="139" fillId="44" borderId="61"/>
    <xf numFmtId="0" fontId="278" fillId="0" borderId="0"/>
    <xf numFmtId="0" fontId="70" fillId="0" borderId="0"/>
    <xf numFmtId="0" fontId="70" fillId="0" borderId="0"/>
    <xf numFmtId="0" fontId="99" fillId="45" borderId="61"/>
    <xf numFmtId="0" fontId="278" fillId="0" borderId="0"/>
    <xf numFmtId="0" fontId="19" fillId="28" borderId="0"/>
    <xf numFmtId="0" fontId="19" fillId="0" borderId="0"/>
    <xf numFmtId="0" fontId="139" fillId="44" borderId="61"/>
    <xf numFmtId="0" fontId="272" fillId="0" borderId="146"/>
    <xf numFmtId="0" fontId="64" fillId="0" borderId="55"/>
    <xf numFmtId="0" fontId="81" fillId="0" borderId="132"/>
    <xf numFmtId="0" fontId="19" fillId="0" borderId="0"/>
    <xf numFmtId="0" fontId="19" fillId="0" borderId="0"/>
    <xf numFmtId="0" fontId="192" fillId="0" borderId="79"/>
    <xf numFmtId="0" fontId="70" fillId="0" borderId="0"/>
    <xf numFmtId="0" fontId="70" fillId="0" borderId="0"/>
    <xf numFmtId="0" fontId="19" fillId="0" borderId="0"/>
    <xf numFmtId="0" fontId="278" fillId="48" borderId="83"/>
    <xf numFmtId="0" fontId="278" fillId="0" borderId="0"/>
    <xf numFmtId="0" fontId="70" fillId="0" borderId="0"/>
    <xf numFmtId="0" fontId="278" fillId="0" borderId="0"/>
    <xf numFmtId="0" fontId="62" fillId="0" borderId="0"/>
    <xf numFmtId="0" fontId="81" fillId="0" borderId="0"/>
    <xf numFmtId="0" fontId="70" fillId="0" borderId="0"/>
    <xf numFmtId="0" fontId="74" fillId="55" borderId="0"/>
    <xf numFmtId="0" fontId="70" fillId="0" borderId="0"/>
    <xf numFmtId="0" fontId="270" fillId="0" borderId="112"/>
    <xf numFmtId="0" fontId="278" fillId="48" borderId="83"/>
    <xf numFmtId="0" fontId="70" fillId="0" borderId="0"/>
    <xf numFmtId="0" fontId="19" fillId="0" borderId="0"/>
    <xf numFmtId="0" fontId="70" fillId="0" borderId="0"/>
    <xf numFmtId="0" fontId="59" fillId="0" borderId="54"/>
    <xf numFmtId="0" fontId="70" fillId="0" borderId="0"/>
    <xf numFmtId="0" fontId="70" fillId="0" borderId="0"/>
    <xf numFmtId="0" fontId="278" fillId="0" borderId="0"/>
    <xf numFmtId="0" fontId="278" fillId="0" borderId="0"/>
    <xf numFmtId="0" fontId="19" fillId="0" borderId="0"/>
    <xf numFmtId="0" fontId="278" fillId="0" borderId="0"/>
    <xf numFmtId="0" fontId="70" fillId="0" borderId="0"/>
    <xf numFmtId="0" fontId="59" fillId="0" borderId="0"/>
    <xf numFmtId="0" fontId="70" fillId="0" borderId="0"/>
    <xf numFmtId="0" fontId="70" fillId="0" borderId="0"/>
    <xf numFmtId="0" fontId="70" fillId="0" borderId="0"/>
    <xf numFmtId="0" fontId="70" fillId="0" borderId="0"/>
    <xf numFmtId="0" fontId="8" fillId="44" borderId="0"/>
    <xf numFmtId="0" fontId="70" fillId="0" borderId="0"/>
    <xf numFmtId="0" fontId="46" fillId="0" borderId="0"/>
    <xf numFmtId="0" fontId="278" fillId="0" borderId="0"/>
    <xf numFmtId="0" fontId="59" fillId="0" borderId="54"/>
    <xf numFmtId="0" fontId="70" fillId="0" borderId="0"/>
    <xf numFmtId="0" fontId="19" fillId="0" borderId="0"/>
    <xf numFmtId="0" fontId="19" fillId="0" borderId="0"/>
    <xf numFmtId="0" fontId="278" fillId="0" borderId="0"/>
    <xf numFmtId="0" fontId="75" fillId="0" borderId="0"/>
    <xf numFmtId="0" fontId="278" fillId="0" borderId="0"/>
    <xf numFmtId="0" fontId="70" fillId="0" borderId="0"/>
    <xf numFmtId="0" fontId="278" fillId="0" borderId="0"/>
    <xf numFmtId="0" fontId="46" fillId="0" borderId="0"/>
    <xf numFmtId="0" fontId="139" fillId="44" borderId="61"/>
    <xf numFmtId="0" fontId="19" fillId="0" borderId="0"/>
    <xf numFmtId="0" fontId="70" fillId="0" borderId="0"/>
    <xf numFmtId="0" fontId="70" fillId="0" borderId="0"/>
    <xf numFmtId="0" fontId="70" fillId="0" borderId="0"/>
    <xf numFmtId="0" fontId="19" fillId="0" borderId="0"/>
    <xf numFmtId="0" fontId="59" fillId="0" borderId="0"/>
    <xf numFmtId="0" fontId="46" fillId="0" borderId="0"/>
    <xf numFmtId="0" fontId="70" fillId="0" borderId="0"/>
    <xf numFmtId="0" fontId="19" fillId="0" borderId="0"/>
    <xf numFmtId="0" fontId="270" fillId="0" borderId="112"/>
    <xf numFmtId="0" fontId="278" fillId="0" borderId="0"/>
    <xf numFmtId="0" fontId="70" fillId="0" borderId="0"/>
    <xf numFmtId="0" fontId="19" fillId="0" borderId="0"/>
    <xf numFmtId="0" fontId="278" fillId="0" borderId="0"/>
    <xf numFmtId="0" fontId="70" fillId="0" borderId="0"/>
    <xf numFmtId="0" fontId="46" fillId="0" borderId="0"/>
    <xf numFmtId="0" fontId="70" fillId="0" borderId="0"/>
    <xf numFmtId="0" fontId="19" fillId="0" borderId="0"/>
    <xf numFmtId="0" fontId="70" fillId="0" borderId="0"/>
    <xf numFmtId="0" fontId="272" fillId="0" borderId="144"/>
    <xf numFmtId="0" fontId="278" fillId="48" borderId="83"/>
    <xf numFmtId="0" fontId="19" fillId="0" borderId="0"/>
    <xf numFmtId="0" fontId="278" fillId="0" borderId="0"/>
    <xf numFmtId="0" fontId="70" fillId="0" borderId="0"/>
    <xf numFmtId="0" fontId="19" fillId="0" borderId="0"/>
    <xf numFmtId="0" fontId="19" fillId="0" borderId="0"/>
    <xf numFmtId="0" fontId="270" fillId="0" borderId="112"/>
    <xf numFmtId="0" fontId="70" fillId="0" borderId="0"/>
    <xf numFmtId="0" fontId="278" fillId="0" borderId="0"/>
    <xf numFmtId="0" fontId="139" fillId="44" borderId="61"/>
    <xf numFmtId="0" fontId="52" fillId="0" borderId="0"/>
    <xf numFmtId="0" fontId="278" fillId="0" borderId="0"/>
    <xf numFmtId="0" fontId="70" fillId="0" borderId="0"/>
    <xf numFmtId="0" fontId="19" fillId="0" borderId="0"/>
    <xf numFmtId="0" fontId="70" fillId="0" borderId="0"/>
    <xf numFmtId="0" fontId="139" fillId="44" borderId="61"/>
    <xf numFmtId="0" fontId="276" fillId="0" borderId="132"/>
    <xf numFmtId="0" fontId="19" fillId="0" borderId="0"/>
    <xf numFmtId="0" fontId="278" fillId="0" borderId="0"/>
    <xf numFmtId="0" fontId="59" fillId="0" borderId="0"/>
    <xf numFmtId="0" fontId="139" fillId="44" borderId="61"/>
    <xf numFmtId="0" fontId="253" fillId="48" borderId="83"/>
    <xf numFmtId="0" fontId="70" fillId="0" borderId="0"/>
    <xf numFmtId="0" fontId="139" fillId="44" borderId="61"/>
    <xf numFmtId="0" fontId="70" fillId="0" borderId="0"/>
    <xf numFmtId="0" fontId="76" fillId="51" borderId="0"/>
    <xf numFmtId="0" fontId="278" fillId="0" borderId="0"/>
    <xf numFmtId="0" fontId="278" fillId="0" borderId="0"/>
    <xf numFmtId="0" fontId="115" fillId="0" borderId="0"/>
    <xf numFmtId="0" fontId="253" fillId="48" borderId="83"/>
    <xf numFmtId="0" fontId="70" fillId="0" borderId="0"/>
    <xf numFmtId="0" fontId="278" fillId="0" borderId="0"/>
    <xf numFmtId="0" fontId="278" fillId="0" borderId="0"/>
    <xf numFmtId="0" fontId="278" fillId="0" borderId="0"/>
    <xf numFmtId="0" fontId="70" fillId="0" borderId="0"/>
    <xf numFmtId="0" fontId="70" fillId="43" borderId="0"/>
    <xf numFmtId="0" fontId="70" fillId="0" borderId="0"/>
    <xf numFmtId="0" fontId="70" fillId="0" borderId="0"/>
    <xf numFmtId="0" fontId="170" fillId="0" borderId="0"/>
    <xf numFmtId="0" fontId="70" fillId="0" borderId="0"/>
    <xf numFmtId="0" fontId="70" fillId="0" borderId="0"/>
    <xf numFmtId="0" fontId="56" fillId="0" borderId="52"/>
    <xf numFmtId="0" fontId="64" fillId="0" borderId="55"/>
    <xf numFmtId="0" fontId="278" fillId="0" borderId="0"/>
    <xf numFmtId="0" fontId="70" fillId="40" borderId="0"/>
    <xf numFmtId="0" fontId="70" fillId="0" borderId="0"/>
    <xf numFmtId="0" fontId="70" fillId="0" borderId="0"/>
    <xf numFmtId="0" fontId="70" fillId="47" borderId="0"/>
    <xf numFmtId="0" fontId="278" fillId="48" borderId="83"/>
    <xf numFmtId="0" fontId="70" fillId="0" borderId="0"/>
    <xf numFmtId="0" fontId="85" fillId="0" borderId="144"/>
    <xf numFmtId="0" fontId="19" fillId="0" borderId="0"/>
    <xf numFmtId="0" fontId="70" fillId="0" borderId="0"/>
    <xf numFmtId="0" fontId="70" fillId="0" borderId="0"/>
    <xf numFmtId="0" fontId="139" fillId="44" borderId="61"/>
    <xf numFmtId="0" fontId="19" fillId="0" borderId="0"/>
    <xf numFmtId="0" fontId="70" fillId="0" borderId="0"/>
    <xf numFmtId="0" fontId="19" fillId="0" borderId="0"/>
    <xf numFmtId="0" fontId="19" fillId="0" borderId="0"/>
    <xf numFmtId="0" fontId="278" fillId="0" borderId="0"/>
    <xf numFmtId="0" fontId="70" fillId="0" borderId="0"/>
    <xf numFmtId="0" fontId="278" fillId="0" borderId="0"/>
    <xf numFmtId="0" fontId="70" fillId="0" borderId="0"/>
    <xf numFmtId="0" fontId="278" fillId="0" borderId="0"/>
    <xf numFmtId="0" fontId="19" fillId="40" borderId="0"/>
    <xf numFmtId="0" fontId="19" fillId="0" borderId="0"/>
    <xf numFmtId="0" fontId="70" fillId="40" borderId="0"/>
    <xf numFmtId="0" fontId="59" fillId="0" borderId="54"/>
    <xf numFmtId="0" fontId="70" fillId="0" borderId="0"/>
    <xf numFmtId="0" fontId="278" fillId="0" borderId="0"/>
    <xf numFmtId="0" fontId="270" fillId="0" borderId="112"/>
    <xf numFmtId="0" fontId="19" fillId="0" borderId="0"/>
    <xf numFmtId="0" fontId="70" fillId="0" borderId="0"/>
    <xf numFmtId="0" fontId="19" fillId="0" borderId="0"/>
    <xf numFmtId="0" fontId="270" fillId="0" borderId="112"/>
    <xf numFmtId="0" fontId="19" fillId="0" borderId="0"/>
    <xf numFmtId="0" fontId="19" fillId="48" borderId="0"/>
    <xf numFmtId="0" fontId="19" fillId="0" borderId="0"/>
    <xf numFmtId="0" fontId="19" fillId="0" borderId="0"/>
    <xf numFmtId="0" fontId="278" fillId="0" borderId="0"/>
    <xf numFmtId="0" fontId="70" fillId="0" borderId="0"/>
    <xf numFmtId="0" fontId="70" fillId="0" borderId="0"/>
    <xf numFmtId="0" fontId="46" fillId="0" borderId="0"/>
    <xf numFmtId="0" fontId="19" fillId="0" borderId="0"/>
    <xf numFmtId="0" fontId="70" fillId="0" borderId="0"/>
    <xf numFmtId="0" fontId="278" fillId="0" borderId="0"/>
    <xf numFmtId="0" fontId="70" fillId="0" borderId="0"/>
    <xf numFmtId="0" fontId="278" fillId="0" borderId="0"/>
    <xf numFmtId="0" fontId="278" fillId="48" borderId="83"/>
    <xf numFmtId="0" fontId="278" fillId="0" borderId="0"/>
    <xf numFmtId="0" fontId="70" fillId="0" borderId="0"/>
    <xf numFmtId="0" fontId="139" fillId="44" borderId="61"/>
    <xf numFmtId="0" fontId="19" fillId="0" borderId="0"/>
    <xf numFmtId="0" fontId="70" fillId="0" borderId="0"/>
    <xf numFmtId="0" fontId="278" fillId="0" borderId="0"/>
    <xf numFmtId="0" fontId="278" fillId="0" borderId="0"/>
    <xf numFmtId="0" fontId="19" fillId="0" borderId="0"/>
    <xf numFmtId="0" fontId="19" fillId="0" borderId="0"/>
    <xf numFmtId="0" fontId="19" fillId="0" borderId="0"/>
    <xf numFmtId="0" fontId="19" fillId="0" borderId="0"/>
    <xf numFmtId="0" fontId="278" fillId="0" borderId="0"/>
    <xf numFmtId="0" fontId="270" fillId="0" borderId="112"/>
    <xf numFmtId="0" fontId="278" fillId="0" borderId="0"/>
    <xf numFmtId="0" fontId="118" fillId="0" borderId="0"/>
    <xf numFmtId="0" fontId="139" fillId="44" borderId="61"/>
    <xf numFmtId="0" fontId="19" fillId="0" borderId="0"/>
    <xf numFmtId="0" fontId="70" fillId="0" borderId="0"/>
    <xf numFmtId="0" fontId="70" fillId="47" borderId="0"/>
    <xf numFmtId="0" fontId="278" fillId="0" borderId="0"/>
    <xf numFmtId="0" fontId="8" fillId="43" borderId="0"/>
    <xf numFmtId="0" fontId="270" fillId="0" borderId="112"/>
    <xf numFmtId="0" fontId="19" fillId="0" borderId="0"/>
    <xf numFmtId="0" fontId="278" fillId="0" borderId="103"/>
    <xf numFmtId="0" fontId="8" fillId="46" borderId="0"/>
    <xf numFmtId="0" fontId="70" fillId="0" borderId="0"/>
    <xf numFmtId="0" fontId="278" fillId="0" borderId="0"/>
    <xf numFmtId="0" fontId="79" fillId="0" borderId="116"/>
    <xf numFmtId="0" fontId="70" fillId="0" borderId="0"/>
    <xf numFmtId="0" fontId="82" fillId="0" borderId="0"/>
    <xf numFmtId="0" fontId="19" fillId="0" borderId="0"/>
    <xf numFmtId="0" fontId="70" fillId="0" borderId="0"/>
    <xf numFmtId="0" fontId="70" fillId="0" borderId="0"/>
    <xf numFmtId="0" fontId="70" fillId="0" borderId="0"/>
    <xf numFmtId="0" fontId="74" fillId="55" borderId="0"/>
    <xf numFmtId="0" fontId="19" fillId="0" borderId="0"/>
    <xf numFmtId="0" fontId="19" fillId="0" borderId="0"/>
    <xf numFmtId="0" fontId="70" fillId="0" borderId="0"/>
    <xf numFmtId="0" fontId="278" fillId="0" borderId="0"/>
    <xf numFmtId="0" fontId="278" fillId="0" borderId="0"/>
    <xf numFmtId="0" fontId="70" fillId="0" borderId="0"/>
    <xf numFmtId="0" fontId="59" fillId="0" borderId="54"/>
    <xf numFmtId="0" fontId="19" fillId="0" borderId="0"/>
    <xf numFmtId="0" fontId="70" fillId="0" borderId="0"/>
    <xf numFmtId="0" fontId="59" fillId="0" borderId="0"/>
    <xf numFmtId="0" fontId="208" fillId="1" borderId="132"/>
    <xf numFmtId="0" fontId="70" fillId="0" borderId="0"/>
    <xf numFmtId="0" fontId="70" fillId="0" borderId="0"/>
    <xf numFmtId="0" fontId="70" fillId="0" borderId="0"/>
    <xf numFmtId="0" fontId="19" fillId="0" borderId="0"/>
    <xf numFmtId="0" fontId="278" fillId="0" borderId="0"/>
    <xf numFmtId="0" fontId="21" fillId="0" borderId="111"/>
    <xf numFmtId="0" fontId="70" fillId="0" borderId="0"/>
    <xf numFmtId="0" fontId="134" fillId="0" borderId="0"/>
    <xf numFmtId="0" fontId="278" fillId="0" borderId="0"/>
    <xf numFmtId="0" fontId="70" fillId="0" borderId="0"/>
    <xf numFmtId="0" fontId="70" fillId="0" borderId="0"/>
    <xf numFmtId="0" fontId="99" fillId="45" borderId="61"/>
    <xf numFmtId="0" fontId="278" fillId="0" borderId="0"/>
    <xf numFmtId="0" fontId="70" fillId="0" borderId="0"/>
    <xf numFmtId="0" fontId="70" fillId="0" borderId="0"/>
    <xf numFmtId="0" fontId="272" fillId="0" borderId="144"/>
    <xf numFmtId="0" fontId="59" fillId="0" borderId="0"/>
    <xf numFmtId="0" fontId="70" fillId="0" borderId="0"/>
    <xf numFmtId="0" fontId="70" fillId="0" borderId="0"/>
    <xf numFmtId="0" fontId="19" fillId="0" borderId="0"/>
    <xf numFmtId="0" fontId="19" fillId="0" borderId="0"/>
    <xf numFmtId="0" fontId="70" fillId="0" borderId="0"/>
    <xf numFmtId="0" fontId="70" fillId="0" borderId="0"/>
    <xf numFmtId="0" fontId="70" fillId="0" borderId="0"/>
    <xf numFmtId="0" fontId="278" fillId="0" borderId="0"/>
    <xf numFmtId="0" fontId="278" fillId="0" borderId="0"/>
    <xf numFmtId="0" fontId="70" fillId="0" borderId="0"/>
    <xf numFmtId="0" fontId="70" fillId="0" borderId="0"/>
    <xf numFmtId="0" fontId="19" fillId="0" borderId="0"/>
    <xf numFmtId="0" fontId="70" fillId="0" borderId="0"/>
    <xf numFmtId="0" fontId="270" fillId="0" borderId="112"/>
    <xf numFmtId="0" fontId="19" fillId="0" borderId="0"/>
    <xf numFmtId="0" fontId="70" fillId="0" borderId="0"/>
    <xf numFmtId="0" fontId="278" fillId="0" borderId="0"/>
    <xf numFmtId="0" fontId="79" fillId="0" borderId="70"/>
    <xf numFmtId="0" fontId="19" fillId="0" borderId="0"/>
    <xf numFmtId="0" fontId="74" fillId="54" borderId="0"/>
    <xf numFmtId="0" fontId="70" fillId="0" borderId="0"/>
    <xf numFmtId="0" fontId="278" fillId="0" borderId="0"/>
    <xf numFmtId="0" fontId="70" fillId="0" borderId="0"/>
    <xf numFmtId="0" fontId="278" fillId="0" borderId="0"/>
    <xf numFmtId="0" fontId="278" fillId="0" borderId="0"/>
    <xf numFmtId="0" fontId="76" fillId="55" borderId="0"/>
    <xf numFmtId="0" fontId="70" fillId="0" borderId="0"/>
    <xf numFmtId="0" fontId="278" fillId="0" borderId="0"/>
    <xf numFmtId="0" fontId="47" fillId="0" borderId="0"/>
    <xf numFmtId="0" fontId="70" fillId="0" borderId="0"/>
    <xf numFmtId="0" fontId="99" fillId="45" borderId="61"/>
    <xf numFmtId="0" fontId="19" fillId="0" borderId="0"/>
    <xf numFmtId="0" fontId="56" fillId="0" borderId="52"/>
    <xf numFmtId="0" fontId="70" fillId="0" borderId="0"/>
    <xf numFmtId="0" fontId="70" fillId="0" borderId="0"/>
    <xf numFmtId="0" fontId="59" fillId="0" borderId="54"/>
    <xf numFmtId="0" fontId="64" fillId="0" borderId="55"/>
    <xf numFmtId="0" fontId="81" fillId="0" borderId="132"/>
    <xf numFmtId="0" fontId="270" fillId="0" borderId="112"/>
    <xf numFmtId="0" fontId="70" fillId="0" borderId="0"/>
    <xf numFmtId="0" fontId="70" fillId="0" borderId="0"/>
    <xf numFmtId="0" fontId="64" fillId="0" borderId="55"/>
    <xf numFmtId="0" fontId="41" fillId="45" borderId="48"/>
    <xf numFmtId="0" fontId="278" fillId="0" borderId="0"/>
    <xf numFmtId="0" fontId="70" fillId="0" borderId="0"/>
    <xf numFmtId="0" fontId="59" fillId="0" borderId="54"/>
    <xf numFmtId="0" fontId="70" fillId="43" borderId="0"/>
    <xf numFmtId="0" fontId="270" fillId="0" borderId="112"/>
    <xf numFmtId="0" fontId="278" fillId="0" borderId="0"/>
    <xf numFmtId="0" fontId="270" fillId="0" borderId="112"/>
    <xf numFmtId="0" fontId="56" fillId="0" borderId="52"/>
    <xf numFmtId="0" fontId="278" fillId="0" borderId="0"/>
    <xf numFmtId="0" fontId="139" fillId="44" borderId="61"/>
    <xf numFmtId="0" fontId="278" fillId="0" borderId="0"/>
    <xf numFmtId="0" fontId="278" fillId="0" borderId="0"/>
    <xf numFmtId="0" fontId="59" fillId="0" borderId="54"/>
    <xf numFmtId="0" fontId="70" fillId="0" borderId="0"/>
    <xf numFmtId="0" fontId="56" fillId="0" borderId="52"/>
    <xf numFmtId="0" fontId="70" fillId="0" borderId="0"/>
    <xf numFmtId="0" fontId="70" fillId="0" borderId="0"/>
    <xf numFmtId="0" fontId="278" fillId="0" borderId="0"/>
    <xf numFmtId="0" fontId="70" fillId="0" borderId="0"/>
    <xf numFmtId="0" fontId="278" fillId="0" borderId="0"/>
    <xf numFmtId="0" fontId="70" fillId="0" borderId="0"/>
    <xf numFmtId="0" fontId="19" fillId="0" borderId="0"/>
    <xf numFmtId="0" fontId="56" fillId="0" borderId="52"/>
    <xf numFmtId="0" fontId="19" fillId="0" borderId="0"/>
    <xf numFmtId="0" fontId="278" fillId="0" borderId="0"/>
    <xf numFmtId="0" fontId="122" fillId="0" borderId="66"/>
    <xf numFmtId="0" fontId="46" fillId="0" borderId="0"/>
    <xf numFmtId="0" fontId="278" fillId="48" borderId="83"/>
    <xf numFmtId="0" fontId="139" fillId="44" borderId="61"/>
    <xf numFmtId="0" fontId="70" fillId="0" borderId="0"/>
    <xf numFmtId="0" fontId="270" fillId="0" borderId="112"/>
    <xf numFmtId="0" fontId="70" fillId="0" borderId="0"/>
    <xf numFmtId="0" fontId="19" fillId="0" borderId="0"/>
    <xf numFmtId="0" fontId="19" fillId="0" borderId="0"/>
    <xf numFmtId="0" fontId="59" fillId="0" borderId="54"/>
    <xf numFmtId="0" fontId="19" fillId="0" borderId="0"/>
    <xf numFmtId="0" fontId="70" fillId="41" borderId="0"/>
    <xf numFmtId="0" fontId="278" fillId="0" borderId="0"/>
    <xf numFmtId="0" fontId="70" fillId="0" borderId="0"/>
    <xf numFmtId="0" fontId="19" fillId="0" borderId="0"/>
    <xf numFmtId="0" fontId="19" fillId="0" borderId="0"/>
    <xf numFmtId="0" fontId="45" fillId="50" borderId="0"/>
    <xf numFmtId="0" fontId="272" fillId="0" borderId="144"/>
    <xf numFmtId="0" fontId="70" fillId="0" borderId="0"/>
    <xf numFmtId="0" fontId="278" fillId="0" borderId="0"/>
    <xf numFmtId="0" fontId="70" fillId="0" borderId="0"/>
    <xf numFmtId="0" fontId="19" fillId="28" borderId="0"/>
    <xf numFmtId="0" fontId="46" fillId="0" borderId="0"/>
    <xf numFmtId="0" fontId="19" fillId="0" borderId="0"/>
    <xf numFmtId="0" fontId="17" fillId="0" borderId="114"/>
    <xf numFmtId="0" fontId="278" fillId="0" borderId="0"/>
    <xf numFmtId="0" fontId="123" fillId="0" borderId="0"/>
    <xf numFmtId="0" fontId="278" fillId="0" borderId="0"/>
    <xf numFmtId="0" fontId="139" fillId="44" borderId="61"/>
    <xf numFmtId="0" fontId="56" fillId="0" borderId="52"/>
    <xf numFmtId="0" fontId="70" fillId="0" borderId="0"/>
    <xf numFmtId="0" fontId="19" fillId="0" borderId="0"/>
    <xf numFmtId="0" fontId="278" fillId="0" borderId="0"/>
    <xf numFmtId="0" fontId="70" fillId="0" borderId="0"/>
    <xf numFmtId="0" fontId="19" fillId="0" borderId="0"/>
    <xf numFmtId="0" fontId="278" fillId="0" borderId="0"/>
    <xf numFmtId="0" fontId="70" fillId="0" borderId="0"/>
    <xf numFmtId="0" fontId="278" fillId="0" borderId="0"/>
    <xf numFmtId="0" fontId="70" fillId="0" borderId="0"/>
    <xf numFmtId="0" fontId="278" fillId="0" borderId="0"/>
    <xf numFmtId="0" fontId="278" fillId="48" borderId="83"/>
    <xf numFmtId="0" fontId="19" fillId="0" borderId="0"/>
    <xf numFmtId="0" fontId="85" fillId="0" borderId="54"/>
    <xf numFmtId="0" fontId="272" fillId="0" borderId="144"/>
    <xf numFmtId="0" fontId="70" fillId="0" borderId="0"/>
    <xf numFmtId="0" fontId="19" fillId="0" borderId="0"/>
    <xf numFmtId="0" fontId="8" fillId="44" borderId="0"/>
    <xf numFmtId="0" fontId="276" fillId="0" borderId="0"/>
    <xf numFmtId="0" fontId="278" fillId="0" borderId="0"/>
    <xf numFmtId="0" fontId="70" fillId="0" borderId="0"/>
    <xf numFmtId="0" fontId="19" fillId="0" borderId="0"/>
    <xf numFmtId="0" fontId="270" fillId="0" borderId="112"/>
    <xf numFmtId="0" fontId="278" fillId="0" borderId="0"/>
    <xf numFmtId="0" fontId="266" fillId="0" borderId="109"/>
    <xf numFmtId="0" fontId="46" fillId="0" borderId="0"/>
    <xf numFmtId="0" fontId="56" fillId="0" borderId="52"/>
    <xf numFmtId="0" fontId="70" fillId="0" borderId="0"/>
    <xf numFmtId="0" fontId="19" fillId="0" borderId="0"/>
    <xf numFmtId="0" fontId="70" fillId="0" borderId="0"/>
    <xf numFmtId="0" fontId="70" fillId="0" borderId="0"/>
    <xf numFmtId="0" fontId="8" fillId="51" borderId="0"/>
    <xf numFmtId="0" fontId="70" fillId="0" borderId="0"/>
    <xf numFmtId="0" fontId="56" fillId="0" borderId="52"/>
    <xf numFmtId="0" fontId="19" fillId="0" borderId="0"/>
    <xf numFmtId="0" fontId="278" fillId="0" borderId="0"/>
    <xf numFmtId="0" fontId="70" fillId="0" borderId="0"/>
    <xf numFmtId="0" fontId="19" fillId="0" borderId="0"/>
    <xf numFmtId="0" fontId="76" fillId="52" borderId="0"/>
    <xf numFmtId="0" fontId="19" fillId="46" borderId="0"/>
    <xf numFmtId="0" fontId="63" fillId="0" borderId="55"/>
    <xf numFmtId="0" fontId="19" fillId="0" borderId="0"/>
    <xf numFmtId="0" fontId="70" fillId="0" borderId="0"/>
    <xf numFmtId="0" fontId="278" fillId="0" borderId="0"/>
    <xf numFmtId="0" fontId="19" fillId="0" borderId="0"/>
    <xf numFmtId="0" fontId="63" fillId="0" borderId="55"/>
    <xf numFmtId="0" fontId="278" fillId="0" borderId="0"/>
    <xf numFmtId="0" fontId="278" fillId="0" borderId="0"/>
    <xf numFmtId="0" fontId="76" fillId="47" borderId="0"/>
    <xf numFmtId="0" fontId="19" fillId="0" borderId="0"/>
    <xf numFmtId="0" fontId="59" fillId="0" borderId="54"/>
    <xf numFmtId="0" fontId="278" fillId="0" borderId="0"/>
    <xf numFmtId="0" fontId="278" fillId="0" borderId="0"/>
    <xf numFmtId="0" fontId="19" fillId="0" borderId="0"/>
    <xf numFmtId="0" fontId="19" fillId="0" borderId="0"/>
    <xf numFmtId="0" fontId="19" fillId="0" borderId="0"/>
    <xf numFmtId="0" fontId="70" fillId="0" borderId="0"/>
    <xf numFmtId="0" fontId="19" fillId="0" borderId="0"/>
    <xf numFmtId="0" fontId="19" fillId="0" borderId="0"/>
    <xf numFmtId="0" fontId="278" fillId="0" borderId="0"/>
    <xf numFmtId="0" fontId="70" fillId="0" borderId="0"/>
    <xf numFmtId="0" fontId="62" fillId="0" borderId="0"/>
    <xf numFmtId="0" fontId="19" fillId="0" borderId="0"/>
    <xf numFmtId="0" fontId="59" fillId="0" borderId="0"/>
    <xf numFmtId="0" fontId="70" fillId="0" borderId="0"/>
    <xf numFmtId="0" fontId="70" fillId="0" borderId="0"/>
    <xf numFmtId="0" fontId="59" fillId="0" borderId="54"/>
    <xf numFmtId="0" fontId="278" fillId="0" borderId="0"/>
    <xf numFmtId="0" fontId="272" fillId="0" borderId="144"/>
    <xf numFmtId="0" fontId="19" fillId="0" borderId="0"/>
    <xf numFmtId="0" fontId="19" fillId="0" borderId="0"/>
    <xf numFmtId="0" fontId="19" fillId="0" borderId="0"/>
    <xf numFmtId="0" fontId="139" fillId="44" borderId="61"/>
    <xf numFmtId="0" fontId="19" fillId="0" borderId="0"/>
    <xf numFmtId="0" fontId="70" fillId="0" borderId="0"/>
    <xf numFmtId="0" fontId="278" fillId="0" borderId="0"/>
    <xf numFmtId="0" fontId="278" fillId="48" borderId="83"/>
    <xf numFmtId="0" fontId="19" fillId="0" borderId="0"/>
    <xf numFmtId="0" fontId="278" fillId="0" borderId="0"/>
    <xf numFmtId="0" fontId="19" fillId="0" borderId="0"/>
    <xf numFmtId="0" fontId="75" fillId="0" borderId="0"/>
    <xf numFmtId="0" fontId="70" fillId="0" borderId="0"/>
    <xf numFmtId="0" fontId="19" fillId="0" borderId="0"/>
    <xf numFmtId="0" fontId="70" fillId="0" borderId="0"/>
    <xf numFmtId="0" fontId="278" fillId="0" borderId="0"/>
    <xf numFmtId="0" fontId="276" fillId="0" borderId="132"/>
    <xf numFmtId="0" fontId="19" fillId="17" borderId="0"/>
    <xf numFmtId="0" fontId="70" fillId="0" borderId="0"/>
    <xf numFmtId="0" fontId="228" fillId="45" borderId="84"/>
    <xf numFmtId="0" fontId="270" fillId="0" borderId="112"/>
    <xf numFmtId="0" fontId="278" fillId="0" borderId="0"/>
    <xf numFmtId="0" fontId="139" fillId="44" borderId="61"/>
    <xf numFmtId="0" fontId="278" fillId="0" borderId="0"/>
    <xf numFmtId="0" fontId="70" fillId="0" borderId="0"/>
    <xf numFmtId="0" fontId="139" fillId="44" borderId="61"/>
    <xf numFmtId="0" fontId="272" fillId="82" borderId="116"/>
    <xf numFmtId="0" fontId="70" fillId="0" borderId="0"/>
    <xf numFmtId="0" fontId="278" fillId="48" borderId="83"/>
    <xf numFmtId="0" fontId="70" fillId="0" borderId="0"/>
    <xf numFmtId="0" fontId="70" fillId="0" borderId="0"/>
    <xf numFmtId="0" fontId="19" fillId="0" borderId="0"/>
    <xf numFmtId="0" fontId="70" fillId="0" borderId="0"/>
    <xf numFmtId="0" fontId="19" fillId="0" borderId="0"/>
    <xf numFmtId="0" fontId="70" fillId="0" borderId="0"/>
    <xf numFmtId="0" fontId="70" fillId="0" borderId="0"/>
    <xf numFmtId="0" fontId="19" fillId="0" borderId="0"/>
    <xf numFmtId="0" fontId="278" fillId="0" borderId="0"/>
    <xf numFmtId="0" fontId="70" fillId="0" borderId="0"/>
    <xf numFmtId="0" fontId="270" fillId="0" borderId="112"/>
    <xf numFmtId="0" fontId="278" fillId="0" borderId="0"/>
    <xf numFmtId="0" fontId="19" fillId="0" borderId="0"/>
    <xf numFmtId="0" fontId="70" fillId="0" borderId="0"/>
    <xf numFmtId="0" fontId="74" fillId="47" borderId="0"/>
    <xf numFmtId="0" fontId="19" fillId="0" borderId="0"/>
    <xf numFmtId="0" fontId="19" fillId="0" borderId="0"/>
    <xf numFmtId="0" fontId="139" fillId="44" borderId="61"/>
    <xf numFmtId="0" fontId="19" fillId="0" borderId="0"/>
    <xf numFmtId="0" fontId="278" fillId="0" borderId="0"/>
    <xf numFmtId="0" fontId="278" fillId="0" borderId="0"/>
    <xf numFmtId="0" fontId="19" fillId="0" borderId="0"/>
    <xf numFmtId="0" fontId="46" fillId="0" borderId="0"/>
    <xf numFmtId="0" fontId="70" fillId="0" borderId="0"/>
    <xf numFmtId="0" fontId="70" fillId="0" borderId="0"/>
    <xf numFmtId="0" fontId="19" fillId="28" borderId="0"/>
    <xf numFmtId="0" fontId="64" fillId="0" borderId="55"/>
    <xf numFmtId="0" fontId="70" fillId="0" borderId="0"/>
    <xf numFmtId="0" fontId="278" fillId="0" borderId="0"/>
    <xf numFmtId="0" fontId="70" fillId="0" borderId="0"/>
    <xf numFmtId="0" fontId="278" fillId="0" borderId="0"/>
    <xf numFmtId="0" fontId="19" fillId="0" borderId="0"/>
    <xf numFmtId="0" fontId="70" fillId="0" borderId="0"/>
    <xf numFmtId="0" fontId="19" fillId="0" borderId="0"/>
    <xf numFmtId="0" fontId="70" fillId="0" borderId="0"/>
    <xf numFmtId="0" fontId="270" fillId="0" borderId="112"/>
    <xf numFmtId="0" fontId="70" fillId="0" borderId="0"/>
    <xf numFmtId="0" fontId="45" fillId="50" borderId="0"/>
    <xf numFmtId="0" fontId="70" fillId="0" borderId="0"/>
    <xf numFmtId="0" fontId="70" fillId="0" borderId="0"/>
    <xf numFmtId="0" fontId="70" fillId="0" borderId="0"/>
    <xf numFmtId="0" fontId="19" fillId="0" borderId="0"/>
    <xf numFmtId="0" fontId="8" fillId="43" borderId="0"/>
    <xf numFmtId="0" fontId="19" fillId="0" borderId="0"/>
    <xf numFmtId="0" fontId="278" fillId="48" borderId="83"/>
    <xf numFmtId="0" fontId="3" fillId="63" borderId="137"/>
    <xf numFmtId="0" fontId="70" fillId="0" borderId="0"/>
    <xf numFmtId="0" fontId="63" fillId="0" borderId="55"/>
    <xf numFmtId="0" fontId="278" fillId="48" borderId="83"/>
    <xf numFmtId="0" fontId="70" fillId="0" borderId="0"/>
    <xf numFmtId="0" fontId="278" fillId="0" borderId="0"/>
    <xf numFmtId="0" fontId="70" fillId="0" borderId="0"/>
    <xf numFmtId="0" fontId="278" fillId="0" borderId="0"/>
    <xf numFmtId="0" fontId="270" fillId="0" borderId="112"/>
    <xf numFmtId="0" fontId="19" fillId="0" borderId="0"/>
    <xf numFmtId="0" fontId="270" fillId="0" borderId="112"/>
    <xf numFmtId="0" fontId="70" fillId="0" borderId="0"/>
    <xf numFmtId="0" fontId="70" fillId="0" borderId="0"/>
    <xf numFmtId="0" fontId="68" fillId="0" borderId="0"/>
    <xf numFmtId="0" fontId="70" fillId="0" borderId="0"/>
    <xf numFmtId="0" fontId="56" fillId="0" borderId="52"/>
    <xf numFmtId="0" fontId="70" fillId="0" borderId="0"/>
    <xf numFmtId="0" fontId="270" fillId="0" borderId="112"/>
    <xf numFmtId="0" fontId="70" fillId="0" borderId="0"/>
    <xf numFmtId="0" fontId="19" fillId="0" borderId="0"/>
    <xf numFmtId="0" fontId="278" fillId="0" borderId="0"/>
    <xf numFmtId="0" fontId="278" fillId="0" borderId="0"/>
    <xf numFmtId="0" fontId="17" fillId="0" borderId="114"/>
    <xf numFmtId="0" fontId="228" fillId="45" borderId="84"/>
    <xf numFmtId="0" fontId="19" fillId="0" borderId="0"/>
    <xf numFmtId="0" fontId="278" fillId="0" borderId="0"/>
    <xf numFmtId="0" fontId="70" fillId="0" borderId="0"/>
    <xf numFmtId="0" fontId="19" fillId="0" borderId="0"/>
    <xf numFmtId="0" fontId="74" fillId="55" borderId="0"/>
    <xf numFmtId="0" fontId="19" fillId="0" borderId="0"/>
    <xf numFmtId="0" fontId="278" fillId="0" borderId="0"/>
    <xf numFmtId="0" fontId="70" fillId="0" borderId="0"/>
    <xf numFmtId="0" fontId="59" fillId="0" borderId="54"/>
    <xf numFmtId="0" fontId="70" fillId="0" borderId="0"/>
    <xf numFmtId="0" fontId="19" fillId="0" borderId="0"/>
    <xf numFmtId="0" fontId="19" fillId="0" borderId="0"/>
    <xf numFmtId="0" fontId="278" fillId="48" borderId="83"/>
    <xf numFmtId="0" fontId="19" fillId="0" borderId="0"/>
    <xf numFmtId="0" fontId="70" fillId="0" borderId="0"/>
    <xf numFmtId="0" fontId="278" fillId="0" borderId="0"/>
    <xf numFmtId="0" fontId="70" fillId="0" borderId="0"/>
    <xf numFmtId="0" fontId="19" fillId="0" borderId="0"/>
    <xf numFmtId="0" fontId="70" fillId="0" borderId="0"/>
    <xf numFmtId="0" fontId="19" fillId="0" borderId="0"/>
    <xf numFmtId="0" fontId="19" fillId="0" borderId="0"/>
    <xf numFmtId="0" fontId="70" fillId="0" borderId="0"/>
    <xf numFmtId="0" fontId="19" fillId="0" borderId="0"/>
    <xf numFmtId="0" fontId="70" fillId="0" borderId="0"/>
    <xf numFmtId="0" fontId="70" fillId="0" borderId="0"/>
    <xf numFmtId="0" fontId="70" fillId="0" borderId="0"/>
    <xf numFmtId="0" fontId="122" fillId="0" borderId="66"/>
    <xf numFmtId="0" fontId="278" fillId="0" borderId="0"/>
    <xf numFmtId="0" fontId="70" fillId="0" borderId="0"/>
    <xf numFmtId="0" fontId="19" fillId="0" borderId="0"/>
    <xf numFmtId="0" fontId="19" fillId="0" borderId="0"/>
    <xf numFmtId="0" fontId="270" fillId="0" borderId="112"/>
    <xf numFmtId="0" fontId="139" fillId="44" borderId="61"/>
    <xf numFmtId="0" fontId="70" fillId="0" borderId="0"/>
    <xf numFmtId="0" fontId="70" fillId="0" borderId="0"/>
    <xf numFmtId="0" fontId="272" fillId="0" borderId="144"/>
    <xf numFmtId="0" fontId="278" fillId="0" borderId="0"/>
    <xf numFmtId="0" fontId="19" fillId="37" borderId="0"/>
    <xf numFmtId="0" fontId="278" fillId="48" borderId="83"/>
    <xf numFmtId="0" fontId="278" fillId="0" borderId="0"/>
    <xf numFmtId="0" fontId="278" fillId="0" borderId="0"/>
    <xf numFmtId="0" fontId="19" fillId="0" borderId="0"/>
    <xf numFmtId="0" fontId="278" fillId="0" borderId="0"/>
    <xf numFmtId="0" fontId="278" fillId="0" borderId="0"/>
    <xf numFmtId="0" fontId="19" fillId="0" borderId="0"/>
    <xf numFmtId="0" fontId="70" fillId="0" borderId="0"/>
    <xf numFmtId="0" fontId="70" fillId="0" borderId="0"/>
    <xf numFmtId="0" fontId="70" fillId="0" borderId="0"/>
    <xf numFmtId="0" fontId="70" fillId="0" borderId="0"/>
    <xf numFmtId="0" fontId="19" fillId="0" borderId="0"/>
    <xf numFmtId="0" fontId="70" fillId="0" borderId="0"/>
    <xf numFmtId="0" fontId="278" fillId="0" borderId="0"/>
    <xf numFmtId="0" fontId="278" fillId="0" borderId="0"/>
    <xf numFmtId="0" fontId="278" fillId="0" borderId="0"/>
    <xf numFmtId="0" fontId="278" fillId="0" borderId="0"/>
    <xf numFmtId="0" fontId="19" fillId="0" borderId="0"/>
    <xf numFmtId="0" fontId="19" fillId="0" borderId="0"/>
    <xf numFmtId="0" fontId="70" fillId="0" borderId="0"/>
    <xf numFmtId="0" fontId="70" fillId="0" borderId="0"/>
    <xf numFmtId="0" fontId="278" fillId="48" borderId="83"/>
    <xf numFmtId="0" fontId="139" fillId="44" borderId="61"/>
    <xf numFmtId="0" fontId="19" fillId="0" borderId="0"/>
    <xf numFmtId="0" fontId="272" fillId="82" borderId="116"/>
    <xf numFmtId="0" fontId="19" fillId="0" borderId="0"/>
    <xf numFmtId="0" fontId="278" fillId="0" borderId="0"/>
    <xf numFmtId="0" fontId="270" fillId="0" borderId="112"/>
    <xf numFmtId="0" fontId="278" fillId="0" borderId="0"/>
    <xf numFmtId="0" fontId="70" fillId="0" borderId="0"/>
    <xf numFmtId="0" fontId="19" fillId="0" borderId="0"/>
    <xf numFmtId="0" fontId="139" fillId="44" borderId="61"/>
    <xf numFmtId="0" fontId="19" fillId="0" borderId="0"/>
    <xf numFmtId="0" fontId="70" fillId="0" borderId="0"/>
    <xf numFmtId="0" fontId="70" fillId="0" borderId="0"/>
    <xf numFmtId="0" fontId="19" fillId="0" borderId="0"/>
    <xf numFmtId="0" fontId="70" fillId="0" borderId="0"/>
    <xf numFmtId="0" fontId="70" fillId="0" borderId="0"/>
    <xf numFmtId="0" fontId="70" fillId="0" borderId="0"/>
    <xf numFmtId="0" fontId="70" fillId="0" borderId="0"/>
    <xf numFmtId="0" fontId="70" fillId="0" borderId="0"/>
    <xf numFmtId="0" fontId="70" fillId="42" borderId="0"/>
    <xf numFmtId="0" fontId="59" fillId="0" borderId="0"/>
    <xf numFmtId="0" fontId="70" fillId="0" borderId="0"/>
    <xf numFmtId="0" fontId="70" fillId="0" borderId="0"/>
    <xf numFmtId="0" fontId="278" fillId="0" borderId="0"/>
    <xf numFmtId="0" fontId="270" fillId="0" borderId="112"/>
    <xf numFmtId="0" fontId="139" fillId="44" borderId="61"/>
    <xf numFmtId="0" fontId="278" fillId="0" borderId="0"/>
    <xf numFmtId="0" fontId="19" fillId="0" borderId="0"/>
    <xf numFmtId="0" fontId="70" fillId="0" borderId="0"/>
    <xf numFmtId="0" fontId="19" fillId="0" borderId="0"/>
    <xf numFmtId="0" fontId="46" fillId="0" borderId="0"/>
    <xf numFmtId="0" fontId="70" fillId="0" borderId="0"/>
    <xf numFmtId="0" fontId="19" fillId="0" borderId="0"/>
    <xf numFmtId="0" fontId="278" fillId="48" borderId="83"/>
    <xf numFmtId="0" fontId="70" fillId="0" borderId="0"/>
    <xf numFmtId="0" fontId="278" fillId="0" borderId="0"/>
    <xf numFmtId="0" fontId="278" fillId="0" borderId="0"/>
    <xf numFmtId="0" fontId="113" fillId="0" borderId="0"/>
    <xf numFmtId="0" fontId="272" fillId="82" borderId="116"/>
    <xf numFmtId="0" fontId="19" fillId="0" borderId="0"/>
    <xf numFmtId="0" fontId="19" fillId="0" borderId="0"/>
    <xf numFmtId="0" fontId="19" fillId="0" borderId="0"/>
    <xf numFmtId="0" fontId="19" fillId="0" borderId="0"/>
    <xf numFmtId="0" fontId="276" fillId="0" borderId="132"/>
    <xf numFmtId="0" fontId="70" fillId="0" borderId="0"/>
    <xf numFmtId="0" fontId="70" fillId="0" borderId="0"/>
    <xf numFmtId="0" fontId="70" fillId="0" borderId="0"/>
    <xf numFmtId="0" fontId="59" fillId="0" borderId="54"/>
    <xf numFmtId="0" fontId="52" fillId="0" borderId="0"/>
    <xf numFmtId="0" fontId="70" fillId="0" borderId="0"/>
    <xf numFmtId="0" fontId="70" fillId="0" borderId="0"/>
    <xf numFmtId="0" fontId="70" fillId="0" borderId="0"/>
    <xf numFmtId="0" fontId="19" fillId="0" borderId="0"/>
    <xf numFmtId="0" fontId="272" fillId="82" borderId="116"/>
    <xf numFmtId="0" fontId="19" fillId="0" borderId="0"/>
    <xf numFmtId="0" fontId="278" fillId="0" borderId="0"/>
    <xf numFmtId="0" fontId="70" fillId="0" borderId="0"/>
    <xf numFmtId="0" fontId="70" fillId="0" borderId="0"/>
    <xf numFmtId="0" fontId="139" fillId="44" borderId="61"/>
    <xf numFmtId="0" fontId="278" fillId="0" borderId="0"/>
    <xf numFmtId="0" fontId="70" fillId="0" borderId="0"/>
    <xf numFmtId="0" fontId="139" fillId="44" borderId="61"/>
    <xf numFmtId="0" fontId="19" fillId="0" borderId="0"/>
    <xf numFmtId="0" fontId="278" fillId="0" borderId="0"/>
    <xf numFmtId="0" fontId="19" fillId="0" borderId="0"/>
    <xf numFmtId="0" fontId="19" fillId="0" borderId="0"/>
    <xf numFmtId="0" fontId="70" fillId="0" borderId="0"/>
    <xf numFmtId="0" fontId="158" fillId="0" borderId="0"/>
    <xf numFmtId="0" fontId="70" fillId="0" borderId="0"/>
    <xf numFmtId="0" fontId="70" fillId="0" borderId="0"/>
    <xf numFmtId="0" fontId="278" fillId="0" borderId="0"/>
    <xf numFmtId="0" fontId="70" fillId="0" borderId="0"/>
    <xf numFmtId="0" fontId="278" fillId="0" borderId="0"/>
    <xf numFmtId="0" fontId="70" fillId="0" borderId="0"/>
    <xf numFmtId="0" fontId="76" fillId="51" borderId="0"/>
    <xf numFmtId="0" fontId="278" fillId="0" borderId="0"/>
    <xf numFmtId="0" fontId="70" fillId="0" borderId="0"/>
    <xf numFmtId="0" fontId="70" fillId="0" borderId="0"/>
    <xf numFmtId="0" fontId="70" fillId="0" borderId="0"/>
    <xf numFmtId="0" fontId="19" fillId="0" borderId="0"/>
    <xf numFmtId="0" fontId="278" fillId="0" borderId="0"/>
    <xf numFmtId="0" fontId="70" fillId="0" borderId="0"/>
    <xf numFmtId="0" fontId="139" fillId="44" borderId="61"/>
    <xf numFmtId="0" fontId="139" fillId="44" borderId="61"/>
    <xf numFmtId="0" fontId="70" fillId="0" borderId="0"/>
    <xf numFmtId="0" fontId="70" fillId="0" borderId="0"/>
    <xf numFmtId="0" fontId="79" fillId="0" borderId="0"/>
    <xf numFmtId="0" fontId="70" fillId="0" borderId="0"/>
    <xf numFmtId="0" fontId="19" fillId="0" borderId="0"/>
    <xf numFmtId="0" fontId="70" fillId="0" borderId="0"/>
    <xf numFmtId="0" fontId="19" fillId="0" borderId="0"/>
    <xf numFmtId="0" fontId="70" fillId="0" borderId="0"/>
    <xf numFmtId="0" fontId="70" fillId="0" borderId="0"/>
    <xf numFmtId="0" fontId="139" fillId="44" borderId="61"/>
    <xf numFmtId="0" fontId="70" fillId="0" borderId="0"/>
    <xf numFmtId="0" fontId="70" fillId="0" borderId="0"/>
    <xf numFmtId="0" fontId="70" fillId="0" borderId="0"/>
    <xf numFmtId="0" fontId="70" fillId="0" borderId="0"/>
    <xf numFmtId="0" fontId="278" fillId="0" borderId="0"/>
    <xf numFmtId="0" fontId="278" fillId="0" borderId="0"/>
    <xf numFmtId="0" fontId="19" fillId="0" borderId="0"/>
    <xf numFmtId="0" fontId="8" fillId="51" borderId="0"/>
    <xf numFmtId="0" fontId="70" fillId="49" borderId="0"/>
    <xf numFmtId="0" fontId="8" fillId="44" borderId="0"/>
    <xf numFmtId="0" fontId="70" fillId="0" borderId="0"/>
    <xf numFmtId="0" fontId="19" fillId="0" borderId="0"/>
    <xf numFmtId="0" fontId="19" fillId="0" borderId="0"/>
    <xf numFmtId="0" fontId="270" fillId="0" borderId="112"/>
    <xf numFmtId="0" fontId="270" fillId="0" borderId="112"/>
    <xf numFmtId="0" fontId="70" fillId="0" borderId="0"/>
    <xf numFmtId="0" fontId="70" fillId="0" borderId="0"/>
    <xf numFmtId="0" fontId="19" fillId="0" borderId="0"/>
    <xf numFmtId="0" fontId="278" fillId="0" borderId="0"/>
    <xf numFmtId="0" fontId="19" fillId="0" borderId="0"/>
    <xf numFmtId="0" fontId="19" fillId="0" borderId="0"/>
    <xf numFmtId="0" fontId="70" fillId="43" borderId="0"/>
    <xf numFmtId="0" fontId="270" fillId="0" borderId="112"/>
    <xf numFmtId="0" fontId="70" fillId="0" borderId="0"/>
    <xf numFmtId="0" fontId="70" fillId="0" borderId="0"/>
    <xf numFmtId="0" fontId="278" fillId="48" borderId="83"/>
    <xf numFmtId="0" fontId="273" fillId="0" borderId="128"/>
    <xf numFmtId="0" fontId="119" fillId="0" borderId="54"/>
    <xf numFmtId="0" fontId="70" fillId="0" borderId="0"/>
    <xf numFmtId="0" fontId="70" fillId="0" borderId="0"/>
    <xf numFmtId="0" fontId="139" fillId="44" borderId="61"/>
    <xf numFmtId="0" fontId="8" fillId="51" borderId="0"/>
    <xf numFmtId="0" fontId="70" fillId="47" borderId="0"/>
    <xf numFmtId="0" fontId="278" fillId="0" borderId="0"/>
    <xf numFmtId="0" fontId="278" fillId="0" borderId="0"/>
    <xf numFmtId="0" fontId="70" fillId="0" borderId="0"/>
    <xf numFmtId="0" fontId="59" fillId="0" borderId="0"/>
    <xf numFmtId="0" fontId="70" fillId="0" borderId="0"/>
    <xf numFmtId="0" fontId="70" fillId="0" borderId="0"/>
    <xf numFmtId="0" fontId="8" fillId="47" borderId="0"/>
    <xf numFmtId="0" fontId="70" fillId="0" borderId="0"/>
    <xf numFmtId="0" fontId="19" fillId="0" borderId="0"/>
    <xf numFmtId="0" fontId="70" fillId="0" borderId="0"/>
    <xf numFmtId="0" fontId="70" fillId="0" borderId="0"/>
    <xf numFmtId="0" fontId="70" fillId="0" borderId="0"/>
    <xf numFmtId="0" fontId="278" fillId="0" borderId="0"/>
    <xf numFmtId="0" fontId="70" fillId="0" borderId="0"/>
    <xf numFmtId="0" fontId="19" fillId="0" borderId="0"/>
    <xf numFmtId="0" fontId="140" fillId="44" borderId="61"/>
    <xf numFmtId="0" fontId="70" fillId="0" borderId="0"/>
    <xf numFmtId="0" fontId="57" fillId="0" borderId="53"/>
    <xf numFmtId="0" fontId="70" fillId="0" borderId="0"/>
    <xf numFmtId="0" fontId="19" fillId="0" borderId="0"/>
    <xf numFmtId="0" fontId="85" fillId="0" borderId="54"/>
    <xf numFmtId="0" fontId="139" fillId="44" borderId="61"/>
    <xf numFmtId="0" fontId="70" fillId="0" borderId="0"/>
    <xf numFmtId="0" fontId="56" fillId="0" borderId="52"/>
    <xf numFmtId="0" fontId="70" fillId="0" borderId="0"/>
    <xf numFmtId="0" fontId="278" fillId="0" borderId="0"/>
    <xf numFmtId="0" fontId="19" fillId="0" borderId="0"/>
    <xf numFmtId="0" fontId="56" fillId="0" borderId="52"/>
    <xf numFmtId="0" fontId="139" fillId="44" borderId="61"/>
    <xf numFmtId="0" fontId="70" fillId="0" borderId="0"/>
    <xf numFmtId="0" fontId="58" fillId="0" borderId="0"/>
    <xf numFmtId="0" fontId="46" fillId="0" borderId="0"/>
    <xf numFmtId="0" fontId="70" fillId="0" borderId="0"/>
    <xf numFmtId="0" fontId="139" fillId="44" borderId="61"/>
    <xf numFmtId="0" fontId="140" fillId="44" borderId="61"/>
    <xf numFmtId="0" fontId="70" fillId="0" borderId="0"/>
    <xf numFmtId="0" fontId="278" fillId="61" borderId="116"/>
    <xf numFmtId="0" fontId="70" fillId="0" borderId="0"/>
    <xf numFmtId="0" fontId="278" fillId="48" borderId="83"/>
    <xf numFmtId="0" fontId="70" fillId="0" borderId="0"/>
    <xf numFmtId="0" fontId="270" fillId="0" borderId="112"/>
    <xf numFmtId="0" fontId="19" fillId="0" borderId="0"/>
    <xf numFmtId="0" fontId="70" fillId="0" borderId="0"/>
    <xf numFmtId="0" fontId="57" fillId="0" borderId="53"/>
    <xf numFmtId="0" fontId="278" fillId="0" borderId="0"/>
    <xf numFmtId="0" fontId="122" fillId="0" borderId="66"/>
    <xf numFmtId="0" fontId="19" fillId="0" borderId="0"/>
    <xf numFmtId="0" fontId="19" fillId="0" borderId="0"/>
    <xf numFmtId="0" fontId="278" fillId="0" borderId="0"/>
    <xf numFmtId="0" fontId="278" fillId="0" borderId="0"/>
    <xf numFmtId="0" fontId="278" fillId="0" borderId="0"/>
    <xf numFmtId="0" fontId="70" fillId="0" borderId="0"/>
    <xf numFmtId="0" fontId="70" fillId="0" borderId="0"/>
    <xf numFmtId="0" fontId="278" fillId="0" borderId="0"/>
    <xf numFmtId="0" fontId="278" fillId="0" borderId="94"/>
    <xf numFmtId="0" fontId="70" fillId="0" borderId="0"/>
    <xf numFmtId="0" fontId="56" fillId="0" borderId="52"/>
    <xf numFmtId="0" fontId="70" fillId="0" borderId="0"/>
    <xf numFmtId="0" fontId="19" fillId="0" borderId="0"/>
    <xf numFmtId="0" fontId="278" fillId="48" borderId="83"/>
    <xf numFmtId="0" fontId="70" fillId="0" borderId="0"/>
    <xf numFmtId="0" fontId="19" fillId="0" borderId="0"/>
    <xf numFmtId="0" fontId="192" fillId="0" borderId="79"/>
    <xf numFmtId="0" fontId="139" fillId="44" borderId="61"/>
    <xf numFmtId="0" fontId="270" fillId="0" borderId="112"/>
    <xf numFmtId="0" fontId="70" fillId="0" borderId="0"/>
    <xf numFmtId="0" fontId="278" fillId="0" borderId="0"/>
    <xf numFmtId="0" fontId="70" fillId="0" borderId="0"/>
    <xf numFmtId="0" fontId="278" fillId="0" borderId="0"/>
    <xf numFmtId="0" fontId="70" fillId="0" borderId="0"/>
    <xf numFmtId="0" fontId="62" fillId="0" borderId="0"/>
    <xf numFmtId="0" fontId="19" fillId="0" borderId="0"/>
    <xf numFmtId="0" fontId="19" fillId="0" borderId="0"/>
    <xf numFmtId="0" fontId="19" fillId="0" borderId="0"/>
    <xf numFmtId="0" fontId="85" fillId="0" borderId="114"/>
    <xf numFmtId="0" fontId="76" fillId="55" borderId="0"/>
    <xf numFmtId="0" fontId="70" fillId="0" borderId="0"/>
    <xf numFmtId="0" fontId="70" fillId="0" borderId="0"/>
    <xf numFmtId="0" fontId="19" fillId="0" borderId="0"/>
    <xf numFmtId="0" fontId="70" fillId="0" borderId="0"/>
    <xf numFmtId="0" fontId="19" fillId="0" borderId="0"/>
    <xf numFmtId="0" fontId="19" fillId="0" borderId="0"/>
    <xf numFmtId="0" fontId="139" fillId="44" borderId="61"/>
    <xf numFmtId="0" fontId="70" fillId="0" borderId="0"/>
    <xf numFmtId="0" fontId="19" fillId="17" borderId="0"/>
    <xf numFmtId="0" fontId="270" fillId="0" borderId="112"/>
    <xf numFmtId="0" fontId="19" fillId="0" borderId="0"/>
    <xf numFmtId="0" fontId="19" fillId="0" borderId="0"/>
    <xf numFmtId="0" fontId="70" fillId="0" borderId="0"/>
    <xf numFmtId="0" fontId="70" fillId="0" borderId="0"/>
    <xf numFmtId="0" fontId="70" fillId="0" borderId="0"/>
    <xf numFmtId="0" fontId="70" fillId="0" borderId="0"/>
    <xf numFmtId="0" fontId="19" fillId="0" borderId="0"/>
    <xf numFmtId="0" fontId="70" fillId="0" borderId="0"/>
    <xf numFmtId="0" fontId="19" fillId="0" borderId="0"/>
    <xf numFmtId="0" fontId="278" fillId="0" borderId="0"/>
    <xf numFmtId="0" fontId="70" fillId="0" borderId="0"/>
    <xf numFmtId="0" fontId="278" fillId="0" borderId="0"/>
    <xf numFmtId="0" fontId="19" fillId="0" borderId="0"/>
    <xf numFmtId="0" fontId="19" fillId="0" borderId="0"/>
    <xf numFmtId="0" fontId="56" fillId="0" borderId="52"/>
    <xf numFmtId="0" fontId="273" fillId="0" borderId="128"/>
    <xf numFmtId="0" fontId="270" fillId="0" borderId="112"/>
    <xf numFmtId="0" fontId="52" fillId="0" borderId="0"/>
    <xf numFmtId="0" fontId="278" fillId="0" borderId="0"/>
    <xf numFmtId="0" fontId="19" fillId="0" borderId="0"/>
    <xf numFmtId="0" fontId="19" fillId="0" borderId="0"/>
    <xf numFmtId="0" fontId="139" fillId="44" borderId="61"/>
    <xf numFmtId="0" fontId="70" fillId="0" borderId="0"/>
    <xf numFmtId="0" fontId="19" fillId="0" borderId="0"/>
    <xf numFmtId="0" fontId="70" fillId="0" borderId="0"/>
    <xf numFmtId="0" fontId="19" fillId="0" borderId="0"/>
    <xf numFmtId="0" fontId="70" fillId="0" borderId="0"/>
    <xf numFmtId="0" fontId="278" fillId="0" borderId="0"/>
    <xf numFmtId="0" fontId="278" fillId="0" borderId="0"/>
    <xf numFmtId="0" fontId="19" fillId="0" borderId="0"/>
    <xf numFmtId="0" fontId="70" fillId="0" borderId="0"/>
    <xf numFmtId="0" fontId="70" fillId="0" borderId="0"/>
    <xf numFmtId="0" fontId="278" fillId="0" borderId="0"/>
    <xf numFmtId="0" fontId="19" fillId="0" borderId="0"/>
    <xf numFmtId="0" fontId="70" fillId="0" borderId="0"/>
    <xf numFmtId="0" fontId="70" fillId="0" borderId="0"/>
    <xf numFmtId="0" fontId="19" fillId="0" borderId="0"/>
    <xf numFmtId="0" fontId="19" fillId="33" borderId="0"/>
    <xf numFmtId="0" fontId="270" fillId="0" borderId="112"/>
    <xf numFmtId="0" fontId="19" fillId="0" borderId="0"/>
    <xf numFmtId="0" fontId="278" fillId="0" borderId="0"/>
    <xf numFmtId="0" fontId="19" fillId="0" borderId="0"/>
    <xf numFmtId="0" fontId="46" fillId="0" borderId="0"/>
    <xf numFmtId="0" fontId="272" fillId="0" borderId="0"/>
    <xf numFmtId="0" fontId="70" fillId="0" borderId="0"/>
    <xf numFmtId="0" fontId="278" fillId="0" borderId="0"/>
    <xf numFmtId="0" fontId="59" fillId="0" borderId="0"/>
    <xf numFmtId="0" fontId="19" fillId="0" borderId="0"/>
    <xf numFmtId="0" fontId="19" fillId="0" borderId="0"/>
    <xf numFmtId="0" fontId="19" fillId="0" borderId="0"/>
    <xf numFmtId="0" fontId="278" fillId="0" borderId="0"/>
    <xf numFmtId="0" fontId="70" fillId="0" borderId="0"/>
    <xf numFmtId="0" fontId="70" fillId="0" borderId="0"/>
    <xf numFmtId="0" fontId="70" fillId="0" borderId="0"/>
    <xf numFmtId="0" fontId="278" fillId="0" borderId="0"/>
    <xf numFmtId="0" fontId="70" fillId="0" borderId="0"/>
    <xf numFmtId="0" fontId="278" fillId="0" borderId="0"/>
    <xf numFmtId="0" fontId="127" fillId="2" borderId="0"/>
    <xf numFmtId="0" fontId="70" fillId="0" borderId="0"/>
    <xf numFmtId="0" fontId="278" fillId="0" borderId="0"/>
    <xf numFmtId="0" fontId="278" fillId="0" borderId="0"/>
    <xf numFmtId="0" fontId="70" fillId="0" borderId="0"/>
    <xf numFmtId="0" fontId="192" fillId="0" borderId="79"/>
    <xf numFmtId="0" fontId="273" fillId="0" borderId="128"/>
    <xf numFmtId="0" fontId="70" fillId="0" borderId="0"/>
    <xf numFmtId="0" fontId="19" fillId="0" borderId="0"/>
    <xf numFmtId="0" fontId="278" fillId="0" borderId="0"/>
    <xf numFmtId="0" fontId="70" fillId="0" borderId="0"/>
    <xf numFmtId="0" fontId="70" fillId="0" borderId="0"/>
    <xf numFmtId="0" fontId="19" fillId="0" borderId="0"/>
    <xf numFmtId="0" fontId="278" fillId="0" borderId="0"/>
    <xf numFmtId="0" fontId="19" fillId="0" borderId="0"/>
    <xf numFmtId="0" fontId="45" fillId="50" borderId="0"/>
    <xf numFmtId="0" fontId="253" fillId="48" borderId="83"/>
    <xf numFmtId="0" fontId="70" fillId="0" borderId="0"/>
    <xf numFmtId="0" fontId="278" fillId="0" borderId="0"/>
    <xf numFmtId="0" fontId="59" fillId="0" borderId="54"/>
    <xf numFmtId="0" fontId="19" fillId="0" borderId="0"/>
    <xf numFmtId="0" fontId="49" fillId="0" borderId="0"/>
    <xf numFmtId="0" fontId="19" fillId="0" borderId="0"/>
    <xf numFmtId="0" fontId="278" fillId="0" borderId="0"/>
    <xf numFmtId="0" fontId="19" fillId="0" borderId="0"/>
    <xf numFmtId="0" fontId="139" fillId="44" borderId="61"/>
    <xf numFmtId="0" fontId="278" fillId="0" borderId="0"/>
    <xf numFmtId="0" fontId="278" fillId="0" borderId="0"/>
    <xf numFmtId="0" fontId="278" fillId="0" borderId="0"/>
    <xf numFmtId="0" fontId="8" fillId="46" borderId="0"/>
    <xf numFmtId="0" fontId="278" fillId="0" borderId="0"/>
    <xf numFmtId="0" fontId="19" fillId="0" borderId="0"/>
    <xf numFmtId="0" fontId="10" fillId="0" borderId="0"/>
    <xf numFmtId="0" fontId="19" fillId="0" borderId="0"/>
    <xf numFmtId="0" fontId="74" fillId="60" borderId="0"/>
    <xf numFmtId="0" fontId="70" fillId="0" borderId="0"/>
    <xf numFmtId="0" fontId="70" fillId="0" borderId="0"/>
    <xf numFmtId="0" fontId="278" fillId="0" borderId="0"/>
    <xf numFmtId="0" fontId="19" fillId="0" borderId="0"/>
    <xf numFmtId="0" fontId="139" fillId="44" borderId="61"/>
    <xf numFmtId="0" fontId="52" fillId="0" borderId="0"/>
    <xf numFmtId="0" fontId="70" fillId="0" borderId="0"/>
    <xf numFmtId="0" fontId="70" fillId="0" borderId="0"/>
    <xf numFmtId="0" fontId="19" fillId="0" borderId="0"/>
    <xf numFmtId="0" fontId="70" fillId="0" borderId="0"/>
    <xf numFmtId="0" fontId="278" fillId="48" borderId="83"/>
    <xf numFmtId="0" fontId="19" fillId="0" borderId="0"/>
    <xf numFmtId="0" fontId="199" fillId="0" borderId="0"/>
    <xf numFmtId="0" fontId="70" fillId="0" borderId="0"/>
    <xf numFmtId="0" fontId="278" fillId="0" borderId="0"/>
    <xf numFmtId="0" fontId="41" fillId="45" borderId="48"/>
    <xf numFmtId="0" fontId="70" fillId="0" borderId="0"/>
    <xf numFmtId="0" fontId="139" fillId="44" borderId="61"/>
    <xf numFmtId="0" fontId="113" fillId="0" borderId="0"/>
    <xf numFmtId="0" fontId="70" fillId="0" borderId="0"/>
    <xf numFmtId="0" fontId="278" fillId="0" borderId="0"/>
    <xf numFmtId="0" fontId="70" fillId="0" borderId="0"/>
    <xf numFmtId="0" fontId="70" fillId="0" borderId="0"/>
    <xf numFmtId="0" fontId="70" fillId="0" borderId="0"/>
    <xf numFmtId="0" fontId="139" fillId="44" borderId="61"/>
    <xf numFmtId="0" fontId="70" fillId="0" borderId="0"/>
    <xf numFmtId="0" fontId="70" fillId="41" borderId="0"/>
    <xf numFmtId="0" fontId="70" fillId="0" borderId="0"/>
    <xf numFmtId="0" fontId="70" fillId="0" borderId="0"/>
    <xf numFmtId="0" fontId="17" fillId="0" borderId="114"/>
    <xf numFmtId="0" fontId="19" fillId="0" borderId="0"/>
    <xf numFmtId="0" fontId="278" fillId="0" borderId="0"/>
    <xf numFmtId="0" fontId="8" fillId="44" borderId="0"/>
    <xf numFmtId="0" fontId="46" fillId="0" borderId="0"/>
    <xf numFmtId="0" fontId="70" fillId="0" borderId="0"/>
    <xf numFmtId="0" fontId="278" fillId="0" borderId="0"/>
    <xf numFmtId="0" fontId="278" fillId="0" borderId="0"/>
    <xf numFmtId="0" fontId="19" fillId="0" borderId="0"/>
    <xf numFmtId="0" fontId="70" fillId="0" borderId="0"/>
    <xf numFmtId="0" fontId="192" fillId="0" borderId="79"/>
    <xf numFmtId="0" fontId="19" fillId="0" borderId="0"/>
    <xf numFmtId="0" fontId="19" fillId="0" borderId="0"/>
    <xf numFmtId="0" fontId="70" fillId="0" borderId="0"/>
    <xf numFmtId="0" fontId="278" fillId="0" borderId="0"/>
    <xf numFmtId="0" fontId="278" fillId="0" borderId="0"/>
    <xf numFmtId="0" fontId="70" fillId="0" borderId="0"/>
    <xf numFmtId="0" fontId="278" fillId="0" borderId="0"/>
    <xf numFmtId="0" fontId="278" fillId="0" borderId="0"/>
    <xf numFmtId="0" fontId="19" fillId="0" borderId="0"/>
    <xf numFmtId="0" fontId="278" fillId="0" borderId="0"/>
    <xf numFmtId="0" fontId="278" fillId="0" borderId="0"/>
    <xf numFmtId="0" fontId="70" fillId="0" borderId="0"/>
    <xf numFmtId="0" fontId="70" fillId="0" borderId="0"/>
    <xf numFmtId="0" fontId="272" fillId="82" borderId="116"/>
    <xf numFmtId="0" fontId="278" fillId="0" borderId="0"/>
    <xf numFmtId="0" fontId="46" fillId="0" borderId="0"/>
    <xf numFmtId="0" fontId="19" fillId="0" borderId="0"/>
    <xf numFmtId="0" fontId="19" fillId="0" borderId="0"/>
    <xf numFmtId="0" fontId="278" fillId="48" borderId="83"/>
    <xf numFmtId="0" fontId="19" fillId="0" borderId="0"/>
    <xf numFmtId="0" fontId="272" fillId="0" borderId="0"/>
    <xf numFmtId="0" fontId="139" fillId="44" borderId="61"/>
    <xf numFmtId="0" fontId="70" fillId="46" borderId="0"/>
    <xf numFmtId="0" fontId="70" fillId="0" borderId="0"/>
    <xf numFmtId="0" fontId="19" fillId="0" borderId="0"/>
    <xf numFmtId="0" fontId="70" fillId="0" borderId="0"/>
    <xf numFmtId="0" fontId="270" fillId="0" borderId="112"/>
    <xf numFmtId="0" fontId="278" fillId="0" borderId="0"/>
    <xf numFmtId="0" fontId="70" fillId="0" borderId="0"/>
    <xf numFmtId="0" fontId="70" fillId="0" borderId="0"/>
    <xf numFmtId="0" fontId="19" fillId="0" borderId="0"/>
    <xf numFmtId="0" fontId="70" fillId="0" borderId="0"/>
    <xf numFmtId="0" fontId="56" fillId="0" borderId="52"/>
    <xf numFmtId="0" fontId="19" fillId="0" borderId="0"/>
    <xf numFmtId="0" fontId="270" fillId="0" borderId="112"/>
    <xf numFmtId="0" fontId="74" fillId="54" borderId="0"/>
    <xf numFmtId="0" fontId="19" fillId="0" borderId="0"/>
    <xf numFmtId="0" fontId="278" fillId="48" borderId="83"/>
    <xf numFmtId="0" fontId="85" fillId="0" borderId="54"/>
    <xf numFmtId="0" fontId="19" fillId="0" borderId="0"/>
    <xf numFmtId="0" fontId="70" fillId="0" borderId="0"/>
    <xf numFmtId="0" fontId="70" fillId="0" borderId="0"/>
    <xf numFmtId="0" fontId="19" fillId="0" borderId="0"/>
    <xf numFmtId="0" fontId="70" fillId="0" borderId="0"/>
    <xf numFmtId="0" fontId="19" fillId="0" borderId="0"/>
    <xf numFmtId="0" fontId="19" fillId="0" borderId="0"/>
    <xf numFmtId="0" fontId="19" fillId="0" borderId="0"/>
    <xf numFmtId="0" fontId="74" fillId="55" borderId="0"/>
    <xf numFmtId="0" fontId="139" fillId="44" borderId="61"/>
    <xf numFmtId="0" fontId="19" fillId="0" borderId="0"/>
    <xf numFmtId="0" fontId="56" fillId="0" borderId="52"/>
    <xf numFmtId="0" fontId="278" fillId="0" borderId="0"/>
    <xf numFmtId="0" fontId="122" fillId="0" borderId="66"/>
    <xf numFmtId="0" fontId="59" fillId="0" borderId="54"/>
    <xf numFmtId="0" fontId="139" fillId="44" borderId="61"/>
    <xf numFmtId="0" fontId="70" fillId="0" borderId="0"/>
    <xf numFmtId="0" fontId="70" fillId="0" borderId="0"/>
    <xf numFmtId="0" fontId="46" fillId="0" borderId="0"/>
    <xf numFmtId="0" fontId="64" fillId="0" borderId="55"/>
    <xf numFmtId="0" fontId="19" fillId="0" borderId="0"/>
    <xf numFmtId="0" fontId="19" fillId="0" borderId="0"/>
    <xf numFmtId="0" fontId="19" fillId="0" borderId="0"/>
    <xf numFmtId="0" fontId="278" fillId="48" borderId="83"/>
    <xf numFmtId="0" fontId="278" fillId="0" borderId="0"/>
    <xf numFmtId="0" fontId="119" fillId="0" borderId="54"/>
    <xf numFmtId="0" fontId="278" fillId="0" borderId="0"/>
    <xf numFmtId="0" fontId="19" fillId="0" borderId="0"/>
    <xf numFmtId="0" fontId="70" fillId="0" borderId="0"/>
    <xf numFmtId="0" fontId="70" fillId="0" borderId="0"/>
    <xf numFmtId="0" fontId="70" fillId="0" borderId="0"/>
    <xf numFmtId="0" fontId="70" fillId="0" borderId="0"/>
    <xf numFmtId="0" fontId="19" fillId="0" borderId="0"/>
    <xf numFmtId="0" fontId="141" fillId="0" borderId="107"/>
    <xf numFmtId="0" fontId="70" fillId="0" borderId="0"/>
    <xf numFmtId="0" fontId="46" fillId="0" borderId="0"/>
    <xf numFmtId="0" fontId="278" fillId="48" borderId="83"/>
    <xf numFmtId="0" fontId="278" fillId="0" borderId="0"/>
    <xf numFmtId="0" fontId="278" fillId="0" borderId="0"/>
    <xf numFmtId="0" fontId="19" fillId="0" borderId="0"/>
    <xf numFmtId="0" fontId="278" fillId="48" borderId="83"/>
    <xf numFmtId="0" fontId="70" fillId="0" borderId="0"/>
    <xf numFmtId="0" fontId="70" fillId="0" borderId="0"/>
    <xf numFmtId="0" fontId="74" fillId="60" borderId="0"/>
    <xf numFmtId="0" fontId="70" fillId="40" borderId="0"/>
    <xf numFmtId="0" fontId="272" fillId="82" borderId="116"/>
    <xf numFmtId="0" fontId="19" fillId="0" borderId="0"/>
    <xf numFmtId="0" fontId="70" fillId="0" borderId="0"/>
    <xf numFmtId="0" fontId="70" fillId="0" borderId="0"/>
    <xf numFmtId="0" fontId="278" fillId="48" borderId="83"/>
    <xf numFmtId="0" fontId="19" fillId="0" borderId="0"/>
    <xf numFmtId="0" fontId="55" fillId="0" borderId="0"/>
    <xf numFmtId="0" fontId="278" fillId="0" borderId="85"/>
    <xf numFmtId="0" fontId="19" fillId="0" borderId="0"/>
    <xf numFmtId="0" fontId="278" fillId="0" borderId="0"/>
    <xf numFmtId="0" fontId="70" fillId="0" borderId="0"/>
    <xf numFmtId="0" fontId="70" fillId="0" borderId="0"/>
    <xf numFmtId="0" fontId="278" fillId="0" borderId="0"/>
    <xf numFmtId="0" fontId="139" fillId="44" borderId="61"/>
    <xf numFmtId="0" fontId="70" fillId="0" borderId="0"/>
    <xf numFmtId="0" fontId="19" fillId="0" borderId="0"/>
    <xf numFmtId="0" fontId="70" fillId="0" borderId="0"/>
    <xf numFmtId="0" fontId="19" fillId="0" borderId="0"/>
    <xf numFmtId="0" fontId="278" fillId="0" borderId="0"/>
    <xf numFmtId="0" fontId="70" fillId="0" borderId="0"/>
    <xf numFmtId="0" fontId="70" fillId="0" borderId="0"/>
    <xf numFmtId="0" fontId="278" fillId="0" borderId="0"/>
    <xf numFmtId="0" fontId="70" fillId="0" borderId="0"/>
    <xf numFmtId="0" fontId="278" fillId="0" borderId="0"/>
    <xf numFmtId="0" fontId="278" fillId="0" borderId="0"/>
    <xf numFmtId="0" fontId="59" fillId="0" borderId="54"/>
    <xf numFmtId="0" fontId="19" fillId="0" borderId="0"/>
    <xf numFmtId="0" fontId="134" fillId="0" borderId="110"/>
    <xf numFmtId="0" fontId="273" fillId="0" borderId="128"/>
    <xf numFmtId="0" fontId="70" fillId="0" borderId="0"/>
    <xf numFmtId="0" fontId="278" fillId="0" borderId="0"/>
    <xf numFmtId="0" fontId="278" fillId="0" borderId="0"/>
    <xf numFmtId="0" fontId="19" fillId="0" borderId="0"/>
    <xf numFmtId="0" fontId="278" fillId="0" borderId="0"/>
    <xf numFmtId="0" fontId="61" fillId="0" borderId="81"/>
    <xf numFmtId="0" fontId="272" fillId="82" borderId="116"/>
    <xf numFmtId="0" fontId="8" fillId="48" borderId="0"/>
    <xf numFmtId="0" fontId="19" fillId="40" borderId="0"/>
    <xf numFmtId="0" fontId="270" fillId="0" borderId="112"/>
    <xf numFmtId="0" fontId="278" fillId="0" borderId="0"/>
    <xf numFmtId="0" fontId="278" fillId="0" borderId="0"/>
    <xf numFmtId="0" fontId="278" fillId="0" borderId="0"/>
    <xf numFmtId="0" fontId="70" fillId="0" borderId="0"/>
    <xf numFmtId="0" fontId="139" fillId="44" borderId="61"/>
    <xf numFmtId="0" fontId="19" fillId="0" borderId="0"/>
    <xf numFmtId="0" fontId="50" fillId="0" borderId="0"/>
    <xf numFmtId="0" fontId="70" fillId="0" borderId="0"/>
    <xf numFmtId="0" fontId="70" fillId="0" borderId="0"/>
    <xf numFmtId="0" fontId="70" fillId="0" borderId="0"/>
    <xf numFmtId="0" fontId="56" fillId="0" borderId="52"/>
    <xf numFmtId="0" fontId="278" fillId="0" borderId="0"/>
    <xf numFmtId="0" fontId="70" fillId="0" borderId="0"/>
    <xf numFmtId="0" fontId="59" fillId="0" borderId="0"/>
    <xf numFmtId="0" fontId="59" fillId="0" borderId="54"/>
    <xf numFmtId="0" fontId="278" fillId="0" borderId="0"/>
    <xf numFmtId="0" fontId="70" fillId="0" borderId="0"/>
    <xf numFmtId="0" fontId="134" fillId="0" borderId="0"/>
    <xf numFmtId="0" fontId="70" fillId="0" borderId="0"/>
    <xf numFmtId="0" fontId="278" fillId="0" borderId="0"/>
    <xf numFmtId="0" fontId="139" fillId="44" borderId="61"/>
    <xf numFmtId="0" fontId="70" fillId="0" borderId="0"/>
    <xf numFmtId="0" fontId="70" fillId="0" borderId="0"/>
    <xf numFmtId="0" fontId="70" fillId="0" borderId="0"/>
    <xf numFmtId="0" fontId="19" fillId="0" borderId="0"/>
    <xf numFmtId="0" fontId="278" fillId="0" borderId="0"/>
    <xf numFmtId="0" fontId="70" fillId="0" borderId="0"/>
    <xf numFmtId="0" fontId="59" fillId="0" borderId="0"/>
    <xf numFmtId="0" fontId="70" fillId="0" borderId="0"/>
    <xf numFmtId="0" fontId="49" fillId="0" borderId="0"/>
    <xf numFmtId="0" fontId="70" fillId="50" borderId="0"/>
    <xf numFmtId="0" fontId="278" fillId="0" borderId="0"/>
    <xf numFmtId="0" fontId="19" fillId="0" borderId="0"/>
    <xf numFmtId="0" fontId="19" fillId="0" borderId="0"/>
    <xf numFmtId="0" fontId="70" fillId="0" borderId="0"/>
    <xf numFmtId="0" fontId="56" fillId="0" borderId="52"/>
    <xf numFmtId="0" fontId="70" fillId="0" borderId="0"/>
    <xf numFmtId="0" fontId="19" fillId="0" borderId="0"/>
    <xf numFmtId="0" fontId="59" fillId="0" borderId="54"/>
    <xf numFmtId="0" fontId="278" fillId="0" borderId="0"/>
    <xf numFmtId="0" fontId="70" fillId="0" borderId="0"/>
    <xf numFmtId="0" fontId="47" fillId="0" borderId="0"/>
    <xf numFmtId="0" fontId="70" fillId="0" borderId="0"/>
    <xf numFmtId="0" fontId="59" fillId="0" borderId="0"/>
    <xf numFmtId="0" fontId="19" fillId="0" borderId="0"/>
    <xf numFmtId="0" fontId="270" fillId="0" borderId="112"/>
    <xf numFmtId="0" fontId="70" fillId="0" borderId="0"/>
    <xf numFmtId="0" fontId="70" fillId="0" borderId="0"/>
    <xf numFmtId="0" fontId="19" fillId="0" borderId="0"/>
    <xf numFmtId="0" fontId="70" fillId="0" borderId="0"/>
    <xf numFmtId="0" fontId="74" fillId="56" borderId="0"/>
    <xf numFmtId="0" fontId="270" fillId="0" borderId="112"/>
    <xf numFmtId="0" fontId="19" fillId="0" borderId="0"/>
    <xf numFmtId="0" fontId="70" fillId="0" borderId="0"/>
    <xf numFmtId="0" fontId="70" fillId="43" borderId="0"/>
    <xf numFmtId="0" fontId="278" fillId="0" borderId="0"/>
    <xf numFmtId="0" fontId="19" fillId="0" borderId="0"/>
    <xf numFmtId="0" fontId="70" fillId="0" borderId="0"/>
    <xf numFmtId="0" fontId="70" fillId="0" borderId="0"/>
    <xf numFmtId="0" fontId="64" fillId="0" borderId="55"/>
    <xf numFmtId="0" fontId="70" fillId="0" borderId="0"/>
    <xf numFmtId="0" fontId="278" fillId="0" borderId="0"/>
    <xf numFmtId="0" fontId="19" fillId="0" borderId="0"/>
    <xf numFmtId="0" fontId="118" fillId="0" borderId="0"/>
    <xf numFmtId="0" fontId="19" fillId="0" borderId="0"/>
    <xf numFmtId="0" fontId="278" fillId="0" borderId="0"/>
    <xf numFmtId="0" fontId="278" fillId="0" borderId="0"/>
    <xf numFmtId="0" fontId="70" fillId="0" borderId="0"/>
    <xf numFmtId="0" fontId="19" fillId="0" borderId="0"/>
    <xf numFmtId="0" fontId="70" fillId="50" borderId="0"/>
    <xf numFmtId="0" fontId="70" fillId="0" borderId="0"/>
    <xf numFmtId="0" fontId="76" fillId="51" borderId="0"/>
    <xf numFmtId="0" fontId="19" fillId="0" borderId="0"/>
    <xf numFmtId="0" fontId="19" fillId="0" borderId="0"/>
    <xf numFmtId="0" fontId="19" fillId="0" borderId="0"/>
    <xf numFmtId="0" fontId="70" fillId="0" borderId="0"/>
    <xf numFmtId="0" fontId="278" fillId="0" borderId="0"/>
    <xf numFmtId="0" fontId="278" fillId="0" borderId="0"/>
    <xf numFmtId="0" fontId="278" fillId="61" borderId="0"/>
    <xf numFmtId="0" fontId="270" fillId="0" borderId="112"/>
    <xf numFmtId="0" fontId="270" fillId="0" borderId="112"/>
    <xf numFmtId="0" fontId="278" fillId="48" borderId="83"/>
    <xf numFmtId="0" fontId="19" fillId="0" borderId="0"/>
    <xf numFmtId="0" fontId="278" fillId="48" borderId="83"/>
    <xf numFmtId="0" fontId="19" fillId="0" borderId="0"/>
    <xf numFmtId="0" fontId="70" fillId="0" borderId="0"/>
    <xf numFmtId="0" fontId="182" fillId="0" borderId="67"/>
    <xf numFmtId="0" fontId="70" fillId="0" borderId="0"/>
    <xf numFmtId="0" fontId="19" fillId="0" borderId="0"/>
    <xf numFmtId="0" fontId="70" fillId="0" borderId="0"/>
    <xf numFmtId="0" fontId="278" fillId="0" borderId="0"/>
    <xf numFmtId="0" fontId="70" fillId="0" borderId="0"/>
    <xf numFmtId="0" fontId="59" fillId="0" borderId="54"/>
    <xf numFmtId="0" fontId="59" fillId="0" borderId="54"/>
    <xf numFmtId="0" fontId="19" fillId="0" borderId="0"/>
    <xf numFmtId="0" fontId="74" fillId="55" borderId="0"/>
    <xf numFmtId="0" fontId="157" fillId="76" borderId="128"/>
    <xf numFmtId="0" fontId="70" fillId="0" borderId="0"/>
    <xf numFmtId="0" fontId="19" fillId="0" borderId="0"/>
    <xf numFmtId="0" fontId="70" fillId="0" borderId="0"/>
    <xf numFmtId="0" fontId="19" fillId="0" borderId="0"/>
    <xf numFmtId="0" fontId="278" fillId="0" borderId="0"/>
    <xf numFmtId="0" fontId="19" fillId="0" borderId="0"/>
    <xf numFmtId="0" fontId="139" fillId="44" borderId="61"/>
    <xf numFmtId="0" fontId="19" fillId="0" borderId="0"/>
    <xf numFmtId="0" fontId="70" fillId="0" borderId="0"/>
    <xf numFmtId="0" fontId="70" fillId="42" borderId="0"/>
    <xf numFmtId="0" fontId="70" fillId="0" borderId="0"/>
    <xf numFmtId="0" fontId="70" fillId="0" borderId="0"/>
    <xf numFmtId="0" fontId="70" fillId="42" borderId="0"/>
    <xf numFmtId="0" fontId="70" fillId="0" borderId="0"/>
    <xf numFmtId="0" fontId="139" fillId="44" borderId="61"/>
    <xf numFmtId="0" fontId="70" fillId="0" borderId="0"/>
    <xf numFmtId="0" fontId="270" fillId="0" borderId="112"/>
    <xf numFmtId="0" fontId="70" fillId="0" borderId="0"/>
    <xf numFmtId="0" fontId="278" fillId="0" borderId="0"/>
    <xf numFmtId="0" fontId="139" fillId="44" borderId="61"/>
    <xf numFmtId="0" fontId="278" fillId="0" borderId="0"/>
    <xf numFmtId="0" fontId="56" fillId="0" borderId="52"/>
    <xf numFmtId="0" fontId="270" fillId="0" borderId="112"/>
    <xf numFmtId="0" fontId="278" fillId="0" borderId="0"/>
    <xf numFmtId="0" fontId="70" fillId="0" borderId="0"/>
    <xf numFmtId="0" fontId="278" fillId="0" borderId="0"/>
    <xf numFmtId="0" fontId="70" fillId="0" borderId="0"/>
    <xf numFmtId="0" fontId="70" fillId="0" borderId="0"/>
    <xf numFmtId="0" fontId="46" fillId="0" borderId="0"/>
    <xf numFmtId="0" fontId="70" fillId="0" borderId="0"/>
    <xf numFmtId="0" fontId="19" fillId="0" borderId="0"/>
    <xf numFmtId="0" fontId="59" fillId="0" borderId="0"/>
    <xf numFmtId="0" fontId="278" fillId="0" borderId="0"/>
    <xf numFmtId="0" fontId="275" fillId="0" borderId="115"/>
    <xf numFmtId="0" fontId="278" fillId="48" borderId="83"/>
    <xf numFmtId="0" fontId="46" fillId="0" borderId="0"/>
    <xf numFmtId="0" fontId="70" fillId="0" borderId="0"/>
    <xf numFmtId="0" fontId="19" fillId="0" borderId="0"/>
    <xf numFmtId="0" fontId="278" fillId="0" borderId="0"/>
    <xf numFmtId="0" fontId="70" fillId="0" borderId="0"/>
    <xf numFmtId="0" fontId="70" fillId="0" borderId="0"/>
    <xf numFmtId="0" fontId="70" fillId="0" borderId="0"/>
    <xf numFmtId="0" fontId="70" fillId="0" borderId="0"/>
    <xf numFmtId="0" fontId="70" fillId="0" borderId="0"/>
    <xf numFmtId="0" fontId="278" fillId="0" borderId="0"/>
    <xf numFmtId="0" fontId="19" fillId="0" borderId="0"/>
    <xf numFmtId="0" fontId="74" fillId="55" borderId="0"/>
    <xf numFmtId="0" fontId="58" fillId="0" borderId="0"/>
    <xf numFmtId="0" fontId="70" fillId="0" borderId="0"/>
    <xf numFmtId="0" fontId="70" fillId="0" borderId="0"/>
    <xf numFmtId="0" fontId="70" fillId="0" borderId="0"/>
    <xf numFmtId="0" fontId="19" fillId="0" borderId="0"/>
    <xf numFmtId="0" fontId="74" fillId="47" borderId="0"/>
    <xf numFmtId="0" fontId="278" fillId="0" borderId="0"/>
    <xf numFmtId="0" fontId="19" fillId="0" borderId="0"/>
    <xf numFmtId="0" fontId="70" fillId="0" borderId="0"/>
    <xf numFmtId="0" fontId="70" fillId="0" borderId="0"/>
    <xf numFmtId="0" fontId="19" fillId="0" borderId="0"/>
    <xf numFmtId="0" fontId="139" fillId="44" borderId="61"/>
    <xf numFmtId="0" fontId="19" fillId="0" borderId="0"/>
    <xf numFmtId="0" fontId="70" fillId="0" borderId="0"/>
    <xf numFmtId="0" fontId="278" fillId="0" borderId="0"/>
    <xf numFmtId="0" fontId="70" fillId="0" borderId="0"/>
    <xf numFmtId="0" fontId="139" fillId="44" borderId="61"/>
    <xf numFmtId="0" fontId="19" fillId="0" borderId="0"/>
    <xf numFmtId="0" fontId="19" fillId="0" borderId="0"/>
    <xf numFmtId="0" fontId="70" fillId="39" borderId="0"/>
    <xf numFmtId="0" fontId="278" fillId="0" borderId="0"/>
    <xf numFmtId="0" fontId="19" fillId="0" borderId="0"/>
    <xf numFmtId="0" fontId="278" fillId="0" borderId="0"/>
    <xf numFmtId="0" fontId="37" fillId="43" borderId="0"/>
    <xf numFmtId="0" fontId="19" fillId="0" borderId="0"/>
    <xf numFmtId="0" fontId="70" fillId="0" borderId="0"/>
    <xf numFmtId="0" fontId="270" fillId="0" borderId="112"/>
    <xf numFmtId="0" fontId="278" fillId="0" borderId="0"/>
    <xf numFmtId="0" fontId="19" fillId="0" borderId="0"/>
    <xf numFmtId="0" fontId="19" fillId="0" borderId="0"/>
    <xf numFmtId="0" fontId="70" fillId="0" borderId="0"/>
    <xf numFmtId="0" fontId="70" fillId="0" borderId="0"/>
    <xf numFmtId="0" fontId="70" fillId="0" borderId="0"/>
    <xf numFmtId="0" fontId="70" fillId="0" borderId="0"/>
    <xf numFmtId="0" fontId="70" fillId="0" borderId="0"/>
    <xf numFmtId="0" fontId="70" fillId="0" borderId="0"/>
    <xf numFmtId="0" fontId="19" fillId="0" borderId="0"/>
    <xf numFmtId="0" fontId="19" fillId="0" borderId="0"/>
    <xf numFmtId="0" fontId="278" fillId="0" borderId="0"/>
    <xf numFmtId="0" fontId="19" fillId="0" borderId="0"/>
    <xf numFmtId="0" fontId="19" fillId="0" borderId="0"/>
    <xf numFmtId="0" fontId="8" fillId="47" borderId="0"/>
    <xf numFmtId="0" fontId="139" fillId="44" borderId="61"/>
    <xf numFmtId="0" fontId="196" fillId="11" borderId="0"/>
    <xf numFmtId="0" fontId="70" fillId="0" borderId="0"/>
    <xf numFmtId="0" fontId="278" fillId="0" borderId="0"/>
    <xf numFmtId="0" fontId="46" fillId="0" borderId="0"/>
    <xf numFmtId="0" fontId="278" fillId="48" borderId="83"/>
    <xf numFmtId="0" fontId="278" fillId="0" borderId="0"/>
    <xf numFmtId="0" fontId="278" fillId="0" borderId="0"/>
    <xf numFmtId="0" fontId="278" fillId="0" borderId="0"/>
    <xf numFmtId="0" fontId="85" fillId="0" borderId="54"/>
    <xf numFmtId="0" fontId="272" fillId="0" borderId="0"/>
    <xf numFmtId="0" fontId="236" fillId="0" borderId="0"/>
    <xf numFmtId="0" fontId="278" fillId="0" borderId="0"/>
    <xf numFmtId="0" fontId="70" fillId="0" borderId="0"/>
    <xf numFmtId="0" fontId="278" fillId="0" borderId="0"/>
    <xf numFmtId="0" fontId="278" fillId="0" borderId="0"/>
    <xf numFmtId="0" fontId="278" fillId="0" borderId="0"/>
    <xf numFmtId="0" fontId="278" fillId="0" borderId="0"/>
    <xf numFmtId="0" fontId="70" fillId="0" borderId="0"/>
    <xf numFmtId="0" fontId="70" fillId="0" borderId="0"/>
    <xf numFmtId="0" fontId="139" fillId="44" borderId="61"/>
    <xf numFmtId="0" fontId="70" fillId="50" borderId="0"/>
    <xf numFmtId="0" fontId="278" fillId="0" borderId="0"/>
    <xf numFmtId="0" fontId="70" fillId="0" borderId="0"/>
    <xf numFmtId="0" fontId="19" fillId="0" borderId="0"/>
    <xf numFmtId="0" fontId="46" fillId="0" borderId="0"/>
    <xf numFmtId="0" fontId="278" fillId="48" borderId="83"/>
    <xf numFmtId="0" fontId="70" fillId="0" borderId="0"/>
    <xf numFmtId="0" fontId="278" fillId="0" borderId="0"/>
    <xf numFmtId="0" fontId="278" fillId="0" borderId="0"/>
    <xf numFmtId="0" fontId="19" fillId="0" borderId="0"/>
    <xf numFmtId="0" fontId="278" fillId="0" borderId="0"/>
    <xf numFmtId="0" fontId="70" fillId="0" borderId="0"/>
    <xf numFmtId="0" fontId="278" fillId="0" borderId="0"/>
    <xf numFmtId="0" fontId="45" fillId="19" borderId="0"/>
    <xf numFmtId="0" fontId="278" fillId="0" borderId="0"/>
    <xf numFmtId="0" fontId="70" fillId="49" borderId="0"/>
    <xf numFmtId="0" fontId="278" fillId="48" borderId="83"/>
    <xf numFmtId="0" fontId="19" fillId="0" borderId="0"/>
    <xf numFmtId="0" fontId="278" fillId="0" borderId="0"/>
    <xf numFmtId="0" fontId="46" fillId="0" borderId="0"/>
    <xf numFmtId="0" fontId="238" fillId="0" borderId="0"/>
    <xf numFmtId="0" fontId="19" fillId="0" borderId="0"/>
    <xf numFmtId="0" fontId="56" fillId="0" borderId="52"/>
    <xf numFmtId="0" fontId="278" fillId="0" borderId="0"/>
    <xf numFmtId="0" fontId="52" fillId="0" borderId="0"/>
    <xf numFmtId="0" fontId="139" fillId="44" borderId="61"/>
    <xf numFmtId="0" fontId="70" fillId="0" borderId="0"/>
    <xf numFmtId="0" fontId="278" fillId="48" borderId="83"/>
    <xf numFmtId="0" fontId="270" fillId="0" borderId="112"/>
    <xf numFmtId="0" fontId="59" fillId="0" borderId="54"/>
    <xf numFmtId="0" fontId="70" fillId="0" borderId="0"/>
    <xf numFmtId="0" fontId="46" fillId="0" borderId="0"/>
    <xf numFmtId="0" fontId="270" fillId="0" borderId="112"/>
    <xf numFmtId="0" fontId="70" fillId="0" borderId="0"/>
    <xf numFmtId="0" fontId="278" fillId="0" borderId="0"/>
    <xf numFmtId="0" fontId="56" fillId="0" borderId="52"/>
    <xf numFmtId="0" fontId="19" fillId="0" borderId="0"/>
    <xf numFmtId="0" fontId="270" fillId="0" borderId="112"/>
    <xf numFmtId="0" fontId="70" fillId="0" borderId="0"/>
    <xf numFmtId="0" fontId="70" fillId="0" borderId="0"/>
    <xf numFmtId="0" fontId="278" fillId="0" borderId="0"/>
    <xf numFmtId="0" fontId="70" fillId="0" borderId="0"/>
    <xf numFmtId="0" fontId="278" fillId="0" borderId="0"/>
    <xf numFmtId="0" fontId="278" fillId="0" borderId="0"/>
    <xf numFmtId="0" fontId="70" fillId="0" borderId="0"/>
    <xf numFmtId="0" fontId="76" fillId="47" borderId="0"/>
    <xf numFmtId="0" fontId="278" fillId="0" borderId="0"/>
    <xf numFmtId="0" fontId="8" fillId="43" borderId="0"/>
    <xf numFmtId="0" fontId="278" fillId="0" borderId="0"/>
    <xf numFmtId="0" fontId="253" fillId="0" borderId="168"/>
    <xf numFmtId="0" fontId="70" fillId="0" borderId="0"/>
    <xf numFmtId="0" fontId="8" fillId="47" borderId="0"/>
    <xf numFmtId="0" fontId="70" fillId="0" borderId="0"/>
    <xf numFmtId="0" fontId="19" fillId="0" borderId="0"/>
    <xf numFmtId="0" fontId="70" fillId="0" borderId="0"/>
    <xf numFmtId="0" fontId="19" fillId="0" borderId="0"/>
    <xf numFmtId="0" fontId="278" fillId="48" borderId="83"/>
    <xf numFmtId="0" fontId="70" fillId="0" borderId="0"/>
    <xf numFmtId="0" fontId="70" fillId="0" borderId="0"/>
    <xf numFmtId="0" fontId="278" fillId="0" borderId="0"/>
    <xf numFmtId="0" fontId="59" fillId="0" borderId="54"/>
    <xf numFmtId="0" fontId="139" fillId="44" borderId="61"/>
    <xf numFmtId="0" fontId="70" fillId="0" borderId="0"/>
    <xf numFmtId="0" fontId="19" fillId="0" borderId="0"/>
    <xf numFmtId="0" fontId="70" fillId="0" borderId="0"/>
    <xf numFmtId="0" fontId="19" fillId="0" borderId="0"/>
    <xf numFmtId="0" fontId="56" fillId="0" borderId="52"/>
    <xf numFmtId="0" fontId="134" fillId="0" borderId="110"/>
    <xf numFmtId="0" fontId="278" fillId="0" borderId="0"/>
    <xf numFmtId="0" fontId="270" fillId="0" borderId="112"/>
    <xf numFmtId="0" fontId="252" fillId="0" borderId="0"/>
    <xf numFmtId="0" fontId="278" fillId="0" borderId="0"/>
    <xf numFmtId="0" fontId="278" fillId="0" borderId="0"/>
    <xf numFmtId="0" fontId="70" fillId="0" borderId="0"/>
    <xf numFmtId="0" fontId="232" fillId="96" borderId="40"/>
    <xf numFmtId="0" fontId="19" fillId="0" borderId="0"/>
    <xf numFmtId="0" fontId="119" fillId="0" borderId="54"/>
    <xf numFmtId="0" fontId="19" fillId="0" borderId="0"/>
    <xf numFmtId="0" fontId="19" fillId="0" borderId="0"/>
    <xf numFmtId="0" fontId="278" fillId="0" borderId="0"/>
    <xf numFmtId="0" fontId="70" fillId="0" borderId="0"/>
    <xf numFmtId="0" fontId="70" fillId="0" borderId="0"/>
    <xf numFmtId="0" fontId="278" fillId="48" borderId="83"/>
    <xf numFmtId="0" fontId="59" fillId="0" borderId="54"/>
    <xf numFmtId="0" fontId="19" fillId="0" borderId="0"/>
    <xf numFmtId="0" fontId="278" fillId="48" borderId="83"/>
    <xf numFmtId="0" fontId="278" fillId="48" borderId="83"/>
    <xf numFmtId="0" fontId="208" fillId="1" borderId="132"/>
    <xf numFmtId="0" fontId="59" fillId="0" borderId="54"/>
    <xf numFmtId="0" fontId="70" fillId="0" borderId="0"/>
    <xf numFmtId="0" fontId="70" fillId="0" borderId="0"/>
    <xf numFmtId="0" fontId="70" fillId="0" borderId="0"/>
    <xf numFmtId="0" fontId="19" fillId="0" borderId="0"/>
    <xf numFmtId="0" fontId="19" fillId="0" borderId="0"/>
    <xf numFmtId="0" fontId="70" fillId="0" borderId="0"/>
    <xf numFmtId="0" fontId="37" fillId="43" borderId="0"/>
    <xf numFmtId="0" fontId="139" fillId="44" borderId="61"/>
    <xf numFmtId="0" fontId="270" fillId="0" borderId="112"/>
    <xf numFmtId="0" fontId="19" fillId="0" borderId="0"/>
    <xf numFmtId="0" fontId="278" fillId="48" borderId="83"/>
    <xf numFmtId="0" fontId="70" fillId="0" borderId="0"/>
    <xf numFmtId="0" fontId="70" fillId="0" borderId="0"/>
    <xf numFmtId="0" fontId="278" fillId="0" borderId="0"/>
    <xf numFmtId="0" fontId="278" fillId="0" borderId="0"/>
    <xf numFmtId="0" fontId="19" fillId="0" borderId="0"/>
    <xf numFmtId="0" fontId="19" fillId="0" borderId="0"/>
    <xf numFmtId="0" fontId="70" fillId="14" borderId="50"/>
    <xf numFmtId="0" fontId="70" fillId="0" borderId="0"/>
    <xf numFmtId="0" fontId="278" fillId="0" borderId="0"/>
    <xf numFmtId="0" fontId="70" fillId="0" borderId="0"/>
    <xf numFmtId="0" fontId="59" fillId="0" borderId="54"/>
    <xf numFmtId="0" fontId="278" fillId="0" borderId="78"/>
    <xf numFmtId="0" fontId="70" fillId="0" borderId="0"/>
    <xf numFmtId="0" fontId="278" fillId="0" borderId="0"/>
    <xf numFmtId="0" fontId="70" fillId="0" borderId="0"/>
    <xf numFmtId="0" fontId="50" fillId="0" borderId="0"/>
    <xf numFmtId="0" fontId="278" fillId="0" borderId="0"/>
    <xf numFmtId="0" fontId="70" fillId="0" borderId="0"/>
    <xf numFmtId="0" fontId="70" fillId="0" borderId="0"/>
    <xf numFmtId="0" fontId="253" fillId="48" borderId="83"/>
    <xf numFmtId="0" fontId="278" fillId="0" borderId="0"/>
    <xf numFmtId="0" fontId="278" fillId="0" borderId="0"/>
    <xf numFmtId="0" fontId="17" fillId="0" borderId="0"/>
    <xf numFmtId="0" fontId="278" fillId="0" borderId="0"/>
    <xf numFmtId="0" fontId="45" fillId="43" borderId="0"/>
    <xf numFmtId="0" fontId="272" fillId="0" borderId="0"/>
    <xf numFmtId="0" fontId="19" fillId="0" borderId="0"/>
    <xf numFmtId="0" fontId="278" fillId="61" borderId="0"/>
    <xf numFmtId="0" fontId="19" fillId="0" borderId="0"/>
    <xf numFmtId="0" fontId="70" fillId="0" borderId="0"/>
    <xf numFmtId="0" fontId="76" fillId="47" borderId="0"/>
    <xf numFmtId="0" fontId="70" fillId="0" borderId="0"/>
    <xf numFmtId="0" fontId="70" fillId="0" borderId="0"/>
    <xf numFmtId="0" fontId="70" fillId="0" borderId="0"/>
    <xf numFmtId="0" fontId="70" fillId="0" borderId="0"/>
    <xf numFmtId="0" fontId="139" fillId="44" borderId="61"/>
    <xf numFmtId="0" fontId="270" fillId="0" borderId="112"/>
    <xf numFmtId="0" fontId="70" fillId="0" borderId="0"/>
    <xf numFmtId="0" fontId="70" fillId="0" borderId="0"/>
    <xf numFmtId="0" fontId="56" fillId="0" borderId="52"/>
    <xf numFmtId="0" fontId="19" fillId="0" borderId="0"/>
    <xf numFmtId="0" fontId="59" fillId="0" borderId="0"/>
    <xf numFmtId="0" fontId="278" fillId="0" borderId="0"/>
    <xf numFmtId="0" fontId="272" fillId="82" borderId="116"/>
    <xf numFmtId="0" fontId="278" fillId="0" borderId="0"/>
    <xf numFmtId="0" fontId="70"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126" fillId="0" borderId="0"/>
    <xf numFmtId="0" fontId="70" fillId="0" borderId="0"/>
    <xf numFmtId="0" fontId="278" fillId="0" borderId="0"/>
    <xf numFmtId="0" fontId="70" fillId="0" borderId="0"/>
    <xf numFmtId="0" fontId="278" fillId="48" borderId="83"/>
    <xf numFmtId="0" fontId="270" fillId="0" borderId="112"/>
    <xf numFmtId="0" fontId="272" fillId="82" borderId="116"/>
    <xf numFmtId="0" fontId="70" fillId="0" borderId="0"/>
    <xf numFmtId="0" fontId="19" fillId="0" borderId="0"/>
    <xf numFmtId="0" fontId="19" fillId="0" borderId="0"/>
    <xf numFmtId="0" fontId="19" fillId="0" borderId="0"/>
    <xf numFmtId="0" fontId="139" fillId="44" borderId="61"/>
    <xf numFmtId="0" fontId="278" fillId="0" borderId="0"/>
    <xf numFmtId="0" fontId="19" fillId="0" borderId="0"/>
    <xf numFmtId="0" fontId="270" fillId="0" borderId="112"/>
    <xf numFmtId="0" fontId="19" fillId="0" borderId="0"/>
    <xf numFmtId="0" fontId="278" fillId="0" borderId="0"/>
    <xf numFmtId="0" fontId="70" fillId="0" borderId="0"/>
    <xf numFmtId="0" fontId="278" fillId="0" borderId="0"/>
    <xf numFmtId="0" fontId="70" fillId="0" borderId="0"/>
    <xf numFmtId="0" fontId="74" fillId="49" borderId="0"/>
    <xf numFmtId="0" fontId="70" fillId="0" borderId="0"/>
    <xf numFmtId="0" fontId="56" fillId="0" borderId="52"/>
    <xf numFmtId="0" fontId="19" fillId="0" borderId="0"/>
    <xf numFmtId="0" fontId="278" fillId="0" borderId="0"/>
    <xf numFmtId="0" fontId="278" fillId="0" borderId="0"/>
    <xf numFmtId="0" fontId="70" fillId="0" borderId="0"/>
    <xf numFmtId="0" fontId="278" fillId="0" borderId="0"/>
    <xf numFmtId="0" fontId="70" fillId="0" borderId="0"/>
    <xf numFmtId="0" fontId="278" fillId="0" borderId="0"/>
    <xf numFmtId="0" fontId="70" fillId="0" borderId="0"/>
    <xf numFmtId="0" fontId="70" fillId="0" borderId="0"/>
    <xf numFmtId="0" fontId="56" fillId="0" borderId="52"/>
    <xf numFmtId="0" fontId="70" fillId="0" borderId="0"/>
    <xf numFmtId="0" fontId="119" fillId="0" borderId="54"/>
    <xf numFmtId="0" fontId="70" fillId="0" borderId="0"/>
    <xf numFmtId="0" fontId="278" fillId="0" borderId="0"/>
    <xf numFmtId="0" fontId="19" fillId="0" borderId="0"/>
    <xf numFmtId="0" fontId="270" fillId="0" borderId="112"/>
    <xf numFmtId="0" fontId="19" fillId="0" borderId="0"/>
    <xf numFmtId="0" fontId="70" fillId="0" borderId="0"/>
    <xf numFmtId="0" fontId="19" fillId="0" borderId="0"/>
    <xf numFmtId="0" fontId="70" fillId="0" borderId="0"/>
    <xf numFmtId="0" fontId="70" fillId="0" borderId="0"/>
    <xf numFmtId="0" fontId="272" fillId="82" borderId="116"/>
    <xf numFmtId="0" fontId="70" fillId="0" borderId="0"/>
    <xf numFmtId="0" fontId="19" fillId="0" borderId="0"/>
    <xf numFmtId="0" fontId="278" fillId="0" borderId="0"/>
    <xf numFmtId="0" fontId="278" fillId="0" borderId="0"/>
    <xf numFmtId="0" fontId="278" fillId="0" borderId="0"/>
    <xf numFmtId="0" fontId="278" fillId="48" borderId="83"/>
    <xf numFmtId="0" fontId="70" fillId="0" borderId="0"/>
    <xf numFmtId="0" fontId="19" fillId="0" borderId="0"/>
    <xf numFmtId="0" fontId="59" fillId="0" borderId="54"/>
    <xf numFmtId="0" fontId="8" fillId="48" borderId="0"/>
    <xf numFmtId="0" fontId="64" fillId="0" borderId="55"/>
    <xf numFmtId="0" fontId="70" fillId="0" borderId="0"/>
    <xf numFmtId="0" fontId="70" fillId="42" borderId="0"/>
    <xf numFmtId="0" fontId="278" fillId="0" borderId="0"/>
    <xf numFmtId="0" fontId="19" fillId="0" borderId="0"/>
    <xf numFmtId="0" fontId="278" fillId="0" borderId="0"/>
    <xf numFmtId="0" fontId="19" fillId="0" borderId="0"/>
    <xf numFmtId="0" fontId="278" fillId="0" borderId="0"/>
    <xf numFmtId="0" fontId="19" fillId="0" borderId="0"/>
    <xf numFmtId="0" fontId="70" fillId="0" borderId="0"/>
    <xf numFmtId="0" fontId="192" fillId="0" borderId="79"/>
    <xf numFmtId="0" fontId="278" fillId="0" borderId="0"/>
    <xf numFmtId="0" fontId="70" fillId="0" borderId="0"/>
    <xf numFmtId="0" fontId="70" fillId="0" borderId="0"/>
    <xf numFmtId="0" fontId="19" fillId="0" borderId="0"/>
    <xf numFmtId="0" fontId="59" fillId="0" borderId="54"/>
    <xf numFmtId="0" fontId="270" fillId="0" borderId="112"/>
    <xf numFmtId="0" fontId="19" fillId="0" borderId="0"/>
    <xf numFmtId="0" fontId="270" fillId="0" borderId="112"/>
    <xf numFmtId="0" fontId="70" fillId="0" borderId="0"/>
    <xf numFmtId="0" fontId="19" fillId="0" borderId="0"/>
    <xf numFmtId="0" fontId="278" fillId="48" borderId="83"/>
    <xf numFmtId="0" fontId="70" fillId="0" borderId="0"/>
    <xf numFmtId="0" fontId="278" fillId="0" borderId="0"/>
    <xf numFmtId="0" fontId="19" fillId="0" borderId="0"/>
    <xf numFmtId="0" fontId="139" fillId="44" borderId="61"/>
    <xf numFmtId="0" fontId="278" fillId="0" borderId="0"/>
    <xf numFmtId="0" fontId="56" fillId="0" borderId="52"/>
    <xf numFmtId="0" fontId="278" fillId="0" borderId="0"/>
    <xf numFmtId="0" fontId="278" fillId="0" borderId="0"/>
    <xf numFmtId="0" fontId="270" fillId="0" borderId="112"/>
    <xf numFmtId="0" fontId="19" fillId="0" borderId="0"/>
    <xf numFmtId="0" fontId="74" fillId="54" borderId="0"/>
    <xf numFmtId="0" fontId="70" fillId="0" borderId="0"/>
    <xf numFmtId="0" fontId="70" fillId="0" borderId="0"/>
    <xf numFmtId="0" fontId="139" fillId="44" borderId="61"/>
    <xf numFmtId="0" fontId="278" fillId="0" borderId="0"/>
    <xf numFmtId="0" fontId="70" fillId="0" borderId="0"/>
    <xf numFmtId="0" fontId="70" fillId="0" borderId="0"/>
    <xf numFmtId="0" fontId="70" fillId="0" borderId="0"/>
    <xf numFmtId="0" fontId="278" fillId="0" borderId="0"/>
    <xf numFmtId="0" fontId="278" fillId="0" borderId="0"/>
    <xf numFmtId="0" fontId="19" fillId="0" borderId="0"/>
    <xf numFmtId="0" fontId="19" fillId="0" borderId="0"/>
    <xf numFmtId="0" fontId="139" fillId="44" borderId="61"/>
    <xf numFmtId="0" fontId="46" fillId="0" borderId="0"/>
    <xf numFmtId="0" fontId="70" fillId="0" borderId="0"/>
    <xf numFmtId="0" fontId="76" fillId="51" borderId="0"/>
    <xf numFmtId="0" fontId="278" fillId="0" borderId="0"/>
    <xf numFmtId="0" fontId="70" fillId="0" borderId="0"/>
    <xf numFmtId="0" fontId="70" fillId="0" borderId="0"/>
    <xf numFmtId="0" fontId="62" fillId="0" borderId="0"/>
    <xf numFmtId="0" fontId="70" fillId="0" borderId="0"/>
    <xf numFmtId="0" fontId="19" fillId="0" borderId="0"/>
    <xf numFmtId="0" fontId="70" fillId="0" borderId="0"/>
    <xf numFmtId="0" fontId="19" fillId="0" borderId="0"/>
    <xf numFmtId="0" fontId="19" fillId="0" borderId="0"/>
    <xf numFmtId="0" fontId="59" fillId="0" borderId="54"/>
    <xf numFmtId="0" fontId="8" fillId="44" borderId="0"/>
    <xf numFmtId="0" fontId="59" fillId="0" borderId="0"/>
    <xf numFmtId="0" fontId="58" fillId="0" borderId="0"/>
    <xf numFmtId="0" fontId="139" fillId="44" borderId="61"/>
    <xf numFmtId="0" fontId="70" fillId="0" borderId="0"/>
    <xf numFmtId="0" fontId="278" fillId="0" borderId="0"/>
    <xf numFmtId="0" fontId="139" fillId="44" borderId="61"/>
    <xf numFmtId="0" fontId="70" fillId="0" borderId="0"/>
    <xf numFmtId="0" fontId="74" fillId="54" borderId="0"/>
    <xf numFmtId="0" fontId="278" fillId="0" borderId="0"/>
    <xf numFmtId="0" fontId="19" fillId="0" borderId="0"/>
    <xf numFmtId="0" fontId="70" fillId="0" borderId="0"/>
    <xf numFmtId="0" fontId="70" fillId="0" borderId="0"/>
    <xf numFmtId="0" fontId="139" fillId="44" borderId="61"/>
    <xf numFmtId="0" fontId="70" fillId="0" borderId="0"/>
    <xf numFmtId="0" fontId="19" fillId="0" borderId="0"/>
    <xf numFmtId="0" fontId="278" fillId="48" borderId="83"/>
    <xf numFmtId="0" fontId="70" fillId="0" borderId="0"/>
    <xf numFmtId="0" fontId="64" fillId="0" borderId="55"/>
    <xf numFmtId="0" fontId="278" fillId="0" borderId="0"/>
    <xf numFmtId="0" fontId="19" fillId="0" borderId="0"/>
    <xf numFmtId="0" fontId="79" fillId="0" borderId="0"/>
    <xf numFmtId="0" fontId="70" fillId="0" borderId="0"/>
    <xf numFmtId="0" fontId="70" fillId="50" borderId="0"/>
    <xf numFmtId="0" fontId="70" fillId="0" borderId="0"/>
    <xf numFmtId="0" fontId="70" fillId="44" borderId="0"/>
    <xf numFmtId="0" fontId="19" fillId="0" borderId="0"/>
    <xf numFmtId="0" fontId="19" fillId="0" borderId="0"/>
    <xf numFmtId="0" fontId="70" fillId="0" borderId="0"/>
    <xf numFmtId="0" fontId="278" fillId="0" borderId="0"/>
    <xf numFmtId="0" fontId="278" fillId="48" borderId="83"/>
    <xf numFmtId="0" fontId="19" fillId="0" borderId="0"/>
    <xf numFmtId="0" fontId="278" fillId="0" borderId="0"/>
    <xf numFmtId="0" fontId="70" fillId="0" borderId="0"/>
    <xf numFmtId="0" fontId="278" fillId="0" borderId="0"/>
    <xf numFmtId="0" fontId="278" fillId="0" borderId="0"/>
    <xf numFmtId="0" fontId="278" fillId="0" borderId="0"/>
    <xf numFmtId="0" fontId="70" fillId="0" borderId="0"/>
    <xf numFmtId="0" fontId="85" fillId="0" borderId="54"/>
    <xf numFmtId="0" fontId="70" fillId="0" borderId="0"/>
    <xf numFmtId="0" fontId="70" fillId="0" borderId="0"/>
    <xf numFmtId="0" fontId="278" fillId="0" borderId="0"/>
    <xf numFmtId="0" fontId="19" fillId="0" borderId="0"/>
    <xf numFmtId="0" fontId="19" fillId="0" borderId="0"/>
    <xf numFmtId="0" fontId="19" fillId="0" borderId="0"/>
    <xf numFmtId="0" fontId="139" fillId="44" borderId="61"/>
    <xf numFmtId="0" fontId="19" fillId="0" borderId="0"/>
    <xf numFmtId="0" fontId="278" fillId="0" borderId="0"/>
    <xf numFmtId="0" fontId="272" fillId="0" borderId="144"/>
    <xf numFmtId="0" fontId="70" fillId="0" borderId="0"/>
    <xf numFmtId="0" fontId="70" fillId="0" borderId="0"/>
    <xf numFmtId="0" fontId="185" fillId="0" borderId="0"/>
    <xf numFmtId="0" fontId="278" fillId="0" borderId="0"/>
    <xf numFmtId="0" fontId="270" fillId="0" borderId="112"/>
    <xf numFmtId="0" fontId="19" fillId="0" borderId="0"/>
    <xf numFmtId="0" fontId="19" fillId="0" borderId="0"/>
    <xf numFmtId="0" fontId="70" fillId="0" borderId="0"/>
    <xf numFmtId="0" fontId="278" fillId="0" borderId="0"/>
    <xf numFmtId="0" fontId="270" fillId="0" borderId="112"/>
    <xf numFmtId="0" fontId="278" fillId="0" borderId="0"/>
    <xf numFmtId="0" fontId="278" fillId="0" borderId="0"/>
    <xf numFmtId="0" fontId="19" fillId="0" borderId="0"/>
    <xf numFmtId="0" fontId="228" fillId="45" borderId="84"/>
    <xf numFmtId="0" fontId="19" fillId="0" borderId="0"/>
    <xf numFmtId="0" fontId="70" fillId="0" borderId="0"/>
    <xf numFmtId="0" fontId="70" fillId="0" borderId="0"/>
    <xf numFmtId="0" fontId="70" fillId="0" borderId="0"/>
    <xf numFmtId="0" fontId="70" fillId="0" borderId="0"/>
    <xf numFmtId="0" fontId="278" fillId="0" borderId="0"/>
    <xf numFmtId="0" fontId="59" fillId="0" borderId="54"/>
    <xf numFmtId="0" fontId="70" fillId="0" borderId="0"/>
    <xf numFmtId="0" fontId="19" fillId="36" borderId="0"/>
    <xf numFmtId="0" fontId="70" fillId="0" borderId="0"/>
    <xf numFmtId="0" fontId="70" fillId="0" borderId="0"/>
    <xf numFmtId="0" fontId="278" fillId="0" borderId="0"/>
    <xf numFmtId="0" fontId="70" fillId="0" borderId="0"/>
    <xf numFmtId="0" fontId="50" fillId="0" borderId="0"/>
    <xf numFmtId="0" fontId="70" fillId="0" borderId="0"/>
    <xf numFmtId="0" fontId="278" fillId="0" borderId="0"/>
    <xf numFmtId="0" fontId="70" fillId="0" borderId="0"/>
    <xf numFmtId="0" fontId="278" fillId="0" borderId="0"/>
    <xf numFmtId="0" fontId="19" fillId="0" borderId="0"/>
    <xf numFmtId="0" fontId="46" fillId="0" borderId="0"/>
    <xf numFmtId="0" fontId="59" fillId="0" borderId="54"/>
    <xf numFmtId="0" fontId="70" fillId="0" borderId="0"/>
    <xf numFmtId="0" fontId="19" fillId="0" borderId="0"/>
    <xf numFmtId="0" fontId="19" fillId="0" borderId="0"/>
    <xf numFmtId="0" fontId="278" fillId="0" borderId="0"/>
    <xf numFmtId="0" fontId="74" fillId="56" borderId="0"/>
    <xf numFmtId="0" fontId="74" fillId="58" borderId="0"/>
    <xf numFmtId="0" fontId="278" fillId="0" borderId="0"/>
    <xf numFmtId="0" fontId="70" fillId="0" borderId="0"/>
    <xf numFmtId="0" fontId="278" fillId="0" borderId="0"/>
    <xf numFmtId="0" fontId="70" fillId="0" borderId="0"/>
    <xf numFmtId="0" fontId="70" fillId="0" borderId="0"/>
    <xf numFmtId="0" fontId="270" fillId="0" borderId="112"/>
    <xf numFmtId="0" fontId="270" fillId="0" borderId="112"/>
    <xf numFmtId="0" fontId="192" fillId="0" borderId="79"/>
    <xf numFmtId="0" fontId="70" fillId="0" borderId="0"/>
    <xf numFmtId="0" fontId="70" fillId="0" borderId="0"/>
    <xf numFmtId="0" fontId="19" fillId="0" borderId="0"/>
    <xf numFmtId="0" fontId="19" fillId="0" borderId="0"/>
    <xf numFmtId="0" fontId="70" fillId="0" borderId="0"/>
    <xf numFmtId="0" fontId="70" fillId="0" borderId="0"/>
    <xf numFmtId="0" fontId="70" fillId="0" borderId="0"/>
    <xf numFmtId="0" fontId="139" fillId="44" borderId="61"/>
    <xf numFmtId="0" fontId="70" fillId="0" borderId="0"/>
    <xf numFmtId="0" fontId="19" fillId="0" borderId="0"/>
    <xf numFmtId="0" fontId="59" fillId="0" borderId="54"/>
    <xf numFmtId="0" fontId="19" fillId="0" borderId="0"/>
    <xf numFmtId="0" fontId="70" fillId="0" borderId="0"/>
    <xf numFmtId="0" fontId="278" fillId="0" borderId="0"/>
    <xf numFmtId="0" fontId="278" fillId="0" borderId="0"/>
    <xf numFmtId="0" fontId="19" fillId="0" borderId="0"/>
    <xf numFmtId="0" fontId="70" fillId="0" borderId="0"/>
    <xf numFmtId="0" fontId="278" fillId="0" borderId="0"/>
    <xf numFmtId="0" fontId="70" fillId="0" borderId="0"/>
    <xf numFmtId="0" fontId="19" fillId="0" borderId="0"/>
    <xf numFmtId="0" fontId="70" fillId="43" borderId="0"/>
    <xf numFmtId="0" fontId="70" fillId="0" borderId="0"/>
    <xf numFmtId="0" fontId="19" fillId="0" borderId="0"/>
    <xf numFmtId="0" fontId="278" fillId="0" borderId="0"/>
    <xf numFmtId="0" fontId="59" fillId="0" borderId="54"/>
    <xf numFmtId="0" fontId="70" fillId="0" borderId="0"/>
    <xf numFmtId="0" fontId="278" fillId="0" borderId="0"/>
    <xf numFmtId="0" fontId="139" fillId="44" borderId="61"/>
    <xf numFmtId="0" fontId="19" fillId="0" borderId="0"/>
    <xf numFmtId="0" fontId="250" fillId="107" borderId="168"/>
    <xf numFmtId="0" fontId="19" fillId="0" borderId="0"/>
    <xf numFmtId="0" fontId="70" fillId="0" borderId="0"/>
    <xf numFmtId="0" fontId="278" fillId="0" borderId="0"/>
    <xf numFmtId="0" fontId="19" fillId="0" borderId="0"/>
    <xf numFmtId="0" fontId="24" fillId="0" borderId="57"/>
    <xf numFmtId="0" fontId="70" fillId="0" borderId="0"/>
    <xf numFmtId="0" fontId="19" fillId="0" borderId="0"/>
    <xf numFmtId="0" fontId="278" fillId="0" borderId="0"/>
    <xf numFmtId="0" fontId="278" fillId="0" borderId="0"/>
    <xf numFmtId="0" fontId="19" fillId="0" borderId="0"/>
    <xf numFmtId="0" fontId="59" fillId="0" borderId="54"/>
    <xf numFmtId="0" fontId="278" fillId="0" borderId="0"/>
    <xf numFmtId="0" fontId="278" fillId="0" borderId="0"/>
    <xf numFmtId="0" fontId="59" fillId="0" borderId="54"/>
    <xf numFmtId="0" fontId="139" fillId="44" borderId="61"/>
    <xf numFmtId="0" fontId="70" fillId="0" borderId="0"/>
    <xf numFmtId="0" fontId="70" fillId="0" borderId="0"/>
    <xf numFmtId="0" fontId="19" fillId="0" borderId="0"/>
    <xf numFmtId="0" fontId="81" fillId="0" borderId="132"/>
    <xf numFmtId="0" fontId="70" fillId="0" borderId="0"/>
    <xf numFmtId="0" fontId="276" fillId="105" borderId="104"/>
    <xf numFmtId="0" fontId="19" fillId="0" borderId="0"/>
    <xf numFmtId="0" fontId="278" fillId="0" borderId="0"/>
    <xf numFmtId="0" fontId="19" fillId="0" borderId="0"/>
    <xf numFmtId="0" fontId="70" fillId="0" borderId="0"/>
    <xf numFmtId="0" fontId="70" fillId="0" borderId="0"/>
    <xf numFmtId="0" fontId="70" fillId="0" borderId="0"/>
    <xf numFmtId="0" fontId="70" fillId="0" borderId="0"/>
    <xf numFmtId="0" fontId="19" fillId="0" borderId="0"/>
    <xf numFmtId="0" fontId="278" fillId="0" borderId="0"/>
    <xf numFmtId="0" fontId="70" fillId="0" borderId="0"/>
    <xf numFmtId="0" fontId="70" fillId="0" borderId="0"/>
    <xf numFmtId="0" fontId="270" fillId="0" borderId="112"/>
    <xf numFmtId="0" fontId="59" fillId="0" borderId="54"/>
    <xf numFmtId="0" fontId="278" fillId="0" borderId="0"/>
    <xf numFmtId="0" fontId="278" fillId="48" borderId="83"/>
    <xf numFmtId="0" fontId="270" fillId="0" borderId="112"/>
    <xf numFmtId="0" fontId="56" fillId="0" borderId="52"/>
    <xf numFmtId="0" fontId="278" fillId="0" borderId="0"/>
    <xf numFmtId="0" fontId="70" fillId="0" borderId="0"/>
    <xf numFmtId="0" fontId="70" fillId="0" borderId="0"/>
    <xf numFmtId="0" fontId="278" fillId="0" borderId="0"/>
    <xf numFmtId="0" fontId="278" fillId="48" borderId="83"/>
    <xf numFmtId="0" fontId="278" fillId="0" borderId="0"/>
    <xf numFmtId="0" fontId="19" fillId="0" borderId="0"/>
    <xf numFmtId="0" fontId="278" fillId="0" borderId="0"/>
    <xf numFmtId="0" fontId="46" fillId="0" borderId="0"/>
    <xf numFmtId="0" fontId="46" fillId="0" borderId="0"/>
    <xf numFmtId="0" fontId="278" fillId="48" borderId="83"/>
    <xf numFmtId="0" fontId="59" fillId="0" borderId="54"/>
    <xf numFmtId="0" fontId="278" fillId="0" borderId="0"/>
    <xf numFmtId="0" fontId="70" fillId="0" borderId="0"/>
    <xf numFmtId="0" fontId="19" fillId="0" borderId="0"/>
    <xf numFmtId="0" fontId="19" fillId="0" borderId="0"/>
    <xf numFmtId="0" fontId="52" fillId="0" borderId="0"/>
    <xf numFmtId="0" fontId="70" fillId="0" borderId="0"/>
    <xf numFmtId="0" fontId="272" fillId="82" borderId="116"/>
    <xf numFmtId="0" fontId="70" fillId="0" borderId="0"/>
    <xf numFmtId="0" fontId="19" fillId="0" borderId="0"/>
    <xf numFmtId="0" fontId="272" fillId="0" borderId="0"/>
    <xf numFmtId="0" fontId="70" fillId="0" borderId="0"/>
    <xf numFmtId="0" fontId="19" fillId="0" borderId="0"/>
    <xf numFmtId="0" fontId="59" fillId="0" borderId="54"/>
    <xf numFmtId="0" fontId="270" fillId="0" borderId="112"/>
    <xf numFmtId="0" fontId="19" fillId="0" borderId="0"/>
    <xf numFmtId="0" fontId="278" fillId="0" borderId="0"/>
    <xf numFmtId="0" fontId="139" fillId="44" borderId="61"/>
    <xf numFmtId="0" fontId="70" fillId="50" borderId="0"/>
    <xf numFmtId="0" fontId="272" fillId="0" borderId="144"/>
    <xf numFmtId="0" fontId="70" fillId="0" borderId="0"/>
    <xf numFmtId="0" fontId="278" fillId="48" borderId="83"/>
    <xf numFmtId="0" fontId="70" fillId="0" borderId="0"/>
    <xf numFmtId="0" fontId="70" fillId="0" borderId="0"/>
    <xf numFmtId="0" fontId="46" fillId="0" borderId="0"/>
    <xf numFmtId="0" fontId="19" fillId="0" borderId="0"/>
    <xf numFmtId="0" fontId="19" fillId="0" borderId="0"/>
    <xf numFmtId="0" fontId="17" fillId="0" borderId="114"/>
    <xf numFmtId="0" fontId="278" fillId="48" borderId="83"/>
    <xf numFmtId="0" fontId="70" fillId="0" borderId="0"/>
    <xf numFmtId="0" fontId="276" fillId="0" borderId="132"/>
    <xf numFmtId="0" fontId="70" fillId="0" borderId="0"/>
    <xf numFmtId="0" fontId="70" fillId="0" borderId="0"/>
    <xf numFmtId="0" fontId="278" fillId="48" borderId="83"/>
    <xf numFmtId="0" fontId="70" fillId="0" borderId="0"/>
    <xf numFmtId="0" fontId="70" fillId="0" borderId="0"/>
    <xf numFmtId="0" fontId="278" fillId="0" borderId="0"/>
    <xf numFmtId="0" fontId="79" fillId="0" borderId="116"/>
    <xf numFmtId="0" fontId="70" fillId="0" borderId="0"/>
    <xf numFmtId="0" fontId="278" fillId="0" borderId="0"/>
    <xf numFmtId="0" fontId="19" fillId="0" borderId="0"/>
    <xf numFmtId="0" fontId="70" fillId="0" borderId="0"/>
    <xf numFmtId="0" fontId="278" fillId="48" borderId="83"/>
    <xf numFmtId="0" fontId="49" fillId="0" borderId="0"/>
    <xf numFmtId="0" fontId="70" fillId="0" borderId="0"/>
    <xf numFmtId="0" fontId="70" fillId="0" borderId="0"/>
    <xf numFmtId="0" fontId="70" fillId="0" borderId="0"/>
    <xf numFmtId="0" fontId="19" fillId="0" borderId="0"/>
    <xf numFmtId="0" fontId="278" fillId="0" borderId="0"/>
    <xf numFmtId="0" fontId="19" fillId="0" borderId="0"/>
    <xf numFmtId="0" fontId="19" fillId="0" borderId="0"/>
    <xf numFmtId="0" fontId="8" fillId="51" borderId="0"/>
    <xf numFmtId="0" fontId="19" fillId="0" borderId="0"/>
    <xf numFmtId="0" fontId="19" fillId="0" borderId="0"/>
    <xf numFmtId="0" fontId="76" fillId="55" borderId="0"/>
    <xf numFmtId="0" fontId="19" fillId="0" borderId="0"/>
    <xf numFmtId="0" fontId="70" fillId="0" borderId="0"/>
    <xf numFmtId="0" fontId="70" fillId="0" borderId="0"/>
    <xf numFmtId="0" fontId="70" fillId="0" borderId="0"/>
    <xf numFmtId="0" fontId="241" fillId="0" borderId="0"/>
    <xf numFmtId="0" fontId="278" fillId="0" borderId="0"/>
    <xf numFmtId="0" fontId="19" fillId="0" borderId="0"/>
    <xf numFmtId="0" fontId="278" fillId="0" borderId="0"/>
    <xf numFmtId="0" fontId="8" fillId="48" borderId="0"/>
    <xf numFmtId="0" fontId="19" fillId="0" borderId="0"/>
    <xf numFmtId="0" fontId="278" fillId="0" borderId="0"/>
    <xf numFmtId="0" fontId="278" fillId="0" borderId="0"/>
    <xf numFmtId="0" fontId="70" fillId="40" borderId="0"/>
    <xf numFmtId="0" fontId="70" fillId="0" borderId="0"/>
    <xf numFmtId="0" fontId="70" fillId="0" borderId="0"/>
    <xf numFmtId="0" fontId="59" fillId="0" borderId="54"/>
    <xf numFmtId="0" fontId="70" fillId="0" borderId="0"/>
    <xf numFmtId="0" fontId="19" fillId="0" borderId="0"/>
    <xf numFmtId="0" fontId="278" fillId="0" borderId="0"/>
    <xf numFmtId="0" fontId="278" fillId="0" borderId="0"/>
    <xf numFmtId="0" fontId="19" fillId="0" borderId="0"/>
    <xf numFmtId="0" fontId="70" fillId="0" borderId="0"/>
    <xf numFmtId="0" fontId="56" fillId="0" borderId="52"/>
    <xf numFmtId="0" fontId="59" fillId="0" borderId="0"/>
    <xf numFmtId="0" fontId="278" fillId="0" borderId="0"/>
    <xf numFmtId="0" fontId="70" fillId="0" borderId="0"/>
    <xf numFmtId="0" fontId="278" fillId="0" borderId="0"/>
    <xf numFmtId="0" fontId="278" fillId="0" borderId="0"/>
    <xf numFmtId="0" fontId="278" fillId="0" borderId="0"/>
    <xf numFmtId="0" fontId="70" fillId="0" borderId="0"/>
    <xf numFmtId="0" fontId="278" fillId="0" borderId="0"/>
    <xf numFmtId="0" fontId="70" fillId="0" borderId="0"/>
    <xf numFmtId="0" fontId="70" fillId="0" borderId="0"/>
    <xf numFmtId="0" fontId="70" fillId="0" borderId="0"/>
    <xf numFmtId="0" fontId="278" fillId="0" borderId="0"/>
    <xf numFmtId="0" fontId="19" fillId="0" borderId="0"/>
    <xf numFmtId="0" fontId="70" fillId="0" borderId="0"/>
    <xf numFmtId="0" fontId="139" fillId="44" borderId="61"/>
    <xf numFmtId="0" fontId="19" fillId="0" borderId="0"/>
    <xf numFmtId="0" fontId="139" fillId="44" borderId="61"/>
    <xf numFmtId="0" fontId="45" fillId="50" borderId="0"/>
    <xf numFmtId="0" fontId="278" fillId="0" borderId="0"/>
    <xf numFmtId="0" fontId="19" fillId="0" borderId="0"/>
    <xf numFmtId="0" fontId="192" fillId="0" borderId="79"/>
    <xf numFmtId="0" fontId="70" fillId="0" borderId="0"/>
    <xf numFmtId="0" fontId="70" fillId="0" borderId="0"/>
    <xf numFmtId="0" fontId="19" fillId="0" borderId="0"/>
    <xf numFmtId="0" fontId="70" fillId="0" borderId="0"/>
    <xf numFmtId="0" fontId="19" fillId="0" borderId="0"/>
    <xf numFmtId="0" fontId="270" fillId="0" borderId="112"/>
    <xf numFmtId="0" fontId="139" fillId="44" borderId="61"/>
    <xf numFmtId="0" fontId="70" fillId="0" borderId="0"/>
    <xf numFmtId="0" fontId="278" fillId="0" borderId="0"/>
    <xf numFmtId="0" fontId="278" fillId="0" borderId="0"/>
    <xf numFmtId="0" fontId="270" fillId="0" borderId="112"/>
    <xf numFmtId="0" fontId="19" fillId="0" borderId="0"/>
    <xf numFmtId="0" fontId="278" fillId="0" borderId="0"/>
    <xf numFmtId="0" fontId="19" fillId="0" borderId="0"/>
    <xf numFmtId="0" fontId="278" fillId="0" borderId="0"/>
    <xf numFmtId="0" fontId="278" fillId="0" borderId="132"/>
    <xf numFmtId="0" fontId="70" fillId="0" borderId="0"/>
    <xf numFmtId="0" fontId="70" fillId="0" borderId="0"/>
    <xf numFmtId="0" fontId="182" fillId="84" borderId="67"/>
    <xf numFmtId="0" fontId="70" fillId="0" borderId="0"/>
    <xf numFmtId="0" fontId="70" fillId="0" borderId="0"/>
    <xf numFmtId="0" fontId="19" fillId="0" borderId="0"/>
    <xf numFmtId="0" fontId="278" fillId="0" borderId="0"/>
    <xf numFmtId="0" fontId="70" fillId="47" borderId="0"/>
    <xf numFmtId="0" fontId="19" fillId="0" borderId="0"/>
    <xf numFmtId="0" fontId="270" fillId="0" borderId="112"/>
    <xf numFmtId="0" fontId="278" fillId="0" borderId="0"/>
    <xf numFmtId="0" fontId="19" fillId="0" borderId="0"/>
    <xf numFmtId="0" fontId="19" fillId="0" borderId="0"/>
    <xf numFmtId="0" fontId="270" fillId="0" borderId="112"/>
    <xf numFmtId="0" fontId="270" fillId="0" borderId="112"/>
    <xf numFmtId="0" fontId="272" fillId="0" borderId="0"/>
    <xf numFmtId="0" fontId="272" fillId="0" borderId="168"/>
    <xf numFmtId="0" fontId="70" fillId="0" borderId="0"/>
    <xf numFmtId="0" fontId="70" fillId="0" borderId="0"/>
    <xf numFmtId="0" fontId="56" fillId="0" borderId="52"/>
    <xf numFmtId="0" fontId="70" fillId="0" borderId="0"/>
    <xf numFmtId="0" fontId="19" fillId="0" borderId="0"/>
    <xf numFmtId="0" fontId="70" fillId="0" borderId="0"/>
    <xf numFmtId="0" fontId="50" fillId="0" borderId="0"/>
    <xf numFmtId="0" fontId="70" fillId="0" borderId="0"/>
    <xf numFmtId="0" fontId="19" fillId="0" borderId="0"/>
    <xf numFmtId="0" fontId="19" fillId="0" borderId="0"/>
    <xf numFmtId="0" fontId="278" fillId="0" borderId="0"/>
    <xf numFmtId="0" fontId="70" fillId="0" borderId="0"/>
    <xf numFmtId="0" fontId="19" fillId="48" borderId="0"/>
    <xf numFmtId="0" fontId="211" fillId="0" borderId="0"/>
    <xf numFmtId="0" fontId="70" fillId="0" borderId="0"/>
    <xf numFmtId="0" fontId="19" fillId="0" borderId="0"/>
    <xf numFmtId="0" fontId="74" fillId="54" borderId="0"/>
    <xf numFmtId="0" fontId="278" fillId="0" borderId="0"/>
    <xf numFmtId="0" fontId="278" fillId="0" borderId="0"/>
    <xf numFmtId="0" fontId="70" fillId="0" borderId="0"/>
    <xf numFmtId="0" fontId="70" fillId="0" borderId="0"/>
    <xf numFmtId="0" fontId="278" fillId="48" borderId="83"/>
    <xf numFmtId="0" fontId="70" fillId="0" borderId="0"/>
    <xf numFmtId="0" fontId="278" fillId="0" borderId="0"/>
    <xf numFmtId="0" fontId="70" fillId="0" borderId="0"/>
    <xf numFmtId="0" fontId="19" fillId="0" borderId="0"/>
    <xf numFmtId="0" fontId="74" fillId="59" borderId="0"/>
    <xf numFmtId="0" fontId="278" fillId="0" borderId="0"/>
    <xf numFmtId="0" fontId="278" fillId="48" borderId="83"/>
    <xf numFmtId="0" fontId="139" fillId="44" borderId="61"/>
    <xf numFmtId="0" fontId="278" fillId="0" borderId="0"/>
    <xf numFmtId="0" fontId="278" fillId="0" borderId="0"/>
    <xf numFmtId="0" fontId="70" fillId="0" borderId="0"/>
    <xf numFmtId="0" fontId="278" fillId="0" borderId="0"/>
    <xf numFmtId="0" fontId="70" fillId="0" borderId="0"/>
    <xf numFmtId="0" fontId="278" fillId="0" borderId="0"/>
    <xf numFmtId="0" fontId="64" fillId="0" borderId="55"/>
    <xf numFmtId="0" fontId="70" fillId="0" borderId="0"/>
    <xf numFmtId="0" fontId="70" fillId="0" borderId="0"/>
    <xf numFmtId="0" fontId="59" fillId="0" borderId="54"/>
    <xf numFmtId="0" fontId="278" fillId="0" borderId="0"/>
    <xf numFmtId="0" fontId="58" fillId="0" borderId="0"/>
    <xf numFmtId="0" fontId="70" fillId="0" borderId="0"/>
    <xf numFmtId="0" fontId="19" fillId="0" borderId="0"/>
    <xf numFmtId="0" fontId="270" fillId="0" borderId="112"/>
    <xf numFmtId="0" fontId="70" fillId="0" borderId="0"/>
    <xf numFmtId="0" fontId="278" fillId="0" borderId="0"/>
    <xf numFmtId="0" fontId="278" fillId="48" borderId="83"/>
    <xf numFmtId="0" fontId="19" fillId="0" borderId="0"/>
    <xf numFmtId="0" fontId="270" fillId="0" borderId="112"/>
    <xf numFmtId="0" fontId="19" fillId="0" borderId="0"/>
    <xf numFmtId="0" fontId="70" fillId="0" borderId="0"/>
    <xf numFmtId="0" fontId="70" fillId="0" borderId="0"/>
    <xf numFmtId="0" fontId="278" fillId="0" borderId="0"/>
    <xf numFmtId="0" fontId="19" fillId="0" borderId="0"/>
    <xf numFmtId="0" fontId="70" fillId="0" borderId="0"/>
    <xf numFmtId="0" fontId="70" fillId="0" borderId="0"/>
    <xf numFmtId="0" fontId="278" fillId="0" borderId="0"/>
    <xf numFmtId="0" fontId="59" fillId="0" borderId="54"/>
    <xf numFmtId="0" fontId="270" fillId="0" borderId="112"/>
    <xf numFmtId="0" fontId="122" fillId="0" borderId="66"/>
    <xf numFmtId="0" fontId="278" fillId="0" borderId="0"/>
    <xf numFmtId="0" fontId="19" fillId="0" borderId="0"/>
    <xf numFmtId="0" fontId="139" fillId="44" borderId="61"/>
    <xf numFmtId="0" fontId="192" fillId="0" borderId="79"/>
    <xf numFmtId="0" fontId="278" fillId="48" borderId="83"/>
    <xf numFmtId="0" fontId="70" fillId="14" borderId="50"/>
    <xf numFmtId="0" fontId="270" fillId="0" borderId="112"/>
    <xf numFmtId="0" fontId="19" fillId="0" borderId="0"/>
    <xf numFmtId="0" fontId="19" fillId="0" borderId="0"/>
    <xf numFmtId="0" fontId="70" fillId="0" borderId="0"/>
    <xf numFmtId="0" fontId="70" fillId="0" borderId="0"/>
    <xf numFmtId="0" fontId="59" fillId="0" borderId="54"/>
    <xf numFmtId="0" fontId="19" fillId="0" borderId="0"/>
    <xf numFmtId="0" fontId="278" fillId="0" borderId="0"/>
    <xf numFmtId="0" fontId="278" fillId="0" borderId="0"/>
    <xf numFmtId="0" fontId="278" fillId="0" borderId="0"/>
    <xf numFmtId="0" fontId="228" fillId="45" borderId="84"/>
    <xf numFmtId="0" fontId="70" fillId="0" borderId="0"/>
    <xf numFmtId="0" fontId="70" fillId="0" borderId="0"/>
    <xf numFmtId="0" fontId="19" fillId="0" borderId="0"/>
    <xf numFmtId="0" fontId="278" fillId="0" borderId="0"/>
    <xf numFmtId="0" fontId="70" fillId="0" borderId="0"/>
    <xf numFmtId="0" fontId="70" fillId="0" borderId="0"/>
    <xf numFmtId="0" fontId="278" fillId="0" borderId="0"/>
    <xf numFmtId="0" fontId="278" fillId="0" borderId="0"/>
    <xf numFmtId="0" fontId="278" fillId="0" borderId="0"/>
    <xf numFmtId="0" fontId="278" fillId="0" borderId="0"/>
    <xf numFmtId="0" fontId="74" fillId="56" borderId="0"/>
    <xf numFmtId="0" fontId="278" fillId="0" borderId="0"/>
    <xf numFmtId="0" fontId="278" fillId="0" borderId="0"/>
    <xf numFmtId="0" fontId="278" fillId="0" borderId="0"/>
    <xf numFmtId="0" fontId="278" fillId="0" borderId="0"/>
    <xf numFmtId="0" fontId="278" fillId="0" borderId="0"/>
    <xf numFmtId="0" fontId="278" fillId="0" borderId="0"/>
    <xf numFmtId="0" fontId="70" fillId="0" borderId="0"/>
    <xf numFmtId="0" fontId="270" fillId="0" borderId="112"/>
    <xf numFmtId="0" fontId="46" fillId="0" borderId="0"/>
    <xf numFmtId="0" fontId="70" fillId="0" borderId="0"/>
    <xf numFmtId="0" fontId="70" fillId="0" borderId="0"/>
    <xf numFmtId="0" fontId="278" fillId="0" borderId="168"/>
    <xf numFmtId="0" fontId="19" fillId="0" borderId="0"/>
    <xf numFmtId="0" fontId="122" fillId="0" borderId="66"/>
    <xf numFmtId="0" fontId="139" fillId="44" borderId="61"/>
    <xf numFmtId="0" fontId="70" fillId="0" borderId="0"/>
    <xf numFmtId="0" fontId="19" fillId="0" borderId="0"/>
    <xf numFmtId="0" fontId="278" fillId="0" borderId="0"/>
    <xf numFmtId="0" fontId="70" fillId="0" borderId="0"/>
    <xf numFmtId="0" fontId="19" fillId="0" borderId="0"/>
    <xf numFmtId="0" fontId="70" fillId="0" borderId="0"/>
    <xf numFmtId="0" fontId="19" fillId="0" borderId="0"/>
    <xf numFmtId="0" fontId="278" fillId="0" borderId="0"/>
    <xf numFmtId="0" fontId="278" fillId="0" borderId="0"/>
    <xf numFmtId="0" fontId="270" fillId="0" borderId="112"/>
    <xf numFmtId="0" fontId="272" fillId="74" borderId="0"/>
    <xf numFmtId="0" fontId="19" fillId="0" borderId="0"/>
    <xf numFmtId="0" fontId="70" fillId="0" borderId="0"/>
    <xf numFmtId="0" fontId="70" fillId="0" borderId="0"/>
    <xf numFmtId="0" fontId="278" fillId="0" borderId="0"/>
    <xf numFmtId="0" fontId="278" fillId="0" borderId="0"/>
    <xf numFmtId="0" fontId="70" fillId="0" borderId="0"/>
    <xf numFmtId="0" fontId="70" fillId="0" borderId="0"/>
    <xf numFmtId="0" fontId="278" fillId="0" borderId="0"/>
    <xf numFmtId="0" fontId="70" fillId="0" borderId="0"/>
    <xf numFmtId="0" fontId="278" fillId="0" borderId="0"/>
    <xf numFmtId="0" fontId="143" fillId="0" borderId="0"/>
    <xf numFmtId="0" fontId="19" fillId="0" borderId="0"/>
    <xf numFmtId="0" fontId="70" fillId="0" borderId="0"/>
    <xf numFmtId="0" fontId="10" fillId="0" borderId="168"/>
    <xf numFmtId="0" fontId="278" fillId="0" borderId="0"/>
    <xf numFmtId="0" fontId="278" fillId="0" borderId="0"/>
    <xf numFmtId="0" fontId="278" fillId="0" borderId="0"/>
    <xf numFmtId="0" fontId="19" fillId="0" borderId="0"/>
    <xf numFmtId="0" fontId="19" fillId="0" borderId="0"/>
    <xf numFmtId="0" fontId="278" fillId="0" borderId="0"/>
    <xf numFmtId="0" fontId="70" fillId="0" borderId="0"/>
    <xf numFmtId="0" fontId="139" fillId="44" borderId="61"/>
    <xf numFmtId="0" fontId="278" fillId="0" borderId="0"/>
    <xf numFmtId="0" fontId="70" fillId="0" borderId="0"/>
    <xf numFmtId="0" fontId="70" fillId="0" borderId="0"/>
    <xf numFmtId="0" fontId="70" fillId="0" borderId="0"/>
    <xf numFmtId="0" fontId="70" fillId="0" borderId="0"/>
    <xf numFmtId="0" fontId="19" fillId="0" borderId="0"/>
    <xf numFmtId="0" fontId="64" fillId="0" borderId="55"/>
    <xf numFmtId="0" fontId="70" fillId="0" borderId="0"/>
    <xf numFmtId="0" fontId="278" fillId="0" borderId="0"/>
    <xf numFmtId="0" fontId="139" fillId="44" borderId="61"/>
    <xf numFmtId="0" fontId="59" fillId="0" borderId="54"/>
    <xf numFmtId="0" fontId="74" fillId="54" borderId="0"/>
    <xf numFmtId="0" fontId="278" fillId="0" borderId="0"/>
    <xf numFmtId="0" fontId="70" fillId="0" borderId="0"/>
    <xf numFmtId="0" fontId="70" fillId="0" borderId="0"/>
    <xf numFmtId="0" fontId="58" fillId="0" borderId="0"/>
    <xf numFmtId="0" fontId="278" fillId="0" borderId="0"/>
    <xf numFmtId="0" fontId="46" fillId="0" borderId="0"/>
    <xf numFmtId="0" fontId="70" fillId="0" borderId="0"/>
    <xf numFmtId="0" fontId="278" fillId="0" borderId="0"/>
    <xf numFmtId="0" fontId="19" fillId="0" borderId="0"/>
    <xf numFmtId="0" fontId="59" fillId="0" borderId="54"/>
    <xf numFmtId="0" fontId="278" fillId="0" borderId="0"/>
    <xf numFmtId="0" fontId="278" fillId="0" borderId="0"/>
    <xf numFmtId="0" fontId="19" fillId="0" borderId="0"/>
    <xf numFmtId="0" fontId="278" fillId="0" borderId="0"/>
    <xf numFmtId="0" fontId="278" fillId="0" borderId="0"/>
    <xf numFmtId="0" fontId="70" fillId="0" borderId="0"/>
    <xf numFmtId="0" fontId="17" fillId="45" borderId="0"/>
    <xf numFmtId="0" fontId="70" fillId="0" borderId="0"/>
    <xf numFmtId="0" fontId="278" fillId="0" borderId="0"/>
    <xf numFmtId="0" fontId="278" fillId="0" borderId="0"/>
    <xf numFmtId="0" fontId="70" fillId="0" borderId="0"/>
    <xf numFmtId="0" fontId="8" fillId="45" borderId="0"/>
    <xf numFmtId="0" fontId="278" fillId="0" borderId="0"/>
    <xf numFmtId="0" fontId="70" fillId="0" borderId="0"/>
    <xf numFmtId="0" fontId="278" fillId="48" borderId="83"/>
    <xf numFmtId="0" fontId="278" fillId="0" borderId="0"/>
    <xf numFmtId="0" fontId="122" fillId="0" borderId="66"/>
    <xf numFmtId="0" fontId="278" fillId="0" borderId="0"/>
    <xf numFmtId="0" fontId="278" fillId="0" borderId="0"/>
    <xf numFmtId="0" fontId="192" fillId="0" borderId="79"/>
    <xf numFmtId="0" fontId="278" fillId="0" borderId="0"/>
    <xf numFmtId="0" fontId="19" fillId="0" borderId="0"/>
    <xf numFmtId="0" fontId="70" fillId="0" borderId="0"/>
    <xf numFmtId="0" fontId="70" fillId="0" borderId="0"/>
    <xf numFmtId="0" fontId="50" fillId="0" borderId="0"/>
    <xf numFmtId="0" fontId="70" fillId="49" borderId="0"/>
    <xf numFmtId="0" fontId="19" fillId="0" borderId="0"/>
    <xf numFmtId="0" fontId="70" fillId="0" borderId="0"/>
    <xf numFmtId="0" fontId="19" fillId="0" borderId="0"/>
    <xf numFmtId="0" fontId="270" fillId="0" borderId="112"/>
    <xf numFmtId="0" fontId="70" fillId="0" borderId="0"/>
    <xf numFmtId="0" fontId="70" fillId="0" borderId="0"/>
    <xf numFmtId="0" fontId="19" fillId="0" borderId="0"/>
    <xf numFmtId="0" fontId="70" fillId="0" borderId="0"/>
    <xf numFmtId="0" fontId="70" fillId="0" borderId="0"/>
    <xf numFmtId="0" fontId="56" fillId="0" borderId="52"/>
    <xf numFmtId="0" fontId="70" fillId="0" borderId="0"/>
    <xf numFmtId="0" fontId="19" fillId="0" borderId="0"/>
    <xf numFmtId="0" fontId="70" fillId="0" borderId="0"/>
    <xf numFmtId="0" fontId="113" fillId="0" borderId="0"/>
    <xf numFmtId="0" fontId="70" fillId="0" borderId="0"/>
    <xf numFmtId="0" fontId="278" fillId="0" borderId="0"/>
    <xf numFmtId="0" fontId="19" fillId="0" borderId="0"/>
    <xf numFmtId="0" fontId="19" fillId="0" borderId="0"/>
    <xf numFmtId="0" fontId="99" fillId="45" borderId="61"/>
    <xf numFmtId="0" fontId="19" fillId="0" borderId="0"/>
    <xf numFmtId="0" fontId="70" fillId="0" borderId="0"/>
    <xf numFmtId="0" fontId="19" fillId="0" borderId="0"/>
    <xf numFmtId="0" fontId="278" fillId="0" borderId="0"/>
    <xf numFmtId="0" fontId="278" fillId="0" borderId="0"/>
    <xf numFmtId="0" fontId="56" fillId="0" borderId="52"/>
    <xf numFmtId="0" fontId="139" fillId="44" borderId="61"/>
    <xf numFmtId="0" fontId="70" fillId="0" borderId="0"/>
    <xf numFmtId="0" fontId="278" fillId="0" borderId="0"/>
    <xf numFmtId="0" fontId="278" fillId="0" borderId="0"/>
    <xf numFmtId="0" fontId="139" fillId="44" borderId="61"/>
    <xf numFmtId="0" fontId="8" fillId="44" borderId="0"/>
    <xf numFmtId="0" fontId="70" fillId="0" borderId="0"/>
    <xf numFmtId="0" fontId="19" fillId="0" borderId="0"/>
    <xf numFmtId="0" fontId="56" fillId="0" borderId="52"/>
    <xf numFmtId="0" fontId="19" fillId="0" borderId="0"/>
    <xf numFmtId="0" fontId="19" fillId="0" borderId="0"/>
    <xf numFmtId="0" fontId="19" fillId="0" borderId="0"/>
    <xf numFmtId="0" fontId="70" fillId="0" borderId="0"/>
    <xf numFmtId="0" fontId="278" fillId="0" borderId="0"/>
    <xf numFmtId="0" fontId="270" fillId="0" borderId="112"/>
    <xf numFmtId="0" fontId="70" fillId="46" borderId="0"/>
    <xf numFmtId="0" fontId="70" fillId="0" borderId="0"/>
    <xf numFmtId="0" fontId="70" fillId="0" borderId="0"/>
    <xf numFmtId="0" fontId="19" fillId="0" borderId="0"/>
    <xf numFmtId="0" fontId="278" fillId="0" borderId="0"/>
    <xf numFmtId="0" fontId="81" fillId="0" borderId="0"/>
    <xf numFmtId="0" fontId="70" fillId="0" borderId="0"/>
    <xf numFmtId="0" fontId="278" fillId="0" borderId="0"/>
    <xf numFmtId="0" fontId="64" fillId="0" borderId="55"/>
    <xf numFmtId="0" fontId="70" fillId="0" borderId="0"/>
    <xf numFmtId="0" fontId="278" fillId="0" borderId="0"/>
    <xf numFmtId="0" fontId="278" fillId="0" borderId="0"/>
    <xf numFmtId="0" fontId="19" fillId="0" borderId="0"/>
    <xf numFmtId="0" fontId="70" fillId="0" borderId="0"/>
    <xf numFmtId="0" fontId="278" fillId="0" borderId="0"/>
    <xf numFmtId="0" fontId="70" fillId="0" borderId="0"/>
    <xf numFmtId="0" fontId="278" fillId="0" borderId="0"/>
    <xf numFmtId="0" fontId="70" fillId="0" borderId="0"/>
    <xf numFmtId="0" fontId="56" fillId="0" borderId="52"/>
    <xf numFmtId="0" fontId="19" fillId="0" borderId="0"/>
    <xf numFmtId="0" fontId="70" fillId="0" borderId="0"/>
    <xf numFmtId="0" fontId="278" fillId="0" borderId="0"/>
    <xf numFmtId="0" fontId="19" fillId="0" borderId="0"/>
    <xf numFmtId="0" fontId="19" fillId="0" borderId="0"/>
    <xf numFmtId="0" fontId="278" fillId="0" borderId="0"/>
    <xf numFmtId="0" fontId="228" fillId="45" borderId="84"/>
    <xf numFmtId="0" fontId="139" fillId="44" borderId="61"/>
    <xf numFmtId="0" fontId="278" fillId="0" borderId="0"/>
    <xf numFmtId="0" fontId="59" fillId="0" borderId="54"/>
    <xf numFmtId="0" fontId="278" fillId="0" borderId="0"/>
    <xf numFmtId="0" fontId="19" fillId="0" borderId="0"/>
    <xf numFmtId="0" fontId="19" fillId="0" borderId="0"/>
    <xf numFmtId="0" fontId="19" fillId="0" borderId="0"/>
    <xf numFmtId="0" fontId="70" fillId="0" borderId="0"/>
    <xf numFmtId="0" fontId="59" fillId="0" borderId="54"/>
    <xf numFmtId="0" fontId="278" fillId="0" borderId="0"/>
    <xf numFmtId="0" fontId="19" fillId="0" borderId="0"/>
    <xf numFmtId="0" fontId="278" fillId="0" borderId="0"/>
    <xf numFmtId="0" fontId="19" fillId="0" borderId="0"/>
    <xf numFmtId="0" fontId="70" fillId="0" borderId="0"/>
    <xf numFmtId="0" fontId="19" fillId="0" borderId="0"/>
    <xf numFmtId="0" fontId="70" fillId="0" borderId="0"/>
    <xf numFmtId="0" fontId="70" fillId="0" borderId="0"/>
    <xf numFmtId="0" fontId="270" fillId="0" borderId="112"/>
    <xf numFmtId="0" fontId="19" fillId="0" borderId="0"/>
    <xf numFmtId="0" fontId="19" fillId="0" borderId="0"/>
    <xf numFmtId="0" fontId="19" fillId="0" borderId="0"/>
    <xf numFmtId="0" fontId="203" fillId="0" borderId="0"/>
    <xf numFmtId="0" fontId="278" fillId="0" borderId="0"/>
    <xf numFmtId="0" fontId="70" fillId="0" borderId="0"/>
    <xf numFmtId="0" fontId="278" fillId="48" borderId="83"/>
    <xf numFmtId="0" fontId="70" fillId="0" borderId="0"/>
    <xf numFmtId="0" fontId="244" fillId="0" borderId="0"/>
    <xf numFmtId="0" fontId="270" fillId="0" borderId="112"/>
    <xf numFmtId="0" fontId="278" fillId="0" borderId="0"/>
    <xf numFmtId="0" fontId="70" fillId="0" borderId="0"/>
    <xf numFmtId="0" fontId="278" fillId="0" borderId="0"/>
    <xf numFmtId="0" fontId="70" fillId="0" borderId="0"/>
    <xf numFmtId="0" fontId="70" fillId="0" borderId="0"/>
    <xf numFmtId="0" fontId="76" fillId="51" borderId="0"/>
    <xf numFmtId="0" fontId="70" fillId="0" borderId="0"/>
    <xf numFmtId="0" fontId="278" fillId="0" borderId="0"/>
    <xf numFmtId="0" fontId="19" fillId="0" borderId="0"/>
    <xf numFmtId="0" fontId="278" fillId="0" borderId="0"/>
    <xf numFmtId="0" fontId="278" fillId="0" borderId="0"/>
    <xf numFmtId="0" fontId="70" fillId="0" borderId="0"/>
    <xf numFmtId="0" fontId="59" fillId="0" borderId="54"/>
    <xf numFmtId="0" fontId="46" fillId="0" borderId="0"/>
    <xf numFmtId="0" fontId="70" fillId="0" borderId="0"/>
    <xf numFmtId="0" fontId="19" fillId="0" borderId="0"/>
    <xf numFmtId="0" fontId="278" fillId="0" borderId="0"/>
    <xf numFmtId="0" fontId="278" fillId="0" borderId="0"/>
    <xf numFmtId="0" fontId="70" fillId="46" borderId="0"/>
    <xf numFmtId="0" fontId="70" fillId="0" borderId="0"/>
    <xf numFmtId="0" fontId="70" fillId="0" borderId="0"/>
    <xf numFmtId="0" fontId="146" fillId="0" borderId="146"/>
    <xf numFmtId="0" fontId="278" fillId="0" borderId="0"/>
    <xf numFmtId="0" fontId="56" fillId="0" borderId="52"/>
    <xf numFmtId="0" fontId="70" fillId="0" borderId="0"/>
    <xf numFmtId="0" fontId="74" fillId="53" borderId="0"/>
    <xf numFmtId="0" fontId="46" fillId="0" borderId="0"/>
    <xf numFmtId="0" fontId="270" fillId="0" borderId="112"/>
    <xf numFmtId="0" fontId="278" fillId="0" borderId="0"/>
    <xf numFmtId="0" fontId="70" fillId="0" borderId="0"/>
    <xf numFmtId="0" fontId="70" fillId="0" borderId="0"/>
    <xf numFmtId="0" fontId="139" fillId="44" borderId="61"/>
    <xf numFmtId="0" fontId="70" fillId="0" borderId="0"/>
    <xf numFmtId="0" fontId="270" fillId="0" borderId="112"/>
    <xf numFmtId="0" fontId="70" fillId="0" borderId="0"/>
    <xf numFmtId="0" fontId="70" fillId="43" borderId="0"/>
    <xf numFmtId="0" fontId="278" fillId="0" borderId="0"/>
    <xf numFmtId="0" fontId="119" fillId="0" borderId="54"/>
    <xf numFmtId="0" fontId="70" fillId="0" borderId="0"/>
    <xf numFmtId="0" fontId="70" fillId="0" borderId="0"/>
    <xf numFmtId="0" fontId="19" fillId="0" borderId="0"/>
    <xf numFmtId="0" fontId="19" fillId="0" borderId="0"/>
    <xf numFmtId="0" fontId="19" fillId="0" borderId="0"/>
    <xf numFmtId="0" fontId="8" fillId="0" borderId="0"/>
    <xf numFmtId="0" fontId="70" fillId="0" borderId="0"/>
    <xf numFmtId="0" fontId="63" fillId="0" borderId="55"/>
    <xf numFmtId="0" fontId="278" fillId="0" borderId="67"/>
    <xf numFmtId="0" fontId="70" fillId="0" borderId="0"/>
    <xf numFmtId="0" fontId="19" fillId="0" borderId="0"/>
    <xf numFmtId="0" fontId="139" fillId="44" borderId="61"/>
    <xf numFmtId="0" fontId="19" fillId="0" borderId="0"/>
    <xf numFmtId="0" fontId="81" fillId="0" borderId="0"/>
    <xf numFmtId="0" fontId="70" fillId="0" borderId="0"/>
    <xf numFmtId="0" fontId="19" fillId="0" borderId="0"/>
    <xf numFmtId="0" fontId="278" fillId="97" borderId="102"/>
    <xf numFmtId="0" fontId="38" fillId="42" borderId="0"/>
    <xf numFmtId="0" fontId="70" fillId="0" borderId="0"/>
    <xf numFmtId="0" fontId="278" fillId="0" borderId="0"/>
    <xf numFmtId="0" fontId="139" fillId="44" borderId="61"/>
    <xf numFmtId="0" fontId="70" fillId="0" borderId="0"/>
    <xf numFmtId="0" fontId="70" fillId="0" borderId="0"/>
    <xf numFmtId="0" fontId="139" fillId="44" borderId="61"/>
    <xf numFmtId="0" fontId="19" fillId="0" borderId="0"/>
    <xf numFmtId="0" fontId="278" fillId="48" borderId="83"/>
    <xf numFmtId="0" fontId="70" fillId="0" borderId="0"/>
    <xf numFmtId="0" fontId="278" fillId="0" borderId="0"/>
    <xf numFmtId="0" fontId="278" fillId="0" borderId="0"/>
    <xf numFmtId="0" fontId="70" fillId="0" borderId="0"/>
    <xf numFmtId="0" fontId="19" fillId="0" borderId="0"/>
    <xf numFmtId="0" fontId="278" fillId="48" borderId="83"/>
    <xf numFmtId="0" fontId="46" fillId="0" borderId="0"/>
    <xf numFmtId="0" fontId="50" fillId="0" borderId="0"/>
    <xf numFmtId="0" fontId="208" fillId="1" borderId="132"/>
    <xf numFmtId="0" fontId="19" fillId="43" borderId="0"/>
    <xf numFmtId="0" fontId="70" fillId="0" borderId="0"/>
    <xf numFmtId="0" fontId="70" fillId="0" borderId="0"/>
    <xf numFmtId="0" fontId="139" fillId="44" borderId="61"/>
    <xf numFmtId="0" fontId="19" fillId="0" borderId="0"/>
    <xf numFmtId="0" fontId="278" fillId="0" borderId="0"/>
    <xf numFmtId="0" fontId="278" fillId="48" borderId="83"/>
    <xf numFmtId="0" fontId="272" fillId="0" borderId="144"/>
    <xf numFmtId="0" fontId="59" fillId="0" borderId="0"/>
    <xf numFmtId="0" fontId="70" fillId="0" borderId="0"/>
    <xf numFmtId="0" fontId="70" fillId="0" borderId="0"/>
    <xf numFmtId="0" fontId="139" fillId="44" borderId="61"/>
    <xf numFmtId="0" fontId="8" fillId="52" borderId="0"/>
    <xf numFmtId="0" fontId="8" fillId="44" borderId="0"/>
    <xf numFmtId="0" fontId="70" fillId="0" borderId="0"/>
    <xf numFmtId="0" fontId="70" fillId="0" borderId="0"/>
    <xf numFmtId="0" fontId="272" fillId="0" borderId="144"/>
    <xf numFmtId="0" fontId="70" fillId="0" borderId="0"/>
    <xf numFmtId="0" fontId="270" fillId="0" borderId="112"/>
    <xf numFmtId="0" fontId="70" fillId="0" borderId="0"/>
    <xf numFmtId="0" fontId="70" fillId="0" borderId="0"/>
    <xf numFmtId="0" fontId="56" fillId="0" borderId="52"/>
    <xf numFmtId="0" fontId="70" fillId="0" borderId="0"/>
    <xf numFmtId="0" fontId="70" fillId="0" borderId="0"/>
    <xf numFmtId="0" fontId="19" fillId="25" borderId="0"/>
    <xf numFmtId="0" fontId="19" fillId="0" borderId="0"/>
    <xf numFmtId="0" fontId="139" fillId="44" borderId="61"/>
    <xf numFmtId="0" fontId="74" fillId="47" borderId="0"/>
    <xf numFmtId="0" fontId="56" fillId="0" borderId="52"/>
    <xf numFmtId="0" fontId="70" fillId="0" borderId="0"/>
    <xf numFmtId="0" fontId="19" fillId="0" borderId="0"/>
    <xf numFmtId="0" fontId="70" fillId="0" borderId="0"/>
    <xf numFmtId="0" fontId="19" fillId="0" borderId="0"/>
    <xf numFmtId="0" fontId="56" fillId="0" borderId="52"/>
    <xf numFmtId="0" fontId="70" fillId="0" borderId="0"/>
    <xf numFmtId="0" fontId="70" fillId="0" borderId="0"/>
    <xf numFmtId="0" fontId="59" fillId="0" borderId="54"/>
    <xf numFmtId="0" fontId="76" fillId="55" borderId="0"/>
    <xf numFmtId="0" fontId="278" fillId="0" borderId="0"/>
    <xf numFmtId="0" fontId="278" fillId="0" borderId="0"/>
    <xf numFmtId="0" fontId="70" fillId="39" borderId="0"/>
    <xf numFmtId="0" fontId="70" fillId="0" borderId="0"/>
    <xf numFmtId="0" fontId="19" fillId="0" borderId="0"/>
    <xf numFmtId="0" fontId="70" fillId="0" borderId="0"/>
    <xf numFmtId="0" fontId="70" fillId="0" borderId="0"/>
    <xf numFmtId="0" fontId="278" fillId="0" borderId="0"/>
    <xf numFmtId="0" fontId="278" fillId="48" borderId="83"/>
    <xf numFmtId="0" fontId="8" fillId="47" borderId="0"/>
    <xf numFmtId="0" fontId="70" fillId="0" borderId="0"/>
    <xf numFmtId="0" fontId="70" fillId="0" borderId="0"/>
    <xf numFmtId="0" fontId="19" fillId="28" borderId="0"/>
    <xf numFmtId="0" fontId="19" fillId="0" borderId="0"/>
    <xf numFmtId="0" fontId="70" fillId="0" borderId="0"/>
    <xf numFmtId="0" fontId="19" fillId="0" borderId="0"/>
    <xf numFmtId="0" fontId="278" fillId="0" borderId="0"/>
    <xf numFmtId="0" fontId="19" fillId="0" borderId="0"/>
    <xf numFmtId="0" fontId="70" fillId="0" borderId="0"/>
    <xf numFmtId="0" fontId="46" fillId="0" borderId="0"/>
    <xf numFmtId="0" fontId="70" fillId="0" borderId="0"/>
    <xf numFmtId="0" fontId="278" fillId="0" borderId="0"/>
    <xf numFmtId="0" fontId="278" fillId="0" borderId="0"/>
    <xf numFmtId="0" fontId="278" fillId="0" borderId="0"/>
    <xf numFmtId="0" fontId="70" fillId="0" borderId="0"/>
    <xf numFmtId="0" fontId="70" fillId="0" borderId="0"/>
    <xf numFmtId="0" fontId="45" fillId="40" borderId="0"/>
    <xf numFmtId="0" fontId="278" fillId="0" borderId="0"/>
    <xf numFmtId="0" fontId="70" fillId="0" borderId="0"/>
    <xf numFmtId="0" fontId="217" fillId="2" borderId="114"/>
    <xf numFmtId="0" fontId="70" fillId="0" borderId="0"/>
    <xf numFmtId="0" fontId="70" fillId="0" borderId="0"/>
    <xf numFmtId="0" fontId="70" fillId="0" borderId="0"/>
    <xf numFmtId="0" fontId="278" fillId="48" borderId="83"/>
    <xf numFmtId="0" fontId="70" fillId="0" borderId="0"/>
    <xf numFmtId="0" fontId="70" fillId="0" borderId="0"/>
    <xf numFmtId="0" fontId="278" fillId="0" borderId="0"/>
    <xf numFmtId="0" fontId="19" fillId="0" borderId="0"/>
    <xf numFmtId="0" fontId="70" fillId="0" borderId="0"/>
    <xf numFmtId="0" fontId="70" fillId="0" borderId="0"/>
    <xf numFmtId="0" fontId="56" fillId="0" borderId="52"/>
    <xf numFmtId="0" fontId="70" fillId="0" borderId="0"/>
    <xf numFmtId="0" fontId="19" fillId="0" borderId="0"/>
    <xf numFmtId="0" fontId="278" fillId="0" borderId="0"/>
    <xf numFmtId="0" fontId="19" fillId="0" borderId="0"/>
    <xf numFmtId="0" fontId="278" fillId="0" borderId="0"/>
    <xf numFmtId="0" fontId="70" fillId="0" borderId="0"/>
    <xf numFmtId="0" fontId="19" fillId="0" borderId="0"/>
    <xf numFmtId="0" fontId="278" fillId="0" borderId="0"/>
    <xf numFmtId="0" fontId="70" fillId="0" borderId="0"/>
    <xf numFmtId="0" fontId="272" fillId="0" borderId="144"/>
    <xf numFmtId="0" fontId="70" fillId="0" borderId="0"/>
    <xf numFmtId="0" fontId="70" fillId="0" borderId="0"/>
    <xf numFmtId="0" fontId="70" fillId="0" borderId="0"/>
    <xf numFmtId="0" fontId="278" fillId="0" borderId="0"/>
    <xf numFmtId="0" fontId="76" fillId="52" borderId="0"/>
    <xf numFmtId="0" fontId="70" fillId="0" borderId="0"/>
    <xf numFmtId="0" fontId="70" fillId="0" borderId="0"/>
    <xf numFmtId="0" fontId="3" fillId="63" borderId="137"/>
    <xf numFmtId="0" fontId="19" fillId="0" borderId="0"/>
    <xf numFmtId="0" fontId="278" fillId="0" borderId="0"/>
    <xf numFmtId="0" fontId="278" fillId="48" borderId="83"/>
    <xf numFmtId="0" fontId="19" fillId="0" borderId="0"/>
    <xf numFmtId="0" fontId="70" fillId="0" borderId="0"/>
    <xf numFmtId="0" fontId="19" fillId="0" borderId="0"/>
    <xf numFmtId="0" fontId="19" fillId="0" borderId="0"/>
    <xf numFmtId="0" fontId="270" fillId="0" borderId="112"/>
    <xf numFmtId="0" fontId="278" fillId="48" borderId="83"/>
    <xf numFmtId="0" fontId="70" fillId="46" borderId="0"/>
    <xf numFmtId="0" fontId="70" fillId="0" borderId="0"/>
    <xf numFmtId="0" fontId="70" fillId="0" borderId="0"/>
    <xf numFmtId="0" fontId="139" fillId="44" borderId="61"/>
    <xf numFmtId="0" fontId="70" fillId="0" borderId="0"/>
    <xf numFmtId="0" fontId="56" fillId="0" borderId="52"/>
    <xf numFmtId="0" fontId="19" fillId="0" borderId="0"/>
    <xf numFmtId="0" fontId="70" fillId="0" borderId="0"/>
    <xf numFmtId="0" fontId="19" fillId="0" borderId="0"/>
    <xf numFmtId="0" fontId="139" fillId="44" borderId="61"/>
    <xf numFmtId="0" fontId="3" fillId="63" borderId="137"/>
    <xf numFmtId="0" fontId="19" fillId="37" borderId="0"/>
    <xf numFmtId="0" fontId="19" fillId="0" borderId="0"/>
    <xf numFmtId="0" fontId="278" fillId="48" borderId="83"/>
    <xf numFmtId="0" fontId="59" fillId="0" borderId="54"/>
    <xf numFmtId="0" fontId="278" fillId="0" borderId="0"/>
    <xf numFmtId="0" fontId="19" fillId="0" borderId="0"/>
    <xf numFmtId="0" fontId="278" fillId="48" borderId="83"/>
    <xf numFmtId="0" fontId="49" fillId="0" borderId="0"/>
    <xf numFmtId="0" fontId="70" fillId="0" borderId="0"/>
    <xf numFmtId="0" fontId="70" fillId="0" borderId="0"/>
    <xf numFmtId="0" fontId="278" fillId="0" borderId="0"/>
    <xf numFmtId="0" fontId="115" fillId="0" borderId="0"/>
    <xf numFmtId="0" fontId="70" fillId="0" borderId="0"/>
    <xf numFmtId="0" fontId="70" fillId="0" borderId="0"/>
    <xf numFmtId="0" fontId="70" fillId="0" borderId="0"/>
    <xf numFmtId="0" fontId="70" fillId="0" borderId="0"/>
    <xf numFmtId="0" fontId="278" fillId="0" borderId="0"/>
    <xf numFmtId="0" fontId="76" fillId="44" borderId="0"/>
    <xf numFmtId="0" fontId="52" fillId="0" borderId="0"/>
    <xf numFmtId="0" fontId="139" fillId="44" borderId="61"/>
    <xf numFmtId="0" fontId="139" fillId="44" borderId="61"/>
    <xf numFmtId="0" fontId="8" fillId="51" borderId="0"/>
    <xf numFmtId="0" fontId="278" fillId="0" borderId="0"/>
    <xf numFmtId="0" fontId="278" fillId="0" borderId="0"/>
    <xf numFmtId="0" fontId="270" fillId="0" borderId="112"/>
    <xf numFmtId="0" fontId="70" fillId="0" borderId="0"/>
    <xf numFmtId="0" fontId="59" fillId="0" borderId="54"/>
    <xf numFmtId="0" fontId="70" fillId="42" borderId="0"/>
    <xf numFmtId="0" fontId="272" fillId="0" borderId="0"/>
    <xf numFmtId="0" fontId="70" fillId="0" borderId="0"/>
    <xf numFmtId="0" fontId="19" fillId="0" borderId="0"/>
    <xf numFmtId="0" fontId="70" fillId="0" borderId="0"/>
    <xf numFmtId="0" fontId="278" fillId="0" borderId="0"/>
    <xf numFmtId="0" fontId="278" fillId="0" borderId="0"/>
    <xf numFmtId="0" fontId="70" fillId="0" borderId="0"/>
    <xf numFmtId="0" fontId="278" fillId="0" borderId="0"/>
    <xf numFmtId="0" fontId="278" fillId="48" borderId="83"/>
    <xf numFmtId="0" fontId="70" fillId="0" borderId="0"/>
    <xf numFmtId="0" fontId="192" fillId="0" borderId="79"/>
    <xf numFmtId="0" fontId="278" fillId="0" borderId="0"/>
    <xf numFmtId="0" fontId="70" fillId="0" borderId="0"/>
    <xf numFmtId="0" fontId="278" fillId="0" borderId="0"/>
    <xf numFmtId="0" fontId="278" fillId="0" borderId="0"/>
    <xf numFmtId="0" fontId="139" fillId="44" borderId="61"/>
    <xf numFmtId="0" fontId="278" fillId="0" borderId="0"/>
    <xf numFmtId="0" fontId="19" fillId="0" borderId="0"/>
    <xf numFmtId="0" fontId="50" fillId="0" borderId="0"/>
    <xf numFmtId="0" fontId="19" fillId="0" borderId="0"/>
    <xf numFmtId="0" fontId="61" fillId="79" borderId="0"/>
    <xf numFmtId="0" fontId="270" fillId="0" borderId="112"/>
    <xf numFmtId="0" fontId="70" fillId="0" borderId="0"/>
    <xf numFmtId="0" fontId="278" fillId="0" borderId="0"/>
    <xf numFmtId="0" fontId="139" fillId="44" borderId="61"/>
    <xf numFmtId="0" fontId="70" fillId="0" borderId="0"/>
    <xf numFmtId="0" fontId="76" fillId="57" borderId="0"/>
    <xf numFmtId="0" fontId="19" fillId="0" borderId="0"/>
    <xf numFmtId="0" fontId="70" fillId="0" borderId="0"/>
    <xf numFmtId="0" fontId="270" fillId="0" borderId="112"/>
    <xf numFmtId="0" fontId="70" fillId="0" borderId="0"/>
    <xf numFmtId="0" fontId="70" fillId="0" borderId="0"/>
    <xf numFmtId="0" fontId="19" fillId="0" borderId="0"/>
    <xf numFmtId="0" fontId="278" fillId="0" borderId="0"/>
    <xf numFmtId="0" fontId="46" fillId="0" borderId="0"/>
    <xf numFmtId="0" fontId="79" fillId="0" borderId="168"/>
    <xf numFmtId="0" fontId="139" fillId="44" borderId="61"/>
    <xf numFmtId="0" fontId="70" fillId="0" borderId="0"/>
    <xf numFmtId="0" fontId="278" fillId="0" borderId="0"/>
    <xf numFmtId="0" fontId="70" fillId="0" borderId="0"/>
    <xf numFmtId="0" fontId="19" fillId="0" borderId="0"/>
    <xf numFmtId="0" fontId="19" fillId="0" borderId="0"/>
    <xf numFmtId="0" fontId="19" fillId="0" borderId="0"/>
    <xf numFmtId="0" fontId="278" fillId="48" borderId="83"/>
    <xf numFmtId="0" fontId="70" fillId="0" borderId="0"/>
    <xf numFmtId="0" fontId="278" fillId="0" borderId="0"/>
    <xf numFmtId="0" fontId="70" fillId="0" borderId="0"/>
    <xf numFmtId="0" fontId="278" fillId="0" borderId="0"/>
    <xf numFmtId="0" fontId="59" fillId="0" borderId="0"/>
    <xf numFmtId="0" fontId="45" fillId="31" borderId="0"/>
    <xf numFmtId="0" fontId="140" fillId="44" borderId="61"/>
    <xf numFmtId="0" fontId="19" fillId="0" borderId="0"/>
    <xf numFmtId="0" fontId="139" fillId="44" borderId="61"/>
    <xf numFmtId="0" fontId="19" fillId="0" borderId="0"/>
    <xf numFmtId="0" fontId="8" fillId="48" borderId="0"/>
    <xf numFmtId="0" fontId="70" fillId="0" borderId="0"/>
    <xf numFmtId="0" fontId="74" fillId="55" borderId="0"/>
    <xf numFmtId="0" fontId="19" fillId="0" borderId="0"/>
    <xf numFmtId="0" fontId="99" fillId="45" borderId="61"/>
    <xf numFmtId="0" fontId="278" fillId="0" borderId="0"/>
    <xf numFmtId="0" fontId="70" fillId="0" borderId="0"/>
    <xf numFmtId="0" fontId="70" fillId="0" borderId="0"/>
    <xf numFmtId="0" fontId="19" fillId="0" borderId="0"/>
    <xf numFmtId="0" fontId="19" fillId="0" borderId="0"/>
    <xf numFmtId="0" fontId="19" fillId="0" borderId="0"/>
    <xf numFmtId="0" fontId="278" fillId="0" borderId="0"/>
    <xf numFmtId="0" fontId="19" fillId="0" borderId="0"/>
    <xf numFmtId="0" fontId="19" fillId="0" borderId="0"/>
    <xf numFmtId="0" fontId="70" fillId="0" borderId="0"/>
    <xf numFmtId="0" fontId="70" fillId="0" borderId="0"/>
    <xf numFmtId="0" fontId="70" fillId="0" borderId="0"/>
    <xf numFmtId="0" fontId="70" fillId="0" borderId="0"/>
    <xf numFmtId="0" fontId="19" fillId="0" borderId="0"/>
    <xf numFmtId="0" fontId="45" fillId="43" borderId="0"/>
    <xf numFmtId="0" fontId="278" fillId="0" borderId="0"/>
    <xf numFmtId="0" fontId="70" fillId="0" borderId="0"/>
    <xf numFmtId="0" fontId="19" fillId="0" borderId="0"/>
    <xf numFmtId="0" fontId="19" fillId="0" borderId="0"/>
    <xf numFmtId="0" fontId="278" fillId="0" borderId="0"/>
    <xf numFmtId="0" fontId="52" fillId="0" borderId="0"/>
    <xf numFmtId="0" fontId="70" fillId="0" borderId="0"/>
    <xf numFmtId="0" fontId="270" fillId="0" borderId="112"/>
    <xf numFmtId="0" fontId="270" fillId="0" borderId="112"/>
    <xf numFmtId="0" fontId="19" fillId="0" borderId="0"/>
    <xf numFmtId="0" fontId="59" fillId="0" borderId="54"/>
    <xf numFmtId="0" fontId="70" fillId="0" borderId="0"/>
    <xf numFmtId="0" fontId="19" fillId="0" borderId="0"/>
    <xf numFmtId="0" fontId="70" fillId="0" borderId="0"/>
    <xf numFmtId="0" fontId="70" fillId="0" borderId="0"/>
    <xf numFmtId="0" fontId="278" fillId="0" borderId="0"/>
    <xf numFmtId="0" fontId="278" fillId="0" borderId="0"/>
    <xf numFmtId="0" fontId="70" fillId="0" borderId="0"/>
    <xf numFmtId="0" fontId="278" fillId="0" borderId="0"/>
    <xf numFmtId="0" fontId="139" fillId="44" borderId="61"/>
    <xf numFmtId="0" fontId="270" fillId="0" borderId="112"/>
    <xf numFmtId="0" fontId="236" fillId="0" borderId="0"/>
    <xf numFmtId="0" fontId="278" fillId="0" borderId="0"/>
    <xf numFmtId="0" fontId="19" fillId="0" borderId="0"/>
    <xf numFmtId="0" fontId="217" fillId="2" borderId="0"/>
    <xf numFmtId="0" fontId="139" fillId="44" borderId="61"/>
    <xf numFmtId="0" fontId="19" fillId="0" borderId="0"/>
    <xf numFmtId="0" fontId="278" fillId="0" borderId="0"/>
    <xf numFmtId="0" fontId="70" fillId="0" borderId="0"/>
    <xf numFmtId="0" fontId="70" fillId="0" borderId="0"/>
    <xf numFmtId="0" fontId="278" fillId="0" borderId="0"/>
    <xf numFmtId="0" fontId="278" fillId="48" borderId="83"/>
    <xf numFmtId="0" fontId="278" fillId="0" borderId="0"/>
    <xf numFmtId="0" fontId="278" fillId="0" borderId="0"/>
    <xf numFmtId="0" fontId="70" fillId="0" borderId="0"/>
    <xf numFmtId="0" fontId="70" fillId="0" borderId="0"/>
    <xf numFmtId="0" fontId="278" fillId="0" borderId="0"/>
    <xf numFmtId="0" fontId="278" fillId="0" borderId="0"/>
    <xf numFmtId="0" fontId="59" fillId="0" borderId="54"/>
    <xf numFmtId="0" fontId="19" fillId="0" borderId="0"/>
    <xf numFmtId="0" fontId="19" fillId="0" borderId="0"/>
    <xf numFmtId="0" fontId="70" fillId="0" borderId="0"/>
    <xf numFmtId="0" fontId="63" fillId="0" borderId="55"/>
    <xf numFmtId="0" fontId="46" fillId="0" borderId="0"/>
    <xf numFmtId="0" fontId="70" fillId="0" borderId="0"/>
    <xf numFmtId="0" fontId="50" fillId="0" borderId="0"/>
    <xf numFmtId="0" fontId="278" fillId="48" borderId="83"/>
    <xf numFmtId="0" fontId="56" fillId="0" borderId="52"/>
    <xf numFmtId="0" fontId="19" fillId="0" borderId="0"/>
    <xf numFmtId="0" fontId="56" fillId="0" borderId="52"/>
    <xf numFmtId="0" fontId="70" fillId="0" borderId="0"/>
    <xf numFmtId="0" fontId="70" fillId="0" borderId="0"/>
    <xf numFmtId="0" fontId="139" fillId="44" borderId="61"/>
    <xf numFmtId="0" fontId="70" fillId="0" borderId="0"/>
    <xf numFmtId="0" fontId="8" fillId="51" borderId="0"/>
    <xf numFmtId="0" fontId="19" fillId="0" borderId="0"/>
    <xf numFmtId="0" fontId="70" fillId="0" borderId="0"/>
    <xf numFmtId="0" fontId="278" fillId="0" borderId="0"/>
    <xf numFmtId="0" fontId="19" fillId="0" borderId="0"/>
    <xf numFmtId="0" fontId="19" fillId="0" borderId="0"/>
    <xf numFmtId="0" fontId="278" fillId="0" borderId="0"/>
    <xf numFmtId="0" fontId="70" fillId="0" borderId="0"/>
    <xf numFmtId="0" fontId="139" fillId="44" borderId="61"/>
    <xf numFmtId="0" fontId="19" fillId="0" borderId="0"/>
    <xf numFmtId="0" fontId="278" fillId="0" borderId="0"/>
    <xf numFmtId="0" fontId="19" fillId="0" borderId="0"/>
    <xf numFmtId="0" fontId="19" fillId="0" borderId="0"/>
    <xf numFmtId="0" fontId="124" fillId="0" borderId="0"/>
    <xf numFmtId="0" fontId="70" fillId="0" borderId="0"/>
    <xf numFmtId="0" fontId="278" fillId="0" borderId="0"/>
    <xf numFmtId="0" fontId="19" fillId="0" borderId="0"/>
    <xf numFmtId="0" fontId="50" fillId="0" borderId="0"/>
    <xf numFmtId="0" fontId="19" fillId="33" borderId="0"/>
    <xf numFmtId="0" fontId="70" fillId="0" borderId="0"/>
    <xf numFmtId="0" fontId="56" fillId="0" borderId="52"/>
    <xf numFmtId="0" fontId="59" fillId="0" borderId="0"/>
    <xf numFmtId="0" fontId="278" fillId="0" borderId="0"/>
    <xf numFmtId="0" fontId="270" fillId="0" borderId="112"/>
    <xf numFmtId="0" fontId="19" fillId="0" borderId="0"/>
    <xf numFmtId="0" fontId="19" fillId="0" borderId="0"/>
    <xf numFmtId="0" fontId="59" fillId="0" borderId="0"/>
    <xf numFmtId="0" fontId="70" fillId="0" borderId="0"/>
    <xf numFmtId="0" fontId="70" fillId="0" borderId="0"/>
    <xf numFmtId="0" fontId="70" fillId="0" borderId="0"/>
    <xf numFmtId="0" fontId="278" fillId="48" borderId="83"/>
    <xf numFmtId="0" fontId="134" fillId="0" borderId="0"/>
    <xf numFmtId="0" fontId="70" fillId="0" borderId="0"/>
    <xf numFmtId="0" fontId="278" fillId="0" borderId="0"/>
    <xf numFmtId="0" fontId="19" fillId="0" borderId="0"/>
    <xf numFmtId="0" fontId="19" fillId="0" borderId="0"/>
    <xf numFmtId="0" fontId="242" fillId="0" borderId="0"/>
    <xf numFmtId="0" fontId="70" fillId="0" borderId="0"/>
    <xf numFmtId="0" fontId="19" fillId="0" borderId="0"/>
    <xf numFmtId="0" fontId="278" fillId="0" borderId="0"/>
    <xf numFmtId="0" fontId="70" fillId="0" borderId="0"/>
    <xf numFmtId="0" fontId="70" fillId="49" borderId="0"/>
    <xf numFmtId="0" fontId="270" fillId="0" borderId="112"/>
    <xf numFmtId="0" fontId="278" fillId="0" borderId="0"/>
    <xf numFmtId="0" fontId="278" fillId="0" borderId="0"/>
    <xf numFmtId="0" fontId="19" fillId="0" borderId="0"/>
    <xf numFmtId="0" fontId="70" fillId="0" borderId="0"/>
    <xf numFmtId="0" fontId="70" fillId="0" borderId="0"/>
    <xf numFmtId="0" fontId="70" fillId="0" borderId="0"/>
    <xf numFmtId="0" fontId="19" fillId="0" borderId="0"/>
    <xf numFmtId="0" fontId="70" fillId="0" borderId="0"/>
    <xf numFmtId="0" fontId="52" fillId="0" borderId="0"/>
    <xf numFmtId="0" fontId="19" fillId="0" borderId="0"/>
    <xf numFmtId="0" fontId="59" fillId="0" borderId="0"/>
    <xf numFmtId="0" fontId="70" fillId="0" borderId="0"/>
    <xf numFmtId="0" fontId="70" fillId="0" borderId="0"/>
    <xf numFmtId="0" fontId="70" fillId="0" borderId="0"/>
    <xf numFmtId="0" fontId="19" fillId="0" borderId="0"/>
    <xf numFmtId="0" fontId="19" fillId="0" borderId="0"/>
    <xf numFmtId="0" fontId="70" fillId="0" borderId="0"/>
    <xf numFmtId="0" fontId="70" fillId="0" borderId="0"/>
    <xf numFmtId="0" fontId="70" fillId="0" borderId="0"/>
    <xf numFmtId="0" fontId="278" fillId="0" borderId="0"/>
    <xf numFmtId="0" fontId="70" fillId="0" borderId="0"/>
    <xf numFmtId="0" fontId="70" fillId="39" borderId="0"/>
    <xf numFmtId="0" fontId="143" fillId="0" borderId="0"/>
    <xf numFmtId="0" fontId="59" fillId="0" borderId="54"/>
    <xf numFmtId="0" fontId="70" fillId="0" borderId="0"/>
    <xf numFmtId="0" fontId="56" fillId="0" borderId="52"/>
    <xf numFmtId="0" fontId="278" fillId="0" borderId="0"/>
    <xf numFmtId="0" fontId="278" fillId="48" borderId="83"/>
    <xf numFmtId="0" fontId="19" fillId="0" borderId="0"/>
    <xf numFmtId="0" fontId="278" fillId="0" borderId="0"/>
    <xf numFmtId="0" fontId="278" fillId="0" borderId="0"/>
    <xf numFmtId="0" fontId="19" fillId="0" borderId="0"/>
    <xf numFmtId="0" fontId="46" fillId="0" borderId="0"/>
    <xf numFmtId="0" fontId="70" fillId="0" borderId="0"/>
    <xf numFmtId="0" fontId="62" fillId="0" borderId="0"/>
    <xf numFmtId="0" fontId="122" fillId="0" borderId="66"/>
    <xf numFmtId="0" fontId="139" fillId="44" borderId="61"/>
    <xf numFmtId="0" fontId="19" fillId="0" borderId="0"/>
    <xf numFmtId="0" fontId="70" fillId="0" borderId="0"/>
    <xf numFmtId="0" fontId="70" fillId="0" borderId="0"/>
    <xf numFmtId="0" fontId="278" fillId="48" borderId="83"/>
    <xf numFmtId="0" fontId="278" fillId="0" borderId="0"/>
    <xf numFmtId="0" fontId="63" fillId="0" borderId="55"/>
    <xf numFmtId="0" fontId="70" fillId="0" borderId="0"/>
    <xf numFmtId="0" fontId="19" fillId="0" borderId="0"/>
    <xf numFmtId="0" fontId="17" fillId="0" borderId="114"/>
    <xf numFmtId="0" fontId="70" fillId="0" borderId="0"/>
    <xf numFmtId="0" fontId="19" fillId="0" borderId="0"/>
    <xf numFmtId="0" fontId="278" fillId="0" borderId="0"/>
    <xf numFmtId="0" fontId="278" fillId="0" borderId="0"/>
    <xf numFmtId="0" fontId="70" fillId="0" borderId="0"/>
    <xf numFmtId="0" fontId="70" fillId="0" borderId="0"/>
    <xf numFmtId="0" fontId="278" fillId="0" borderId="0"/>
    <xf numFmtId="0" fontId="19" fillId="0" borderId="0"/>
    <xf numFmtId="0" fontId="19" fillId="0" borderId="0"/>
    <xf numFmtId="0" fontId="270" fillId="0" borderId="112"/>
    <xf numFmtId="0" fontId="278" fillId="0" borderId="0"/>
    <xf numFmtId="0" fontId="278" fillId="0" borderId="0"/>
    <xf numFmtId="0" fontId="19" fillId="0" borderId="0"/>
    <xf numFmtId="0" fontId="19" fillId="0" borderId="0"/>
    <xf numFmtId="0" fontId="278" fillId="0" borderId="0"/>
    <xf numFmtId="0" fontId="278" fillId="48" borderId="83"/>
    <xf numFmtId="0" fontId="278" fillId="0" borderId="0"/>
    <xf numFmtId="0" fontId="19" fillId="0" borderId="0"/>
    <xf numFmtId="0" fontId="19" fillId="0" borderId="0"/>
    <xf numFmtId="0" fontId="197" fillId="52" borderId="0"/>
    <xf numFmtId="0" fontId="56" fillId="0" borderId="52"/>
    <xf numFmtId="0" fontId="70" fillId="0" borderId="0"/>
    <xf numFmtId="0" fontId="19" fillId="0" borderId="0"/>
    <xf numFmtId="0" fontId="139" fillId="44" borderId="61"/>
    <xf numFmtId="0" fontId="70" fillId="0" borderId="0"/>
    <xf numFmtId="0" fontId="70" fillId="0" borderId="0"/>
    <xf numFmtId="0" fontId="19" fillId="0" borderId="0"/>
    <xf numFmtId="0" fontId="278" fillId="0" borderId="0"/>
    <xf numFmtId="0" fontId="85" fillId="0" borderId="144"/>
    <xf numFmtId="0" fontId="278" fillId="0" borderId="0"/>
    <xf numFmtId="0" fontId="270" fillId="0" borderId="112"/>
    <xf numFmtId="0" fontId="19" fillId="0" borderId="0"/>
    <xf numFmtId="0" fontId="278" fillId="0" borderId="0"/>
    <xf numFmtId="0" fontId="253" fillId="48" borderId="83"/>
    <xf numFmtId="0" fontId="70" fillId="0" borderId="0"/>
    <xf numFmtId="0" fontId="70" fillId="0" borderId="0"/>
    <xf numFmtId="0" fontId="278" fillId="48" borderId="83"/>
    <xf numFmtId="0" fontId="19" fillId="48" borderId="0"/>
    <xf numFmtId="0" fontId="70" fillId="0" borderId="0"/>
    <xf numFmtId="0" fontId="19" fillId="0" borderId="0"/>
    <xf numFmtId="0" fontId="19" fillId="0" borderId="0"/>
    <xf numFmtId="0" fontId="70" fillId="0" borderId="0"/>
    <xf numFmtId="0" fontId="278" fillId="0" borderId="0"/>
    <xf numFmtId="0" fontId="278" fillId="0" borderId="0"/>
    <xf numFmtId="0" fontId="70" fillId="0" borderId="0"/>
    <xf numFmtId="0" fontId="19" fillId="0" borderId="0"/>
    <xf numFmtId="0" fontId="70" fillId="0" borderId="0"/>
    <xf numFmtId="0" fontId="19" fillId="0" borderId="0"/>
    <xf numFmtId="0" fontId="278" fillId="0" borderId="0"/>
    <xf numFmtId="0" fontId="70" fillId="0" borderId="0"/>
    <xf numFmtId="0" fontId="19" fillId="0" borderId="0"/>
    <xf numFmtId="0" fontId="19" fillId="0" borderId="0"/>
    <xf numFmtId="0" fontId="8" fillId="45" borderId="0"/>
    <xf numFmtId="0" fontId="273" fillId="0" borderId="128"/>
    <xf numFmtId="0" fontId="58" fillId="0" borderId="0"/>
    <xf numFmtId="0" fontId="278" fillId="0" borderId="0"/>
    <xf numFmtId="0" fontId="19" fillId="0" borderId="0"/>
    <xf numFmtId="0" fontId="70" fillId="0" borderId="0"/>
    <xf numFmtId="0" fontId="19" fillId="0" borderId="0"/>
    <xf numFmtId="0" fontId="278" fillId="48" borderId="83"/>
    <xf numFmtId="0" fontId="70" fillId="0" borderId="0"/>
    <xf numFmtId="0" fontId="278" fillId="48" borderId="83"/>
    <xf numFmtId="0" fontId="59" fillId="0" borderId="54"/>
    <xf numFmtId="0" fontId="278" fillId="0" borderId="0"/>
    <xf numFmtId="0" fontId="270" fillId="0" borderId="112"/>
    <xf numFmtId="0" fontId="278" fillId="0" borderId="0"/>
    <xf numFmtId="0" fontId="70" fillId="0" borderId="0"/>
    <xf numFmtId="0" fontId="8" fillId="45" borderId="0"/>
    <xf numFmtId="0" fontId="59" fillId="0" borderId="54"/>
    <xf numFmtId="0" fontId="270" fillId="0" borderId="112"/>
    <xf numFmtId="0" fontId="72" fillId="41" borderId="0"/>
    <xf numFmtId="0" fontId="278" fillId="0" borderId="0"/>
    <xf numFmtId="0" fontId="278" fillId="0" borderId="0"/>
    <xf numFmtId="0" fontId="278" fillId="0" borderId="0"/>
    <xf numFmtId="0" fontId="278" fillId="0" borderId="0"/>
    <xf numFmtId="0" fontId="70" fillId="0" borderId="0"/>
    <xf numFmtId="0" fontId="278" fillId="48" borderId="83"/>
    <xf numFmtId="0" fontId="70" fillId="0" borderId="0"/>
    <xf numFmtId="0" fontId="278" fillId="0" borderId="0"/>
    <xf numFmtId="0" fontId="70" fillId="0" borderId="0"/>
    <xf numFmtId="0" fontId="70" fillId="0" borderId="0"/>
    <xf numFmtId="0" fontId="70" fillId="0" borderId="0"/>
    <xf numFmtId="0" fontId="278" fillId="0" borderId="0"/>
    <xf numFmtId="0" fontId="19" fillId="0" borderId="0"/>
    <xf numFmtId="0" fontId="70" fillId="0" borderId="0"/>
    <xf numFmtId="0" fontId="278" fillId="48" borderId="83"/>
    <xf numFmtId="0" fontId="278" fillId="0" borderId="0"/>
    <xf numFmtId="0" fontId="270" fillId="0" borderId="112"/>
    <xf numFmtId="0" fontId="52" fillId="0" borderId="0"/>
    <xf numFmtId="0" fontId="278" fillId="0" borderId="0"/>
    <xf numFmtId="0" fontId="278" fillId="0" borderId="0"/>
    <xf numFmtId="0" fontId="70" fillId="0" borderId="0"/>
    <xf numFmtId="0" fontId="19" fillId="0" borderId="0"/>
    <xf numFmtId="0" fontId="218" fillId="0" borderId="0"/>
    <xf numFmtId="0" fontId="278" fillId="0" borderId="0"/>
    <xf numFmtId="0" fontId="19" fillId="0" borderId="0"/>
    <xf numFmtId="0" fontId="278" fillId="0" borderId="0"/>
    <xf numFmtId="0" fontId="19" fillId="0" borderId="0"/>
    <xf numFmtId="0" fontId="70" fillId="0" borderId="0"/>
    <xf numFmtId="0" fontId="70"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19" fillId="0" borderId="0"/>
    <xf numFmtId="0" fontId="70" fillId="0" borderId="0"/>
    <xf numFmtId="0" fontId="19" fillId="0" borderId="0"/>
    <xf numFmtId="0" fontId="113" fillId="0" borderId="0"/>
    <xf numFmtId="0" fontId="272" fillId="74" borderId="0"/>
    <xf numFmtId="0" fontId="278" fillId="0" borderId="168"/>
    <xf numFmtId="0" fontId="70" fillId="0" borderId="0"/>
    <xf numFmtId="0" fontId="70" fillId="0" borderId="0"/>
    <xf numFmtId="0" fontId="139" fillId="44" borderId="61"/>
    <xf numFmtId="0" fontId="70" fillId="0" borderId="0"/>
    <xf numFmtId="0" fontId="70" fillId="42" borderId="0"/>
    <xf numFmtId="0" fontId="19" fillId="0" borderId="0"/>
    <xf numFmtId="0" fontId="270" fillId="0" borderId="112"/>
    <xf numFmtId="0" fontId="19" fillId="0" borderId="0"/>
    <xf numFmtId="0" fontId="278" fillId="48" borderId="83"/>
    <xf numFmtId="0" fontId="19" fillId="0" borderId="0"/>
    <xf numFmtId="0" fontId="19" fillId="0" borderId="0"/>
    <xf numFmtId="0" fontId="19" fillId="0" borderId="0"/>
    <xf numFmtId="0" fontId="278" fillId="0" borderId="0"/>
    <xf numFmtId="0" fontId="59" fillId="0" borderId="54"/>
    <xf numFmtId="0" fontId="278" fillId="0" borderId="0"/>
    <xf numFmtId="0" fontId="19" fillId="0" borderId="0"/>
    <xf numFmtId="0" fontId="70" fillId="0" borderId="0"/>
    <xf numFmtId="0" fontId="74" fillId="54" borderId="0"/>
    <xf numFmtId="0" fontId="228" fillId="45" borderId="84"/>
    <xf numFmtId="0" fontId="278" fillId="0" borderId="0"/>
    <xf numFmtId="0" fontId="59" fillId="0" borderId="54"/>
    <xf numFmtId="0" fontId="19" fillId="0" borderId="0"/>
    <xf numFmtId="0" fontId="278" fillId="48" borderId="83"/>
    <xf numFmtId="0" fontId="59" fillId="0" borderId="54"/>
    <xf numFmtId="0" fontId="19" fillId="0" borderId="0"/>
    <xf numFmtId="0" fontId="70" fillId="44" borderId="0"/>
    <xf numFmtId="0" fontId="70" fillId="0" borderId="0"/>
    <xf numFmtId="0" fontId="19" fillId="0" borderId="0"/>
    <xf numFmtId="0" fontId="70" fillId="0" borderId="0"/>
    <xf numFmtId="0" fontId="273" fillId="0" borderId="128"/>
    <xf numFmtId="0" fontId="278" fillId="0" borderId="0"/>
    <xf numFmtId="0" fontId="140" fillId="44" borderId="61"/>
    <xf numFmtId="0" fontId="278" fillId="48" borderId="83"/>
    <xf numFmtId="0" fontId="70" fillId="0" borderId="0"/>
    <xf numFmtId="0" fontId="278" fillId="0" borderId="0"/>
    <xf numFmtId="0" fontId="70" fillId="0" borderId="0"/>
    <xf numFmtId="0" fontId="70" fillId="0" borderId="0"/>
    <xf numFmtId="0" fontId="62" fillId="0" borderId="0"/>
    <xf numFmtId="0" fontId="70" fillId="0" borderId="0"/>
    <xf numFmtId="0" fontId="278" fillId="0" borderId="0"/>
    <xf numFmtId="0" fontId="76" fillId="55" borderId="0"/>
    <xf numFmtId="0" fontId="278" fillId="0" borderId="0"/>
    <xf numFmtId="0" fontId="278" fillId="0" borderId="0"/>
    <xf numFmtId="0" fontId="3" fillId="63" borderId="137"/>
    <xf numFmtId="0" fontId="19" fillId="0" borderId="0"/>
    <xf numFmtId="0" fontId="70" fillId="0" borderId="0"/>
    <xf numFmtId="0" fontId="19" fillId="0" borderId="0"/>
    <xf numFmtId="0" fontId="70" fillId="0" borderId="0"/>
    <xf numFmtId="0" fontId="70" fillId="50" borderId="0"/>
    <xf numFmtId="0" fontId="70" fillId="0" borderId="0"/>
    <xf numFmtId="0" fontId="278" fillId="0" borderId="0"/>
    <xf numFmtId="0" fontId="19" fillId="0" borderId="0"/>
    <xf numFmtId="0" fontId="19" fillId="0" borderId="0"/>
    <xf numFmtId="0" fontId="59" fillId="0" borderId="54"/>
    <xf numFmtId="0" fontId="19" fillId="0" borderId="0"/>
    <xf numFmtId="0" fontId="68" fillId="0" borderId="0"/>
    <xf numFmtId="0" fontId="70" fillId="0" borderId="0"/>
    <xf numFmtId="0" fontId="7" fillId="0" borderId="0"/>
    <xf numFmtId="0" fontId="81" fillId="0" borderId="132"/>
    <xf numFmtId="0" fontId="278" fillId="48" borderId="83"/>
    <xf numFmtId="0" fontId="59" fillId="0" borderId="54"/>
    <xf numFmtId="0" fontId="278" fillId="48" borderId="83"/>
    <xf numFmtId="0" fontId="19" fillId="0" borderId="0"/>
    <xf numFmtId="0" fontId="278" fillId="0" borderId="0"/>
    <xf numFmtId="0" fontId="19" fillId="0" borderId="0"/>
    <xf numFmtId="0" fontId="278" fillId="0" borderId="0"/>
    <xf numFmtId="0" fontId="278" fillId="0" borderId="0"/>
    <xf numFmtId="0" fontId="19" fillId="0" borderId="0"/>
    <xf numFmtId="0" fontId="70" fillId="0" borderId="0"/>
    <xf numFmtId="0" fontId="70" fillId="0" borderId="0"/>
    <xf numFmtId="0" fontId="19" fillId="0" borderId="0"/>
    <xf numFmtId="0" fontId="70" fillId="0" borderId="0"/>
    <xf numFmtId="0" fontId="70" fillId="0" borderId="0"/>
    <xf numFmtId="0" fontId="139" fillId="44" borderId="61"/>
    <xf numFmtId="0" fontId="278" fillId="48" borderId="83"/>
    <xf numFmtId="0" fontId="70" fillId="0" borderId="0"/>
    <xf numFmtId="0" fontId="70" fillId="0" borderId="0"/>
    <xf numFmtId="0" fontId="208" fillId="1" borderId="132"/>
    <xf numFmtId="0" fontId="278" fillId="0" borderId="0"/>
    <xf numFmtId="0" fontId="278" fillId="0" borderId="0"/>
    <xf numFmtId="0" fontId="278" fillId="0" borderId="0"/>
    <xf numFmtId="0" fontId="3" fillId="63" borderId="137"/>
    <xf numFmtId="0" fontId="278" fillId="0" borderId="0"/>
    <xf numFmtId="0" fontId="70" fillId="42" borderId="0"/>
    <xf numFmtId="0" fontId="19" fillId="0" borderId="0"/>
    <xf numFmtId="0" fontId="52" fillId="0" borderId="0"/>
    <xf numFmtId="0" fontId="70" fillId="0" borderId="0"/>
    <xf numFmtId="0" fontId="70" fillId="0" borderId="0"/>
    <xf numFmtId="0" fontId="278" fillId="0" borderId="0"/>
    <xf numFmtId="0" fontId="19" fillId="0" borderId="0"/>
    <xf numFmtId="0" fontId="70" fillId="0" borderId="0"/>
    <xf numFmtId="0" fontId="19" fillId="0" borderId="0"/>
    <xf numFmtId="0" fontId="278" fillId="0" borderId="0"/>
    <xf numFmtId="0" fontId="179" fillId="83" borderId="0"/>
    <xf numFmtId="0" fontId="19" fillId="0" borderId="0"/>
    <xf numFmtId="0" fontId="278" fillId="0" borderId="0"/>
    <xf numFmtId="0" fontId="70" fillId="0" borderId="0"/>
    <xf numFmtId="0" fontId="70" fillId="0" borderId="0"/>
    <xf numFmtId="0" fontId="19" fillId="0" borderId="0"/>
    <xf numFmtId="0" fontId="19" fillId="0" borderId="0"/>
    <xf numFmtId="0" fontId="70" fillId="0" borderId="0"/>
    <xf numFmtId="0" fontId="167" fillId="0" borderId="0"/>
    <xf numFmtId="0" fontId="278" fillId="0" borderId="0"/>
    <xf numFmtId="0" fontId="59" fillId="0" borderId="54"/>
    <xf numFmtId="0" fontId="250" fillId="107" borderId="168"/>
    <xf numFmtId="0" fontId="70" fillId="0" borderId="0"/>
    <xf numFmtId="0" fontId="70" fillId="0" borderId="0"/>
    <xf numFmtId="0" fontId="19" fillId="0" borderId="0"/>
    <xf numFmtId="0" fontId="70" fillId="0" borderId="0"/>
    <xf numFmtId="0" fontId="208" fillId="1" borderId="132"/>
    <xf numFmtId="0" fontId="70" fillId="0" borderId="0"/>
    <xf numFmtId="0" fontId="70" fillId="0" borderId="0"/>
    <xf numFmtId="0" fontId="141" fillId="0" borderId="107"/>
    <xf numFmtId="0" fontId="70" fillId="0" borderId="0"/>
    <xf numFmtId="0" fontId="62" fillId="0" borderId="0"/>
    <xf numFmtId="0" fontId="272" fillId="0" borderId="144"/>
    <xf numFmtId="0" fontId="19" fillId="0" borderId="0"/>
    <xf numFmtId="0" fontId="70" fillId="0" borderId="0"/>
    <xf numFmtId="0" fontId="19" fillId="0" borderId="0"/>
    <xf numFmtId="0" fontId="70" fillId="0" borderId="0"/>
    <xf numFmtId="0" fontId="276" fillId="0" borderId="132"/>
    <xf numFmtId="0" fontId="70" fillId="0" borderId="0"/>
    <xf numFmtId="0" fontId="70" fillId="0" borderId="0"/>
    <xf numFmtId="0" fontId="8" fillId="52" borderId="0"/>
    <xf numFmtId="0" fontId="19" fillId="0" borderId="0"/>
    <xf numFmtId="0" fontId="19" fillId="0" borderId="0"/>
    <xf numFmtId="0" fontId="270" fillId="0" borderId="112"/>
    <xf numFmtId="0" fontId="278" fillId="0" borderId="0"/>
    <xf numFmtId="0" fontId="70" fillId="0" borderId="0"/>
    <xf numFmtId="0" fontId="278" fillId="0" borderId="0"/>
    <xf numFmtId="0" fontId="270" fillId="0" borderId="112"/>
    <xf numFmtId="0" fontId="270" fillId="0" borderId="112"/>
    <xf numFmtId="0" fontId="99" fillId="45" borderId="61"/>
    <xf numFmtId="0" fontId="278" fillId="0" borderId="0"/>
    <xf numFmtId="0" fontId="70" fillId="0" borderId="0"/>
    <xf numFmtId="0" fontId="70" fillId="0" borderId="0"/>
    <xf numFmtId="0" fontId="19" fillId="0" borderId="0"/>
    <xf numFmtId="0" fontId="19" fillId="0" borderId="0"/>
    <xf numFmtId="0" fontId="19" fillId="0" borderId="0"/>
    <xf numFmtId="0" fontId="19" fillId="0" borderId="0"/>
    <xf numFmtId="0" fontId="70" fillId="0" borderId="0"/>
    <xf numFmtId="0" fontId="278" fillId="0" borderId="0"/>
    <xf numFmtId="0" fontId="270" fillId="0" borderId="112"/>
    <xf numFmtId="0" fontId="70" fillId="0" borderId="0"/>
    <xf numFmtId="0" fontId="19" fillId="0" borderId="0"/>
    <xf numFmtId="0" fontId="139" fillId="44" borderId="61"/>
    <xf numFmtId="0" fontId="278" fillId="97" borderId="102"/>
    <xf numFmtId="0" fontId="278" fillId="0" borderId="0"/>
    <xf numFmtId="0" fontId="19" fillId="0" borderId="0"/>
    <xf numFmtId="0" fontId="59" fillId="0" borderId="54"/>
    <xf numFmtId="0" fontId="70" fillId="0" borderId="0"/>
    <xf numFmtId="0" fontId="278" fillId="0" borderId="0"/>
    <xf numFmtId="0" fontId="19" fillId="0" borderId="0"/>
    <xf numFmtId="0" fontId="272" fillId="82" borderId="116"/>
    <xf numFmtId="0" fontId="19" fillId="0" borderId="0"/>
    <xf numFmtId="0" fontId="19" fillId="0" borderId="0"/>
    <xf numFmtId="0" fontId="278" fillId="0" borderId="0"/>
    <xf numFmtId="0" fontId="81" fillId="0" borderId="132"/>
    <xf numFmtId="0" fontId="46" fillId="0" borderId="0"/>
    <xf numFmtId="0" fontId="278" fillId="48" borderId="83"/>
    <xf numFmtId="0" fontId="19" fillId="43" borderId="0"/>
    <xf numFmtId="0" fontId="19" fillId="0" borderId="0"/>
    <xf numFmtId="0" fontId="70" fillId="0" borderId="0"/>
    <xf numFmtId="0" fontId="70" fillId="0" borderId="0"/>
    <xf numFmtId="0" fontId="51" fillId="0" borderId="0"/>
    <xf numFmtId="0" fontId="19" fillId="0" borderId="0"/>
    <xf numFmtId="0" fontId="70" fillId="0" borderId="0"/>
    <xf numFmtId="0" fontId="8" fillId="51" borderId="0"/>
    <xf numFmtId="0" fontId="10" fillId="0" borderId="168"/>
    <xf numFmtId="0" fontId="58" fillId="0" borderId="0"/>
    <xf numFmtId="0" fontId="70" fillId="0" borderId="0"/>
    <xf numFmtId="0" fontId="278" fillId="0" borderId="0"/>
    <xf numFmtId="0" fontId="19" fillId="0" borderId="0"/>
    <xf numFmtId="0" fontId="59" fillId="0" borderId="0"/>
    <xf numFmtId="0" fontId="270" fillId="0" borderId="112"/>
    <xf numFmtId="0" fontId="74" fillId="53" borderId="0"/>
    <xf numFmtId="0" fontId="19" fillId="0" borderId="0"/>
    <xf numFmtId="0" fontId="278" fillId="0" borderId="0"/>
    <xf numFmtId="0" fontId="278" fillId="0" borderId="0"/>
    <xf numFmtId="0" fontId="64" fillId="0" borderId="55"/>
    <xf numFmtId="0" fontId="278" fillId="0" borderId="0"/>
    <xf numFmtId="0" fontId="70" fillId="0" borderId="0"/>
    <xf numFmtId="0" fontId="19" fillId="44" borderId="0"/>
    <xf numFmtId="0" fontId="278" fillId="0" borderId="0"/>
    <xf numFmtId="0" fontId="70" fillId="0" borderId="0"/>
    <xf numFmtId="0" fontId="270" fillId="0" borderId="112"/>
    <xf numFmtId="0" fontId="70" fillId="0" borderId="0"/>
    <xf numFmtId="0" fontId="278" fillId="0" borderId="0"/>
    <xf numFmtId="0" fontId="139" fillId="44" borderId="61"/>
    <xf numFmtId="0" fontId="278" fillId="0" borderId="0"/>
    <xf numFmtId="0" fontId="19" fillId="0" borderId="0"/>
    <xf numFmtId="0" fontId="70" fillId="0" borderId="0"/>
    <xf numFmtId="0" fontId="139" fillId="44" borderId="61"/>
    <xf numFmtId="0" fontId="278" fillId="0" borderId="0"/>
    <xf numFmtId="0" fontId="19" fillId="0" borderId="0"/>
    <xf numFmtId="0" fontId="56" fillId="0" borderId="52"/>
    <xf numFmtId="0" fontId="70" fillId="0" borderId="0"/>
    <xf numFmtId="0" fontId="70" fillId="0" borderId="0"/>
    <xf numFmtId="0" fontId="19" fillId="0" borderId="0"/>
    <xf numFmtId="0" fontId="70" fillId="0" borderId="0"/>
    <xf numFmtId="0" fontId="278" fillId="0" borderId="0"/>
    <xf numFmtId="0" fontId="19" fillId="0" borderId="0"/>
    <xf numFmtId="0" fontId="278" fillId="48" borderId="83"/>
    <xf numFmtId="0" fontId="278" fillId="0" borderId="0"/>
    <xf numFmtId="0" fontId="70" fillId="0" borderId="0"/>
    <xf numFmtId="0" fontId="70" fillId="0" borderId="0"/>
    <xf numFmtId="0" fontId="70" fillId="0" borderId="0"/>
    <xf numFmtId="0" fontId="19" fillId="0" borderId="0"/>
    <xf numFmtId="0" fontId="19" fillId="0" borderId="0"/>
    <xf numFmtId="0" fontId="70" fillId="0" borderId="0"/>
    <xf numFmtId="0" fontId="70" fillId="0" borderId="0"/>
    <xf numFmtId="0" fontId="278" fillId="0" borderId="0"/>
    <xf numFmtId="0" fontId="278" fillId="48" borderId="83"/>
    <xf numFmtId="0" fontId="19" fillId="0" borderId="0"/>
    <xf numFmtId="0" fontId="70" fillId="0" borderId="0"/>
    <xf numFmtId="0" fontId="46" fillId="0" borderId="0"/>
    <xf numFmtId="0" fontId="278" fillId="0" borderId="0"/>
    <xf numFmtId="0" fontId="273" fillId="0" borderId="128"/>
    <xf numFmtId="0" fontId="59" fillId="0" borderId="54"/>
    <xf numFmtId="0" fontId="192" fillId="0" borderId="79"/>
    <xf numFmtId="0" fontId="70" fillId="0" borderId="0"/>
    <xf numFmtId="0" fontId="70" fillId="0" borderId="0"/>
    <xf numFmtId="0" fontId="19" fillId="0" borderId="0"/>
    <xf numFmtId="0" fontId="59" fillId="0" borderId="54"/>
    <xf numFmtId="0" fontId="270" fillId="0" borderId="112"/>
    <xf numFmtId="0" fontId="74" fillId="56" borderId="0"/>
    <xf numFmtId="0" fontId="8" fillId="45" borderId="0"/>
    <xf numFmtId="0" fontId="19" fillId="0" borderId="0"/>
    <xf numFmtId="0" fontId="19" fillId="0" borderId="0"/>
    <xf numFmtId="0" fontId="270" fillId="0" borderId="112"/>
    <xf numFmtId="0" fontId="21" fillId="0" borderId="111"/>
    <xf numFmtId="0" fontId="70" fillId="0" borderId="0"/>
    <xf numFmtId="0" fontId="19" fillId="0" borderId="0"/>
    <xf numFmtId="0" fontId="63" fillId="0" borderId="55"/>
    <xf numFmtId="0" fontId="278" fillId="0" borderId="0"/>
    <xf numFmtId="0" fontId="70" fillId="0" borderId="0"/>
    <xf numFmtId="0" fontId="19" fillId="0" borderId="0"/>
    <xf numFmtId="0" fontId="278" fillId="0" borderId="0"/>
    <xf numFmtId="0" fontId="270" fillId="0" borderId="112"/>
    <xf numFmtId="0" fontId="70" fillId="0" borderId="0"/>
    <xf numFmtId="0" fontId="70" fillId="0" borderId="0"/>
    <xf numFmtId="0" fontId="56" fillId="0" borderId="52"/>
    <xf numFmtId="0" fontId="70" fillId="0" borderId="0"/>
    <xf numFmtId="0" fontId="278" fillId="48" borderId="83"/>
    <xf numFmtId="0" fontId="70" fillId="0" borderId="0"/>
    <xf numFmtId="0" fontId="270" fillId="0" borderId="112"/>
    <xf numFmtId="0" fontId="278" fillId="48" borderId="83"/>
    <xf numFmtId="0" fontId="70" fillId="0" borderId="0"/>
    <xf numFmtId="0" fontId="70" fillId="0" borderId="0"/>
    <xf numFmtId="0" fontId="278" fillId="0" borderId="0"/>
    <xf numFmtId="0" fontId="278" fillId="0" borderId="0"/>
    <xf numFmtId="0" fontId="19" fillId="0" borderId="0"/>
    <xf numFmtId="0" fontId="19" fillId="0" borderId="0"/>
    <xf numFmtId="0" fontId="70" fillId="41" borderId="0"/>
    <xf numFmtId="0" fontId="19" fillId="0" borderId="0"/>
    <xf numFmtId="0" fontId="19" fillId="0" borderId="0"/>
    <xf numFmtId="0" fontId="70" fillId="0" borderId="0"/>
    <xf numFmtId="0" fontId="153" fillId="61" borderId="0"/>
    <xf numFmtId="0" fontId="139" fillId="44" borderId="61"/>
    <xf numFmtId="0" fontId="70" fillId="0" borderId="0"/>
    <xf numFmtId="0" fontId="70" fillId="0" borderId="0"/>
    <xf numFmtId="0" fontId="278" fillId="0" borderId="0"/>
    <xf numFmtId="0" fontId="19" fillId="0" borderId="0"/>
    <xf numFmtId="0" fontId="272" fillId="82" borderId="116"/>
    <xf numFmtId="0" fontId="19" fillId="0" borderId="0"/>
    <xf numFmtId="0" fontId="70" fillId="0" borderId="0"/>
    <xf numFmtId="0" fontId="19" fillId="0" borderId="0"/>
    <xf numFmtId="0" fontId="19" fillId="0" borderId="0"/>
    <xf numFmtId="0" fontId="19" fillId="0" borderId="0"/>
    <xf numFmtId="0" fontId="70" fillId="0" borderId="0"/>
    <xf numFmtId="0" fontId="19" fillId="0" borderId="0"/>
    <xf numFmtId="0" fontId="70" fillId="0" borderId="0"/>
    <xf numFmtId="0" fontId="70" fillId="0" borderId="0"/>
    <xf numFmtId="0" fontId="19" fillId="0" borderId="0"/>
    <xf numFmtId="0" fontId="70" fillId="0" borderId="0"/>
    <xf numFmtId="0" fontId="270" fillId="0" borderId="112"/>
    <xf numFmtId="0" fontId="70" fillId="47" borderId="0"/>
    <xf numFmtId="0" fontId="278" fillId="0" borderId="0"/>
    <xf numFmtId="0" fontId="99" fillId="45" borderId="61"/>
    <xf numFmtId="0" fontId="253" fillId="48" borderId="83"/>
    <xf numFmtId="0" fontId="70" fillId="0" borderId="0"/>
    <xf numFmtId="0" fontId="70" fillId="0" borderId="0"/>
    <xf numFmtId="0" fontId="70" fillId="0" borderId="0"/>
    <xf numFmtId="0" fontId="70" fillId="0" borderId="0"/>
    <xf numFmtId="0" fontId="278" fillId="0" borderId="0"/>
    <xf numFmtId="0" fontId="139" fillId="44" borderId="61"/>
    <xf numFmtId="0" fontId="70" fillId="0" borderId="0"/>
    <xf numFmtId="0" fontId="19" fillId="0" borderId="0"/>
    <xf numFmtId="0" fontId="278" fillId="0" borderId="0"/>
    <xf numFmtId="0" fontId="19" fillId="0" borderId="0"/>
    <xf numFmtId="0" fontId="278" fillId="0" borderId="0"/>
    <xf numFmtId="0" fontId="70" fillId="0" borderId="0"/>
    <xf numFmtId="0" fontId="19" fillId="0" borderId="0"/>
    <xf numFmtId="0" fontId="70" fillId="0" borderId="0"/>
    <xf numFmtId="0" fontId="70" fillId="0" borderId="0"/>
    <xf numFmtId="0" fontId="70" fillId="0" borderId="0"/>
    <xf numFmtId="0" fontId="278" fillId="0" borderId="0"/>
    <xf numFmtId="0" fontId="133" fillId="0" borderId="0"/>
    <xf numFmtId="0" fontId="278" fillId="0" borderId="0"/>
    <xf numFmtId="0" fontId="270" fillId="0" borderId="112"/>
    <xf numFmtId="0" fontId="276" fillId="0" borderId="132"/>
    <xf numFmtId="0" fontId="139" fillId="44" borderId="61"/>
    <xf numFmtId="0" fontId="59" fillId="0" borderId="54"/>
    <xf numFmtId="0" fontId="19" fillId="0" borderId="0"/>
    <xf numFmtId="0" fontId="19" fillId="0" borderId="0"/>
    <xf numFmtId="0" fontId="19" fillId="0" borderId="0"/>
    <xf numFmtId="0" fontId="139" fillId="44" borderId="61"/>
    <xf numFmtId="0" fontId="70" fillId="0" borderId="0"/>
    <xf numFmtId="0" fontId="70" fillId="0" borderId="0"/>
    <xf numFmtId="0" fontId="278" fillId="0" borderId="0"/>
    <xf numFmtId="0" fontId="270" fillId="0" borderId="112"/>
    <xf numFmtId="0" fontId="278" fillId="0" borderId="0"/>
    <xf numFmtId="0" fontId="278" fillId="0" borderId="0"/>
    <xf numFmtId="0" fontId="278" fillId="48" borderId="83"/>
    <xf numFmtId="0" fontId="278" fillId="0" borderId="0"/>
    <xf numFmtId="0" fontId="70" fillId="0" borderId="0"/>
    <xf numFmtId="0" fontId="74" fillId="53" borderId="0"/>
    <xf numFmtId="0" fontId="278" fillId="0" borderId="0"/>
    <xf numFmtId="0" fontId="45" fillId="47" borderId="0"/>
    <xf numFmtId="0" fontId="19" fillId="0" borderId="0"/>
    <xf numFmtId="0" fontId="70" fillId="0" borderId="0"/>
    <xf numFmtId="0" fontId="70" fillId="0" borderId="0"/>
    <xf numFmtId="0" fontId="70" fillId="0" borderId="0"/>
    <xf numFmtId="0" fontId="139" fillId="44" borderId="61"/>
    <xf numFmtId="0" fontId="19" fillId="0" borderId="0"/>
    <xf numFmtId="0" fontId="270" fillId="0" borderId="112"/>
    <xf numFmtId="0" fontId="52" fillId="0" borderId="0"/>
    <xf numFmtId="0" fontId="149" fillId="75" borderId="137"/>
    <xf numFmtId="0" fontId="19" fillId="0" borderId="0"/>
    <xf numFmtId="0" fontId="70" fillId="0" borderId="0"/>
    <xf numFmtId="0" fontId="70" fillId="0" borderId="0"/>
    <xf numFmtId="0" fontId="139" fillId="44" borderId="61"/>
    <xf numFmtId="0" fontId="19" fillId="0" borderId="0"/>
    <xf numFmtId="0" fontId="70" fillId="0" borderId="0"/>
    <xf numFmtId="0" fontId="19" fillId="0" borderId="0"/>
    <xf numFmtId="0" fontId="19" fillId="0" borderId="0"/>
    <xf numFmtId="0" fontId="278" fillId="0" borderId="0"/>
    <xf numFmtId="0" fontId="19" fillId="0" borderId="0"/>
    <xf numFmtId="0" fontId="278" fillId="48" borderId="83"/>
    <xf numFmtId="0" fontId="19" fillId="0" borderId="0"/>
    <xf numFmtId="0" fontId="278" fillId="48" borderId="83"/>
    <xf numFmtId="0" fontId="70" fillId="0" borderId="0"/>
    <xf numFmtId="0" fontId="270" fillId="0" borderId="112"/>
    <xf numFmtId="0" fontId="270" fillId="0" borderId="112"/>
    <xf numFmtId="0" fontId="278" fillId="48" borderId="83"/>
    <xf numFmtId="0" fontId="70" fillId="0" borderId="0"/>
    <xf numFmtId="0" fontId="278" fillId="0" borderId="0"/>
    <xf numFmtId="0" fontId="70" fillId="46" borderId="0"/>
    <xf numFmtId="0" fontId="19" fillId="0" borderId="0"/>
    <xf numFmtId="0" fontId="70" fillId="0" borderId="0"/>
    <xf numFmtId="0" fontId="278" fillId="0" borderId="0"/>
    <xf numFmtId="0" fontId="278" fillId="48" borderId="83"/>
    <xf numFmtId="0" fontId="59" fillId="0" borderId="54"/>
    <xf numFmtId="0" fontId="70" fillId="0" borderId="0"/>
    <xf numFmtId="0" fontId="19" fillId="0" borderId="0"/>
    <xf numFmtId="0" fontId="70" fillId="0" borderId="0"/>
    <xf numFmtId="0" fontId="270" fillId="0" borderId="112"/>
    <xf numFmtId="0" fontId="19" fillId="0" borderId="0"/>
    <xf numFmtId="0" fontId="278" fillId="0" borderId="0"/>
    <xf numFmtId="0" fontId="70" fillId="0" borderId="0"/>
    <xf numFmtId="0" fontId="278" fillId="0" borderId="0"/>
    <xf numFmtId="0" fontId="270" fillId="0" borderId="112"/>
    <xf numFmtId="0" fontId="19" fillId="0" borderId="0"/>
    <xf numFmtId="0" fontId="70" fillId="0" borderId="0"/>
    <xf numFmtId="0" fontId="272" fillId="0" borderId="144"/>
    <xf numFmtId="0" fontId="278" fillId="0" borderId="0"/>
    <xf numFmtId="0" fontId="74" fillId="47" borderId="0"/>
    <xf numFmtId="0" fontId="19" fillId="0" borderId="0"/>
    <xf numFmtId="0" fontId="19" fillId="0" borderId="0"/>
    <xf numFmtId="0" fontId="70" fillId="0" borderId="0"/>
    <xf numFmtId="0" fontId="70" fillId="0" borderId="0"/>
    <xf numFmtId="0" fontId="278" fillId="0" borderId="0"/>
    <xf numFmtId="0" fontId="278" fillId="0" borderId="0"/>
    <xf numFmtId="0" fontId="70" fillId="46" borderId="0"/>
    <xf numFmtId="0" fontId="19" fillId="0" borderId="0"/>
    <xf numFmtId="0" fontId="19" fillId="0" borderId="0"/>
    <xf numFmtId="0" fontId="70" fillId="0" borderId="0"/>
    <xf numFmtId="0" fontId="19" fillId="0" borderId="0"/>
    <xf numFmtId="0" fontId="278" fillId="0" borderId="0"/>
    <xf numFmtId="0" fontId="278" fillId="0" borderId="0"/>
    <xf numFmtId="0" fontId="8" fillId="44" borderId="0"/>
    <xf numFmtId="0" fontId="70" fillId="0" borderId="0"/>
    <xf numFmtId="0" fontId="278" fillId="0" borderId="0"/>
    <xf numFmtId="0" fontId="70" fillId="0" borderId="0"/>
    <xf numFmtId="0" fontId="46" fillId="0" borderId="0"/>
    <xf numFmtId="0" fontId="19" fillId="0" borderId="0"/>
    <xf numFmtId="0" fontId="70" fillId="44" borderId="0"/>
    <xf numFmtId="0" fontId="76" fillId="55" borderId="0"/>
    <xf numFmtId="0" fontId="99" fillId="45" borderId="61"/>
    <xf numFmtId="0" fontId="70" fillId="0" borderId="0"/>
    <xf numFmtId="0" fontId="19" fillId="0" borderId="0"/>
    <xf numFmtId="0" fontId="278" fillId="0" borderId="0"/>
    <xf numFmtId="0" fontId="70" fillId="0" borderId="0"/>
    <xf numFmtId="0" fontId="278" fillId="0" borderId="0"/>
    <xf numFmtId="0" fontId="272" fillId="82" borderId="116"/>
    <xf numFmtId="0" fontId="70" fillId="0" borderId="0"/>
    <xf numFmtId="0" fontId="70" fillId="0" borderId="0"/>
    <xf numFmtId="0" fontId="278" fillId="48" borderId="83"/>
    <xf numFmtId="0" fontId="70" fillId="0" borderId="0"/>
    <xf numFmtId="0" fontId="70" fillId="0" borderId="0"/>
    <xf numFmtId="0" fontId="70" fillId="0" borderId="0"/>
    <xf numFmtId="0" fontId="70" fillId="0" borderId="0"/>
    <xf numFmtId="0" fontId="278" fillId="0" borderId="0"/>
    <xf numFmtId="0" fontId="270" fillId="0" borderId="112"/>
    <xf numFmtId="0" fontId="59" fillId="0" borderId="54"/>
    <xf numFmtId="0" fontId="19" fillId="0" borderId="0"/>
    <xf numFmtId="0" fontId="70" fillId="0" borderId="0"/>
    <xf numFmtId="0" fontId="74" fillId="60" borderId="0"/>
    <xf numFmtId="0" fontId="29" fillId="0" borderId="0"/>
    <xf numFmtId="0" fontId="3" fillId="63" borderId="137"/>
    <xf numFmtId="0" fontId="278" fillId="0" borderId="0"/>
    <xf numFmtId="0" fontId="278" fillId="0" borderId="0"/>
    <xf numFmtId="0" fontId="253" fillId="48" borderId="83"/>
    <xf numFmtId="0" fontId="19" fillId="0" borderId="0"/>
    <xf numFmtId="0" fontId="278" fillId="0" borderId="0"/>
    <xf numFmtId="0" fontId="19" fillId="0" borderId="0"/>
    <xf numFmtId="0" fontId="70" fillId="0" borderId="0"/>
    <xf numFmtId="0" fontId="70" fillId="0" borderId="0"/>
    <xf numFmtId="0" fontId="19" fillId="0" borderId="0"/>
    <xf numFmtId="0" fontId="19" fillId="0" borderId="0"/>
    <xf numFmtId="0" fontId="70" fillId="0" borderId="0"/>
    <xf numFmtId="0" fontId="19" fillId="0" borderId="0"/>
    <xf numFmtId="0" fontId="70" fillId="0" borderId="0"/>
    <xf numFmtId="0" fontId="70" fillId="0" borderId="0"/>
    <xf numFmtId="0" fontId="99" fillId="45" borderId="61"/>
    <xf numFmtId="0" fontId="19" fillId="0" borderId="0"/>
    <xf numFmtId="0" fontId="19" fillId="0" borderId="0"/>
    <xf numFmtId="0" fontId="70" fillId="0" borderId="0"/>
    <xf numFmtId="0" fontId="70" fillId="0" borderId="0"/>
    <xf numFmtId="0" fontId="56" fillId="0" borderId="52"/>
    <xf numFmtId="0" fontId="139" fillId="44" borderId="61"/>
    <xf numFmtId="0" fontId="19" fillId="0" borderId="0"/>
    <xf numFmtId="0" fontId="19" fillId="0" borderId="0"/>
    <xf numFmtId="0" fontId="70" fillId="0" borderId="0"/>
    <xf numFmtId="0" fontId="70" fillId="0" borderId="0"/>
    <xf numFmtId="0" fontId="19" fillId="0" borderId="0"/>
    <xf numFmtId="0" fontId="19" fillId="0" borderId="0"/>
    <xf numFmtId="0" fontId="70" fillId="0" borderId="0"/>
    <xf numFmtId="0" fontId="19" fillId="0" borderId="0"/>
    <xf numFmtId="0" fontId="19" fillId="0" borderId="0"/>
    <xf numFmtId="0" fontId="70" fillId="0" borderId="0"/>
    <xf numFmtId="0" fontId="228" fillId="45" borderId="84"/>
    <xf numFmtId="0" fontId="278" fillId="0" borderId="0"/>
    <xf numFmtId="0" fontId="19" fillId="0" borderId="0"/>
    <xf numFmtId="0" fontId="70" fillId="0" borderId="0"/>
    <xf numFmtId="0" fontId="278" fillId="0" borderId="0"/>
    <xf numFmtId="0" fontId="278" fillId="0" borderId="0"/>
    <xf numFmtId="0" fontId="70" fillId="0" borderId="0"/>
    <xf numFmtId="0" fontId="19" fillId="0" borderId="0"/>
    <xf numFmtId="0" fontId="19" fillId="0" borderId="0"/>
    <xf numFmtId="0" fontId="278" fillId="0" borderId="0"/>
    <xf numFmtId="0" fontId="19" fillId="0" borderId="0"/>
    <xf numFmtId="0" fontId="278" fillId="0" borderId="0"/>
    <xf numFmtId="0" fontId="172" fillId="0" borderId="0"/>
    <xf numFmtId="0" fontId="19" fillId="0" borderId="0"/>
    <xf numFmtId="0" fontId="19" fillId="25" borderId="0"/>
    <xf numFmtId="0" fontId="70" fillId="0" borderId="0"/>
    <xf numFmtId="0" fontId="70" fillId="0" borderId="0"/>
    <xf numFmtId="0" fontId="278" fillId="48" borderId="83"/>
    <xf numFmtId="0" fontId="19" fillId="0" borderId="0"/>
    <xf numFmtId="0" fontId="70" fillId="0" borderId="0"/>
    <xf numFmtId="0" fontId="70" fillId="0" borderId="0"/>
    <xf numFmtId="0" fontId="278" fillId="0" borderId="0"/>
    <xf numFmtId="0" fontId="270" fillId="0" borderId="112"/>
    <xf numFmtId="0" fontId="19" fillId="0" borderId="0"/>
    <xf numFmtId="0" fontId="19" fillId="0" borderId="0"/>
    <xf numFmtId="0" fontId="70" fillId="0" borderId="0"/>
    <xf numFmtId="0" fontId="74" fillId="54" borderId="0"/>
    <xf numFmtId="0" fontId="157" fillId="76" borderId="128"/>
    <xf numFmtId="0" fontId="19" fillId="0" borderId="0"/>
    <xf numFmtId="0" fontId="70" fillId="0" borderId="0"/>
    <xf numFmtId="0" fontId="70" fillId="0" borderId="0"/>
    <xf numFmtId="0" fontId="59" fillId="0" borderId="54"/>
    <xf numFmtId="0" fontId="19" fillId="0" borderId="0"/>
    <xf numFmtId="0" fontId="59" fillId="0" borderId="0"/>
    <xf numFmtId="0" fontId="70" fillId="0" borderId="0"/>
    <xf numFmtId="0" fontId="19" fillId="0" borderId="0"/>
    <xf numFmtId="0" fontId="58" fillId="0" borderId="0"/>
    <xf numFmtId="0" fontId="70" fillId="0" borderId="0"/>
    <xf numFmtId="0" fontId="70" fillId="0" borderId="0"/>
    <xf numFmtId="0" fontId="19" fillId="0" borderId="0"/>
    <xf numFmtId="0" fontId="278" fillId="0" borderId="0"/>
    <xf numFmtId="0" fontId="278" fillId="0" borderId="0"/>
    <xf numFmtId="0" fontId="70" fillId="0" borderId="0"/>
    <xf numFmtId="0" fontId="70" fillId="0" borderId="0"/>
    <xf numFmtId="0" fontId="59" fillId="0" borderId="54"/>
    <xf numFmtId="0" fontId="278" fillId="0" borderId="0"/>
    <xf numFmtId="0" fontId="19" fillId="0" borderId="0"/>
    <xf numFmtId="0" fontId="19" fillId="0" borderId="0"/>
    <xf numFmtId="0" fontId="253" fillId="48" borderId="83"/>
    <xf numFmtId="0" fontId="79" fillId="0" borderId="116"/>
    <xf numFmtId="0" fontId="70" fillId="0" borderId="0"/>
    <xf numFmtId="0" fontId="70" fillId="0" borderId="0"/>
    <xf numFmtId="0" fontId="70" fillId="0" borderId="0"/>
    <xf numFmtId="0" fontId="70" fillId="0" borderId="0"/>
    <xf numFmtId="0" fontId="59" fillId="0" borderId="54"/>
    <xf numFmtId="0" fontId="70" fillId="0" borderId="0"/>
    <xf numFmtId="0" fontId="278" fillId="48" borderId="83"/>
    <xf numFmtId="0" fontId="8" fillId="45" borderId="0"/>
    <xf numFmtId="0" fontId="270" fillId="0" borderId="112"/>
    <xf numFmtId="0" fontId="56" fillId="0" borderId="52"/>
    <xf numFmtId="0" fontId="278" fillId="0" borderId="0"/>
    <xf numFmtId="0" fontId="70" fillId="0" borderId="0"/>
    <xf numFmtId="0" fontId="70" fillId="0" borderId="0"/>
    <xf numFmtId="0" fontId="278" fillId="0" borderId="0"/>
    <xf numFmtId="0" fontId="50" fillId="0" borderId="0"/>
    <xf numFmtId="0" fontId="19" fillId="48" borderId="0"/>
    <xf numFmtId="0" fontId="178" fillId="0" borderId="146"/>
    <xf numFmtId="0" fontId="70" fillId="0" borderId="0"/>
    <xf numFmtId="0" fontId="70" fillId="0" borderId="0"/>
    <xf numFmtId="0" fontId="192" fillId="0" borderId="79"/>
    <xf numFmtId="0" fontId="56" fillId="0" borderId="52"/>
    <xf numFmtId="0" fontId="45" fillId="22" borderId="0"/>
    <xf numFmtId="0" fontId="19" fillId="0" borderId="0"/>
    <xf numFmtId="0" fontId="70" fillId="0" borderId="0"/>
    <xf numFmtId="0" fontId="76" fillId="55" borderId="0"/>
    <xf numFmtId="0" fontId="57" fillId="0" borderId="53"/>
    <xf numFmtId="0" fontId="19" fillId="0" borderId="0"/>
    <xf numFmtId="0" fontId="70" fillId="0" borderId="0"/>
    <xf numFmtId="0" fontId="70" fillId="0" borderId="0"/>
    <xf numFmtId="0" fontId="270" fillId="0" borderId="112"/>
    <xf numFmtId="0" fontId="70" fillId="0" borderId="0"/>
    <xf numFmtId="0" fontId="70" fillId="0" borderId="0"/>
    <xf numFmtId="0" fontId="278" fillId="0" borderId="0"/>
    <xf numFmtId="0" fontId="19" fillId="0" borderId="0"/>
    <xf numFmtId="0" fontId="19" fillId="0" borderId="0"/>
    <xf numFmtId="0" fontId="278" fillId="48" borderId="83"/>
    <xf numFmtId="0" fontId="70" fillId="0" borderId="0"/>
    <xf numFmtId="0" fontId="56" fillId="0" borderId="52"/>
    <xf numFmtId="0" fontId="278" fillId="0" borderId="0"/>
    <xf numFmtId="0" fontId="278" fillId="0" borderId="0"/>
    <xf numFmtId="0" fontId="19" fillId="0" borderId="0"/>
    <xf numFmtId="0" fontId="278" fillId="0" borderId="0"/>
    <xf numFmtId="0" fontId="19" fillId="0" borderId="0"/>
    <xf numFmtId="0" fontId="70" fillId="0" borderId="0"/>
    <xf numFmtId="0" fontId="70" fillId="0" borderId="0"/>
    <xf numFmtId="0" fontId="70" fillId="0" borderId="0"/>
    <xf numFmtId="0" fontId="8" fillId="51" borderId="0"/>
    <xf numFmtId="0" fontId="278" fillId="0" borderId="0"/>
    <xf numFmtId="0" fontId="70" fillId="0" borderId="0"/>
    <xf numFmtId="0" fontId="19" fillId="0" borderId="0"/>
    <xf numFmtId="0" fontId="70" fillId="0" borderId="0"/>
    <xf numFmtId="0" fontId="70" fillId="43" borderId="0"/>
    <xf numFmtId="0" fontId="278" fillId="0" borderId="0"/>
    <xf numFmtId="0" fontId="278" fillId="0" borderId="0"/>
    <xf numFmtId="0" fontId="70" fillId="0" borderId="0"/>
    <xf numFmtId="0" fontId="19" fillId="0" borderId="0"/>
    <xf numFmtId="0" fontId="70" fillId="0" borderId="0"/>
    <xf numFmtId="0" fontId="19" fillId="0" borderId="0"/>
    <xf numFmtId="0" fontId="19" fillId="0" borderId="0"/>
    <xf numFmtId="0" fontId="139" fillId="44" borderId="61"/>
    <xf numFmtId="0" fontId="278" fillId="0" borderId="0"/>
    <xf numFmtId="0" fontId="278" fillId="0" borderId="0"/>
    <xf numFmtId="0" fontId="70" fillId="0" borderId="0"/>
    <xf numFmtId="0" fontId="70" fillId="0" borderId="0"/>
    <xf numFmtId="0" fontId="70" fillId="0" borderId="0"/>
    <xf numFmtId="0" fontId="19" fillId="0" borderId="0"/>
    <xf numFmtId="0" fontId="270" fillId="0" borderId="112"/>
    <xf numFmtId="0" fontId="139" fillId="44" borderId="61"/>
    <xf numFmtId="0" fontId="52" fillId="0" borderId="0"/>
    <xf numFmtId="0" fontId="19" fillId="0" borderId="0"/>
    <xf numFmtId="0" fontId="278" fillId="0" borderId="0"/>
    <xf numFmtId="0" fontId="19" fillId="0" borderId="0"/>
    <xf numFmtId="0" fontId="108" fillId="65" borderId="0"/>
    <xf numFmtId="0" fontId="278" fillId="0" borderId="0"/>
    <xf numFmtId="0" fontId="273" fillId="0" borderId="128"/>
    <xf numFmtId="0" fontId="19" fillId="0" borderId="0"/>
    <xf numFmtId="0" fontId="19" fillId="0" borderId="0"/>
    <xf numFmtId="0" fontId="278" fillId="48" borderId="83"/>
    <xf numFmtId="0" fontId="70" fillId="0" borderId="0"/>
    <xf numFmtId="0" fontId="19" fillId="0" borderId="0"/>
    <xf numFmtId="0" fontId="70" fillId="0" borderId="0"/>
    <xf numFmtId="0" fontId="70" fillId="0" borderId="0"/>
    <xf numFmtId="0" fontId="19" fillId="0" borderId="0"/>
    <xf numFmtId="0" fontId="19" fillId="0" borderId="0"/>
    <xf numFmtId="0" fontId="19" fillId="0" borderId="0"/>
    <xf numFmtId="0" fontId="278" fillId="0" borderId="0"/>
    <xf numFmtId="0" fontId="19" fillId="0" borderId="0"/>
    <xf numFmtId="0" fontId="70" fillId="0" borderId="0"/>
    <xf numFmtId="0" fontId="278" fillId="0" borderId="0"/>
    <xf numFmtId="0" fontId="278" fillId="0" borderId="0"/>
    <xf numFmtId="0" fontId="45" fillId="72" borderId="0"/>
    <xf numFmtId="0" fontId="70" fillId="0" borderId="0"/>
    <xf numFmtId="0" fontId="19" fillId="0" borderId="0"/>
    <xf numFmtId="0" fontId="70" fillId="0" borderId="0"/>
    <xf numFmtId="0" fontId="70" fillId="0" borderId="0"/>
    <xf numFmtId="0" fontId="70" fillId="0" borderId="0"/>
    <xf numFmtId="0" fontId="70" fillId="0" borderId="0"/>
    <xf numFmtId="0" fontId="63" fillId="0" borderId="55"/>
    <xf numFmtId="0" fontId="70" fillId="0" borderId="0"/>
    <xf numFmtId="0" fontId="70" fillId="0" borderId="0"/>
    <xf numFmtId="0" fontId="70" fillId="0" borderId="0"/>
    <xf numFmtId="0" fontId="70" fillId="0" borderId="0"/>
    <xf numFmtId="0" fontId="74" fillId="59" borderId="0"/>
    <xf numFmtId="0" fontId="59" fillId="0" borderId="54"/>
    <xf numFmtId="0" fontId="278" fillId="0" borderId="0"/>
    <xf numFmtId="0" fontId="19" fillId="0" borderId="0"/>
    <xf numFmtId="0" fontId="264" fillId="0" borderId="108"/>
    <xf numFmtId="0" fontId="70" fillId="0" borderId="0"/>
    <xf numFmtId="0" fontId="70" fillId="0" borderId="0"/>
    <xf numFmtId="0" fontId="70" fillId="0" borderId="0"/>
    <xf numFmtId="0" fontId="19" fillId="0" borderId="0"/>
    <xf numFmtId="0" fontId="70" fillId="0" borderId="0"/>
    <xf numFmtId="0" fontId="70" fillId="0" borderId="0"/>
    <xf numFmtId="0" fontId="70" fillId="0" borderId="0"/>
    <xf numFmtId="0" fontId="46" fillId="0" borderId="0"/>
    <xf numFmtId="0" fontId="278" fillId="48" borderId="83"/>
    <xf numFmtId="0" fontId="70" fillId="0" borderId="0"/>
    <xf numFmtId="0" fontId="19" fillId="0" borderId="0"/>
    <xf numFmtId="0" fontId="70" fillId="0" borderId="0"/>
    <xf numFmtId="0" fontId="278" fillId="0" borderId="0"/>
    <xf numFmtId="0" fontId="139" fillId="44" borderId="61"/>
    <xf numFmtId="0" fontId="70" fillId="0" borderId="0"/>
    <xf numFmtId="0" fontId="278" fillId="0" borderId="0"/>
    <xf numFmtId="0" fontId="19" fillId="0" borderId="0"/>
    <xf numFmtId="0" fontId="278" fillId="0" borderId="0"/>
    <xf numFmtId="0" fontId="70" fillId="0" borderId="0"/>
    <xf numFmtId="0" fontId="19" fillId="0" borderId="0"/>
    <xf numFmtId="0" fontId="278" fillId="0" borderId="0"/>
    <xf numFmtId="0" fontId="19" fillId="0" borderId="0"/>
    <xf numFmtId="0" fontId="278" fillId="0" borderId="0"/>
    <xf numFmtId="0" fontId="70" fillId="0" borderId="0"/>
    <xf numFmtId="0" fontId="56" fillId="0" borderId="52"/>
    <xf numFmtId="0" fontId="278" fillId="0" borderId="0"/>
    <xf numFmtId="0" fontId="70" fillId="0" borderId="0"/>
    <xf numFmtId="0" fontId="70" fillId="0" borderId="0"/>
    <xf numFmtId="0" fontId="270" fillId="0" borderId="112"/>
    <xf numFmtId="0" fontId="70" fillId="0" borderId="0"/>
    <xf numFmtId="0" fontId="141" fillId="0" borderId="168"/>
    <xf numFmtId="0" fontId="70" fillId="49" borderId="0"/>
    <xf numFmtId="0" fontId="70" fillId="0" borderId="0"/>
    <xf numFmtId="0" fontId="19" fillId="0" borderId="0"/>
    <xf numFmtId="0" fontId="70" fillId="0" borderId="0"/>
    <xf numFmtId="0" fontId="278" fillId="0" borderId="0"/>
    <xf numFmtId="0" fontId="19" fillId="0" borderId="0"/>
    <xf numFmtId="0" fontId="70" fillId="0" borderId="0"/>
    <xf numFmtId="0" fontId="70" fillId="0" borderId="0"/>
    <xf numFmtId="0" fontId="70" fillId="0" borderId="0"/>
    <xf numFmtId="0" fontId="70" fillId="0" borderId="0"/>
    <xf numFmtId="0" fontId="70" fillId="0" borderId="0"/>
    <xf numFmtId="0" fontId="19" fillId="0" borderId="0"/>
    <xf numFmtId="0" fontId="278" fillId="0" borderId="0"/>
    <xf numFmtId="0" fontId="206" fillId="0" borderId="0"/>
    <xf numFmtId="0" fontId="278" fillId="0" borderId="0"/>
    <xf numFmtId="0" fontId="19" fillId="0" borderId="0"/>
    <xf numFmtId="0" fontId="70" fillId="0" borderId="0"/>
    <xf numFmtId="0" fontId="278" fillId="0" borderId="0"/>
    <xf numFmtId="0" fontId="19" fillId="0" borderId="0"/>
    <xf numFmtId="0" fontId="19" fillId="0" borderId="0"/>
    <xf numFmtId="0" fontId="278" fillId="0" borderId="0"/>
    <xf numFmtId="0" fontId="76" fillId="52" borderId="0"/>
    <xf numFmtId="0" fontId="19" fillId="0" borderId="0"/>
    <xf numFmtId="0" fontId="70" fillId="0" borderId="0"/>
    <xf numFmtId="0" fontId="76" fillId="44" borderId="0"/>
    <xf numFmtId="0" fontId="70" fillId="0" borderId="0"/>
    <xf numFmtId="0" fontId="278" fillId="0" borderId="0"/>
    <xf numFmtId="0" fontId="59" fillId="0" borderId="0"/>
    <xf numFmtId="0" fontId="139" fillId="44" borderId="61"/>
    <xf numFmtId="0" fontId="19" fillId="0" borderId="0"/>
    <xf numFmtId="0" fontId="278" fillId="48" borderId="83"/>
    <xf numFmtId="0" fontId="19" fillId="0" borderId="0"/>
    <xf numFmtId="0" fontId="70" fillId="0" borderId="0"/>
    <xf numFmtId="0" fontId="139" fillId="44" borderId="61"/>
    <xf numFmtId="0" fontId="70" fillId="0" borderId="0"/>
    <xf numFmtId="0" fontId="70" fillId="0" borderId="0"/>
    <xf numFmtId="0" fontId="70" fillId="0" borderId="0"/>
    <xf numFmtId="0" fontId="70" fillId="46" borderId="0"/>
    <xf numFmtId="0" fontId="19" fillId="0" borderId="0"/>
    <xf numFmtId="0" fontId="278" fillId="0" borderId="0"/>
    <xf numFmtId="0" fontId="70" fillId="0" borderId="0"/>
    <xf numFmtId="0" fontId="81" fillId="0" borderId="114"/>
    <xf numFmtId="0" fontId="270" fillId="0" borderId="112"/>
    <xf numFmtId="0" fontId="278" fillId="0" borderId="0"/>
    <xf numFmtId="0" fontId="139" fillId="44" borderId="61"/>
    <xf numFmtId="0" fontId="113" fillId="0" borderId="0"/>
    <xf numFmtId="0" fontId="278" fillId="48" borderId="83"/>
    <xf numFmtId="0" fontId="278" fillId="0" borderId="0"/>
    <xf numFmtId="0" fontId="70" fillId="0" borderId="0"/>
    <xf numFmtId="0" fontId="8" fillId="48" borderId="0"/>
    <xf numFmtId="0" fontId="70" fillId="0" borderId="0"/>
    <xf numFmtId="0" fontId="270" fillId="0" borderId="112"/>
    <xf numFmtId="0" fontId="64" fillId="0" borderId="55"/>
    <xf numFmtId="0" fontId="278" fillId="0" borderId="0"/>
    <xf numFmtId="0" fontId="59" fillId="0" borderId="0"/>
    <xf numFmtId="0" fontId="270" fillId="0" borderId="112"/>
    <xf numFmtId="0" fontId="76" fillId="51" borderId="0"/>
    <xf numFmtId="0" fontId="272" fillId="0" borderId="0"/>
    <xf numFmtId="0" fontId="70" fillId="0" borderId="0"/>
    <xf numFmtId="0" fontId="19" fillId="24" borderId="0"/>
    <xf numFmtId="0" fontId="56" fillId="0" borderId="52"/>
    <xf numFmtId="0" fontId="278" fillId="0" borderId="0"/>
    <xf numFmtId="0" fontId="70" fillId="0" borderId="0"/>
    <xf numFmtId="0" fontId="278" fillId="0" borderId="0"/>
    <xf numFmtId="0" fontId="70" fillId="0" borderId="0"/>
    <xf numFmtId="0" fontId="272" fillId="0" borderId="144"/>
    <xf numFmtId="0" fontId="8" fillId="44" borderId="0"/>
    <xf numFmtId="0" fontId="19" fillId="0" borderId="0"/>
    <xf numFmtId="0" fontId="278" fillId="0" borderId="0"/>
    <xf numFmtId="0" fontId="70" fillId="0" borderId="0"/>
    <xf numFmtId="0" fontId="70" fillId="0" borderId="0"/>
    <xf numFmtId="0" fontId="278" fillId="0" borderId="0"/>
    <xf numFmtId="0" fontId="278" fillId="48" borderId="83"/>
    <xf numFmtId="0" fontId="278" fillId="0" borderId="0"/>
    <xf numFmtId="0" fontId="278" fillId="48" borderId="83"/>
    <xf numFmtId="0" fontId="276" fillId="0" borderId="132"/>
    <xf numFmtId="0" fontId="278" fillId="48" borderId="83"/>
    <xf numFmtId="0" fontId="19" fillId="0" borderId="0"/>
    <xf numFmtId="0" fontId="19" fillId="0" borderId="0"/>
    <xf numFmtId="0" fontId="70" fillId="0" borderId="0"/>
    <xf numFmtId="0" fontId="19" fillId="0" borderId="0"/>
    <xf numFmtId="0" fontId="278" fillId="0" borderId="0"/>
    <xf numFmtId="0" fontId="70" fillId="0" borderId="0"/>
    <xf numFmtId="0" fontId="228" fillId="45" borderId="84"/>
    <xf numFmtId="0" fontId="270" fillId="0" borderId="112"/>
    <xf numFmtId="0" fontId="139" fillId="44" borderId="61"/>
    <xf numFmtId="0" fontId="19" fillId="0" borderId="0"/>
    <xf numFmtId="0" fontId="70" fillId="0" borderId="0"/>
    <xf numFmtId="0" fontId="19" fillId="0" borderId="0"/>
    <xf numFmtId="0" fontId="278" fillId="0" borderId="0"/>
    <xf numFmtId="0" fontId="270" fillId="0" borderId="112"/>
    <xf numFmtId="0" fontId="278" fillId="0" borderId="0"/>
    <xf numFmtId="0" fontId="70" fillId="0" borderId="0"/>
    <xf numFmtId="0" fontId="278" fillId="0" borderId="0"/>
    <xf numFmtId="0" fontId="139" fillId="44" borderId="61"/>
    <xf numFmtId="0" fontId="278" fillId="0" borderId="0"/>
    <xf numFmtId="0" fontId="79" fillId="0" borderId="116"/>
    <xf numFmtId="0" fontId="278" fillId="0" borderId="0"/>
    <xf numFmtId="0" fontId="19" fillId="0" borderId="0"/>
    <xf numFmtId="0" fontId="21" fillId="0" borderId="111"/>
    <xf numFmtId="0" fontId="278" fillId="48" borderId="83"/>
    <xf numFmtId="0" fontId="59" fillId="0" borderId="54"/>
    <xf numFmtId="0" fontId="139" fillId="44" borderId="61"/>
    <xf numFmtId="0" fontId="217" fillId="2" borderId="0"/>
    <xf numFmtId="0" fontId="278" fillId="93" borderId="84"/>
    <xf numFmtId="0" fontId="70" fillId="0" borderId="0"/>
    <xf numFmtId="0" fontId="59" fillId="0" borderId="0"/>
    <xf numFmtId="0" fontId="19" fillId="0" borderId="0"/>
    <xf numFmtId="0" fontId="278" fillId="0" borderId="0"/>
    <xf numFmtId="0" fontId="19" fillId="40" borderId="0"/>
    <xf numFmtId="0" fontId="70" fillId="0" borderId="0"/>
    <xf numFmtId="0" fontId="70" fillId="0" borderId="0"/>
    <xf numFmtId="0" fontId="278" fillId="0" borderId="0"/>
    <xf numFmtId="0" fontId="70" fillId="0" borderId="0"/>
    <xf numFmtId="0" fontId="139" fillId="44" borderId="61"/>
    <xf numFmtId="0" fontId="19" fillId="0" borderId="0"/>
    <xf numFmtId="0" fontId="19" fillId="0" borderId="0"/>
    <xf numFmtId="0" fontId="70" fillId="47" borderId="0"/>
    <xf numFmtId="0" fontId="70" fillId="0" borderId="0"/>
    <xf numFmtId="0" fontId="270" fillId="0" borderId="112"/>
    <xf numFmtId="0" fontId="19" fillId="0" borderId="0"/>
    <xf numFmtId="0" fontId="50" fillId="0" borderId="0"/>
    <xf numFmtId="0" fontId="278" fillId="0" borderId="0"/>
    <xf numFmtId="0" fontId="70" fillId="0" borderId="0"/>
    <xf numFmtId="0" fontId="19" fillId="0" borderId="0"/>
    <xf numFmtId="0" fontId="139" fillId="44" borderId="61"/>
    <xf numFmtId="0" fontId="19" fillId="0" borderId="0"/>
    <xf numFmtId="0" fontId="70" fillId="0" borderId="0"/>
    <xf numFmtId="0" fontId="70" fillId="0" borderId="0"/>
    <xf numFmtId="0" fontId="278" fillId="0" borderId="0"/>
    <xf numFmtId="0" fontId="70" fillId="0" borderId="0"/>
    <xf numFmtId="0" fontId="139" fillId="44" borderId="61"/>
    <xf numFmtId="0" fontId="70" fillId="0" borderId="0"/>
    <xf numFmtId="0" fontId="139" fillId="44" borderId="61"/>
    <xf numFmtId="0" fontId="278" fillId="0" borderId="0"/>
    <xf numFmtId="0" fontId="278" fillId="0" borderId="0"/>
    <xf numFmtId="0" fontId="59" fillId="0" borderId="0"/>
    <xf numFmtId="0" fontId="270" fillId="0" borderId="112"/>
    <xf numFmtId="0" fontId="70" fillId="0" borderId="0"/>
    <xf numFmtId="0" fontId="70" fillId="0" borderId="0"/>
    <xf numFmtId="0" fontId="19" fillId="0" borderId="0"/>
    <xf numFmtId="0" fontId="19" fillId="0" borderId="0"/>
    <xf numFmtId="0" fontId="19" fillId="46" borderId="0"/>
    <xf numFmtId="0" fontId="70" fillId="0" borderId="0"/>
    <xf numFmtId="0" fontId="278" fillId="0" borderId="0"/>
    <xf numFmtId="0" fontId="278" fillId="0" borderId="0"/>
    <xf numFmtId="0" fontId="70" fillId="0" borderId="0"/>
    <xf numFmtId="0" fontId="70" fillId="0" borderId="0"/>
    <xf numFmtId="0" fontId="270" fillId="0" borderId="112"/>
    <xf numFmtId="0" fontId="70" fillId="0" borderId="0"/>
    <xf numFmtId="0" fontId="278" fillId="0" borderId="0"/>
    <xf numFmtId="0" fontId="177" fillId="0" borderId="78"/>
    <xf numFmtId="0" fontId="139" fillId="44" borderId="61"/>
    <xf numFmtId="0" fontId="19" fillId="0" borderId="0"/>
    <xf numFmtId="0" fontId="70" fillId="0" borderId="0"/>
    <xf numFmtId="0" fontId="70" fillId="0" borderId="0"/>
    <xf numFmtId="0" fontId="70" fillId="0" borderId="0"/>
    <xf numFmtId="0" fontId="19" fillId="0" borderId="0"/>
    <xf numFmtId="0" fontId="70" fillId="0" borderId="0"/>
    <xf numFmtId="0" fontId="270" fillId="0" borderId="112"/>
    <xf numFmtId="0" fontId="276" fillId="61" borderId="0"/>
    <xf numFmtId="0" fontId="278" fillId="0" borderId="0"/>
    <xf numFmtId="0" fontId="70" fillId="42" borderId="0"/>
    <xf numFmtId="0" fontId="276" fillId="61" borderId="0"/>
    <xf numFmtId="0" fontId="70" fillId="0" borderId="0"/>
    <xf numFmtId="0" fontId="19" fillId="0" borderId="0"/>
    <xf numFmtId="0" fontId="70" fillId="0" borderId="0"/>
    <xf numFmtId="0" fontId="19" fillId="0" borderId="0"/>
    <xf numFmtId="0" fontId="70" fillId="0" borderId="0"/>
    <xf numFmtId="0" fontId="70" fillId="0" borderId="0"/>
    <xf numFmtId="0" fontId="70" fillId="0" borderId="0"/>
    <xf numFmtId="0" fontId="278" fillId="0" borderId="0"/>
    <xf numFmtId="0" fontId="278" fillId="0" borderId="0"/>
    <xf numFmtId="0" fontId="104" fillId="0" borderId="63"/>
    <xf numFmtId="0" fontId="270" fillId="0" borderId="112"/>
    <xf numFmtId="0" fontId="19" fillId="0" borderId="0"/>
    <xf numFmtId="0" fontId="70" fillId="0" borderId="0"/>
    <xf numFmtId="0" fontId="19" fillId="0" borderId="0"/>
    <xf numFmtId="0" fontId="70" fillId="0" borderId="0"/>
    <xf numFmtId="0" fontId="70" fillId="0" borderId="0"/>
    <xf numFmtId="0" fontId="139" fillId="44" borderId="61"/>
    <xf numFmtId="0" fontId="70" fillId="0" borderId="0"/>
    <xf numFmtId="0" fontId="278" fillId="0" borderId="0"/>
    <xf numFmtId="0" fontId="278" fillId="0" borderId="0"/>
    <xf numFmtId="0" fontId="139" fillId="44" borderId="61"/>
    <xf numFmtId="0" fontId="70" fillId="0" borderId="0"/>
    <xf numFmtId="0" fontId="70" fillId="0" borderId="0"/>
    <xf numFmtId="0" fontId="81" fillId="0" borderId="132"/>
    <xf numFmtId="0" fontId="278" fillId="0" borderId="0"/>
    <xf numFmtId="0" fontId="70" fillId="0" borderId="0"/>
    <xf numFmtId="0" fontId="70" fillId="0" borderId="0"/>
    <xf numFmtId="0" fontId="70" fillId="0" borderId="0"/>
    <xf numFmtId="0" fontId="64" fillId="0" borderId="55"/>
    <xf numFmtId="0" fontId="19" fillId="0" borderId="0"/>
    <xf numFmtId="0" fontId="59" fillId="0" borderId="0"/>
    <xf numFmtId="0" fontId="70" fillId="0" borderId="0"/>
    <xf numFmtId="0" fontId="70" fillId="0" borderId="0"/>
    <xf numFmtId="0" fontId="19" fillId="0" borderId="0"/>
    <xf numFmtId="0" fontId="70" fillId="0" borderId="0"/>
    <xf numFmtId="0" fontId="162" fillId="77" borderId="0"/>
    <xf numFmtId="0" fontId="70" fillId="0" borderId="0"/>
    <xf numFmtId="0" fontId="70" fillId="0" borderId="0"/>
    <xf numFmtId="0" fontId="56" fillId="0" borderId="52"/>
    <xf numFmtId="0" fontId="19" fillId="0" borderId="0"/>
    <xf numFmtId="0" fontId="70" fillId="0" borderId="0"/>
    <xf numFmtId="0" fontId="19" fillId="0" borderId="0"/>
    <xf numFmtId="0" fontId="19" fillId="0" borderId="0"/>
    <xf numFmtId="0" fontId="278" fillId="0" borderId="0"/>
    <xf numFmtId="0" fontId="19" fillId="0" borderId="0"/>
    <xf numFmtId="0" fontId="70" fillId="0" borderId="0"/>
    <xf numFmtId="0" fontId="70" fillId="0" borderId="0"/>
    <xf numFmtId="0" fontId="19" fillId="0" borderId="0"/>
    <xf numFmtId="0" fontId="19" fillId="0" borderId="0"/>
    <xf numFmtId="0" fontId="140" fillId="44" borderId="61"/>
    <xf numFmtId="0" fontId="70" fillId="0" borderId="0"/>
    <xf numFmtId="0" fontId="70" fillId="0" borderId="0"/>
    <xf numFmtId="0" fontId="45" fillId="43" borderId="0"/>
    <xf numFmtId="0" fontId="278" fillId="0" borderId="0"/>
    <xf numFmtId="0" fontId="278" fillId="0" borderId="168"/>
    <xf numFmtId="0" fontId="278" fillId="0" borderId="0"/>
    <xf numFmtId="0" fontId="278" fillId="48" borderId="83"/>
    <xf numFmtId="0" fontId="19" fillId="0" borderId="0"/>
    <xf numFmtId="0" fontId="278" fillId="0" borderId="0"/>
    <xf numFmtId="0" fontId="70" fillId="0" borderId="0"/>
    <xf numFmtId="0" fontId="139" fillId="44" borderId="61"/>
    <xf numFmtId="0" fontId="70" fillId="0" borderId="0"/>
    <xf numFmtId="0" fontId="278" fillId="0" borderId="0"/>
    <xf numFmtId="0" fontId="19" fillId="0" borderId="0"/>
    <xf numFmtId="0" fontId="19" fillId="0" borderId="0"/>
    <xf numFmtId="0" fontId="17" fillId="0" borderId="0"/>
    <xf numFmtId="0" fontId="19" fillId="0" borderId="0"/>
    <xf numFmtId="0" fontId="19" fillId="0" borderId="0"/>
    <xf numFmtId="0" fontId="19" fillId="0" borderId="0"/>
    <xf numFmtId="0" fontId="70" fillId="0" borderId="0"/>
    <xf numFmtId="0" fontId="59" fillId="0" borderId="0"/>
    <xf numFmtId="0" fontId="278" fillId="0" borderId="0"/>
    <xf numFmtId="0" fontId="70" fillId="0" borderId="0"/>
    <xf numFmtId="0" fontId="70" fillId="0" borderId="0"/>
    <xf numFmtId="0" fontId="70" fillId="0" borderId="0"/>
    <xf numFmtId="0" fontId="70" fillId="0" borderId="0"/>
    <xf numFmtId="0" fontId="19" fillId="0" borderId="0"/>
    <xf numFmtId="0" fontId="19" fillId="0" borderId="0"/>
    <xf numFmtId="0" fontId="70" fillId="0" borderId="0"/>
    <xf numFmtId="0" fontId="278" fillId="0" borderId="0"/>
    <xf numFmtId="0" fontId="19" fillId="0" borderId="0"/>
    <xf numFmtId="0" fontId="19" fillId="0" borderId="0"/>
    <xf numFmtId="0" fontId="19" fillId="0" borderId="0"/>
    <xf numFmtId="0" fontId="70" fillId="0" borderId="0"/>
    <xf numFmtId="0" fontId="19" fillId="0" borderId="0"/>
    <xf numFmtId="0" fontId="208" fillId="1" borderId="132"/>
    <xf numFmtId="0" fontId="70" fillId="0" borderId="0"/>
    <xf numFmtId="0" fontId="70" fillId="0" borderId="0"/>
    <xf numFmtId="0" fontId="56" fillId="0" borderId="52"/>
    <xf numFmtId="0" fontId="19" fillId="0" borderId="0"/>
    <xf numFmtId="0" fontId="74" fillId="49" borderId="0"/>
    <xf numFmtId="0" fontId="270" fillId="0" borderId="112"/>
    <xf numFmtId="0" fontId="70" fillId="0" borderId="0"/>
    <xf numFmtId="0" fontId="70" fillId="0" borderId="0"/>
    <xf numFmtId="0" fontId="19" fillId="0" borderId="0"/>
    <xf numFmtId="0" fontId="70" fillId="0" borderId="0"/>
    <xf numFmtId="0" fontId="70" fillId="0" borderId="0"/>
    <xf numFmtId="0" fontId="70" fillId="0" borderId="0"/>
    <xf numFmtId="0" fontId="270" fillId="0" borderId="112"/>
    <xf numFmtId="0" fontId="70" fillId="0" borderId="0"/>
    <xf numFmtId="0" fontId="19" fillId="48" borderId="0"/>
    <xf numFmtId="0" fontId="70" fillId="0" borderId="0"/>
    <xf numFmtId="0" fontId="104" fillId="0" borderId="63"/>
    <xf numFmtId="0" fontId="19" fillId="0" borderId="0"/>
    <xf numFmtId="0" fontId="278" fillId="0" borderId="0"/>
    <xf numFmtId="0" fontId="139" fillId="44" borderId="61"/>
    <xf numFmtId="0" fontId="19" fillId="0" borderId="0"/>
    <xf numFmtId="0" fontId="19" fillId="0" borderId="0"/>
    <xf numFmtId="0" fontId="70" fillId="0" borderId="0"/>
    <xf numFmtId="0" fontId="278" fillId="0" borderId="0"/>
    <xf numFmtId="0" fontId="70" fillId="0" borderId="0"/>
    <xf numFmtId="0" fontId="278" fillId="0" borderId="0"/>
    <xf numFmtId="0" fontId="19" fillId="0" borderId="0"/>
    <xf numFmtId="0" fontId="70" fillId="0" borderId="0"/>
    <xf numFmtId="0" fontId="278" fillId="0" borderId="0"/>
    <xf numFmtId="0" fontId="59" fillId="0" borderId="0"/>
    <xf numFmtId="0" fontId="70" fillId="0" borderId="0"/>
    <xf numFmtId="0" fontId="70" fillId="0" borderId="0"/>
    <xf numFmtId="0" fontId="192" fillId="0" borderId="79"/>
    <xf numFmtId="0" fontId="70" fillId="0" borderId="0"/>
    <xf numFmtId="0" fontId="70" fillId="0" borderId="0"/>
    <xf numFmtId="0" fontId="278" fillId="0" borderId="0"/>
    <xf numFmtId="0" fontId="278" fillId="0" borderId="0"/>
    <xf numFmtId="0" fontId="278" fillId="0" borderId="0"/>
    <xf numFmtId="0" fontId="19" fillId="0" borderId="0"/>
    <xf numFmtId="0" fontId="19" fillId="0" borderId="0"/>
    <xf numFmtId="0" fontId="278" fillId="48" borderId="83"/>
    <xf numFmtId="0" fontId="19" fillId="0" borderId="0"/>
    <xf numFmtId="0" fontId="116" fillId="0" borderId="0"/>
    <xf numFmtId="0" fontId="278" fillId="0" borderId="0"/>
    <xf numFmtId="0" fontId="19" fillId="0" borderId="0"/>
    <xf numFmtId="0" fontId="70" fillId="0" borderId="0"/>
    <xf numFmtId="0" fontId="21" fillId="0" borderId="111"/>
    <xf numFmtId="0" fontId="19" fillId="0" borderId="0"/>
    <xf numFmtId="0" fontId="139" fillId="44" borderId="61"/>
    <xf numFmtId="0" fontId="70" fillId="0" borderId="0"/>
    <xf numFmtId="0" fontId="278" fillId="0" borderId="0"/>
    <xf numFmtId="0" fontId="70" fillId="0" borderId="0"/>
    <xf numFmtId="0" fontId="19" fillId="0" borderId="0"/>
    <xf numFmtId="0" fontId="19" fillId="0" borderId="0"/>
    <xf numFmtId="0" fontId="70" fillId="0" borderId="0"/>
    <xf numFmtId="0" fontId="278" fillId="0" borderId="0"/>
    <xf numFmtId="0" fontId="70" fillId="0" borderId="0"/>
    <xf numFmtId="0" fontId="19" fillId="0" borderId="0"/>
    <xf numFmtId="0" fontId="70" fillId="0" borderId="0"/>
    <xf numFmtId="0" fontId="278" fillId="0" borderId="0"/>
    <xf numFmtId="0" fontId="278" fillId="0" borderId="0"/>
    <xf numFmtId="0" fontId="278" fillId="0" borderId="0"/>
    <xf numFmtId="0" fontId="19" fillId="0" borderId="0"/>
    <xf numFmtId="0" fontId="278" fillId="48" borderId="83"/>
    <xf numFmtId="0" fontId="19" fillId="0" borderId="0"/>
    <xf numFmtId="0" fontId="70" fillId="0" borderId="0"/>
    <xf numFmtId="0" fontId="19" fillId="0" borderId="0"/>
    <xf numFmtId="0" fontId="278" fillId="0" borderId="0"/>
    <xf numFmtId="0" fontId="70" fillId="0" borderId="0"/>
    <xf numFmtId="0" fontId="59" fillId="0" borderId="54"/>
    <xf numFmtId="0" fontId="70" fillId="0" borderId="0"/>
    <xf numFmtId="0" fontId="70" fillId="0" borderId="0"/>
    <xf numFmtId="0" fontId="60" fillId="0" borderId="0"/>
    <xf numFmtId="0" fontId="70" fillId="0" borderId="0"/>
    <xf numFmtId="0" fontId="19" fillId="0" borderId="0"/>
    <xf numFmtId="0" fontId="70" fillId="0" borderId="0"/>
    <xf numFmtId="0" fontId="70" fillId="0" borderId="0"/>
    <xf numFmtId="0" fontId="81" fillId="0" borderId="0"/>
    <xf numFmtId="0" fontId="19" fillId="0" borderId="0"/>
    <xf numFmtId="0" fontId="19" fillId="0" borderId="0"/>
    <xf numFmtId="0" fontId="278" fillId="0" borderId="0"/>
    <xf numFmtId="0" fontId="278" fillId="0" borderId="0"/>
    <xf numFmtId="0" fontId="70" fillId="0" borderId="0"/>
    <xf numFmtId="0" fontId="19" fillId="0" borderId="0"/>
    <xf numFmtId="0" fontId="70" fillId="0" borderId="0"/>
    <xf numFmtId="0" fontId="139" fillId="44" borderId="61"/>
    <xf numFmtId="0" fontId="278" fillId="0" borderId="0"/>
    <xf numFmtId="0" fontId="70" fillId="0" borderId="0"/>
    <xf numFmtId="0" fontId="19" fillId="0" borderId="0"/>
    <xf numFmtId="0" fontId="278" fillId="0" borderId="0"/>
    <xf numFmtId="0" fontId="19" fillId="0" borderId="0"/>
    <xf numFmtId="0" fontId="278" fillId="48" borderId="83"/>
    <xf numFmtId="0" fontId="19" fillId="0" borderId="0"/>
    <xf numFmtId="0" fontId="70" fillId="0" borderId="0"/>
    <xf numFmtId="0" fontId="19" fillId="0" borderId="0"/>
    <xf numFmtId="0" fontId="70" fillId="0" borderId="0"/>
    <xf numFmtId="0" fontId="19" fillId="0" borderId="0"/>
    <xf numFmtId="0" fontId="70" fillId="0" borderId="0"/>
    <xf numFmtId="0" fontId="278" fillId="0" borderId="0"/>
    <xf numFmtId="0" fontId="139" fillId="44" borderId="61"/>
    <xf numFmtId="0" fontId="70" fillId="0" borderId="0"/>
    <xf numFmtId="0" fontId="37" fillId="43" borderId="0"/>
    <xf numFmtId="0" fontId="59" fillId="0" borderId="54"/>
    <xf numFmtId="0" fontId="70" fillId="0" borderId="0"/>
    <xf numFmtId="0" fontId="70" fillId="0" borderId="0"/>
    <xf numFmtId="0" fontId="270" fillId="0" borderId="112"/>
    <xf numFmtId="0" fontId="19" fillId="0" borderId="0"/>
    <xf numFmtId="0" fontId="70" fillId="0" borderId="0"/>
    <xf numFmtId="0" fontId="113" fillId="0" borderId="0"/>
    <xf numFmtId="0" fontId="270" fillId="0" borderId="112"/>
    <xf numFmtId="0" fontId="70" fillId="0" borderId="0"/>
    <xf numFmtId="0" fontId="270" fillId="0" borderId="112"/>
    <xf numFmtId="0" fontId="278" fillId="48" borderId="83"/>
    <xf numFmtId="0" fontId="253" fillId="48" borderId="83"/>
    <xf numFmtId="0" fontId="70" fillId="42" borderId="0"/>
    <xf numFmtId="0" fontId="70" fillId="0" borderId="0"/>
    <xf numFmtId="0" fontId="99" fillId="45" borderId="61"/>
    <xf numFmtId="0" fontId="70" fillId="0" borderId="0"/>
    <xf numFmtId="0" fontId="70" fillId="0" borderId="0"/>
    <xf numFmtId="0" fontId="19" fillId="0" borderId="0"/>
    <xf numFmtId="0" fontId="139" fillId="44" borderId="61"/>
    <xf numFmtId="0" fontId="278" fillId="0" borderId="0"/>
    <xf numFmtId="0" fontId="81" fillId="0" borderId="0"/>
    <xf numFmtId="0" fontId="278" fillId="0" borderId="0"/>
    <xf numFmtId="0" fontId="278" fillId="0" borderId="0"/>
    <xf numFmtId="0" fontId="70" fillId="0" borderId="0"/>
    <xf numFmtId="0" fontId="19" fillId="0" borderId="0"/>
    <xf numFmtId="0" fontId="62" fillId="0" borderId="0"/>
    <xf numFmtId="0" fontId="19" fillId="0" borderId="0"/>
    <xf numFmtId="0" fontId="19" fillId="0" borderId="0"/>
    <xf numFmtId="0" fontId="270" fillId="0" borderId="112"/>
    <xf numFmtId="0" fontId="19" fillId="0" borderId="0"/>
    <xf numFmtId="0" fontId="8" fillId="43" borderId="0"/>
    <xf numFmtId="0" fontId="76" fillId="44" borderId="0"/>
    <xf numFmtId="0" fontId="19" fillId="0" borderId="0"/>
    <xf numFmtId="0" fontId="278" fillId="0" borderId="0"/>
    <xf numFmtId="0" fontId="49" fillId="0" borderId="0"/>
    <xf numFmtId="0" fontId="50" fillId="0" borderId="0"/>
    <xf numFmtId="0" fontId="278" fillId="0" borderId="0"/>
    <xf numFmtId="0" fontId="70" fillId="0" borderId="0"/>
    <xf numFmtId="0" fontId="278" fillId="48" borderId="83"/>
    <xf numFmtId="0" fontId="70" fillId="43" borderId="0"/>
    <xf numFmtId="0" fontId="278" fillId="48" borderId="83"/>
    <xf numFmtId="0" fontId="76" fillId="52" borderId="0"/>
    <xf numFmtId="0" fontId="19" fillId="0" borderId="0"/>
    <xf numFmtId="0" fontId="70" fillId="0" borderId="0"/>
    <xf numFmtId="0" fontId="70" fillId="0" borderId="0"/>
    <xf numFmtId="0" fontId="56" fillId="0" borderId="52"/>
    <xf numFmtId="0" fontId="278" fillId="0" borderId="0"/>
    <xf numFmtId="0" fontId="278" fillId="0" borderId="0"/>
    <xf numFmtId="0" fontId="278" fillId="0" borderId="0"/>
    <xf numFmtId="0" fontId="278" fillId="0" borderId="0"/>
    <xf numFmtId="0" fontId="139" fillId="44" borderId="61"/>
    <xf numFmtId="0" fontId="278" fillId="0" borderId="0"/>
    <xf numFmtId="0" fontId="70" fillId="0" borderId="0"/>
    <xf numFmtId="0" fontId="278" fillId="0" borderId="0"/>
    <xf numFmtId="0" fontId="85" fillId="0" borderId="114"/>
    <xf numFmtId="0" fontId="70" fillId="0" borderId="0"/>
    <xf numFmtId="0" fontId="278" fillId="0" borderId="0"/>
    <xf numFmtId="0" fontId="278" fillId="0" borderId="0"/>
    <xf numFmtId="0" fontId="270" fillId="0" borderId="112"/>
    <xf numFmtId="0" fontId="85" fillId="0" borderId="144"/>
    <xf numFmtId="0" fontId="70" fillId="0" borderId="0"/>
    <xf numFmtId="0" fontId="202" fillId="0" borderId="0"/>
    <xf numFmtId="0" fontId="70" fillId="0" borderId="0"/>
    <xf numFmtId="0" fontId="70" fillId="0" borderId="0"/>
    <xf numFmtId="0" fontId="278" fillId="0" borderId="0"/>
    <xf numFmtId="0" fontId="278" fillId="0" borderId="0"/>
    <xf numFmtId="0" fontId="278" fillId="0" borderId="0"/>
    <xf numFmtId="0" fontId="70" fillId="0" borderId="0"/>
    <xf numFmtId="0" fontId="70" fillId="0" borderId="0"/>
    <xf numFmtId="0" fontId="266" fillId="0" borderId="109"/>
    <xf numFmtId="0" fontId="19" fillId="0" borderId="0"/>
    <xf numFmtId="0" fontId="19" fillId="0" borderId="0"/>
    <xf numFmtId="0" fontId="19" fillId="0" borderId="0"/>
    <xf numFmtId="0" fontId="19" fillId="0" borderId="0"/>
    <xf numFmtId="0" fontId="278" fillId="0" borderId="0"/>
    <xf numFmtId="0" fontId="19" fillId="0" borderId="0"/>
    <xf numFmtId="0" fontId="70" fillId="0" borderId="0"/>
    <xf numFmtId="0" fontId="79" fillId="0" borderId="168"/>
    <xf numFmtId="0" fontId="270" fillId="0" borderId="112"/>
    <xf numFmtId="0" fontId="70" fillId="0" borderId="0"/>
    <xf numFmtId="0" fontId="70" fillId="0" borderId="0"/>
    <xf numFmtId="0" fontId="56" fillId="0" borderId="52"/>
    <xf numFmtId="0" fontId="19" fillId="0" borderId="0"/>
    <xf numFmtId="0" fontId="70" fillId="0" borderId="0"/>
    <xf numFmtId="0" fontId="115" fillId="0" borderId="0"/>
    <xf numFmtId="0" fontId="192" fillId="0" borderId="79"/>
    <xf numFmtId="0" fontId="70" fillId="0" borderId="0"/>
    <xf numFmtId="0" fontId="59" fillId="0" borderId="54"/>
    <xf numFmtId="0" fontId="19" fillId="0" borderId="0"/>
    <xf numFmtId="0" fontId="278" fillId="0" borderId="0"/>
    <xf numFmtId="0" fontId="278" fillId="0" borderId="0"/>
    <xf numFmtId="0" fontId="278" fillId="0" borderId="0"/>
    <xf numFmtId="0" fontId="70" fillId="0" borderId="0"/>
    <xf numFmtId="0" fontId="70" fillId="0" borderId="0"/>
    <xf numFmtId="0" fontId="56" fillId="0" borderId="52"/>
    <xf numFmtId="0" fontId="70" fillId="0" borderId="0"/>
    <xf numFmtId="0" fontId="19" fillId="0" borderId="0"/>
    <xf numFmtId="0" fontId="278" fillId="0" borderId="0"/>
    <xf numFmtId="0" fontId="70" fillId="0" borderId="0"/>
    <xf numFmtId="0" fontId="278" fillId="48" borderId="83"/>
    <xf numFmtId="0" fontId="81" fillId="0" borderId="132"/>
    <xf numFmtId="0" fontId="70" fillId="0" borderId="0"/>
    <xf numFmtId="0" fontId="19" fillId="0" borderId="0"/>
    <xf numFmtId="0" fontId="278" fillId="0" borderId="0"/>
    <xf numFmtId="0" fontId="253" fillId="48" borderId="83"/>
    <xf numFmtId="0" fontId="50" fillId="0" borderId="0"/>
    <xf numFmtId="0" fontId="278" fillId="0" borderId="0"/>
    <xf numFmtId="0" fontId="140" fillId="44" borderId="61"/>
    <xf numFmtId="0" fontId="19" fillId="0" borderId="0"/>
    <xf numFmtId="0" fontId="70" fillId="0" borderId="0"/>
    <xf numFmtId="0" fontId="19" fillId="0" borderId="0"/>
    <xf numFmtId="0" fontId="19" fillId="0" borderId="0"/>
    <xf numFmtId="0" fontId="278" fillId="0" borderId="0"/>
    <xf numFmtId="0" fontId="70" fillId="0" borderId="0"/>
    <xf numFmtId="0" fontId="278" fillId="0" borderId="0"/>
    <xf numFmtId="0" fontId="70" fillId="0" borderId="0"/>
    <xf numFmtId="0" fontId="70" fillId="0" borderId="0"/>
    <xf numFmtId="0" fontId="270" fillId="0" borderId="112"/>
    <xf numFmtId="0" fontId="278" fillId="0" borderId="0"/>
    <xf numFmtId="0" fontId="192" fillId="0" borderId="79"/>
    <xf numFmtId="0" fontId="276" fillId="0" borderId="132"/>
    <xf numFmtId="0" fontId="76" fillId="55" borderId="0"/>
    <xf numFmtId="0" fontId="270" fillId="0" borderId="112"/>
    <xf numFmtId="0" fontId="19" fillId="0" borderId="0"/>
    <xf numFmtId="0" fontId="257" fillId="108" borderId="0"/>
    <xf numFmtId="0" fontId="70" fillId="0" borderId="0"/>
    <xf numFmtId="0" fontId="70" fillId="0" borderId="0"/>
    <xf numFmtId="0" fontId="70" fillId="0" borderId="0"/>
    <xf numFmtId="0" fontId="45" fillId="50" borderId="0"/>
    <xf numFmtId="0" fontId="70" fillId="0" borderId="0"/>
    <xf numFmtId="0" fontId="70" fillId="0" borderId="0"/>
    <xf numFmtId="0" fontId="278" fillId="0" borderId="0"/>
    <xf numFmtId="0" fontId="19" fillId="0" borderId="0"/>
    <xf numFmtId="0" fontId="70" fillId="0" borderId="0"/>
    <xf numFmtId="0" fontId="278" fillId="0" borderId="0"/>
    <xf numFmtId="0" fontId="19" fillId="0" borderId="0"/>
    <xf numFmtId="0" fontId="70" fillId="0" borderId="0"/>
    <xf numFmtId="0" fontId="19" fillId="0" borderId="0"/>
    <xf numFmtId="0" fontId="278" fillId="0" borderId="0"/>
    <xf numFmtId="0" fontId="70" fillId="0" borderId="0"/>
    <xf numFmtId="0" fontId="278" fillId="0" borderId="0"/>
    <xf numFmtId="0" fontId="278" fillId="48" borderId="83"/>
    <xf numFmtId="0" fontId="59" fillId="0" borderId="0"/>
    <xf numFmtId="0" fontId="70" fillId="0" borderId="0"/>
    <xf numFmtId="0" fontId="70" fillId="0" borderId="0"/>
    <xf numFmtId="0" fontId="70" fillId="0" borderId="0"/>
    <xf numFmtId="0" fontId="19" fillId="0" borderId="0"/>
    <xf numFmtId="0" fontId="122" fillId="0" borderId="66"/>
    <xf numFmtId="0" fontId="19" fillId="0" borderId="0"/>
    <xf numFmtId="0" fontId="272" fillId="82" borderId="116"/>
    <xf numFmtId="0" fontId="278" fillId="0" borderId="0"/>
    <xf numFmtId="0" fontId="70" fillId="42" borderId="0"/>
    <xf numFmtId="0" fontId="19" fillId="0" borderId="0"/>
    <xf numFmtId="0" fontId="278" fillId="0" borderId="0"/>
    <xf numFmtId="0" fontId="70" fillId="0" borderId="0"/>
    <xf numFmtId="0" fontId="70" fillId="0" borderId="0"/>
    <xf numFmtId="0" fontId="70" fillId="0" borderId="0"/>
    <xf numFmtId="0" fontId="70" fillId="0" borderId="0"/>
    <xf numFmtId="0" fontId="19" fillId="0" borderId="0"/>
    <xf numFmtId="0" fontId="70" fillId="0" borderId="0"/>
    <xf numFmtId="0" fontId="70" fillId="0" borderId="0"/>
    <xf numFmtId="0" fontId="70" fillId="0" borderId="0"/>
    <xf numFmtId="0" fontId="19" fillId="0" borderId="0"/>
    <xf numFmtId="0" fontId="272" fillId="0" borderId="0"/>
    <xf numFmtId="0" fontId="278" fillId="0" borderId="0"/>
    <xf numFmtId="0" fontId="278" fillId="0" borderId="0"/>
    <xf numFmtId="0" fontId="139" fillId="44" borderId="61"/>
    <xf numFmtId="0" fontId="56" fillId="0" borderId="52"/>
    <xf numFmtId="0" fontId="70" fillId="0" borderId="0"/>
    <xf numFmtId="0" fontId="278" fillId="0" borderId="0"/>
    <xf numFmtId="0" fontId="270" fillId="0" borderId="112"/>
    <xf numFmtId="0" fontId="59" fillId="0" borderId="54"/>
    <xf numFmtId="0" fontId="70" fillId="0" borderId="0"/>
    <xf numFmtId="0" fontId="19" fillId="0" borderId="0"/>
    <xf numFmtId="0" fontId="19" fillId="0" borderId="0"/>
    <xf numFmtId="0" fontId="278" fillId="0" borderId="0"/>
    <xf numFmtId="0" fontId="45" fillId="47" borderId="0"/>
    <xf numFmtId="0" fontId="278" fillId="0" borderId="0"/>
    <xf numFmtId="0" fontId="19" fillId="0" borderId="0"/>
    <xf numFmtId="0" fontId="70" fillId="0" borderId="0"/>
    <xf numFmtId="0" fontId="19" fillId="0" borderId="0"/>
    <xf numFmtId="0" fontId="19" fillId="0" borderId="0"/>
    <xf numFmtId="0" fontId="46" fillId="0" borderId="0"/>
    <xf numFmtId="0" fontId="70" fillId="0" borderId="0"/>
    <xf numFmtId="0" fontId="70" fillId="0" borderId="0"/>
    <xf numFmtId="0" fontId="70" fillId="0" borderId="0"/>
    <xf numFmtId="0" fontId="19" fillId="0" borderId="0"/>
    <xf numFmtId="0" fontId="113" fillId="0" borderId="0"/>
    <xf numFmtId="0" fontId="272" fillId="0" borderId="144"/>
    <xf numFmtId="0" fontId="70" fillId="0" borderId="0"/>
    <xf numFmtId="0" fontId="19" fillId="0" borderId="0"/>
    <xf numFmtId="0" fontId="99" fillId="45" borderId="61"/>
    <xf numFmtId="0" fontId="19" fillId="0" borderId="0"/>
    <xf numFmtId="0" fontId="70" fillId="0" borderId="0"/>
    <xf numFmtId="0" fontId="278" fillId="0" borderId="0"/>
    <xf numFmtId="0" fontId="70" fillId="0" borderId="0"/>
    <xf numFmtId="0" fontId="70" fillId="0" borderId="0"/>
    <xf numFmtId="0" fontId="70" fillId="14" borderId="50"/>
    <xf numFmtId="0" fontId="278" fillId="0" borderId="0"/>
    <xf numFmtId="0" fontId="70" fillId="0" borderId="0"/>
    <xf numFmtId="0" fontId="19" fillId="0" borderId="0"/>
    <xf numFmtId="0" fontId="19" fillId="0" borderId="0"/>
    <xf numFmtId="0" fontId="278" fillId="48" borderId="83"/>
    <xf numFmtId="0" fontId="70" fillId="0" borderId="0"/>
    <xf numFmtId="0" fontId="19" fillId="0" borderId="0"/>
    <xf numFmtId="0" fontId="70" fillId="0" borderId="0"/>
    <xf numFmtId="0" fontId="70" fillId="0" borderId="0"/>
    <xf numFmtId="0" fontId="70" fillId="0" borderId="0"/>
    <xf numFmtId="0" fontId="70" fillId="0" borderId="0"/>
    <xf numFmtId="0" fontId="70" fillId="0" borderId="0"/>
    <xf numFmtId="0" fontId="70" fillId="0" borderId="0"/>
    <xf numFmtId="0" fontId="278" fillId="0" borderId="0"/>
    <xf numFmtId="0" fontId="19" fillId="0" borderId="0"/>
    <xf numFmtId="0" fontId="70" fillId="0" borderId="0"/>
    <xf numFmtId="0" fontId="278" fillId="0" borderId="0"/>
    <xf numFmtId="0" fontId="70" fillId="46" borderId="0"/>
    <xf numFmtId="0" fontId="70" fillId="0" borderId="0"/>
    <xf numFmtId="0" fontId="70" fillId="0" borderId="0"/>
    <xf numFmtId="0" fontId="70" fillId="0" borderId="0"/>
    <xf numFmtId="0" fontId="19" fillId="0" borderId="0"/>
    <xf numFmtId="0" fontId="270" fillId="0" borderId="112"/>
    <xf numFmtId="0" fontId="70" fillId="0" borderId="0"/>
    <xf numFmtId="0" fontId="270" fillId="0" borderId="112"/>
    <xf numFmtId="0" fontId="142" fillId="0" borderId="0"/>
    <xf numFmtId="0" fontId="278" fillId="0" borderId="0"/>
    <xf numFmtId="0" fontId="70" fillId="0" borderId="0"/>
    <xf numFmtId="0" fontId="70" fillId="0" borderId="0"/>
    <xf numFmtId="0" fontId="278" fillId="0" borderId="0"/>
    <xf numFmtId="0" fontId="70" fillId="0" borderId="0"/>
    <xf numFmtId="0" fontId="278" fillId="48" borderId="83"/>
    <xf numFmtId="0" fontId="278" fillId="0" borderId="0"/>
    <xf numFmtId="0" fontId="70" fillId="0" borderId="0"/>
    <xf numFmtId="0" fontId="70" fillId="0" borderId="0"/>
    <xf numFmtId="0" fontId="70" fillId="0" borderId="0"/>
    <xf numFmtId="0" fontId="19" fillId="0" borderId="0"/>
    <xf numFmtId="0" fontId="278" fillId="0" borderId="0"/>
    <xf numFmtId="0" fontId="70" fillId="0" borderId="0"/>
    <xf numFmtId="0" fontId="270" fillId="0" borderId="112"/>
    <xf numFmtId="0" fontId="52" fillId="0" borderId="0"/>
    <xf numFmtId="0" fontId="278" fillId="48" borderId="83"/>
    <xf numFmtId="0" fontId="85" fillId="0" borderId="144"/>
    <xf numFmtId="0" fontId="278" fillId="0" borderId="0"/>
    <xf numFmtId="0" fontId="70" fillId="0" borderId="0"/>
    <xf numFmtId="0" fontId="19" fillId="0" borderId="0"/>
    <xf numFmtId="0" fontId="70" fillId="50" borderId="0"/>
    <xf numFmtId="0" fontId="19" fillId="0" borderId="0"/>
    <xf numFmtId="0" fontId="70" fillId="0" borderId="0"/>
    <xf numFmtId="0" fontId="19" fillId="0" borderId="0"/>
    <xf numFmtId="0" fontId="278" fillId="0" borderId="0"/>
    <xf numFmtId="0" fontId="278" fillId="0" borderId="0"/>
    <xf numFmtId="0" fontId="19" fillId="0" borderId="0"/>
    <xf numFmtId="0" fontId="152" fillId="0" borderId="0"/>
    <xf numFmtId="0" fontId="46" fillId="0" borderId="0"/>
    <xf numFmtId="0" fontId="139" fillId="44" borderId="61"/>
    <xf numFmtId="0" fontId="45" fillId="43" borderId="0"/>
    <xf numFmtId="0" fontId="70"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278" fillId="0" borderId="0"/>
    <xf numFmtId="0" fontId="278" fillId="0" borderId="0"/>
    <xf numFmtId="0" fontId="19" fillId="0" borderId="0"/>
    <xf numFmtId="0" fontId="70" fillId="0" borderId="0"/>
    <xf numFmtId="0" fontId="81" fillId="0" borderId="132"/>
    <xf numFmtId="0" fontId="50" fillId="0" borderId="94"/>
    <xf numFmtId="0" fontId="19" fillId="0" borderId="0"/>
    <xf numFmtId="0" fontId="278" fillId="48" borderId="83"/>
    <xf numFmtId="0" fontId="278" fillId="0" borderId="0"/>
    <xf numFmtId="0" fontId="70" fillId="0" borderId="0"/>
    <xf numFmtId="0" fontId="57" fillId="0" borderId="53"/>
    <xf numFmtId="0" fontId="70" fillId="0" borderId="0"/>
    <xf numFmtId="0" fontId="139" fillId="44" borderId="61"/>
    <xf numFmtId="0" fontId="278" fillId="0" borderId="0"/>
    <xf numFmtId="0" fontId="70" fillId="0" borderId="0"/>
    <xf numFmtId="0" fontId="262" fillId="0" borderId="0"/>
    <xf numFmtId="0" fontId="19" fillId="0" borderId="0"/>
    <xf numFmtId="0" fontId="278" fillId="0" borderId="0"/>
    <xf numFmtId="0" fontId="270" fillId="0" borderId="112"/>
    <xf numFmtId="0" fontId="70" fillId="0" borderId="0"/>
    <xf numFmtId="0" fontId="19" fillId="0" borderId="0"/>
    <xf numFmtId="0" fontId="19" fillId="0" borderId="0"/>
    <xf numFmtId="0" fontId="70" fillId="0" borderId="0"/>
    <xf numFmtId="0" fontId="19" fillId="0" borderId="0"/>
    <xf numFmtId="0" fontId="19" fillId="0" borderId="0"/>
    <xf numFmtId="0" fontId="278" fillId="0" borderId="0"/>
    <xf numFmtId="0" fontId="64" fillId="0" borderId="55"/>
    <xf numFmtId="0" fontId="139" fillId="44" borderId="61"/>
    <xf numFmtId="0" fontId="70" fillId="0" borderId="0"/>
    <xf numFmtId="0" fontId="19" fillId="0" borderId="0"/>
    <xf numFmtId="0" fontId="19" fillId="0" borderId="0"/>
    <xf numFmtId="0" fontId="70" fillId="0" borderId="0"/>
    <xf numFmtId="0" fontId="19" fillId="0" borderId="0"/>
    <xf numFmtId="0" fontId="70" fillId="0" borderId="0"/>
    <xf numFmtId="0" fontId="278" fillId="0" borderId="0"/>
    <xf numFmtId="0" fontId="278" fillId="0" borderId="0"/>
    <xf numFmtId="0" fontId="251" fillId="0" borderId="0"/>
    <xf numFmtId="0" fontId="278" fillId="0" borderId="0"/>
    <xf numFmtId="0" fontId="19" fillId="0" borderId="0"/>
    <xf numFmtId="0" fontId="70" fillId="0" borderId="0"/>
    <xf numFmtId="0" fontId="70" fillId="0" borderId="0"/>
    <xf numFmtId="0" fontId="19" fillId="0" borderId="0"/>
    <xf numFmtId="0" fontId="19" fillId="0" borderId="0"/>
    <xf numFmtId="0" fontId="70" fillId="0" borderId="0"/>
    <xf numFmtId="0" fontId="139" fillId="44" borderId="61"/>
    <xf numFmtId="0" fontId="19" fillId="0" borderId="0"/>
    <xf numFmtId="0" fontId="19" fillId="0" borderId="0"/>
    <xf numFmtId="0" fontId="70" fillId="0" borderId="0"/>
    <xf numFmtId="0" fontId="49" fillId="0" borderId="0"/>
    <xf numFmtId="0" fontId="19" fillId="14" borderId="50"/>
    <xf numFmtId="0" fontId="64" fillId="0" borderId="55"/>
    <xf numFmtId="0" fontId="19" fillId="0" borderId="0"/>
    <xf numFmtId="0" fontId="70" fillId="0" borderId="0"/>
    <xf numFmtId="0" fontId="278" fillId="0" borderId="0"/>
    <xf numFmtId="0" fontId="272" fillId="0" borderId="0"/>
    <xf numFmtId="0" fontId="19" fillId="0" borderId="0"/>
    <xf numFmtId="0" fontId="74" fillId="54" borderId="0"/>
    <xf numFmtId="0" fontId="19" fillId="0" borderId="0"/>
    <xf numFmtId="0" fontId="278" fillId="0" borderId="0"/>
    <xf numFmtId="0" fontId="62" fillId="0" borderId="0"/>
    <xf numFmtId="0" fontId="278" fillId="0" borderId="0"/>
    <xf numFmtId="0" fontId="278" fillId="0" borderId="0"/>
    <xf numFmtId="0" fontId="19" fillId="0" borderId="0"/>
    <xf numFmtId="0" fontId="19" fillId="0" borderId="0"/>
    <xf numFmtId="0" fontId="272" fillId="0" borderId="0"/>
    <xf numFmtId="0" fontId="19" fillId="0" borderId="0"/>
    <xf numFmtId="0" fontId="278" fillId="48" borderId="83"/>
    <xf numFmtId="0" fontId="270" fillId="0" borderId="112"/>
    <xf numFmtId="0" fontId="70" fillId="0" borderId="0"/>
    <xf numFmtId="0" fontId="70" fillId="0" borderId="0"/>
    <xf numFmtId="0" fontId="278" fillId="48" borderId="83"/>
    <xf numFmtId="0" fontId="19" fillId="0" borderId="0"/>
    <xf numFmtId="0" fontId="19" fillId="0" borderId="0"/>
    <xf numFmtId="0" fontId="19" fillId="0" borderId="0"/>
    <xf numFmtId="0" fontId="278" fillId="0" borderId="0"/>
    <xf numFmtId="0" fontId="19" fillId="0" borderId="0"/>
    <xf numFmtId="0" fontId="70" fillId="0" borderId="0"/>
    <xf numFmtId="0" fontId="278" fillId="0" borderId="0"/>
    <xf numFmtId="0" fontId="278" fillId="0" borderId="0"/>
    <xf numFmtId="0" fontId="8" fillId="51" borderId="0"/>
    <xf numFmtId="0" fontId="278" fillId="0" borderId="0"/>
    <xf numFmtId="0" fontId="70" fillId="0" borderId="0"/>
    <xf numFmtId="0" fontId="70" fillId="14" borderId="50"/>
    <xf numFmtId="0" fontId="278" fillId="0" borderId="0"/>
    <xf numFmtId="0" fontId="70" fillId="0" borderId="0"/>
    <xf numFmtId="0" fontId="278" fillId="0" borderId="0"/>
    <xf numFmtId="0" fontId="70" fillId="0" borderId="0"/>
    <xf numFmtId="0" fontId="70" fillId="0" borderId="0"/>
    <xf numFmtId="0" fontId="19" fillId="0" borderId="0"/>
    <xf numFmtId="0" fontId="270" fillId="0" borderId="112"/>
    <xf numFmtId="0" fontId="278" fillId="48" borderId="83"/>
    <xf numFmtId="0" fontId="19" fillId="0" borderId="0"/>
    <xf numFmtId="0" fontId="19" fillId="0" borderId="0"/>
    <xf numFmtId="0" fontId="70" fillId="0" borderId="0"/>
    <xf numFmtId="0" fontId="37" fillId="43" borderId="0"/>
    <xf numFmtId="0" fontId="19" fillId="0" borderId="0"/>
    <xf numFmtId="0" fontId="278" fillId="0" borderId="0"/>
    <xf numFmtId="0" fontId="76" fillId="55" borderId="0"/>
    <xf numFmtId="0" fontId="59" fillId="0" borderId="54"/>
    <xf numFmtId="0" fontId="270" fillId="0" borderId="112"/>
    <xf numFmtId="0" fontId="270" fillId="0" borderId="112"/>
    <xf numFmtId="0" fontId="19" fillId="0" borderId="0"/>
    <xf numFmtId="0" fontId="19" fillId="0" borderId="0"/>
    <xf numFmtId="0" fontId="70" fillId="0" borderId="0"/>
    <xf numFmtId="0" fontId="19" fillId="0" borderId="0"/>
    <xf numFmtId="0" fontId="19" fillId="0" borderId="0"/>
    <xf numFmtId="0" fontId="70" fillId="0" borderId="0"/>
    <xf numFmtId="0" fontId="70" fillId="0" borderId="0"/>
    <xf numFmtId="0" fontId="278" fillId="0" borderId="0"/>
    <xf numFmtId="0" fontId="278" fillId="48" borderId="83"/>
    <xf numFmtId="0" fontId="270" fillId="0" borderId="112"/>
    <xf numFmtId="0" fontId="70" fillId="0" borderId="0"/>
    <xf numFmtId="0" fontId="278" fillId="0" borderId="0"/>
    <xf numFmtId="0" fontId="70" fillId="0" borderId="0"/>
    <xf numFmtId="0" fontId="19" fillId="0" borderId="0"/>
    <xf numFmtId="0" fontId="70" fillId="0" borderId="0"/>
    <xf numFmtId="0" fontId="74" fillId="54" borderId="0"/>
    <xf numFmtId="0" fontId="19" fillId="0" borderId="0"/>
    <xf numFmtId="0" fontId="278" fillId="0" borderId="0"/>
    <xf numFmtId="0" fontId="19" fillId="0" borderId="0"/>
    <xf numFmtId="0" fontId="70" fillId="44" borderId="0"/>
    <xf numFmtId="0" fontId="70" fillId="0" borderId="0"/>
    <xf numFmtId="0" fontId="70" fillId="0" borderId="0"/>
    <xf numFmtId="0" fontId="59" fillId="0" borderId="54"/>
    <xf numFmtId="0" fontId="70" fillId="0" borderId="0"/>
    <xf numFmtId="0" fontId="19" fillId="0" borderId="0"/>
    <xf numFmtId="0" fontId="61" fillId="0" borderId="0"/>
    <xf numFmtId="0" fontId="59" fillId="0" borderId="54"/>
    <xf numFmtId="0" fontId="70" fillId="0" borderId="0"/>
    <xf numFmtId="0" fontId="70" fillId="0" borderId="0"/>
    <xf numFmtId="0" fontId="19" fillId="0" borderId="0"/>
    <xf numFmtId="0" fontId="278" fillId="0" borderId="0"/>
    <xf numFmtId="0" fontId="19" fillId="0" borderId="0"/>
    <xf numFmtId="0" fontId="70" fillId="40" borderId="0"/>
    <xf numFmtId="0" fontId="270" fillId="0" borderId="112"/>
    <xf numFmtId="0" fontId="70" fillId="0" borderId="0"/>
    <xf numFmtId="0" fontId="70" fillId="0" borderId="0"/>
    <xf numFmtId="0" fontId="19" fillId="0" borderId="0"/>
    <xf numFmtId="0" fontId="63" fillId="0" borderId="55"/>
    <xf numFmtId="0" fontId="70" fillId="0" borderId="0"/>
    <xf numFmtId="0" fontId="278" fillId="48" borderId="83"/>
    <xf numFmtId="0" fontId="278" fillId="0" borderId="0"/>
    <xf numFmtId="0" fontId="19" fillId="0" borderId="0"/>
    <xf numFmtId="0" fontId="19" fillId="0" borderId="0"/>
    <xf numFmtId="0" fontId="19" fillId="0" borderId="0"/>
    <xf numFmtId="0" fontId="64" fillId="0" borderId="55"/>
    <xf numFmtId="0" fontId="70" fillId="0" borderId="0"/>
    <xf numFmtId="0" fontId="46" fillId="0" borderId="0"/>
    <xf numFmtId="0" fontId="70" fillId="0" borderId="0"/>
    <xf numFmtId="0" fontId="70" fillId="0" borderId="0"/>
    <xf numFmtId="0" fontId="70" fillId="50" borderId="0"/>
    <xf numFmtId="0" fontId="70" fillId="0" borderId="0"/>
    <xf numFmtId="0" fontId="71" fillId="47" borderId="0"/>
    <xf numFmtId="0" fontId="70" fillId="0" borderId="0"/>
    <xf numFmtId="0" fontId="70" fillId="0" borderId="0"/>
    <xf numFmtId="0" fontId="270" fillId="0" borderId="112"/>
    <xf numFmtId="0" fontId="278" fillId="0" borderId="0"/>
    <xf numFmtId="0" fontId="70" fillId="46" borderId="0"/>
    <xf numFmtId="0" fontId="70" fillId="0" borderId="0"/>
    <xf numFmtId="0" fontId="70" fillId="0" borderId="0"/>
    <xf numFmtId="0" fontId="278" fillId="0" borderId="0"/>
    <xf numFmtId="0" fontId="70" fillId="0" borderId="0"/>
    <xf numFmtId="0" fontId="19" fillId="0" borderId="0"/>
    <xf numFmtId="0" fontId="70" fillId="0" borderId="0"/>
    <xf numFmtId="0" fontId="278" fillId="0" borderId="0"/>
    <xf numFmtId="0" fontId="278" fillId="0" borderId="0"/>
    <xf numFmtId="0" fontId="270" fillId="0" borderId="112"/>
    <xf numFmtId="0" fontId="272" fillId="0" borderId="0"/>
    <xf numFmtId="0" fontId="139" fillId="44" borderId="61"/>
    <xf numFmtId="0" fontId="70" fillId="0" borderId="0"/>
    <xf numFmtId="0" fontId="56" fillId="0" borderId="52"/>
    <xf numFmtId="0" fontId="272" fillId="0" borderId="144"/>
    <xf numFmtId="0" fontId="278" fillId="0" borderId="0"/>
    <xf numFmtId="0" fontId="19" fillId="0" borderId="0"/>
    <xf numFmtId="0" fontId="278" fillId="0" borderId="0"/>
    <xf numFmtId="0" fontId="70" fillId="0" borderId="0"/>
    <xf numFmtId="0" fontId="278" fillId="0" borderId="0"/>
    <xf numFmtId="0" fontId="46" fillId="0" borderId="0"/>
    <xf numFmtId="0" fontId="19" fillId="0" borderId="0"/>
    <xf numFmtId="0" fontId="270" fillId="0" borderId="112"/>
    <xf numFmtId="0" fontId="19" fillId="0" borderId="0"/>
    <xf numFmtId="0" fontId="19" fillId="0" borderId="0"/>
    <xf numFmtId="0" fontId="70" fillId="0" borderId="0"/>
    <xf numFmtId="0" fontId="278" fillId="0" borderId="0"/>
    <xf numFmtId="0" fontId="278" fillId="48" borderId="83"/>
    <xf numFmtId="0" fontId="141" fillId="0" borderId="168"/>
    <xf numFmtId="0" fontId="17" fillId="0" borderId="114"/>
    <xf numFmtId="0" fontId="278" fillId="0" borderId="0"/>
    <xf numFmtId="0" fontId="64" fillId="0" borderId="55"/>
    <xf numFmtId="0" fontId="278" fillId="0" borderId="0"/>
    <xf numFmtId="0" fontId="19" fillId="0" borderId="0"/>
    <xf numFmtId="0" fontId="19" fillId="0" borderId="0"/>
    <xf numFmtId="0" fontId="278" fillId="0" borderId="0"/>
    <xf numFmtId="0" fontId="278" fillId="0" borderId="0"/>
    <xf numFmtId="0" fontId="19" fillId="0" borderId="0"/>
    <xf numFmtId="0" fontId="278" fillId="0" borderId="0"/>
    <xf numFmtId="0" fontId="278" fillId="48" borderId="83"/>
    <xf numFmtId="0" fontId="70" fillId="0" borderId="0"/>
    <xf numFmtId="0" fontId="70" fillId="0" borderId="0"/>
    <xf numFmtId="0" fontId="139" fillId="44" borderId="61"/>
    <xf numFmtId="0" fontId="278" fillId="0" borderId="0"/>
    <xf numFmtId="0" fontId="70" fillId="0" borderId="0"/>
    <xf numFmtId="0" fontId="119" fillId="0" borderId="54"/>
    <xf numFmtId="0" fontId="70" fillId="0" borderId="0"/>
    <xf numFmtId="0" fontId="70" fillId="0" borderId="0"/>
    <xf numFmtId="0" fontId="19" fillId="0" borderId="0"/>
    <xf numFmtId="0" fontId="70" fillId="0" borderId="0"/>
    <xf numFmtId="0" fontId="70" fillId="0" borderId="0"/>
    <xf numFmtId="0" fontId="19" fillId="0" borderId="0"/>
    <xf numFmtId="0" fontId="278" fillId="48" borderId="83"/>
    <xf numFmtId="0" fontId="278" fillId="0" borderId="0"/>
    <xf numFmtId="0" fontId="278" fillId="0" borderId="0"/>
    <xf numFmtId="0" fontId="19" fillId="0" borderId="0"/>
    <xf numFmtId="0" fontId="278" fillId="0" borderId="0"/>
    <xf numFmtId="0" fontId="278" fillId="48" borderId="83"/>
    <xf numFmtId="0" fontId="278" fillId="0" borderId="0"/>
    <xf numFmtId="0" fontId="139" fillId="44" borderId="61"/>
    <xf numFmtId="0" fontId="70" fillId="0" borderId="0"/>
    <xf numFmtId="0" fontId="278" fillId="0" borderId="0"/>
    <xf numFmtId="0" fontId="19" fillId="0" borderId="0"/>
    <xf numFmtId="0" fontId="19" fillId="0" borderId="0"/>
    <xf numFmtId="0" fontId="19" fillId="0" borderId="0"/>
    <xf numFmtId="0" fontId="8" fillId="46" borderId="0"/>
    <xf numFmtId="0" fontId="8" fillId="45" borderId="0"/>
    <xf numFmtId="0" fontId="278" fillId="48" borderId="83"/>
    <xf numFmtId="0" fontId="59" fillId="0" borderId="54"/>
    <xf numFmtId="0" fontId="19" fillId="0" borderId="0"/>
    <xf numFmtId="0" fontId="278" fillId="48" borderId="83"/>
    <xf numFmtId="0" fontId="70" fillId="0" borderId="0"/>
    <xf numFmtId="0" fontId="70" fillId="0" borderId="0"/>
    <xf numFmtId="0" fontId="19" fillId="0" borderId="0"/>
    <xf numFmtId="0" fontId="278" fillId="48" borderId="83"/>
    <xf numFmtId="0" fontId="19" fillId="0" borderId="0"/>
    <xf numFmtId="0" fontId="278" fillId="0" borderId="0"/>
    <xf numFmtId="0" fontId="19" fillId="0" borderId="0"/>
    <xf numFmtId="0" fontId="19" fillId="0" borderId="0"/>
    <xf numFmtId="0" fontId="70" fillId="0" borderId="0"/>
    <xf numFmtId="0" fontId="278" fillId="0" borderId="0"/>
    <xf numFmtId="0" fontId="19" fillId="0" borderId="0"/>
    <xf numFmtId="0" fontId="264" fillId="0" borderId="108"/>
    <xf numFmtId="0" fontId="70" fillId="43" borderId="0"/>
    <xf numFmtId="0" fontId="70" fillId="0" borderId="0"/>
    <xf numFmtId="0" fontId="278" fillId="48" borderId="83"/>
    <xf numFmtId="0" fontId="278" fillId="0" borderId="0"/>
    <xf numFmtId="0" fontId="70" fillId="0" borderId="0"/>
    <xf numFmtId="0" fontId="278" fillId="0" borderId="0"/>
    <xf numFmtId="0" fontId="194" fillId="0" borderId="0"/>
    <xf numFmtId="0" fontId="81" fillId="0" borderId="132"/>
    <xf numFmtId="0" fontId="19" fillId="0" borderId="0"/>
    <xf numFmtId="0" fontId="70" fillId="0" borderId="0"/>
    <xf numFmtId="0" fontId="19" fillId="0" borderId="0"/>
    <xf numFmtId="0" fontId="278" fillId="0" borderId="0"/>
    <xf numFmtId="0" fontId="70" fillId="0" borderId="0"/>
    <xf numFmtId="0" fontId="70" fillId="0" borderId="0"/>
    <xf numFmtId="0" fontId="278" fillId="0" borderId="0"/>
    <xf numFmtId="0" fontId="19" fillId="0" borderId="0"/>
    <xf numFmtId="0" fontId="139" fillId="44" borderId="61"/>
    <xf numFmtId="0" fontId="278" fillId="0" borderId="0"/>
    <xf numFmtId="0" fontId="70" fillId="0" borderId="0"/>
    <xf numFmtId="0" fontId="19" fillId="0" borderId="0"/>
    <xf numFmtId="0" fontId="19" fillId="0" borderId="0"/>
    <xf numFmtId="0" fontId="70" fillId="0" borderId="0"/>
    <xf numFmtId="0" fontId="19" fillId="0" borderId="0"/>
    <xf numFmtId="0" fontId="278" fillId="0" borderId="0"/>
    <xf numFmtId="0" fontId="46" fillId="0" borderId="0"/>
    <xf numFmtId="0" fontId="59" fillId="0" borderId="54"/>
    <xf numFmtId="0" fontId="70" fillId="0" borderId="0"/>
    <xf numFmtId="0" fontId="70" fillId="0" borderId="0"/>
    <xf numFmtId="0" fontId="8" fillId="51" borderId="0"/>
    <xf numFmtId="0" fontId="81" fillId="0" borderId="132"/>
    <xf numFmtId="0" fontId="70" fillId="0" borderId="0"/>
    <xf numFmtId="0" fontId="19" fillId="0" borderId="0"/>
    <xf numFmtId="0" fontId="59" fillId="0" borderId="54"/>
    <xf numFmtId="0" fontId="70" fillId="0" borderId="0"/>
    <xf numFmtId="0" fontId="70" fillId="0" borderId="0"/>
    <xf numFmtId="0" fontId="70" fillId="0" borderId="0"/>
    <xf numFmtId="0" fontId="45" fillId="59" borderId="0"/>
    <xf numFmtId="0" fontId="278" fillId="0" borderId="0"/>
    <xf numFmtId="0" fontId="19" fillId="0" borderId="0"/>
    <xf numFmtId="0" fontId="70" fillId="50" borderId="0"/>
    <xf numFmtId="0" fontId="56" fillId="0" borderId="52"/>
    <xf numFmtId="0" fontId="19" fillId="0" borderId="0"/>
    <xf numFmtId="0" fontId="272" fillId="0" borderId="0"/>
    <xf numFmtId="0" fontId="278" fillId="0" borderId="0"/>
    <xf numFmtId="0" fontId="278" fillId="0" borderId="0"/>
    <xf numFmtId="0" fontId="3" fillId="63" borderId="137"/>
    <xf numFmtId="0" fontId="70" fillId="0" borderId="0"/>
    <xf numFmtId="0" fontId="19" fillId="0" borderId="0"/>
    <xf numFmtId="0" fontId="272" fillId="82" borderId="116"/>
    <xf numFmtId="0" fontId="19" fillId="0" borderId="0"/>
    <xf numFmtId="0" fontId="38" fillId="42" borderId="0"/>
    <xf numFmtId="0" fontId="278" fillId="0" borderId="0"/>
    <xf numFmtId="0" fontId="139" fillId="44" borderId="61"/>
    <xf numFmtId="0" fontId="70" fillId="0" borderId="0"/>
    <xf numFmtId="0" fontId="70" fillId="0" borderId="0"/>
    <xf numFmtId="0" fontId="19" fillId="0" borderId="0"/>
    <xf numFmtId="0" fontId="70" fillId="0" borderId="0"/>
    <xf numFmtId="0" fontId="70" fillId="0" borderId="0"/>
    <xf numFmtId="0" fontId="70" fillId="0" borderId="0"/>
    <xf numFmtId="0" fontId="278" fillId="0" borderId="0"/>
    <xf numFmtId="0" fontId="70" fillId="0" borderId="0"/>
    <xf numFmtId="0" fontId="59" fillId="0" borderId="54"/>
    <xf numFmtId="0" fontId="70" fillId="0" borderId="0"/>
    <xf numFmtId="0" fontId="19" fillId="0" borderId="0"/>
    <xf numFmtId="0" fontId="59" fillId="0" borderId="0"/>
    <xf numFmtId="0" fontId="70" fillId="0" borderId="0"/>
    <xf numFmtId="0" fontId="45" fillId="57" borderId="0"/>
    <xf numFmtId="0" fontId="70" fillId="0" borderId="0"/>
    <xf numFmtId="0" fontId="19" fillId="0" borderId="0"/>
    <xf numFmtId="0" fontId="70" fillId="0" borderId="0"/>
    <xf numFmtId="0" fontId="278" fillId="0" borderId="0"/>
    <xf numFmtId="0" fontId="270" fillId="0" borderId="112"/>
    <xf numFmtId="0" fontId="19" fillId="0" borderId="0"/>
    <xf numFmtId="0" fontId="50" fillId="0" borderId="0"/>
    <xf numFmtId="0" fontId="70" fillId="0" borderId="0"/>
    <xf numFmtId="0" fontId="278" fillId="0" borderId="0"/>
    <xf numFmtId="0" fontId="278" fillId="0" borderId="0"/>
    <xf numFmtId="0" fontId="19" fillId="0" borderId="0"/>
    <xf numFmtId="0" fontId="19" fillId="0" borderId="0"/>
    <xf numFmtId="0" fontId="270" fillId="0" borderId="112"/>
    <xf numFmtId="0" fontId="208" fillId="1" borderId="132"/>
    <xf numFmtId="0" fontId="19" fillId="46" borderId="0"/>
    <xf numFmtId="0" fontId="17" fillId="0" borderId="114"/>
    <xf numFmtId="0" fontId="278" fillId="48" borderId="83"/>
    <xf numFmtId="0" fontId="70" fillId="0" borderId="0"/>
    <xf numFmtId="0" fontId="278" fillId="0" borderId="0"/>
    <xf numFmtId="0" fontId="70" fillId="0" borderId="0"/>
    <xf numFmtId="0" fontId="19" fillId="0" borderId="0"/>
    <xf numFmtId="0" fontId="139" fillId="44" borderId="61"/>
    <xf numFmtId="0" fontId="74" fillId="56" borderId="0"/>
    <xf numFmtId="0" fontId="276" fillId="61" borderId="0"/>
    <xf numFmtId="0" fontId="19" fillId="0" borderId="0"/>
    <xf numFmtId="0" fontId="278" fillId="48" borderId="83"/>
    <xf numFmtId="0" fontId="278" fillId="0" borderId="0"/>
    <xf numFmtId="0" fontId="56" fillId="0" borderId="52"/>
    <xf numFmtId="0" fontId="70" fillId="0" borderId="0"/>
    <xf numFmtId="0" fontId="19" fillId="0" borderId="0"/>
    <xf numFmtId="0" fontId="270" fillId="0" borderId="112"/>
    <xf numFmtId="0" fontId="270" fillId="0" borderId="112"/>
    <xf numFmtId="0" fontId="70" fillId="0" borderId="0"/>
    <xf numFmtId="0" fontId="70" fillId="0" borderId="0"/>
    <xf numFmtId="0" fontId="19" fillId="0" borderId="0"/>
    <xf numFmtId="0" fontId="278" fillId="0" borderId="0"/>
    <xf numFmtId="0" fontId="70" fillId="0" borderId="0"/>
    <xf numFmtId="0" fontId="24" fillId="0" borderId="0"/>
    <xf numFmtId="0" fontId="19" fillId="0" borderId="0"/>
    <xf numFmtId="0" fontId="63" fillId="0" borderId="55"/>
    <xf numFmtId="0" fontId="70" fillId="0" borderId="0"/>
    <xf numFmtId="0" fontId="74" fillId="54" borderId="0"/>
    <xf numFmtId="0" fontId="70" fillId="0" borderId="0"/>
    <xf numFmtId="0" fontId="70" fillId="0" borderId="0"/>
    <xf numFmtId="0" fontId="70" fillId="0" borderId="0"/>
    <xf numFmtId="0" fontId="278" fillId="0" borderId="0"/>
    <xf numFmtId="0" fontId="240" fillId="0" borderId="0"/>
    <xf numFmtId="0" fontId="76" fillId="52" borderId="0"/>
    <xf numFmtId="0" fontId="70" fillId="0" borderId="0"/>
    <xf numFmtId="0" fontId="278" fillId="0" borderId="0"/>
    <xf numFmtId="0" fontId="19" fillId="0" borderId="0"/>
    <xf numFmtId="0" fontId="57" fillId="0" borderId="53"/>
    <xf numFmtId="0" fontId="278" fillId="0" borderId="0"/>
    <xf numFmtId="0" fontId="59" fillId="0" borderId="54"/>
    <xf numFmtId="0" fontId="70" fillId="0" borderId="0"/>
    <xf numFmtId="0" fontId="270" fillId="0" borderId="112"/>
    <xf numFmtId="0" fontId="57" fillId="0" borderId="53"/>
    <xf numFmtId="0" fontId="19" fillId="0" borderId="0"/>
    <xf numFmtId="0" fontId="19" fillId="0" borderId="0"/>
    <xf numFmtId="0" fontId="70" fillId="0" borderId="0"/>
    <xf numFmtId="0" fontId="276" fillId="0" borderId="132"/>
    <xf numFmtId="0" fontId="19" fillId="0" borderId="0"/>
    <xf numFmtId="0" fontId="122" fillId="0" borderId="66"/>
    <xf numFmtId="0" fontId="59" fillId="0" borderId="54"/>
    <xf numFmtId="0" fontId="70" fillId="39" borderId="0"/>
    <xf numFmtId="0" fontId="19" fillId="0" borderId="0"/>
    <xf numFmtId="0" fontId="278" fillId="0" borderId="0"/>
    <xf numFmtId="0" fontId="70" fillId="0" borderId="0"/>
    <xf numFmtId="0" fontId="70" fillId="0" borderId="0"/>
    <xf numFmtId="0" fontId="278" fillId="0" borderId="0"/>
    <xf numFmtId="0" fontId="253" fillId="48" borderId="83"/>
    <xf numFmtId="0" fontId="70" fillId="0" borderId="0"/>
    <xf numFmtId="0" fontId="70" fillId="0" borderId="0"/>
    <xf numFmtId="0" fontId="70" fillId="0" borderId="0"/>
    <xf numFmtId="0" fontId="270" fillId="0" borderId="112"/>
    <xf numFmtId="0" fontId="19" fillId="0" borderId="0"/>
    <xf numFmtId="0" fontId="70" fillId="0" borderId="0"/>
    <xf numFmtId="0" fontId="19" fillId="0" borderId="0"/>
    <xf numFmtId="0" fontId="272" fillId="82" borderId="116"/>
    <xf numFmtId="0" fontId="278" fillId="0" borderId="0"/>
    <xf numFmtId="0" fontId="70" fillId="0" borderId="0"/>
    <xf numFmtId="0" fontId="70" fillId="0" borderId="0"/>
    <xf numFmtId="0" fontId="85" fillId="0" borderId="114"/>
    <xf numFmtId="0" fontId="19" fillId="0" borderId="0"/>
    <xf numFmtId="0" fontId="278" fillId="0" borderId="0"/>
    <xf numFmtId="0" fontId="19" fillId="0" borderId="0"/>
    <xf numFmtId="0" fontId="46" fillId="0" borderId="0"/>
    <xf numFmtId="0" fontId="19" fillId="0" borderId="0"/>
    <xf numFmtId="0" fontId="70" fillId="0" borderId="0"/>
    <xf numFmtId="0" fontId="70" fillId="0" borderId="0"/>
    <xf numFmtId="0" fontId="139" fillId="44" borderId="61"/>
    <xf numFmtId="0" fontId="19" fillId="0" borderId="0"/>
    <xf numFmtId="0" fontId="70" fillId="0" borderId="0"/>
    <xf numFmtId="0" fontId="278" fillId="0" borderId="0"/>
    <xf numFmtId="0" fontId="278" fillId="0" borderId="0"/>
    <xf numFmtId="0" fontId="8" fillId="98" borderId="102"/>
    <xf numFmtId="0" fontId="278" fillId="0" borderId="0"/>
    <xf numFmtId="0" fontId="270" fillId="0" borderId="112"/>
    <xf numFmtId="0" fontId="19" fillId="0" borderId="0"/>
    <xf numFmtId="0" fontId="19" fillId="0" borderId="0"/>
    <xf numFmtId="0" fontId="57" fillId="0" borderId="53"/>
    <xf numFmtId="0" fontId="19" fillId="0" borderId="0"/>
    <xf numFmtId="0" fontId="278" fillId="0" borderId="0"/>
    <xf numFmtId="0" fontId="278" fillId="0" borderId="0"/>
    <xf numFmtId="0" fontId="70" fillId="0" borderId="0"/>
    <xf numFmtId="0" fontId="3" fillId="63" borderId="137"/>
    <xf numFmtId="0" fontId="278" fillId="0" borderId="0"/>
    <xf numFmtId="0" fontId="56" fillId="0" borderId="52"/>
    <xf numFmtId="0" fontId="19" fillId="0" borderId="0"/>
    <xf numFmtId="0" fontId="70" fillId="0" borderId="0"/>
    <xf numFmtId="0" fontId="139" fillId="44" borderId="61"/>
    <xf numFmtId="0" fontId="64" fillId="0" borderId="55"/>
    <xf numFmtId="0" fontId="70" fillId="0" borderId="0"/>
    <xf numFmtId="0" fontId="70" fillId="0" borderId="0"/>
    <xf numFmtId="0" fontId="278" fillId="0" borderId="0"/>
    <xf numFmtId="0" fontId="70" fillId="0" borderId="0"/>
    <xf numFmtId="0" fontId="19" fillId="0" borderId="0"/>
    <xf numFmtId="0" fontId="19" fillId="0" borderId="0"/>
    <xf numFmtId="0" fontId="19" fillId="0" borderId="0"/>
    <xf numFmtId="0" fontId="19" fillId="43" borderId="0"/>
    <xf numFmtId="0" fontId="70" fillId="42" borderId="0"/>
    <xf numFmtId="0" fontId="19" fillId="0" borderId="0"/>
    <xf numFmtId="0" fontId="270" fillId="0" borderId="112"/>
    <xf numFmtId="0" fontId="70" fillId="0" borderId="0"/>
    <xf numFmtId="0" fontId="70" fillId="0" borderId="0"/>
    <xf numFmtId="0" fontId="70" fillId="0" borderId="0"/>
    <xf numFmtId="0" fontId="278" fillId="48" borderId="83"/>
    <xf numFmtId="0" fontId="70" fillId="0" borderId="0"/>
    <xf numFmtId="0" fontId="70" fillId="0" borderId="0"/>
    <xf numFmtId="0" fontId="243" fillId="0" borderId="0"/>
    <xf numFmtId="0" fontId="270" fillId="0" borderId="112"/>
    <xf numFmtId="0" fontId="19" fillId="0" borderId="0"/>
    <xf numFmtId="0" fontId="270" fillId="0" borderId="112"/>
    <xf numFmtId="0" fontId="278" fillId="0" borderId="0"/>
    <xf numFmtId="0" fontId="70" fillId="0" borderId="0"/>
    <xf numFmtId="0" fontId="70" fillId="0" borderId="0"/>
    <xf numFmtId="0" fontId="19" fillId="43" borderId="0"/>
    <xf numFmtId="0" fontId="278" fillId="0" borderId="0"/>
    <xf numFmtId="0" fontId="19" fillId="0" borderId="0"/>
    <xf numFmtId="0" fontId="278" fillId="0" borderId="0"/>
    <xf numFmtId="0" fontId="278" fillId="0" borderId="0"/>
    <xf numFmtId="0" fontId="278" fillId="0" borderId="0"/>
    <xf numFmtId="0" fontId="70" fillId="0" borderId="0"/>
    <xf numFmtId="0" fontId="19" fillId="0" borderId="0"/>
    <xf numFmtId="0" fontId="19" fillId="0" borderId="0"/>
    <xf numFmtId="0" fontId="19" fillId="0" borderId="0"/>
    <xf numFmtId="0" fontId="70" fillId="0" borderId="0"/>
    <xf numFmtId="0" fontId="19" fillId="0" borderId="0"/>
    <xf numFmtId="0" fontId="70" fillId="0" borderId="0"/>
    <xf numFmtId="0" fontId="17" fillId="0" borderId="114"/>
    <xf numFmtId="0" fontId="19" fillId="0" borderId="0"/>
    <xf numFmtId="0" fontId="70" fillId="0" borderId="0"/>
    <xf numFmtId="0" fontId="278" fillId="0" borderId="0"/>
    <xf numFmtId="0" fontId="278" fillId="0" borderId="0"/>
    <xf numFmtId="0" fontId="76" fillId="55" borderId="0"/>
    <xf numFmtId="0" fontId="70" fillId="0" borderId="0"/>
    <xf numFmtId="0" fontId="81" fillId="0" borderId="132"/>
    <xf numFmtId="0" fontId="70" fillId="0" borderId="0"/>
    <xf numFmtId="0" fontId="19" fillId="0" borderId="0"/>
    <xf numFmtId="0" fontId="278" fillId="48" borderId="83"/>
    <xf numFmtId="0" fontId="70" fillId="0" borderId="0"/>
    <xf numFmtId="0" fontId="278" fillId="0" borderId="0"/>
    <xf numFmtId="0" fontId="19" fillId="0" borderId="0"/>
    <xf numFmtId="0" fontId="139" fillId="44" borderId="61"/>
    <xf numFmtId="0" fontId="70" fillId="0" borderId="0"/>
    <xf numFmtId="0" fontId="3" fillId="63" borderId="137"/>
    <xf numFmtId="0" fontId="10" fillId="0" borderId="168"/>
    <xf numFmtId="0" fontId="70" fillId="0" borderId="0"/>
    <xf numFmtId="0" fontId="278" fillId="0" borderId="0"/>
    <xf numFmtId="0" fontId="70" fillId="0" borderId="0"/>
    <xf numFmtId="0" fontId="19" fillId="0" borderId="0"/>
    <xf numFmtId="0" fontId="70" fillId="0" borderId="0"/>
    <xf numFmtId="0" fontId="272" fillId="0" borderId="144"/>
    <xf numFmtId="0" fontId="278" fillId="0" borderId="0"/>
    <xf numFmtId="0" fontId="70" fillId="0" borderId="0"/>
    <xf numFmtId="0" fontId="70" fillId="0" borderId="0"/>
    <xf numFmtId="0" fontId="270" fillId="0" borderId="112"/>
    <xf numFmtId="0" fontId="70" fillId="0" borderId="0"/>
    <xf numFmtId="0" fontId="70" fillId="0" borderId="0"/>
    <xf numFmtId="0" fontId="278" fillId="61" borderId="0"/>
    <xf numFmtId="0" fontId="70" fillId="0" borderId="0"/>
    <xf numFmtId="0" fontId="56" fillId="0" borderId="52"/>
    <xf numFmtId="0" fontId="278" fillId="0" borderId="0"/>
    <xf numFmtId="0" fontId="70" fillId="0" borderId="0"/>
    <xf numFmtId="0" fontId="19" fillId="0" borderId="0"/>
    <xf numFmtId="0" fontId="70" fillId="0" borderId="0"/>
    <xf numFmtId="0" fontId="70" fillId="0" borderId="0"/>
    <xf numFmtId="0" fontId="59" fillId="0" borderId="0"/>
    <xf numFmtId="0" fontId="139" fillId="44" borderId="61"/>
    <xf numFmtId="0" fontId="70" fillId="0" borderId="0"/>
    <xf numFmtId="0" fontId="70" fillId="0" borderId="0"/>
    <xf numFmtId="0" fontId="139" fillId="44" borderId="61"/>
    <xf numFmtId="0" fontId="19" fillId="0" borderId="0"/>
    <xf numFmtId="0" fontId="19" fillId="0" borderId="0"/>
    <xf numFmtId="0" fontId="19" fillId="0" borderId="0"/>
    <xf numFmtId="0" fontId="276" fillId="0" borderId="76"/>
    <xf numFmtId="0" fontId="139" fillId="44" borderId="61"/>
    <xf numFmtId="0" fontId="139" fillId="44" borderId="61"/>
    <xf numFmtId="0" fontId="19" fillId="0" borderId="0"/>
    <xf numFmtId="0" fontId="19" fillId="0" borderId="0"/>
    <xf numFmtId="0" fontId="59" fillId="0" borderId="54"/>
    <xf numFmtId="0" fontId="56" fillId="0" borderId="52"/>
    <xf numFmtId="0" fontId="278" fillId="48" borderId="83"/>
    <xf numFmtId="0" fontId="62" fillId="0" borderId="0"/>
    <xf numFmtId="0" fontId="278" fillId="0" borderId="0"/>
    <xf numFmtId="0" fontId="278" fillId="0" borderId="0"/>
    <xf numFmtId="0" fontId="278" fillId="0" borderId="0"/>
    <xf numFmtId="0" fontId="19" fillId="0" borderId="0"/>
    <xf numFmtId="0" fontId="70" fillId="0" borderId="0"/>
    <xf numFmtId="0" fontId="70" fillId="0" borderId="0"/>
    <xf numFmtId="0" fontId="56" fillId="0" borderId="52"/>
    <xf numFmtId="0" fontId="70" fillId="0" borderId="0"/>
    <xf numFmtId="0" fontId="70" fillId="0" borderId="0"/>
    <xf numFmtId="0" fontId="134" fillId="0" borderId="110"/>
    <xf numFmtId="0" fontId="59" fillId="0" borderId="0"/>
    <xf numFmtId="0" fontId="70" fillId="0" borderId="0"/>
    <xf numFmtId="0" fontId="19" fillId="0" borderId="0"/>
    <xf numFmtId="0" fontId="70" fillId="0" borderId="0"/>
    <xf numFmtId="0" fontId="278" fillId="48" borderId="83"/>
    <xf numFmtId="0" fontId="19" fillId="0" borderId="0"/>
    <xf numFmtId="0" fontId="278" fillId="0" borderId="0"/>
    <xf numFmtId="0" fontId="278" fillId="48" borderId="83"/>
    <xf numFmtId="0" fontId="139" fillId="44" borderId="61"/>
    <xf numFmtId="0" fontId="19" fillId="0" borderId="0"/>
    <xf numFmtId="0" fontId="278" fillId="48" borderId="83"/>
    <xf numFmtId="0" fontId="19" fillId="0" borderId="0"/>
    <xf numFmtId="0" fontId="70" fillId="0" borderId="0"/>
    <xf numFmtId="0" fontId="278" fillId="0" borderId="0"/>
    <xf numFmtId="0" fontId="278" fillId="0" borderId="0"/>
    <xf numFmtId="0" fontId="278" fillId="0" borderId="0"/>
    <xf numFmtId="0" fontId="276" fillId="0" borderId="0"/>
    <xf numFmtId="0" fontId="70" fillId="0" borderId="0"/>
    <xf numFmtId="0" fontId="70" fillId="0" borderId="0"/>
    <xf numFmtId="0" fontId="64" fillId="0" borderId="55"/>
    <xf numFmtId="0" fontId="70" fillId="0" borderId="0"/>
    <xf numFmtId="0" fontId="70" fillId="0" borderId="0"/>
    <xf numFmtId="0" fontId="270" fillId="0" borderId="112"/>
    <xf numFmtId="0" fontId="70" fillId="0" borderId="0"/>
    <xf numFmtId="0" fontId="70" fillId="0" borderId="0"/>
    <xf numFmtId="0" fontId="278" fillId="0" borderId="0"/>
    <xf numFmtId="0" fontId="45" fillId="43" borderId="0"/>
    <xf numFmtId="0" fontId="70" fillId="0" borderId="0"/>
    <xf numFmtId="0" fontId="70" fillId="0" borderId="0"/>
    <xf numFmtId="0" fontId="278" fillId="48" borderId="83"/>
    <xf numFmtId="0" fontId="278" fillId="0" borderId="0"/>
    <xf numFmtId="0" fontId="70" fillId="0" borderId="0"/>
    <xf numFmtId="0" fontId="263" fillId="0" borderId="108"/>
    <xf numFmtId="0" fontId="59" fillId="0" borderId="0"/>
    <xf numFmtId="0" fontId="70" fillId="0" borderId="0"/>
    <xf numFmtId="0" fontId="19" fillId="0" borderId="0"/>
    <xf numFmtId="0" fontId="278" fillId="48" borderId="83"/>
    <xf numFmtId="0" fontId="262" fillId="0" borderId="0"/>
    <xf numFmtId="0" fontId="19" fillId="0" borderId="0"/>
    <xf numFmtId="0" fontId="70" fillId="0" borderId="0"/>
    <xf numFmtId="0" fontId="278" fillId="48" borderId="83"/>
    <xf numFmtId="0" fontId="278" fillId="0" borderId="0"/>
    <xf numFmtId="0" fontId="278" fillId="48" borderId="83"/>
    <xf numFmtId="0" fontId="19" fillId="0" borderId="0"/>
    <xf numFmtId="0" fontId="278" fillId="0" borderId="0"/>
    <xf numFmtId="0" fontId="19" fillId="0" borderId="0"/>
    <xf numFmtId="0" fontId="19" fillId="0" borderId="0"/>
    <xf numFmtId="0" fontId="19" fillId="0" borderId="0"/>
    <xf numFmtId="0" fontId="278" fillId="0" borderId="0"/>
    <xf numFmtId="0" fontId="70" fillId="0" borderId="0"/>
    <xf numFmtId="0" fontId="19" fillId="0" borderId="0"/>
    <xf numFmtId="0" fontId="19" fillId="0" borderId="0"/>
    <xf numFmtId="0" fontId="49" fillId="0" borderId="0"/>
    <xf numFmtId="0" fontId="197" fillId="52" borderId="0"/>
    <xf numFmtId="0" fontId="278" fillId="0" borderId="0"/>
    <xf numFmtId="0" fontId="278" fillId="48" borderId="83"/>
    <xf numFmtId="0" fontId="99" fillId="45" borderId="61"/>
    <xf numFmtId="0" fontId="70" fillId="0" borderId="0"/>
    <xf numFmtId="0" fontId="70" fillId="0" borderId="0"/>
    <xf numFmtId="0" fontId="278" fillId="48" borderId="83"/>
    <xf numFmtId="0" fontId="76" fillId="55" borderId="0"/>
    <xf numFmtId="0" fontId="19" fillId="0" borderId="0"/>
    <xf numFmtId="0" fontId="70" fillId="0" borderId="0"/>
    <xf numFmtId="0" fontId="59" fillId="0" borderId="54"/>
    <xf numFmtId="0" fontId="59" fillId="0" borderId="0"/>
    <xf numFmtId="0" fontId="70" fillId="50" borderId="0"/>
    <xf numFmtId="0" fontId="278" fillId="0" borderId="0"/>
    <xf numFmtId="0" fontId="278" fillId="0" borderId="0"/>
    <xf numFmtId="0" fontId="181" fillId="83" borderId="0"/>
    <xf numFmtId="0" fontId="278" fillId="0" borderId="0"/>
    <xf numFmtId="0" fontId="50" fillId="0" borderId="0"/>
    <xf numFmtId="0" fontId="278" fillId="0" borderId="0"/>
    <xf numFmtId="0" fontId="76" fillId="52" borderId="0"/>
    <xf numFmtId="0" fontId="59" fillId="0" borderId="54"/>
    <xf numFmtId="0" fontId="19" fillId="0" borderId="0"/>
    <xf numFmtId="0" fontId="70" fillId="0" borderId="0"/>
    <xf numFmtId="0" fontId="19" fillId="0" borderId="0"/>
    <xf numFmtId="0" fontId="70" fillId="40" borderId="0"/>
    <xf numFmtId="0" fontId="70" fillId="0" borderId="0"/>
    <xf numFmtId="0" fontId="74" fillId="58" borderId="0"/>
    <xf numFmtId="0" fontId="70" fillId="0" borderId="0"/>
    <xf numFmtId="0" fontId="76" fillId="55" borderId="0"/>
    <xf numFmtId="0" fontId="19" fillId="0" borderId="0"/>
    <xf numFmtId="0" fontId="272" fillId="82" borderId="116"/>
    <xf numFmtId="0" fontId="19" fillId="0" borderId="0"/>
    <xf numFmtId="0" fontId="139" fillId="44" borderId="61"/>
    <xf numFmtId="0" fontId="19" fillId="0" borderId="0"/>
    <xf numFmtId="0" fontId="46" fillId="0" borderId="0"/>
    <xf numFmtId="0" fontId="79" fillId="0" borderId="116"/>
    <xf numFmtId="0" fontId="46" fillId="0" borderId="0"/>
    <xf numFmtId="0" fontId="19" fillId="0" borderId="0"/>
    <xf numFmtId="0" fontId="70" fillId="0" borderId="0"/>
    <xf numFmtId="0" fontId="70" fillId="0" borderId="0"/>
    <xf numFmtId="0" fontId="8" fillId="44" borderId="0"/>
    <xf numFmtId="0" fontId="70" fillId="0" borderId="0"/>
    <xf numFmtId="0" fontId="19" fillId="0" borderId="0"/>
    <xf numFmtId="0" fontId="278" fillId="0" borderId="0"/>
    <xf numFmtId="0" fontId="19" fillId="0" borderId="0"/>
    <xf numFmtId="0" fontId="19" fillId="0" borderId="0"/>
    <xf numFmtId="0" fontId="19" fillId="0" borderId="0"/>
    <xf numFmtId="0" fontId="278" fillId="0" borderId="0"/>
    <xf numFmtId="0" fontId="139" fillId="44" borderId="61"/>
    <xf numFmtId="0" fontId="270" fillId="0" borderId="112"/>
    <xf numFmtId="0" fontId="70" fillId="0" borderId="0"/>
    <xf numFmtId="0" fontId="278" fillId="0" borderId="0"/>
    <xf numFmtId="0" fontId="19" fillId="0" borderId="0"/>
    <xf numFmtId="0" fontId="64" fillId="0" borderId="55"/>
    <xf numFmtId="0" fontId="46" fillId="0" borderId="0"/>
    <xf numFmtId="0" fontId="19" fillId="0" borderId="0"/>
    <xf numFmtId="0" fontId="46" fillId="0" borderId="0"/>
    <xf numFmtId="0" fontId="37" fillId="43" borderId="0"/>
    <xf numFmtId="0" fontId="139" fillId="44" borderId="61"/>
    <xf numFmtId="0" fontId="19" fillId="0" borderId="0"/>
    <xf numFmtId="0" fontId="8" fillId="48" borderId="0"/>
    <xf numFmtId="0" fontId="278" fillId="0" borderId="0"/>
    <xf numFmtId="0" fontId="70" fillId="0" borderId="0"/>
    <xf numFmtId="0" fontId="70" fillId="0" borderId="0"/>
    <xf numFmtId="0" fontId="3" fillId="63" borderId="137"/>
    <xf numFmtId="0" fontId="278" fillId="0" borderId="0"/>
    <xf numFmtId="0" fontId="208" fillId="1" borderId="132"/>
    <xf numFmtId="0" fontId="278" fillId="48" borderId="83"/>
    <xf numFmtId="0" fontId="70" fillId="0" borderId="0"/>
    <xf numFmtId="0" fontId="19" fillId="0" borderId="0"/>
    <xf numFmtId="0" fontId="19" fillId="0" borderId="0"/>
    <xf numFmtId="0" fontId="139" fillId="44" borderId="61"/>
    <xf numFmtId="0" fontId="81" fillId="0" borderId="0"/>
    <xf numFmtId="0" fontId="19" fillId="0" borderId="0"/>
    <xf numFmtId="0" fontId="70" fillId="0" borderId="0"/>
    <xf numFmtId="0" fontId="70" fillId="0" borderId="0"/>
    <xf numFmtId="0" fontId="19" fillId="0" borderId="0"/>
    <xf numFmtId="0" fontId="19" fillId="0" borderId="0"/>
    <xf numFmtId="0" fontId="19" fillId="0" borderId="0"/>
    <xf numFmtId="0" fontId="278" fillId="48" borderId="83"/>
    <xf numFmtId="0" fontId="185" fillId="0" borderId="0"/>
    <xf numFmtId="0" fontId="278" fillId="0" borderId="0"/>
    <xf numFmtId="0" fontId="278" fillId="0" borderId="0"/>
    <xf numFmtId="0" fontId="19" fillId="0" borderId="0"/>
    <xf numFmtId="0" fontId="70" fillId="0" borderId="0"/>
    <xf numFmtId="0" fontId="70" fillId="0" borderId="0"/>
    <xf numFmtId="0" fontId="139" fillId="44" borderId="61"/>
    <xf numFmtId="0" fontId="70" fillId="0" borderId="0"/>
    <xf numFmtId="0" fontId="70" fillId="0" borderId="0"/>
    <xf numFmtId="0" fontId="59" fillId="0" borderId="0"/>
    <xf numFmtId="0" fontId="70" fillId="0" borderId="0"/>
    <xf numFmtId="0" fontId="70" fillId="0" borderId="0"/>
    <xf numFmtId="0" fontId="278" fillId="0" borderId="0"/>
    <xf numFmtId="0" fontId="19" fillId="0" borderId="0"/>
    <xf numFmtId="0" fontId="63" fillId="0" borderId="55"/>
    <xf numFmtId="0" fontId="19" fillId="0" borderId="0"/>
    <xf numFmtId="0" fontId="278" fillId="0" borderId="0"/>
    <xf numFmtId="0" fontId="70" fillId="0" borderId="0"/>
    <xf numFmtId="0" fontId="272" fillId="74" borderId="0"/>
    <xf numFmtId="0" fontId="70" fillId="0" borderId="0"/>
    <xf numFmtId="0" fontId="19" fillId="0" borderId="0"/>
    <xf numFmtId="0" fontId="70" fillId="0" borderId="0"/>
    <xf numFmtId="0" fontId="278" fillId="48" borderId="83"/>
    <xf numFmtId="0" fontId="139" fillId="44" borderId="61"/>
    <xf numFmtId="0" fontId="70" fillId="0" borderId="0"/>
    <xf numFmtId="0" fontId="278" fillId="0" borderId="0"/>
    <xf numFmtId="0" fontId="74" fillId="49" borderId="0"/>
    <xf numFmtId="0" fontId="59" fillId="0" borderId="54"/>
    <xf numFmtId="0" fontId="70" fillId="0" borderId="0"/>
    <xf numFmtId="0" fontId="70" fillId="0" borderId="0"/>
    <xf numFmtId="0" fontId="70" fillId="0" borderId="0"/>
    <xf numFmtId="0" fontId="278" fillId="0" borderId="0"/>
    <xf numFmtId="0" fontId="70" fillId="0" borderId="0"/>
    <xf numFmtId="0" fontId="74" fillId="53" borderId="0"/>
    <xf numFmtId="0" fontId="278" fillId="0" borderId="0"/>
    <xf numFmtId="0" fontId="70" fillId="0" borderId="0"/>
    <xf numFmtId="0" fontId="70" fillId="0" borderId="0"/>
    <xf numFmtId="0" fontId="278" fillId="48" borderId="83"/>
    <xf numFmtId="0" fontId="278" fillId="0" borderId="0"/>
    <xf numFmtId="0" fontId="70" fillId="0" borderId="0"/>
    <xf numFmtId="0" fontId="70" fillId="0" borderId="0"/>
    <xf numFmtId="0" fontId="70" fillId="0" borderId="0"/>
    <xf numFmtId="0" fontId="278" fillId="0" borderId="0"/>
    <xf numFmtId="0" fontId="19" fillId="0" borderId="0"/>
    <xf numFmtId="0" fontId="19" fillId="0" borderId="0"/>
    <xf numFmtId="0" fontId="278" fillId="48" borderId="83"/>
    <xf numFmtId="0" fontId="59" fillId="0" borderId="54"/>
    <xf numFmtId="0" fontId="278" fillId="0" borderId="0"/>
    <xf numFmtId="0" fontId="19" fillId="37" borderId="0"/>
    <xf numFmtId="0" fontId="278" fillId="0" borderId="0"/>
    <xf numFmtId="0" fontId="19" fillId="0" borderId="0"/>
    <xf numFmtId="0" fontId="70" fillId="0" borderId="0"/>
    <xf numFmtId="0" fontId="270" fillId="0" borderId="112"/>
    <xf numFmtId="0" fontId="19" fillId="0" borderId="0"/>
    <xf numFmtId="0" fontId="278" fillId="0" borderId="0"/>
    <xf numFmtId="0" fontId="70" fillId="0" borderId="0"/>
    <xf numFmtId="0" fontId="19" fillId="0" borderId="0"/>
    <xf numFmtId="0" fontId="278" fillId="0" borderId="0"/>
    <xf numFmtId="0" fontId="70" fillId="0" borderId="0"/>
    <xf numFmtId="0" fontId="70" fillId="0" borderId="0"/>
    <xf numFmtId="0" fontId="19" fillId="0" borderId="0"/>
    <xf numFmtId="0" fontId="278" fillId="0" borderId="0"/>
    <xf numFmtId="0" fontId="19" fillId="0" borderId="0"/>
    <xf numFmtId="0" fontId="70" fillId="0" borderId="0"/>
    <xf numFmtId="0" fontId="19" fillId="0" borderId="0"/>
    <xf numFmtId="0" fontId="278" fillId="0" borderId="0"/>
    <xf numFmtId="0" fontId="278" fillId="0" borderId="0"/>
    <xf numFmtId="0" fontId="278" fillId="48" borderId="83"/>
    <xf numFmtId="0" fontId="19" fillId="0" borderId="0"/>
    <xf numFmtId="0" fontId="70" fillId="0" borderId="0"/>
    <xf numFmtId="0" fontId="70" fillId="0" borderId="0"/>
    <xf numFmtId="0" fontId="70" fillId="0" borderId="0"/>
    <xf numFmtId="0" fontId="19" fillId="0" borderId="0"/>
    <xf numFmtId="0" fontId="278" fillId="48" borderId="83"/>
    <xf numFmtId="0" fontId="70" fillId="0" borderId="0"/>
    <xf numFmtId="0" fontId="278" fillId="0" borderId="0"/>
    <xf numFmtId="0" fontId="19" fillId="0" borderId="0"/>
    <xf numFmtId="0" fontId="70" fillId="0" borderId="0"/>
    <xf numFmtId="0" fontId="278" fillId="0" borderId="0"/>
    <xf numFmtId="0" fontId="278" fillId="0" borderId="0"/>
    <xf numFmtId="0" fontId="276" fillId="0" borderId="132"/>
    <xf numFmtId="0" fontId="278" fillId="0" borderId="0"/>
    <xf numFmtId="0" fontId="70" fillId="0" borderId="0"/>
    <xf numFmtId="0" fontId="70" fillId="0" borderId="0"/>
    <xf numFmtId="0" fontId="19" fillId="0" borderId="0"/>
    <xf numFmtId="0" fontId="19" fillId="0" borderId="0"/>
    <xf numFmtId="0" fontId="70" fillId="0" borderId="0"/>
    <xf numFmtId="0" fontId="19" fillId="0" borderId="0"/>
    <xf numFmtId="0" fontId="278" fillId="0" borderId="0"/>
    <xf numFmtId="0" fontId="19" fillId="0" borderId="0"/>
    <xf numFmtId="0" fontId="70" fillId="0" borderId="0"/>
    <xf numFmtId="0" fontId="19" fillId="0" borderId="0"/>
    <xf numFmtId="0" fontId="19" fillId="0" borderId="0"/>
    <xf numFmtId="0" fontId="70" fillId="0" borderId="0"/>
    <xf numFmtId="0" fontId="278" fillId="48" borderId="83"/>
    <xf numFmtId="0" fontId="278" fillId="48" borderId="83"/>
    <xf numFmtId="0" fontId="70" fillId="0" borderId="0"/>
    <xf numFmtId="0" fontId="52" fillId="0" borderId="0"/>
    <xf numFmtId="0" fontId="272" fillId="0" borderId="144"/>
    <xf numFmtId="0" fontId="70" fillId="0" borderId="0"/>
    <xf numFmtId="0" fontId="278" fillId="0" borderId="0"/>
    <xf numFmtId="0" fontId="278" fillId="0" borderId="0"/>
    <xf numFmtId="0" fontId="253" fillId="48" borderId="83"/>
    <xf numFmtId="0" fontId="70" fillId="0" borderId="0"/>
    <xf numFmtId="0" fontId="206" fillId="0" borderId="0"/>
    <xf numFmtId="0" fontId="19" fillId="0" borderId="0"/>
    <xf numFmtId="0" fontId="99" fillId="45" borderId="61"/>
    <xf numFmtId="0" fontId="70" fillId="0" borderId="0"/>
    <xf numFmtId="0" fontId="76" fillId="57" borderId="0"/>
    <xf numFmtId="0" fontId="70" fillId="0" borderId="0"/>
    <xf numFmtId="0" fontId="19" fillId="0" borderId="0"/>
    <xf numFmtId="0" fontId="19" fillId="0" borderId="0"/>
    <xf numFmtId="0" fontId="74" fillId="60" borderId="0"/>
    <xf numFmtId="0" fontId="278" fillId="0" borderId="0"/>
    <xf numFmtId="0" fontId="70" fillId="0" borderId="0"/>
    <xf numFmtId="0" fontId="74" fillId="58" borderId="0"/>
    <xf numFmtId="0" fontId="70" fillId="0" borderId="0"/>
    <xf numFmtId="0" fontId="70" fillId="40" borderId="0"/>
    <xf numFmtId="0" fontId="19" fillId="0" borderId="0"/>
    <xf numFmtId="0" fontId="278" fillId="0" borderId="0"/>
    <xf numFmtId="0" fontId="270" fillId="0" borderId="112"/>
    <xf numFmtId="0" fontId="76" fillId="55" borderId="0"/>
    <xf numFmtId="0" fontId="70" fillId="0" borderId="0"/>
    <xf numFmtId="0" fontId="278" fillId="0" borderId="0"/>
    <xf numFmtId="0" fontId="70" fillId="0" borderId="0"/>
    <xf numFmtId="0" fontId="64" fillId="0" borderId="55"/>
    <xf numFmtId="0" fontId="278" fillId="0" borderId="0"/>
    <xf numFmtId="0" fontId="19" fillId="0" borderId="0"/>
    <xf numFmtId="0" fontId="19" fillId="0" borderId="0"/>
    <xf numFmtId="0" fontId="19" fillId="0" borderId="0"/>
    <xf numFmtId="0" fontId="70" fillId="0" borderId="0"/>
    <xf numFmtId="0" fontId="272" fillId="82" borderId="116"/>
    <xf numFmtId="0" fontId="70" fillId="0" borderId="0"/>
    <xf numFmtId="0" fontId="19" fillId="0" borderId="0"/>
    <xf numFmtId="0" fontId="278" fillId="0" borderId="0"/>
    <xf numFmtId="0" fontId="19" fillId="0" borderId="0"/>
    <xf numFmtId="0" fontId="70" fillId="0" borderId="0"/>
    <xf numFmtId="0" fontId="278" fillId="0" borderId="0"/>
    <xf numFmtId="0" fontId="59" fillId="0" borderId="54"/>
    <xf numFmtId="0" fontId="56" fillId="0" borderId="52"/>
    <xf numFmtId="0" fontId="70" fillId="42" borderId="0"/>
    <xf numFmtId="0" fontId="59" fillId="0" borderId="54"/>
    <xf numFmtId="0" fontId="64" fillId="0" borderId="55"/>
    <xf numFmtId="0" fontId="70" fillId="0" borderId="0"/>
    <xf numFmtId="0" fontId="70" fillId="0" borderId="0"/>
    <xf numFmtId="0" fontId="278" fillId="0" borderId="0"/>
    <xf numFmtId="0" fontId="278" fillId="0" borderId="0"/>
    <xf numFmtId="0" fontId="70" fillId="0" borderId="0"/>
    <xf numFmtId="0" fontId="70" fillId="46" borderId="0"/>
    <xf numFmtId="0" fontId="19" fillId="0" borderId="0"/>
    <xf numFmtId="0" fontId="142" fillId="0" borderId="0"/>
    <xf numFmtId="0" fontId="70" fillId="0" borderId="0"/>
    <xf numFmtId="0" fontId="278" fillId="0" borderId="0"/>
    <xf numFmtId="0" fontId="19" fillId="0" borderId="0"/>
    <xf numFmtId="0" fontId="70" fillId="0" borderId="0"/>
    <xf numFmtId="0" fontId="139" fillId="44" borderId="61"/>
    <xf numFmtId="0" fontId="70" fillId="0" borderId="0"/>
    <xf numFmtId="0" fontId="50" fillId="0" borderId="0"/>
    <xf numFmtId="0" fontId="19" fillId="0" borderId="0"/>
    <xf numFmtId="0" fontId="19" fillId="43" borderId="0"/>
    <xf numFmtId="0" fontId="19" fillId="0" borderId="0"/>
    <xf numFmtId="0" fontId="122" fillId="0" borderId="66"/>
    <xf numFmtId="0" fontId="76" fillId="51" borderId="0"/>
    <xf numFmtId="0" fontId="278" fillId="0" borderId="0"/>
    <xf numFmtId="0" fontId="19" fillId="0" borderId="0"/>
    <xf numFmtId="0" fontId="85" fillId="0" borderId="144"/>
    <xf numFmtId="0" fontId="19" fillId="0" borderId="0"/>
    <xf numFmtId="0" fontId="278" fillId="0" borderId="0"/>
    <xf numFmtId="0" fontId="278" fillId="0" borderId="0"/>
    <xf numFmtId="0" fontId="56" fillId="0" borderId="52"/>
    <xf numFmtId="0" fontId="278" fillId="0" borderId="0"/>
    <xf numFmtId="0" fontId="139" fillId="44" borderId="61"/>
    <xf numFmtId="0" fontId="70" fillId="0" borderId="0"/>
    <xf numFmtId="0" fontId="70" fillId="0" borderId="0"/>
    <xf numFmtId="0" fontId="278" fillId="48" borderId="83"/>
    <xf numFmtId="0" fontId="278" fillId="48" borderId="83"/>
    <xf numFmtId="0" fontId="278" fillId="48" borderId="83"/>
    <xf numFmtId="0" fontId="19" fillId="0" borderId="0"/>
    <xf numFmtId="0" fontId="70" fillId="0" borderId="0"/>
    <xf numFmtId="0" fontId="19" fillId="0" borderId="0"/>
    <xf numFmtId="0" fontId="59" fillId="0" borderId="0"/>
    <xf numFmtId="0" fontId="272" fillId="0" borderId="0"/>
    <xf numFmtId="0" fontId="19" fillId="20" borderId="0"/>
    <xf numFmtId="0" fontId="51" fillId="0" borderId="0"/>
    <xf numFmtId="0" fontId="19" fillId="0" borderId="0"/>
    <xf numFmtId="0" fontId="278" fillId="48" borderId="83"/>
    <xf numFmtId="0" fontId="278" fillId="0" borderId="0"/>
    <xf numFmtId="0" fontId="56" fillId="0" borderId="52"/>
    <xf numFmtId="0" fontId="278" fillId="0" borderId="0"/>
    <xf numFmtId="0" fontId="45" fillId="40" borderId="0"/>
    <xf numFmtId="0" fontId="70" fillId="0" borderId="0"/>
    <xf numFmtId="0" fontId="70" fillId="0" borderId="0"/>
    <xf numFmtId="0" fontId="70" fillId="0" borderId="0"/>
    <xf numFmtId="0" fontId="70" fillId="0" borderId="0"/>
    <xf numFmtId="0" fontId="19" fillId="0" borderId="0"/>
    <xf numFmtId="0" fontId="278" fillId="0" borderId="0"/>
    <xf numFmtId="0" fontId="278" fillId="48" borderId="83"/>
    <xf numFmtId="0" fontId="278" fillId="0" borderId="0"/>
    <xf numFmtId="0" fontId="70" fillId="0" borderId="0"/>
    <xf numFmtId="0" fontId="50" fillId="0" borderId="0"/>
    <xf numFmtId="0" fontId="119" fillId="0" borderId="0"/>
    <xf numFmtId="0" fontId="19" fillId="0" borderId="0"/>
    <xf numFmtId="0" fontId="278" fillId="0" borderId="0"/>
    <xf numFmtId="0" fontId="19" fillId="0" borderId="0"/>
    <xf numFmtId="0" fontId="19" fillId="0" borderId="0"/>
    <xf numFmtId="0" fontId="278" fillId="0" borderId="0"/>
    <xf numFmtId="0" fontId="74" fillId="53" borderId="0"/>
    <xf numFmtId="0" fontId="19" fillId="0" borderId="0"/>
    <xf numFmtId="0" fontId="19" fillId="0" borderId="0"/>
    <xf numFmtId="0" fontId="8" fillId="0" borderId="0"/>
    <xf numFmtId="0" fontId="19" fillId="0" borderId="0"/>
    <xf numFmtId="0" fontId="70" fillId="0" borderId="0"/>
    <xf numFmtId="0" fontId="70" fillId="0" borderId="0"/>
    <xf numFmtId="0" fontId="19" fillId="0" borderId="0"/>
    <xf numFmtId="0" fontId="270" fillId="0" borderId="112"/>
    <xf numFmtId="0" fontId="70" fillId="0" borderId="0"/>
    <xf numFmtId="0" fontId="70" fillId="0" borderId="0"/>
    <xf numFmtId="0" fontId="59" fillId="0" borderId="54"/>
    <xf numFmtId="0" fontId="70" fillId="0" borderId="0"/>
    <xf numFmtId="0" fontId="70" fillId="0" borderId="0"/>
    <xf numFmtId="0" fontId="70" fillId="0" borderId="0"/>
    <xf numFmtId="0" fontId="70" fillId="0" borderId="0"/>
    <xf numFmtId="0" fontId="70" fillId="0" borderId="0"/>
    <xf numFmtId="0" fontId="140" fillId="44" borderId="61"/>
    <xf numFmtId="0" fontId="70" fillId="0" borderId="0"/>
    <xf numFmtId="0" fontId="278" fillId="0" borderId="0"/>
    <xf numFmtId="0" fontId="70" fillId="0" borderId="0"/>
    <xf numFmtId="0" fontId="139" fillId="44" borderId="61"/>
    <xf numFmtId="0" fontId="139" fillId="44" borderId="61"/>
    <xf numFmtId="0" fontId="278" fillId="0" borderId="0"/>
    <xf numFmtId="0" fontId="272" fillId="82" borderId="116"/>
    <xf numFmtId="0" fontId="56" fillId="0" borderId="52"/>
    <xf numFmtId="0" fontId="70" fillId="0" borderId="0"/>
    <xf numFmtId="0" fontId="19" fillId="0" borderId="0"/>
    <xf numFmtId="0" fontId="139" fillId="44" borderId="61"/>
    <xf numFmtId="0" fontId="46" fillId="0" borderId="0"/>
    <xf numFmtId="0" fontId="70" fillId="40" borderId="0"/>
    <xf numFmtId="0" fontId="278" fillId="0" borderId="0"/>
    <xf numFmtId="0" fontId="139" fillId="44" borderId="61"/>
    <xf numFmtId="0" fontId="70" fillId="0" borderId="0"/>
    <xf numFmtId="0" fontId="19" fillId="0" borderId="0"/>
    <xf numFmtId="0" fontId="278" fillId="0" borderId="0"/>
    <xf numFmtId="0" fontId="278" fillId="0" borderId="0"/>
    <xf numFmtId="0" fontId="278" fillId="48" borderId="83"/>
    <xf numFmtId="0" fontId="19" fillId="0" borderId="0"/>
    <xf numFmtId="0" fontId="19" fillId="0" borderId="0"/>
    <xf numFmtId="0" fontId="70" fillId="0" borderId="0"/>
    <xf numFmtId="0" fontId="70" fillId="0" borderId="0"/>
    <xf numFmtId="0" fontId="19" fillId="0" borderId="0"/>
    <xf numFmtId="0" fontId="278" fillId="0" borderId="0"/>
    <xf numFmtId="0" fontId="19" fillId="0" borderId="0"/>
    <xf numFmtId="0" fontId="46" fillId="0" borderId="0"/>
    <xf numFmtId="0" fontId="278" fillId="48" borderId="83"/>
    <xf numFmtId="0" fontId="278" fillId="0" borderId="0"/>
    <xf numFmtId="0" fontId="70" fillId="0" borderId="0"/>
    <xf numFmtId="0" fontId="19" fillId="0" borderId="0"/>
    <xf numFmtId="0" fontId="74" fillId="47" borderId="0"/>
    <xf numFmtId="0" fontId="79" fillId="0" borderId="168"/>
    <xf numFmtId="0" fontId="278" fillId="48" borderId="83"/>
    <xf numFmtId="0" fontId="70" fillId="0" borderId="0"/>
    <xf numFmtId="0" fontId="19" fillId="0" borderId="0"/>
    <xf numFmtId="0" fontId="70" fillId="0" borderId="0"/>
    <xf numFmtId="0" fontId="50" fillId="0" borderId="0"/>
    <xf numFmtId="0" fontId="40" fillId="52" borderId="47"/>
    <xf numFmtId="0" fontId="70" fillId="0" borderId="0"/>
    <xf numFmtId="0" fontId="278" fillId="0" borderId="0"/>
    <xf numFmtId="0" fontId="70" fillId="0" borderId="0"/>
    <xf numFmtId="0" fontId="278" fillId="0" borderId="0"/>
    <xf numFmtId="0" fontId="70" fillId="0" borderId="0"/>
    <xf numFmtId="0" fontId="70" fillId="0" borderId="0"/>
    <xf numFmtId="0" fontId="270" fillId="0" borderId="112"/>
    <xf numFmtId="0" fontId="139" fillId="44" borderId="61"/>
    <xf numFmtId="0" fontId="70" fillId="0" borderId="0"/>
    <xf numFmtId="0" fontId="139" fillId="44" borderId="61"/>
    <xf numFmtId="0" fontId="70" fillId="0" borderId="0"/>
    <xf numFmtId="0" fontId="278" fillId="0" borderId="0"/>
    <xf numFmtId="0" fontId="19" fillId="0" borderId="0"/>
    <xf numFmtId="0" fontId="70" fillId="0" borderId="0"/>
    <xf numFmtId="0" fontId="59" fillId="0" borderId="54"/>
    <xf numFmtId="0" fontId="19" fillId="0" borderId="0"/>
    <xf numFmtId="0" fontId="197" fillId="52" borderId="0"/>
    <xf numFmtId="0" fontId="278" fillId="48" borderId="83"/>
    <xf numFmtId="0" fontId="19" fillId="0" borderId="0"/>
    <xf numFmtId="0" fontId="19" fillId="0" borderId="0"/>
    <xf numFmtId="0" fontId="19" fillId="0" borderId="0"/>
    <xf numFmtId="0" fontId="70" fillId="0" borderId="0"/>
    <xf numFmtId="0" fontId="64" fillId="0" borderId="55"/>
    <xf numFmtId="0" fontId="70" fillId="0" borderId="0"/>
    <xf numFmtId="0" fontId="270" fillId="0" borderId="112"/>
    <xf numFmtId="0" fontId="19" fillId="0" borderId="0"/>
    <xf numFmtId="0" fontId="278" fillId="0" borderId="0"/>
    <xf numFmtId="0" fontId="70" fillId="0" borderId="0"/>
    <xf numFmtId="0" fontId="278" fillId="0" borderId="0"/>
    <xf numFmtId="0" fontId="70" fillId="0" borderId="0"/>
    <xf numFmtId="0" fontId="70" fillId="0" borderId="0"/>
    <xf numFmtId="0" fontId="70" fillId="0" borderId="0"/>
    <xf numFmtId="0" fontId="19" fillId="0" borderId="0"/>
    <xf numFmtId="0" fontId="46" fillId="0" borderId="0"/>
    <xf numFmtId="0" fontId="70" fillId="0" borderId="0"/>
    <xf numFmtId="0" fontId="139" fillId="44" borderId="61"/>
    <xf numFmtId="0" fontId="70" fillId="0" borderId="0"/>
    <xf numFmtId="0" fontId="278" fillId="0" borderId="0"/>
    <xf numFmtId="0" fontId="19" fillId="0" borderId="0"/>
    <xf numFmtId="0" fontId="70" fillId="0" borderId="0"/>
    <xf numFmtId="0" fontId="70" fillId="0" borderId="0"/>
    <xf numFmtId="0" fontId="272" fillId="82" borderId="116"/>
    <xf numFmtId="0" fontId="62" fillId="0" borderId="0"/>
    <xf numFmtId="0" fontId="70" fillId="0" borderId="0"/>
    <xf numFmtId="0" fontId="70" fillId="0" borderId="0"/>
    <xf numFmtId="0" fontId="278" fillId="0" borderId="0"/>
    <xf numFmtId="0" fontId="19" fillId="0" borderId="0"/>
    <xf numFmtId="0" fontId="70" fillId="46" borderId="0"/>
    <xf numFmtId="0" fontId="139" fillId="44" borderId="61"/>
    <xf numFmtId="0" fontId="278" fillId="0" borderId="0"/>
    <xf numFmtId="0" fontId="122" fillId="0" borderId="66"/>
    <xf numFmtId="0" fontId="278" fillId="0" borderId="0"/>
    <xf numFmtId="0" fontId="70" fillId="0" borderId="0"/>
    <xf numFmtId="0" fontId="19" fillId="0" borderId="0"/>
    <xf numFmtId="0" fontId="70" fillId="0" borderId="0"/>
    <xf numFmtId="0" fontId="270" fillId="0" borderId="112"/>
    <xf numFmtId="0" fontId="278" fillId="0" borderId="0"/>
    <xf numFmtId="0" fontId="19" fillId="0" borderId="0"/>
    <xf numFmtId="0" fontId="70" fillId="0" borderId="0"/>
    <xf numFmtId="0" fontId="278" fillId="48" borderId="83"/>
    <xf numFmtId="0" fontId="56" fillId="0" borderId="52"/>
    <xf numFmtId="0" fontId="278" fillId="0" borderId="0"/>
    <xf numFmtId="0" fontId="74" fillId="47" borderId="0"/>
    <xf numFmtId="0" fontId="278" fillId="0" borderId="0"/>
    <xf numFmtId="0" fontId="278" fillId="0" borderId="0"/>
    <xf numFmtId="0" fontId="70" fillId="0" borderId="0"/>
    <xf numFmtId="0" fontId="70" fillId="0" borderId="0"/>
    <xf numFmtId="0" fontId="278" fillId="48" borderId="83"/>
    <xf numFmtId="0" fontId="272" fillId="0" borderId="0"/>
    <xf numFmtId="0" fontId="278" fillId="48" borderId="83"/>
    <xf numFmtId="0" fontId="70" fillId="0" borderId="0"/>
    <xf numFmtId="0" fontId="70" fillId="0" borderId="0"/>
    <xf numFmtId="0" fontId="272" fillId="0" borderId="168"/>
    <xf numFmtId="0" fontId="263" fillId="0" borderId="108"/>
    <xf numFmtId="0" fontId="278" fillId="48" borderId="83"/>
    <xf numFmtId="0" fontId="74" fillId="56" borderId="0"/>
    <xf numFmtId="0" fontId="278" fillId="0" borderId="0"/>
    <xf numFmtId="0" fontId="70" fillId="0" borderId="0"/>
    <xf numFmtId="0" fontId="139" fillId="44" borderId="61"/>
    <xf numFmtId="0" fontId="19" fillId="0" borderId="0"/>
    <xf numFmtId="0" fontId="70" fillId="0" borderId="0"/>
    <xf numFmtId="0" fontId="278" fillId="0" borderId="0"/>
    <xf numFmtId="0" fontId="278" fillId="0" borderId="0"/>
    <xf numFmtId="0" fontId="19" fillId="0" borderId="0"/>
    <xf numFmtId="0" fontId="278" fillId="0" borderId="0"/>
    <xf numFmtId="0" fontId="3" fillId="63" borderId="137"/>
    <xf numFmtId="0" fontId="19" fillId="0" borderId="0"/>
    <xf numFmtId="0" fontId="278" fillId="48" borderId="83"/>
    <xf numFmtId="0" fontId="19" fillId="0" borderId="0"/>
    <xf numFmtId="0" fontId="278" fillId="0" borderId="0"/>
    <xf numFmtId="0" fontId="70" fillId="0" borderId="0"/>
    <xf numFmtId="0" fontId="76" fillId="47" borderId="0"/>
    <xf numFmtId="0" fontId="278" fillId="0" borderId="0"/>
    <xf numFmtId="0" fontId="70" fillId="0" borderId="0"/>
    <xf numFmtId="0" fontId="70" fillId="0" borderId="0"/>
    <xf numFmtId="0" fontId="270" fillId="0" borderId="112"/>
    <xf numFmtId="0" fontId="122" fillId="0" borderId="66"/>
    <xf numFmtId="0" fontId="278" fillId="0" borderId="0"/>
    <xf numFmtId="0" fontId="46" fillId="0" borderId="0"/>
    <xf numFmtId="0" fontId="278" fillId="0" borderId="0"/>
    <xf numFmtId="0" fontId="8" fillId="44" borderId="0"/>
    <xf numFmtId="0" fontId="278" fillId="0" borderId="0"/>
    <xf numFmtId="0" fontId="278" fillId="0" borderId="0"/>
    <xf numFmtId="0" fontId="70" fillId="0" borderId="0"/>
    <xf numFmtId="0" fontId="19" fillId="0" borderId="0"/>
    <xf numFmtId="0" fontId="19" fillId="0" borderId="0"/>
    <xf numFmtId="0" fontId="70" fillId="0" borderId="0"/>
    <xf numFmtId="0" fontId="19" fillId="0" borderId="0"/>
    <xf numFmtId="0" fontId="74" fillId="58" borderId="0"/>
    <xf numFmtId="0" fontId="19" fillId="0" borderId="0"/>
    <xf numFmtId="0" fontId="278" fillId="0" borderId="0"/>
    <xf numFmtId="0" fontId="70" fillId="0" borderId="0"/>
    <xf numFmtId="0" fontId="19" fillId="0" borderId="0"/>
    <xf numFmtId="0" fontId="70" fillId="0" borderId="0"/>
    <xf numFmtId="0" fontId="70" fillId="0" borderId="0"/>
    <xf numFmtId="0" fontId="56" fillId="0" borderId="52"/>
    <xf numFmtId="0" fontId="278" fillId="0" borderId="0"/>
    <xf numFmtId="0" fontId="19" fillId="0" borderId="0"/>
    <xf numFmtId="0" fontId="278" fillId="0" borderId="0"/>
    <xf numFmtId="0" fontId="270" fillId="0" borderId="112"/>
    <xf numFmtId="0" fontId="19" fillId="0" borderId="0"/>
    <xf numFmtId="0" fontId="70" fillId="0" borderId="0"/>
    <xf numFmtId="0" fontId="70" fillId="0" borderId="0"/>
    <xf numFmtId="0" fontId="278" fillId="48" borderId="83"/>
    <xf numFmtId="0" fontId="139" fillId="44" borderId="61"/>
    <xf numFmtId="0" fontId="208" fillId="90" borderId="0"/>
    <xf numFmtId="0" fontId="278" fillId="48" borderId="83"/>
    <xf numFmtId="0" fontId="19" fillId="0" borderId="0"/>
    <xf numFmtId="0" fontId="139" fillId="44" borderId="61"/>
    <xf numFmtId="0" fontId="278" fillId="48" borderId="83"/>
    <xf numFmtId="0" fontId="70" fillId="0" borderId="0"/>
    <xf numFmtId="0" fontId="76" fillId="47" borderId="0"/>
    <xf numFmtId="0" fontId="19" fillId="0" borderId="0"/>
    <xf numFmtId="0" fontId="74" fillId="47" borderId="0"/>
    <xf numFmtId="0" fontId="278" fillId="0" borderId="0"/>
    <xf numFmtId="0" fontId="19" fillId="0" borderId="0"/>
    <xf numFmtId="0" fontId="278" fillId="48" borderId="83"/>
    <xf numFmtId="0" fontId="17" fillId="0" borderId="114"/>
    <xf numFmtId="0" fontId="278" fillId="0" borderId="0"/>
    <xf numFmtId="0" fontId="19" fillId="0" borderId="0"/>
    <xf numFmtId="0" fontId="278" fillId="0" borderId="0"/>
    <xf numFmtId="0" fontId="58" fillId="0" borderId="0"/>
    <xf numFmtId="0" fontId="19" fillId="0" borderId="0"/>
    <xf numFmtId="0" fontId="122" fillId="0" borderId="66"/>
    <xf numFmtId="0" fontId="70" fillId="0" borderId="0"/>
    <xf numFmtId="0" fontId="19" fillId="0" borderId="0"/>
    <xf numFmtId="0" fontId="70" fillId="0" borderId="0"/>
    <xf numFmtId="0" fontId="278" fillId="0" borderId="0"/>
    <xf numFmtId="0" fontId="278" fillId="0" borderId="0"/>
    <xf numFmtId="0" fontId="270" fillId="0" borderId="112"/>
    <xf numFmtId="0" fontId="139" fillId="44" borderId="61"/>
    <xf numFmtId="0" fontId="278" fillId="0" borderId="0"/>
    <xf numFmtId="0" fontId="278" fillId="0" borderId="0"/>
    <xf numFmtId="0" fontId="272" fillId="0" borderId="144"/>
    <xf numFmtId="0" fontId="278" fillId="0" borderId="0"/>
    <xf numFmtId="0" fontId="70" fillId="0" borderId="0"/>
    <xf numFmtId="0" fontId="278" fillId="0" borderId="0"/>
    <xf numFmtId="0" fontId="59" fillId="0" borderId="0"/>
    <xf numFmtId="0" fontId="70" fillId="0" borderId="0"/>
    <xf numFmtId="0" fontId="19" fillId="0" borderId="0"/>
    <xf numFmtId="0" fontId="19" fillId="0" borderId="0"/>
    <xf numFmtId="0" fontId="278" fillId="0" borderId="0"/>
    <xf numFmtId="0" fontId="19" fillId="0" borderId="0"/>
    <xf numFmtId="0" fontId="56" fillId="0" borderId="52"/>
    <xf numFmtId="0" fontId="45" fillId="40" borderId="0"/>
    <xf numFmtId="0" fontId="70" fillId="0" borderId="0"/>
    <xf numFmtId="0" fontId="278" fillId="0" borderId="0"/>
    <xf numFmtId="0" fontId="19" fillId="0" borderId="0"/>
    <xf numFmtId="0" fontId="278" fillId="0" borderId="0"/>
    <xf numFmtId="0" fontId="139" fillId="44" borderId="61"/>
    <xf numFmtId="0" fontId="70" fillId="0" borderId="0"/>
    <xf numFmtId="0" fontId="19" fillId="0" borderId="0"/>
    <xf numFmtId="0" fontId="278" fillId="48" borderId="83"/>
    <xf numFmtId="0" fontId="70" fillId="0" borderId="0"/>
    <xf numFmtId="0" fontId="270" fillId="0" borderId="112"/>
    <xf numFmtId="0" fontId="19" fillId="0" borderId="0"/>
    <xf numFmtId="0" fontId="278" fillId="0" borderId="0"/>
    <xf numFmtId="0" fontId="19" fillId="0" borderId="0"/>
    <xf numFmtId="0" fontId="56" fillId="0" borderId="52"/>
    <xf numFmtId="0" fontId="19" fillId="0" borderId="0"/>
    <xf numFmtId="0" fontId="70" fillId="0" borderId="0"/>
    <xf numFmtId="0" fontId="19" fillId="0" borderId="0"/>
    <xf numFmtId="0" fontId="19" fillId="0" borderId="0"/>
    <xf numFmtId="0" fontId="139" fillId="44" borderId="61"/>
    <xf numFmtId="0" fontId="278" fillId="48" borderId="83"/>
    <xf numFmtId="0" fontId="19" fillId="0" borderId="0"/>
    <xf numFmtId="0" fontId="278" fillId="0" borderId="0"/>
    <xf numFmtId="0" fontId="70" fillId="0" borderId="0"/>
    <xf numFmtId="0" fontId="70" fillId="0" borderId="0"/>
    <xf numFmtId="0" fontId="19" fillId="0" borderId="0"/>
    <xf numFmtId="0" fontId="59" fillId="0" borderId="54"/>
    <xf numFmtId="0" fontId="278" fillId="0" borderId="0"/>
    <xf numFmtId="0" fontId="70" fillId="0" borderId="0"/>
    <xf numFmtId="0" fontId="113" fillId="0" borderId="0"/>
    <xf numFmtId="0" fontId="70" fillId="0" borderId="0"/>
    <xf numFmtId="0" fontId="70" fillId="0" borderId="0"/>
    <xf numFmtId="0" fontId="278" fillId="0" borderId="0"/>
    <xf numFmtId="0" fontId="70" fillId="0" borderId="0"/>
    <xf numFmtId="0" fontId="70" fillId="0" borderId="0"/>
    <xf numFmtId="0" fontId="278" fillId="0" borderId="0"/>
    <xf numFmtId="0" fontId="278" fillId="48" borderId="83"/>
    <xf numFmtId="0" fontId="278" fillId="0" borderId="0"/>
    <xf numFmtId="0" fontId="19" fillId="0" borderId="0"/>
    <xf numFmtId="0" fontId="56" fillId="0" borderId="52"/>
    <xf numFmtId="0" fontId="70" fillId="0" borderId="0"/>
    <xf numFmtId="0" fontId="76" fillId="55" borderId="0"/>
    <xf numFmtId="0" fontId="85" fillId="0" borderId="54"/>
    <xf numFmtId="0" fontId="70" fillId="0" borderId="0"/>
    <xf numFmtId="0" fontId="19" fillId="0" borderId="0"/>
    <xf numFmtId="0" fontId="70" fillId="0" borderId="0"/>
    <xf numFmtId="0" fontId="70" fillId="0" borderId="0"/>
    <xf numFmtId="0" fontId="19" fillId="0" borderId="0"/>
    <xf numFmtId="0" fontId="70" fillId="0" borderId="0"/>
    <xf numFmtId="0" fontId="278" fillId="0" borderId="0"/>
    <xf numFmtId="0" fontId="70" fillId="0" borderId="0"/>
    <xf numFmtId="0" fontId="70" fillId="0" borderId="0"/>
    <xf numFmtId="0" fontId="70" fillId="0" borderId="0"/>
    <xf numFmtId="0" fontId="19" fillId="0" borderId="0"/>
    <xf numFmtId="0" fontId="70" fillId="0" borderId="0"/>
    <xf numFmtId="0" fontId="70" fillId="0" borderId="0"/>
    <xf numFmtId="0" fontId="70" fillId="43" borderId="0"/>
    <xf numFmtId="0" fontId="70" fillId="0" borderId="0"/>
    <xf numFmtId="0" fontId="112" fillId="3" borderId="0"/>
    <xf numFmtId="0" fontId="70" fillId="40" borderId="0"/>
    <xf numFmtId="0" fontId="70" fillId="0" borderId="0"/>
    <xf numFmtId="0" fontId="70" fillId="0" borderId="0"/>
    <xf numFmtId="0" fontId="70" fillId="0" borderId="0"/>
    <xf numFmtId="0" fontId="70" fillId="0" borderId="0"/>
    <xf numFmtId="0" fontId="278" fillId="0" borderId="0"/>
    <xf numFmtId="0" fontId="19" fillId="0" borderId="0"/>
    <xf numFmtId="0" fontId="278" fillId="0" borderId="0"/>
    <xf numFmtId="0" fontId="19" fillId="0" borderId="0"/>
    <xf numFmtId="0" fontId="70" fillId="0" borderId="0"/>
    <xf numFmtId="0" fontId="19" fillId="0" borderId="0"/>
    <xf numFmtId="0" fontId="19" fillId="47" borderId="0"/>
    <xf numFmtId="0" fontId="81" fillId="62" borderId="0"/>
    <xf numFmtId="0" fontId="19" fillId="0" borderId="0"/>
    <xf numFmtId="0" fontId="278" fillId="0" borderId="0"/>
    <xf numFmtId="0" fontId="278" fillId="0" borderId="0"/>
    <xf numFmtId="0" fontId="278" fillId="0" borderId="0"/>
    <xf numFmtId="0" fontId="70" fillId="0" borderId="0"/>
    <xf numFmtId="0" fontId="70" fillId="0" borderId="0"/>
    <xf numFmtId="0" fontId="19" fillId="0" borderId="0"/>
    <xf numFmtId="0" fontId="19" fillId="0" borderId="0"/>
    <xf numFmtId="0" fontId="19" fillId="0" borderId="0"/>
    <xf numFmtId="0" fontId="19" fillId="0" borderId="0"/>
    <xf numFmtId="0" fontId="149" fillId="75" borderId="137"/>
    <xf numFmtId="0" fontId="278" fillId="0" borderId="0"/>
    <xf numFmtId="0" fontId="19" fillId="0" borderId="0"/>
    <xf numFmtId="0" fontId="139" fillId="44" borderId="61"/>
    <xf numFmtId="0" fontId="70" fillId="46" borderId="0"/>
    <xf numFmtId="0" fontId="85" fillId="0" borderId="144"/>
    <xf numFmtId="0" fontId="139" fillId="44" borderId="61"/>
    <xf numFmtId="0" fontId="19" fillId="0" borderId="0"/>
    <xf numFmtId="0" fontId="70" fillId="0" borderId="0"/>
    <xf numFmtId="0" fontId="70" fillId="0" borderId="0"/>
    <xf numFmtId="0" fontId="74" fillId="55" borderId="0"/>
    <xf numFmtId="0" fontId="278" fillId="0" borderId="0"/>
    <xf numFmtId="0" fontId="19" fillId="0" borderId="0"/>
    <xf numFmtId="0" fontId="19" fillId="0" borderId="0"/>
    <xf numFmtId="0" fontId="19" fillId="0" borderId="0"/>
    <xf numFmtId="0" fontId="278" fillId="0" borderId="0"/>
    <xf numFmtId="0" fontId="278" fillId="0" borderId="0"/>
    <xf numFmtId="0" fontId="70" fillId="39" borderId="0"/>
    <xf numFmtId="0" fontId="149" fillId="75" borderId="137"/>
    <xf numFmtId="0" fontId="70" fillId="0" borderId="0"/>
    <xf numFmtId="0" fontId="278" fillId="0" borderId="0"/>
    <xf numFmtId="0" fontId="70" fillId="0" borderId="0"/>
    <xf numFmtId="0" fontId="70" fillId="0" borderId="0"/>
    <xf numFmtId="0" fontId="70" fillId="0" borderId="0"/>
    <xf numFmtId="0" fontId="70" fillId="0" borderId="0"/>
    <xf numFmtId="0" fontId="59" fillId="0" borderId="54"/>
    <xf numFmtId="0" fontId="70" fillId="0" borderId="0"/>
    <xf numFmtId="0" fontId="19" fillId="0" borderId="0"/>
    <xf numFmtId="0" fontId="99" fillId="45" borderId="61"/>
    <xf numFmtId="0" fontId="208" fillId="1" borderId="132"/>
    <xf numFmtId="0" fontId="47" fillId="0" borderId="0"/>
    <xf numFmtId="0" fontId="70" fillId="0" borderId="0"/>
    <xf numFmtId="0" fontId="139" fillId="44" borderId="61"/>
    <xf numFmtId="0" fontId="81" fillId="0" borderId="36"/>
    <xf numFmtId="0" fontId="278" fillId="48" borderId="83"/>
    <xf numFmtId="0" fontId="70" fillId="0" borderId="0"/>
    <xf numFmtId="0" fontId="139" fillId="44" borderId="61"/>
    <xf numFmtId="0" fontId="70" fillId="0" borderId="0"/>
    <xf numFmtId="0" fontId="278" fillId="48" borderId="83"/>
    <xf numFmtId="0" fontId="59" fillId="0" borderId="54"/>
    <xf numFmtId="0" fontId="19" fillId="0" borderId="0"/>
    <xf numFmtId="0" fontId="278" fillId="48" borderId="83"/>
    <xf numFmtId="0" fontId="19" fillId="0" borderId="0"/>
    <xf numFmtId="0" fontId="64" fillId="0" borderId="55"/>
    <xf numFmtId="0" fontId="129" fillId="0" borderId="0"/>
    <xf numFmtId="0" fontId="70" fillId="0" borderId="0"/>
    <xf numFmtId="0" fontId="79" fillId="0" borderId="116"/>
    <xf numFmtId="0" fontId="70" fillId="0" borderId="0"/>
    <xf numFmtId="0" fontId="70" fillId="0" borderId="0"/>
    <xf numFmtId="0" fontId="70" fillId="0" borderId="0"/>
    <xf numFmtId="0" fontId="56" fillId="0" borderId="52"/>
    <xf numFmtId="0" fontId="59" fillId="0" borderId="0"/>
    <xf numFmtId="0" fontId="19" fillId="37" borderId="0"/>
    <xf numFmtId="0" fontId="70" fillId="0" borderId="0"/>
    <xf numFmtId="0" fontId="278" fillId="0" borderId="0"/>
    <xf numFmtId="0" fontId="70" fillId="0" borderId="0"/>
    <xf numFmtId="0" fontId="70" fillId="0" borderId="0"/>
    <xf numFmtId="0" fontId="278" fillId="48" borderId="83"/>
    <xf numFmtId="0" fontId="74" fillId="54" borderId="0"/>
    <xf numFmtId="0" fontId="70" fillId="0" borderId="0"/>
    <xf numFmtId="0" fontId="70" fillId="0" borderId="0"/>
    <xf numFmtId="0" fontId="19" fillId="0" borderId="0"/>
    <xf numFmtId="0" fontId="139" fillId="44" borderId="61"/>
    <xf numFmtId="0" fontId="19" fillId="0" borderId="0"/>
    <xf numFmtId="0" fontId="278" fillId="0" borderId="0"/>
    <xf numFmtId="0" fontId="70" fillId="0" borderId="0"/>
    <xf numFmtId="0" fontId="46" fillId="0" borderId="0"/>
    <xf numFmtId="0" fontId="59" fillId="0" borderId="54"/>
    <xf numFmtId="0" fontId="74" fillId="53" borderId="0"/>
    <xf numFmtId="0" fontId="70" fillId="0" borderId="0"/>
    <xf numFmtId="0" fontId="70" fillId="0" borderId="0"/>
    <xf numFmtId="0" fontId="70" fillId="46" borderId="0"/>
    <xf numFmtId="0" fontId="70" fillId="0" borderId="0"/>
    <xf numFmtId="0" fontId="278" fillId="0" borderId="0"/>
    <xf numFmtId="0" fontId="70" fillId="0" borderId="0"/>
    <xf numFmtId="0" fontId="70" fillId="0" borderId="0"/>
    <xf numFmtId="0" fontId="70" fillId="0" borderId="0"/>
    <xf numFmtId="0" fontId="139" fillId="44" borderId="61"/>
    <xf numFmtId="0" fontId="70" fillId="0" borderId="0"/>
    <xf numFmtId="0" fontId="278" fillId="0" borderId="0"/>
    <xf numFmtId="0" fontId="278" fillId="0" borderId="0"/>
    <xf numFmtId="0" fontId="208" fillId="1" borderId="132"/>
    <xf numFmtId="0" fontId="70" fillId="0" borderId="0"/>
    <xf numFmtId="0" fontId="278" fillId="48" borderId="83"/>
    <xf numFmtId="0" fontId="19" fillId="0" borderId="0"/>
    <xf numFmtId="0" fontId="278" fillId="0" borderId="0"/>
    <xf numFmtId="0" fontId="278" fillId="0" borderId="0"/>
    <xf numFmtId="0" fontId="70" fillId="0" borderId="0"/>
    <xf numFmtId="0" fontId="56" fillId="0" borderId="52"/>
    <xf numFmtId="0" fontId="278" fillId="0" borderId="0"/>
    <xf numFmtId="0" fontId="19" fillId="47" borderId="0"/>
    <xf numFmtId="0" fontId="140" fillId="44" borderId="61"/>
    <xf numFmtId="0" fontId="70" fillId="0" borderId="0"/>
    <xf numFmtId="0" fontId="70" fillId="0" borderId="0"/>
    <xf numFmtId="0" fontId="70" fillId="0" borderId="0"/>
    <xf numFmtId="0" fontId="52" fillId="0" borderId="0"/>
    <xf numFmtId="0" fontId="70" fillId="0" borderId="0"/>
    <xf numFmtId="0" fontId="19" fillId="0" borderId="0"/>
    <xf numFmtId="0" fontId="19" fillId="0" borderId="0"/>
    <xf numFmtId="0" fontId="45" fillId="57" borderId="0"/>
    <xf numFmtId="0" fontId="70" fillId="0" borderId="0"/>
    <xf numFmtId="0" fontId="70" fillId="50" borderId="0"/>
    <xf numFmtId="0" fontId="70" fillId="0" borderId="0"/>
    <xf numFmtId="0" fontId="70" fillId="0" borderId="0"/>
    <xf numFmtId="0" fontId="70" fillId="0" borderId="0"/>
    <xf numFmtId="0" fontId="70" fillId="0" borderId="0"/>
    <xf numFmtId="0" fontId="70" fillId="0" borderId="0"/>
    <xf numFmtId="0" fontId="278" fillId="48" borderId="83"/>
    <xf numFmtId="0" fontId="139" fillId="44" borderId="61"/>
    <xf numFmtId="0" fontId="70" fillId="0" borderId="0"/>
    <xf numFmtId="0" fontId="278" fillId="0" borderId="0"/>
    <xf numFmtId="0" fontId="19" fillId="0" borderId="0"/>
    <xf numFmtId="0" fontId="19" fillId="0" borderId="0"/>
    <xf numFmtId="0" fontId="19" fillId="0" borderId="0"/>
    <xf numFmtId="0" fontId="70" fillId="0" borderId="0"/>
    <xf numFmtId="0" fontId="70" fillId="0" borderId="0"/>
    <xf numFmtId="0" fontId="19" fillId="0" borderId="0"/>
    <xf numFmtId="0" fontId="278" fillId="0" borderId="0"/>
    <xf numFmtId="0" fontId="70" fillId="0" borderId="0"/>
    <xf numFmtId="0" fontId="278" fillId="48" borderId="83"/>
    <xf numFmtId="0" fontId="265" fillId="0" borderId="0"/>
    <xf numFmtId="0" fontId="19" fillId="0" borderId="0"/>
    <xf numFmtId="0" fontId="19" fillId="0" borderId="0"/>
    <xf numFmtId="0" fontId="70" fillId="0" borderId="0"/>
    <xf numFmtId="0" fontId="278" fillId="0" borderId="0"/>
    <xf numFmtId="0" fontId="119" fillId="0" borderId="54"/>
    <xf numFmtId="0" fontId="19" fillId="0" borderId="0"/>
    <xf numFmtId="0" fontId="74" fillId="47" borderId="0"/>
    <xf numFmtId="0" fontId="70" fillId="0" borderId="0"/>
    <xf numFmtId="0" fontId="70" fillId="0" borderId="0"/>
    <xf numFmtId="0" fontId="70" fillId="0" borderId="0"/>
    <xf numFmtId="0" fontId="278" fillId="48" borderId="83"/>
    <xf numFmtId="0" fontId="70" fillId="0" borderId="0"/>
    <xf numFmtId="0" fontId="278" fillId="0" borderId="0"/>
    <xf numFmtId="0" fontId="70" fillId="0" borderId="0"/>
    <xf numFmtId="0" fontId="278" fillId="0" borderId="0"/>
    <xf numFmtId="0" fontId="139" fillId="44" borderId="61"/>
    <xf numFmtId="0" fontId="278" fillId="0" borderId="0"/>
    <xf numFmtId="0" fontId="46" fillId="0" borderId="0"/>
    <xf numFmtId="0" fontId="70" fillId="0" borderId="0"/>
    <xf numFmtId="0" fontId="59" fillId="0" borderId="54"/>
    <xf numFmtId="0" fontId="278" fillId="0" borderId="0"/>
    <xf numFmtId="0" fontId="70" fillId="0" borderId="0"/>
    <xf numFmtId="0" fontId="70" fillId="0" borderId="0"/>
    <xf numFmtId="0" fontId="278" fillId="0" borderId="0"/>
    <xf numFmtId="0" fontId="59" fillId="0" borderId="0"/>
    <xf numFmtId="0" fontId="19" fillId="0" borderId="0"/>
    <xf numFmtId="0" fontId="278" fillId="0" borderId="0"/>
    <xf numFmtId="0" fontId="278" fillId="0" borderId="0"/>
    <xf numFmtId="0" fontId="278" fillId="0" borderId="0"/>
    <xf numFmtId="0" fontId="273" fillId="0" borderId="128"/>
    <xf numFmtId="0" fontId="70" fillId="0" borderId="0"/>
    <xf numFmtId="0" fontId="19" fillId="33" borderId="0"/>
    <xf numFmtId="0" fontId="70" fillId="0" borderId="0"/>
    <xf numFmtId="0" fontId="70" fillId="0" borderId="0"/>
    <xf numFmtId="0" fontId="19" fillId="0" borderId="0"/>
    <xf numFmtId="0" fontId="19" fillId="0" borderId="0"/>
    <xf numFmtId="0" fontId="70" fillId="0" borderId="0"/>
    <xf numFmtId="0" fontId="278" fillId="0" borderId="0"/>
    <xf numFmtId="0" fontId="19" fillId="48" borderId="0"/>
    <xf numFmtId="0" fontId="19" fillId="0" borderId="0"/>
    <xf numFmtId="0" fontId="70" fillId="0" borderId="0"/>
    <xf numFmtId="0" fontId="70" fillId="0" borderId="0"/>
    <xf numFmtId="0" fontId="278" fillId="0" borderId="0"/>
    <xf numFmtId="0" fontId="19" fillId="0" borderId="0"/>
    <xf numFmtId="0" fontId="19" fillId="0" borderId="0"/>
    <xf numFmtId="0" fontId="70" fillId="0" borderId="0"/>
    <xf numFmtId="0" fontId="19" fillId="0" borderId="0"/>
    <xf numFmtId="0" fontId="139" fillId="44" borderId="61"/>
    <xf numFmtId="0" fontId="70" fillId="0" borderId="0"/>
    <xf numFmtId="0" fontId="19" fillId="0" borderId="0"/>
    <xf numFmtId="0" fontId="278" fillId="0" borderId="0"/>
    <xf numFmtId="0" fontId="139" fillId="44" borderId="61"/>
    <xf numFmtId="0" fontId="133" fillId="0" borderId="0"/>
    <xf numFmtId="0" fontId="70" fillId="0" borderId="0"/>
    <xf numFmtId="0" fontId="70" fillId="0" borderId="0"/>
    <xf numFmtId="0" fontId="196" fillId="11" borderId="0"/>
    <xf numFmtId="0" fontId="74" fillId="59" borderId="0"/>
    <xf numFmtId="0" fontId="70" fillId="0" borderId="0"/>
    <xf numFmtId="0" fontId="8" fillId="44" borderId="0"/>
    <xf numFmtId="0" fontId="70" fillId="0" borderId="0"/>
    <xf numFmtId="0" fontId="56" fillId="0" borderId="52"/>
    <xf numFmtId="0" fontId="278" fillId="0" borderId="0"/>
    <xf numFmtId="0" fontId="70" fillId="0" borderId="0"/>
    <xf numFmtId="0" fontId="139" fillId="44" borderId="61"/>
    <xf numFmtId="0" fontId="19" fillId="29" borderId="0"/>
    <xf numFmtId="0" fontId="278" fillId="0" borderId="0"/>
    <xf numFmtId="0" fontId="70" fillId="0" borderId="0"/>
    <xf numFmtId="0" fontId="70" fillId="0" borderId="0"/>
    <xf numFmtId="0" fontId="46" fillId="0" borderId="0"/>
    <xf numFmtId="0" fontId="278" fillId="0" borderId="0"/>
    <xf numFmtId="0" fontId="278" fillId="0" borderId="0"/>
    <xf numFmtId="0" fontId="74" fillId="55" borderId="0"/>
    <xf numFmtId="0" fontId="70" fillId="0" borderId="0"/>
    <xf numFmtId="0" fontId="19" fillId="0" borderId="0"/>
    <xf numFmtId="0" fontId="19" fillId="0" borderId="0"/>
    <xf numFmtId="0" fontId="278" fillId="0" borderId="0"/>
    <xf numFmtId="0" fontId="19" fillId="0" borderId="0"/>
    <xf numFmtId="0" fontId="70" fillId="0" borderId="0"/>
    <xf numFmtId="0" fontId="68" fillId="0" borderId="0"/>
    <xf numFmtId="0" fontId="70" fillId="0" borderId="0"/>
    <xf numFmtId="0" fontId="222" fillId="0" borderId="76"/>
    <xf numFmtId="0" fontId="70" fillId="0" borderId="0"/>
    <xf numFmtId="0" fontId="19" fillId="0" borderId="0"/>
    <xf numFmtId="0" fontId="113" fillId="0" borderId="0"/>
    <xf numFmtId="0" fontId="70" fillId="0" borderId="0"/>
    <xf numFmtId="0" fontId="19" fillId="0" borderId="0"/>
    <xf numFmtId="0" fontId="19" fillId="0" borderId="0"/>
    <xf numFmtId="0" fontId="19" fillId="0" borderId="0"/>
    <xf numFmtId="0" fontId="70" fillId="0" borderId="0"/>
    <xf numFmtId="0" fontId="278" fillId="0" borderId="0"/>
    <xf numFmtId="0" fontId="278" fillId="0" borderId="0"/>
    <xf numFmtId="0" fontId="56" fillId="0" borderId="52"/>
    <xf numFmtId="0" fontId="270" fillId="0" borderId="112"/>
    <xf numFmtId="0" fontId="278" fillId="48" borderId="83"/>
    <xf numFmtId="0" fontId="278" fillId="0" borderId="0"/>
    <xf numFmtId="0" fontId="270" fillId="0" borderId="112"/>
    <xf numFmtId="0" fontId="278" fillId="0" borderId="0"/>
    <xf numFmtId="0" fontId="270" fillId="0" borderId="112"/>
    <xf numFmtId="0" fontId="70" fillId="0" borderId="0"/>
    <xf numFmtId="0" fontId="70" fillId="0" borderId="0"/>
    <xf numFmtId="0" fontId="74" fillId="47" borderId="0"/>
    <xf numFmtId="0" fontId="278" fillId="0" borderId="0"/>
    <xf numFmtId="0" fontId="70" fillId="0" borderId="0"/>
    <xf numFmtId="0" fontId="270" fillId="0" borderId="112"/>
    <xf numFmtId="0" fontId="70" fillId="0" borderId="0"/>
    <xf numFmtId="0" fontId="278" fillId="0" borderId="0"/>
    <xf numFmtId="0" fontId="278" fillId="0" borderId="0"/>
    <xf numFmtId="0" fontId="278" fillId="48" borderId="83"/>
    <xf numFmtId="0" fontId="70" fillId="0" borderId="0"/>
    <xf numFmtId="0" fontId="19" fillId="0" borderId="0"/>
    <xf numFmtId="0" fontId="278" fillId="0" borderId="0"/>
    <xf numFmtId="0" fontId="70" fillId="0" borderId="0"/>
    <xf numFmtId="0" fontId="70" fillId="0" borderId="0"/>
    <xf numFmtId="0" fontId="19" fillId="0" borderId="0"/>
    <xf numFmtId="0" fontId="278" fillId="0" borderId="0"/>
    <xf numFmtId="0" fontId="278" fillId="0" borderId="0"/>
    <xf numFmtId="0" fontId="70" fillId="0" borderId="0"/>
    <xf numFmtId="0" fontId="278" fillId="0" borderId="0"/>
    <xf numFmtId="0" fontId="70" fillId="0" borderId="0"/>
    <xf numFmtId="0" fontId="278" fillId="48" borderId="83"/>
    <xf numFmtId="0" fontId="76" fillId="55" borderId="0"/>
    <xf numFmtId="0" fontId="228" fillId="45" borderId="84"/>
    <xf numFmtId="0" fontId="278" fillId="0" borderId="0"/>
    <xf numFmtId="0" fontId="70" fillId="0" borderId="0"/>
    <xf numFmtId="0" fontId="70" fillId="0" borderId="0"/>
    <xf numFmtId="0" fontId="70" fillId="0" borderId="0"/>
    <xf numFmtId="0" fontId="59" fillId="0" borderId="0"/>
    <xf numFmtId="0" fontId="70" fillId="0" borderId="0"/>
    <xf numFmtId="0" fontId="278" fillId="0" borderId="0"/>
    <xf numFmtId="0" fontId="151" fillId="0" borderId="0"/>
    <xf numFmtId="0" fontId="19" fillId="0" borderId="0"/>
    <xf numFmtId="0" fontId="19" fillId="0" borderId="0"/>
    <xf numFmtId="0" fontId="19" fillId="0" borderId="0"/>
    <xf numFmtId="0" fontId="70" fillId="0" borderId="0"/>
    <xf numFmtId="0" fontId="70" fillId="0" borderId="0"/>
    <xf numFmtId="0" fontId="278" fillId="0" borderId="0"/>
    <xf numFmtId="0" fontId="70" fillId="0" borderId="0"/>
    <xf numFmtId="0" fontId="19" fillId="0" borderId="0"/>
    <xf numFmtId="0" fontId="19" fillId="0" borderId="0"/>
    <xf numFmtId="0" fontId="273" fillId="0" borderId="128"/>
    <xf numFmtId="0" fontId="3" fillId="63" borderId="137"/>
    <xf numFmtId="0" fontId="270" fillId="0" borderId="112"/>
    <xf numFmtId="0" fontId="70" fillId="0" borderId="0"/>
    <xf numFmtId="0" fontId="19" fillId="0" borderId="0"/>
    <xf numFmtId="0" fontId="70" fillId="0" borderId="0"/>
    <xf numFmtId="0" fontId="19" fillId="0" borderId="0"/>
    <xf numFmtId="0" fontId="19" fillId="0" borderId="0"/>
    <xf numFmtId="0" fontId="19" fillId="0" borderId="0"/>
    <xf numFmtId="0" fontId="70" fillId="0" borderId="0"/>
    <xf numFmtId="0" fontId="19" fillId="0" borderId="0"/>
    <xf numFmtId="0" fontId="19" fillId="0" borderId="0"/>
    <xf numFmtId="0" fontId="70" fillId="0" borderId="0"/>
    <xf numFmtId="0" fontId="70" fillId="0" borderId="0"/>
    <xf numFmtId="0" fontId="46" fillId="0" borderId="0"/>
    <xf numFmtId="0" fontId="70" fillId="0" borderId="0"/>
    <xf numFmtId="0" fontId="278" fillId="48" borderId="83"/>
    <xf numFmtId="0" fontId="70" fillId="0" borderId="0"/>
    <xf numFmtId="0" fontId="278" fillId="0" borderId="0"/>
    <xf numFmtId="0" fontId="70" fillId="0" borderId="0"/>
    <xf numFmtId="0" fontId="278" fillId="0" borderId="0"/>
    <xf numFmtId="0" fontId="70" fillId="0" borderId="0"/>
    <xf numFmtId="0" fontId="139" fillId="44" borderId="61"/>
    <xf numFmtId="0" fontId="70" fillId="0" borderId="0"/>
    <xf numFmtId="0" fontId="70" fillId="0" borderId="0"/>
    <xf numFmtId="0" fontId="278" fillId="0" borderId="0"/>
    <xf numFmtId="0" fontId="70" fillId="0" borderId="0"/>
    <xf numFmtId="0" fontId="8" fillId="52" borderId="0"/>
    <xf numFmtId="0" fontId="70" fillId="0" borderId="0"/>
    <xf numFmtId="0" fontId="278" fillId="0" borderId="0"/>
    <xf numFmtId="0" fontId="19" fillId="0" borderId="0"/>
    <xf numFmtId="0" fontId="202" fillId="0" borderId="0"/>
    <xf numFmtId="0" fontId="253" fillId="48" borderId="83"/>
    <xf numFmtId="0" fontId="19" fillId="0" borderId="0"/>
    <xf numFmtId="0" fontId="19" fillId="0" borderId="0"/>
    <xf numFmtId="0" fontId="70" fillId="0" borderId="0"/>
    <xf numFmtId="0" fontId="19" fillId="0" borderId="0"/>
    <xf numFmtId="0" fontId="139" fillId="44" borderId="61"/>
    <xf numFmtId="0" fontId="70" fillId="0" borderId="0"/>
    <xf numFmtId="0" fontId="70" fillId="0" borderId="0"/>
    <xf numFmtId="0" fontId="19" fillId="0" borderId="0"/>
    <xf numFmtId="0" fontId="70" fillId="0" borderId="0"/>
    <xf numFmtId="0" fontId="19" fillId="0" borderId="0"/>
    <xf numFmtId="0" fontId="270" fillId="0" borderId="112"/>
    <xf numFmtId="0" fontId="276" fillId="0" borderId="132"/>
    <xf numFmtId="0" fontId="70" fillId="0" borderId="0"/>
    <xf numFmtId="0" fontId="70" fillId="0" borderId="0"/>
    <xf numFmtId="0" fontId="70" fillId="0" borderId="0"/>
    <xf numFmtId="0" fontId="19" fillId="0" borderId="0"/>
    <xf numFmtId="0" fontId="270" fillId="0" borderId="112"/>
    <xf numFmtId="0" fontId="45" fillId="50" borderId="0"/>
    <xf numFmtId="0" fontId="76" fillId="44" borderId="0"/>
    <xf numFmtId="0" fontId="70" fillId="0" borderId="0"/>
    <xf numFmtId="0" fontId="70" fillId="0" borderId="0"/>
    <xf numFmtId="0" fontId="278" fillId="0" borderId="0"/>
    <xf numFmtId="0" fontId="278" fillId="0" borderId="0"/>
    <xf numFmtId="0" fontId="278" fillId="0" borderId="0"/>
    <xf numFmtId="0" fontId="19" fillId="0" borderId="0"/>
    <xf numFmtId="0" fontId="70" fillId="41" borderId="0"/>
    <xf numFmtId="0" fontId="70" fillId="0" borderId="0"/>
    <xf numFmtId="0" fontId="278" fillId="0" borderId="0"/>
    <xf numFmtId="0" fontId="19" fillId="0" borderId="0"/>
    <xf numFmtId="0" fontId="19" fillId="0" borderId="0"/>
    <xf numFmtId="0" fontId="19" fillId="0" borderId="0"/>
    <xf numFmtId="0" fontId="19" fillId="0" borderId="0"/>
    <xf numFmtId="0" fontId="278" fillId="0" borderId="0"/>
    <xf numFmtId="0" fontId="70" fillId="0" borderId="0"/>
    <xf numFmtId="0" fontId="19" fillId="0" borderId="0"/>
    <xf numFmtId="0" fontId="278" fillId="0" borderId="0"/>
    <xf numFmtId="0" fontId="8" fillId="46" borderId="0"/>
    <xf numFmtId="0" fontId="70" fillId="0" borderId="0"/>
    <xf numFmtId="0" fontId="70" fillId="0" borderId="0"/>
    <xf numFmtId="0" fontId="70" fillId="0" borderId="0"/>
    <xf numFmtId="0" fontId="70" fillId="0" borderId="0"/>
    <xf numFmtId="0" fontId="278" fillId="0" borderId="0"/>
    <xf numFmtId="0" fontId="70" fillId="0" borderId="0"/>
    <xf numFmtId="0" fontId="278" fillId="0" borderId="0"/>
    <xf numFmtId="0" fontId="19" fillId="21" borderId="0"/>
    <xf numFmtId="0" fontId="74" fillId="59" borderId="0"/>
    <xf numFmtId="0" fontId="278" fillId="0" borderId="0"/>
    <xf numFmtId="0" fontId="70" fillId="0" borderId="0"/>
    <xf numFmtId="0" fontId="70" fillId="0" borderId="0"/>
    <xf numFmtId="0" fontId="70" fillId="0" borderId="0"/>
    <xf numFmtId="0" fontId="276" fillId="0" borderId="132"/>
    <xf numFmtId="0" fontId="19" fillId="0" borderId="0"/>
    <xf numFmtId="0" fontId="139" fillId="44" borderId="61"/>
    <xf numFmtId="0" fontId="50" fillId="0" borderId="0"/>
    <xf numFmtId="0" fontId="270" fillId="0" borderId="112"/>
    <xf numFmtId="0" fontId="70" fillId="0" borderId="0"/>
    <xf numFmtId="0" fontId="70" fillId="0" borderId="0"/>
    <xf numFmtId="0" fontId="139" fillId="44" borderId="61"/>
    <xf numFmtId="0" fontId="19" fillId="0" borderId="0"/>
    <xf numFmtId="0" fontId="19" fillId="0" borderId="0"/>
    <xf numFmtId="0" fontId="19" fillId="0" borderId="0"/>
    <xf numFmtId="0" fontId="140" fillId="44" borderId="61"/>
    <xf numFmtId="0" fontId="278" fillId="0" borderId="0"/>
    <xf numFmtId="0" fontId="50" fillId="0" borderId="0"/>
    <xf numFmtId="0" fontId="278" fillId="48" borderId="83"/>
    <xf numFmtId="0" fontId="278" fillId="0" borderId="0"/>
    <xf numFmtId="0" fontId="56" fillId="0" borderId="52"/>
    <xf numFmtId="0" fontId="70" fillId="0" borderId="0"/>
    <xf numFmtId="0" fontId="70" fillId="0" borderId="0"/>
    <xf numFmtId="0" fontId="70" fillId="0" borderId="0"/>
    <xf numFmtId="0" fontId="70" fillId="40" borderId="0"/>
    <xf numFmtId="0" fontId="139" fillId="44" borderId="61"/>
    <xf numFmtId="0" fontId="70" fillId="0" borderId="0"/>
    <xf numFmtId="0" fontId="70" fillId="0" borderId="0"/>
    <xf numFmtId="0" fontId="278" fillId="0" borderId="0"/>
    <xf numFmtId="0" fontId="278" fillId="0" borderId="0"/>
    <xf numFmtId="0" fontId="278" fillId="48" borderId="83"/>
    <xf numFmtId="0" fontId="81" fillId="0" borderId="132"/>
    <xf numFmtId="0" fontId="19" fillId="0" borderId="0"/>
    <xf numFmtId="0" fontId="70" fillId="0" borderId="0"/>
    <xf numFmtId="0" fontId="278" fillId="0" borderId="0"/>
    <xf numFmtId="0" fontId="70" fillId="0" borderId="0"/>
    <xf numFmtId="0" fontId="70" fillId="0" borderId="0"/>
    <xf numFmtId="0" fontId="70" fillId="0" borderId="0"/>
    <xf numFmtId="0" fontId="278" fillId="0" borderId="91"/>
    <xf numFmtId="0" fontId="41" fillId="45" borderId="48"/>
    <xf numFmtId="0" fontId="46" fillId="0" borderId="0"/>
    <xf numFmtId="0" fontId="157" fillId="76" borderId="128"/>
    <xf numFmtId="0" fontId="70" fillId="0" borderId="0"/>
    <xf numFmtId="0" fontId="70" fillId="0" borderId="0"/>
    <xf numFmtId="0" fontId="270" fillId="0" borderId="112"/>
    <xf numFmtId="0" fontId="76" fillId="51" borderId="0"/>
    <xf numFmtId="0" fontId="74" fillId="58" borderId="0"/>
    <xf numFmtId="0" fontId="19" fillId="0" borderId="0"/>
    <xf numFmtId="0" fontId="46" fillId="0" borderId="0"/>
    <xf numFmtId="0" fontId="19" fillId="0" borderId="0"/>
    <xf numFmtId="0" fontId="70" fillId="0" borderId="0"/>
    <xf numFmtId="0" fontId="278" fillId="0" borderId="0"/>
    <xf numFmtId="0" fontId="70" fillId="0" borderId="0"/>
    <xf numFmtId="0" fontId="278" fillId="0" borderId="0"/>
    <xf numFmtId="0" fontId="70" fillId="0" borderId="0"/>
    <xf numFmtId="0" fontId="19" fillId="0" borderId="0"/>
    <xf numFmtId="0" fontId="278" fillId="0" borderId="0"/>
    <xf numFmtId="0" fontId="70" fillId="0" borderId="0"/>
    <xf numFmtId="0" fontId="152" fillId="0" borderId="0"/>
    <xf numFmtId="0" fontId="19" fillId="0" borderId="0"/>
    <xf numFmtId="0" fontId="278" fillId="48" borderId="83"/>
    <xf numFmtId="0" fontId="278" fillId="0" borderId="0"/>
    <xf numFmtId="0" fontId="70" fillId="0" borderId="0"/>
    <xf numFmtId="0" fontId="70" fillId="42" borderId="0"/>
    <xf numFmtId="0" fontId="70" fillId="0" borderId="0"/>
    <xf numFmtId="0" fontId="19" fillId="0" borderId="0"/>
    <xf numFmtId="0" fontId="59" fillId="0" borderId="54"/>
    <xf numFmtId="0" fontId="70" fillId="0" borderId="0"/>
    <xf numFmtId="0" fontId="70" fillId="0" borderId="0"/>
    <xf numFmtId="0" fontId="278" fillId="0" borderId="0"/>
    <xf numFmtId="0" fontId="46" fillId="0" borderId="0"/>
    <xf numFmtId="0" fontId="278" fillId="0" borderId="0"/>
    <xf numFmtId="0" fontId="278" fillId="0" borderId="0"/>
    <xf numFmtId="0" fontId="70" fillId="0" borderId="0"/>
    <xf numFmtId="0" fontId="70" fillId="0" borderId="0"/>
    <xf numFmtId="0" fontId="278" fillId="0" borderId="0"/>
    <xf numFmtId="0" fontId="70" fillId="49" borderId="0"/>
    <xf numFmtId="0" fontId="70" fillId="39" borderId="0"/>
    <xf numFmtId="0" fontId="70" fillId="0" borderId="0"/>
    <xf numFmtId="0" fontId="70" fillId="0" borderId="0"/>
    <xf numFmtId="0" fontId="70" fillId="0" borderId="0"/>
    <xf numFmtId="0" fontId="56" fillId="0" borderId="52"/>
    <xf numFmtId="0" fontId="122" fillId="0" borderId="66"/>
    <xf numFmtId="0" fontId="19" fillId="20" borderId="0"/>
    <xf numFmtId="0" fontId="70" fillId="0" borderId="0"/>
    <xf numFmtId="0" fontId="70" fillId="0" borderId="0"/>
    <xf numFmtId="0" fontId="70" fillId="0" borderId="0"/>
    <xf numFmtId="0" fontId="19" fillId="0" borderId="0"/>
    <xf numFmtId="0" fontId="19" fillId="0" borderId="0"/>
    <xf numFmtId="0" fontId="19" fillId="0" borderId="0"/>
    <xf numFmtId="0" fontId="52" fillId="0" borderId="0"/>
    <xf numFmtId="0" fontId="113" fillId="0" borderId="0"/>
    <xf numFmtId="0" fontId="52" fillId="0" borderId="0"/>
    <xf numFmtId="0" fontId="8" fillId="47" borderId="0"/>
    <xf numFmtId="0" fontId="278" fillId="48" borderId="83"/>
    <xf numFmtId="0" fontId="278" fillId="0" borderId="0"/>
    <xf numFmtId="0" fontId="19" fillId="0" borderId="0"/>
    <xf numFmtId="0" fontId="19" fillId="0" borderId="0"/>
    <xf numFmtId="0" fontId="19" fillId="0" borderId="0"/>
    <xf numFmtId="0" fontId="70" fillId="0" borderId="0"/>
    <xf numFmtId="0" fontId="278" fillId="48" borderId="83"/>
    <xf numFmtId="0" fontId="70" fillId="0" borderId="0"/>
    <xf numFmtId="0" fontId="278" fillId="0" borderId="0"/>
    <xf numFmtId="0" fontId="278" fillId="0" borderId="0"/>
    <xf numFmtId="0" fontId="19" fillId="48" borderId="0"/>
    <xf numFmtId="0" fontId="19" fillId="0" borderId="0"/>
    <xf numFmtId="0" fontId="70" fillId="0" borderId="0"/>
    <xf numFmtId="0" fontId="278" fillId="0" borderId="0"/>
    <xf numFmtId="0" fontId="278" fillId="0" borderId="0"/>
    <xf numFmtId="0" fontId="19" fillId="0" borderId="0"/>
    <xf numFmtId="0" fontId="74" fillId="60" borderId="0"/>
    <xf numFmtId="0" fontId="19" fillId="0" borderId="0"/>
    <xf numFmtId="0" fontId="270" fillId="0" borderId="112"/>
    <xf numFmtId="0" fontId="70" fillId="0" borderId="0"/>
    <xf numFmtId="0" fontId="70" fillId="0" borderId="0"/>
    <xf numFmtId="0" fontId="46" fillId="0" borderId="0"/>
    <xf numFmtId="0" fontId="278" fillId="48" borderId="83"/>
    <xf numFmtId="0" fontId="272" fillId="82" borderId="116"/>
    <xf numFmtId="0" fontId="79" fillId="0" borderId="116"/>
    <xf numFmtId="0" fontId="70" fillId="0" borderId="0"/>
    <xf numFmtId="0" fontId="70" fillId="0" borderId="0"/>
    <xf numFmtId="0" fontId="19" fillId="0" borderId="0"/>
    <xf numFmtId="0" fontId="70" fillId="0" borderId="0"/>
    <xf numFmtId="0" fontId="70" fillId="0" borderId="0"/>
    <xf numFmtId="0" fontId="19" fillId="0" borderId="0"/>
    <xf numFmtId="0" fontId="139" fillId="44" borderId="61"/>
    <xf numFmtId="0" fontId="19" fillId="48" borderId="0"/>
    <xf numFmtId="0" fontId="19" fillId="0" borderId="0"/>
    <xf numFmtId="0" fontId="19" fillId="0" borderId="0"/>
    <xf numFmtId="0" fontId="70" fillId="0" borderId="0"/>
    <xf numFmtId="0" fontId="19" fillId="0" borderId="0"/>
    <xf numFmtId="0" fontId="19" fillId="0" borderId="0"/>
    <xf numFmtId="0" fontId="139" fillId="44" borderId="61"/>
    <xf numFmtId="0" fontId="59" fillId="0" borderId="54"/>
    <xf numFmtId="0" fontId="81" fillId="0" borderId="132"/>
    <xf numFmtId="0" fontId="19" fillId="0" borderId="0"/>
    <xf numFmtId="0" fontId="55" fillId="0" borderId="0"/>
    <xf numFmtId="0" fontId="70" fillId="0" borderId="0"/>
    <xf numFmtId="0" fontId="64" fillId="0" borderId="55"/>
    <xf numFmtId="0" fontId="19" fillId="0" borderId="0"/>
    <xf numFmtId="0" fontId="59" fillId="0" borderId="54"/>
    <xf numFmtId="0" fontId="19" fillId="0" borderId="0"/>
    <xf numFmtId="0" fontId="70" fillId="0" borderId="0"/>
    <xf numFmtId="0" fontId="70" fillId="0" borderId="0"/>
    <xf numFmtId="0" fontId="278" fillId="48" borderId="83"/>
    <xf numFmtId="0" fontId="19" fillId="0" borderId="0"/>
    <xf numFmtId="0" fontId="85" fillId="0" borderId="144"/>
    <xf numFmtId="0" fontId="19" fillId="0" borderId="0"/>
    <xf numFmtId="0" fontId="278" fillId="0" borderId="0"/>
    <xf numFmtId="0" fontId="70" fillId="0" borderId="0"/>
    <xf numFmtId="0" fontId="70" fillId="0" borderId="0"/>
    <xf numFmtId="0" fontId="70" fillId="0" borderId="0"/>
    <xf numFmtId="0" fontId="278" fillId="0" borderId="0"/>
    <xf numFmtId="0" fontId="59" fillId="0" borderId="54"/>
    <xf numFmtId="0" fontId="70" fillId="0" borderId="0"/>
    <xf numFmtId="0" fontId="70" fillId="0" borderId="0"/>
    <xf numFmtId="0" fontId="70" fillId="0" borderId="0"/>
    <xf numFmtId="0" fontId="278" fillId="0" borderId="0"/>
    <xf numFmtId="0" fontId="278" fillId="0" borderId="0"/>
    <xf numFmtId="0" fontId="278" fillId="0" borderId="67"/>
    <xf numFmtId="0" fontId="278" fillId="0" borderId="0"/>
    <xf numFmtId="0" fontId="56" fillId="0" borderId="52"/>
    <xf numFmtId="0" fontId="139" fillId="44" borderId="61"/>
    <xf numFmtId="0" fontId="278" fillId="0" borderId="86"/>
    <xf numFmtId="0" fontId="99" fillId="45" borderId="61"/>
    <xf numFmtId="0" fontId="19" fillId="0" borderId="0"/>
    <xf numFmtId="0" fontId="278" fillId="0" borderId="0"/>
    <xf numFmtId="0" fontId="70" fillId="0" borderId="0"/>
    <xf numFmtId="0" fontId="19" fillId="0" borderId="0"/>
    <xf numFmtId="0" fontId="19" fillId="0" borderId="0"/>
    <xf numFmtId="0" fontId="278" fillId="0" borderId="0"/>
    <xf numFmtId="0" fontId="278" fillId="0" borderId="0"/>
    <xf numFmtId="0" fontId="278" fillId="0" borderId="0"/>
    <xf numFmtId="0" fontId="46" fillId="0" borderId="0"/>
    <xf numFmtId="0" fontId="278" fillId="0" borderId="0"/>
    <xf numFmtId="0" fontId="70" fillId="0" borderId="0"/>
    <xf numFmtId="0" fontId="70" fillId="0" borderId="0"/>
    <xf numFmtId="0" fontId="278" fillId="0" borderId="0"/>
    <xf numFmtId="0" fontId="270" fillId="0" borderId="112"/>
    <xf numFmtId="0" fontId="278" fillId="0" borderId="0"/>
    <xf numFmtId="0" fontId="278" fillId="0" borderId="0"/>
    <xf numFmtId="0" fontId="51" fillId="0" borderId="0"/>
    <xf numFmtId="0" fontId="19" fillId="0" borderId="0"/>
    <xf numFmtId="0" fontId="139" fillId="44" borderId="61"/>
    <xf numFmtId="0" fontId="70" fillId="0" borderId="0"/>
    <xf numFmtId="0" fontId="278" fillId="0" borderId="0"/>
    <xf numFmtId="0" fontId="70" fillId="0" borderId="0"/>
    <xf numFmtId="0" fontId="52" fillId="0" borderId="0"/>
    <xf numFmtId="0" fontId="19" fillId="14" borderId="50"/>
    <xf numFmtId="0" fontId="70" fillId="0" borderId="0"/>
    <xf numFmtId="0" fontId="70" fillId="0" borderId="0"/>
    <xf numFmtId="0" fontId="19" fillId="0" borderId="0"/>
    <xf numFmtId="0" fontId="278" fillId="0" borderId="0"/>
    <xf numFmtId="0" fontId="24" fillId="0" borderId="0"/>
    <xf numFmtId="0" fontId="70" fillId="0" borderId="0"/>
    <xf numFmtId="0" fontId="253" fillId="48" borderId="83"/>
    <xf numFmtId="0" fontId="19" fillId="0" borderId="0"/>
    <xf numFmtId="0" fontId="70" fillId="0" borderId="0"/>
    <xf numFmtId="0" fontId="272" fillId="0" borderId="144"/>
    <xf numFmtId="0" fontId="70" fillId="0" borderId="0"/>
    <xf numFmtId="0" fontId="278" fillId="0" borderId="0"/>
    <xf numFmtId="0" fontId="8" fillId="44" borderId="0"/>
    <xf numFmtId="0" fontId="278" fillId="0" borderId="0"/>
    <xf numFmtId="0" fontId="278" fillId="0" borderId="0"/>
    <xf numFmtId="0" fontId="70" fillId="0" borderId="0"/>
    <xf numFmtId="0" fontId="278" fillId="0" borderId="0"/>
    <xf numFmtId="0" fontId="70" fillId="0" borderId="0"/>
    <xf numFmtId="0" fontId="76" fillId="44" borderId="0"/>
    <xf numFmtId="0" fontId="278" fillId="0" borderId="0"/>
    <xf numFmtId="0" fontId="272" fillId="0" borderId="144"/>
    <xf numFmtId="0" fontId="64" fillId="0" borderId="55"/>
    <xf numFmtId="0" fontId="19" fillId="0" borderId="0"/>
    <xf numFmtId="0" fontId="278" fillId="0" borderId="0"/>
    <xf numFmtId="0" fontId="19" fillId="16" borderId="0"/>
    <xf numFmtId="0" fontId="70" fillId="0" borderId="0"/>
    <xf numFmtId="0" fontId="19" fillId="0" borderId="0"/>
    <xf numFmtId="0" fontId="19" fillId="0" borderId="0"/>
    <xf numFmtId="0" fontId="70" fillId="0" borderId="0"/>
    <xf numFmtId="0" fontId="19" fillId="0" borderId="0"/>
    <xf numFmtId="0" fontId="19" fillId="0" borderId="0"/>
    <xf numFmtId="0" fontId="19" fillId="0" borderId="0"/>
    <xf numFmtId="0" fontId="62" fillId="0" borderId="0"/>
    <xf numFmtId="0" fontId="19" fillId="0" borderId="0"/>
    <xf numFmtId="0" fontId="70" fillId="0" borderId="0"/>
    <xf numFmtId="0" fontId="278" fillId="0" borderId="0"/>
    <xf numFmtId="0" fontId="19" fillId="0" borderId="0"/>
    <xf numFmtId="0" fontId="278" fillId="0" borderId="0"/>
    <xf numFmtId="0" fontId="278" fillId="0" borderId="0"/>
    <xf numFmtId="0" fontId="59" fillId="0" borderId="54"/>
    <xf numFmtId="0" fontId="81" fillId="0" borderId="132"/>
    <xf numFmtId="0" fontId="270" fillId="0" borderId="112"/>
    <xf numFmtId="0" fontId="139" fillId="44" borderId="61"/>
    <xf numFmtId="0" fontId="70" fillId="0" borderId="0"/>
    <xf numFmtId="0" fontId="19" fillId="0" borderId="0"/>
    <xf numFmtId="0" fontId="46" fillId="0" borderId="0"/>
    <xf numFmtId="0" fontId="278" fillId="0" borderId="0"/>
    <xf numFmtId="0" fontId="19" fillId="40" borderId="0"/>
    <xf numFmtId="0" fontId="278" fillId="0" borderId="0"/>
    <xf numFmtId="0" fontId="64" fillId="0" borderId="55"/>
    <xf numFmtId="0" fontId="46" fillId="0" borderId="0"/>
    <xf numFmtId="0" fontId="59" fillId="0" borderId="54"/>
    <xf numFmtId="0" fontId="7" fillId="0" borderId="0"/>
    <xf numFmtId="0" fontId="19" fillId="0" borderId="0"/>
    <xf numFmtId="0" fontId="19" fillId="0" borderId="0"/>
    <xf numFmtId="0" fontId="52" fillId="0" borderId="0"/>
    <xf numFmtId="0" fontId="70" fillId="0" borderId="0"/>
    <xf numFmtId="0" fontId="272" fillId="0" borderId="144"/>
    <xf numFmtId="0" fontId="70" fillId="0" borderId="0"/>
    <xf numFmtId="0" fontId="70" fillId="0" borderId="0"/>
    <xf numFmtId="0" fontId="56" fillId="0" borderId="52"/>
    <xf numFmtId="0" fontId="278" fillId="0" borderId="0"/>
    <xf numFmtId="0" fontId="63" fillId="0" borderId="55"/>
    <xf numFmtId="0" fontId="70" fillId="0" borderId="0"/>
    <xf numFmtId="0" fontId="70" fillId="0" borderId="0"/>
    <xf numFmtId="0" fontId="70" fillId="41" borderId="0"/>
    <xf numFmtId="0" fontId="70" fillId="0" borderId="0"/>
    <xf numFmtId="0" fontId="70" fillId="0" borderId="0"/>
    <xf numFmtId="0" fontId="139" fillId="44" borderId="61"/>
    <xf numFmtId="0" fontId="70" fillId="0" borderId="0"/>
    <xf numFmtId="0" fontId="278" fillId="0" borderId="0"/>
    <xf numFmtId="0" fontId="70" fillId="0" borderId="0"/>
    <xf numFmtId="0" fontId="19" fillId="0" borderId="0"/>
    <xf numFmtId="0" fontId="19" fillId="0" borderId="0"/>
    <xf numFmtId="0" fontId="70" fillId="0" borderId="0"/>
    <xf numFmtId="0" fontId="157" fillId="76" borderId="128"/>
    <xf numFmtId="0" fontId="272" fillId="74" borderId="0"/>
    <xf numFmtId="0" fontId="19" fillId="0" borderId="0"/>
    <xf numFmtId="0" fontId="70" fillId="0" borderId="0"/>
    <xf numFmtId="0" fontId="19" fillId="0" borderId="0"/>
    <xf numFmtId="0" fontId="70" fillId="0" borderId="0"/>
    <xf numFmtId="0" fontId="278" fillId="0" borderId="0"/>
    <xf numFmtId="0" fontId="19" fillId="0" borderId="0"/>
    <xf numFmtId="0" fontId="70" fillId="0" borderId="0"/>
    <xf numFmtId="0" fontId="19" fillId="0" borderId="0"/>
    <xf numFmtId="0" fontId="139" fillId="44" borderId="61"/>
    <xf numFmtId="0" fontId="70" fillId="0" borderId="0"/>
    <xf numFmtId="0" fontId="70" fillId="0" borderId="0"/>
    <xf numFmtId="0" fontId="278" fillId="0" borderId="0"/>
    <xf numFmtId="0" fontId="278" fillId="0" borderId="0"/>
    <xf numFmtId="0" fontId="19" fillId="0" borderId="0"/>
    <xf numFmtId="0" fontId="70" fillId="0" borderId="0"/>
    <xf numFmtId="0" fontId="19" fillId="47" borderId="0"/>
    <xf numFmtId="0" fontId="70" fillId="0" borderId="0"/>
    <xf numFmtId="0" fontId="76" fillId="55" borderId="0"/>
    <xf numFmtId="0" fontId="278" fillId="0" borderId="0"/>
    <xf numFmtId="0" fontId="19" fillId="0" borderId="0"/>
    <xf numFmtId="0" fontId="19" fillId="0" borderId="0"/>
    <xf numFmtId="0" fontId="278" fillId="0" borderId="0"/>
    <xf numFmtId="0" fontId="70" fillId="0" borderId="0"/>
    <xf numFmtId="0" fontId="74" fillId="49" borderId="0"/>
    <xf numFmtId="0" fontId="74" fillId="56" borderId="0"/>
    <xf numFmtId="0" fontId="35" fillId="0" borderId="45"/>
    <xf numFmtId="0" fontId="139" fillId="44" borderId="61"/>
    <xf numFmtId="0" fontId="139" fillId="44" borderId="61"/>
    <xf numFmtId="0" fontId="278" fillId="0" borderId="83"/>
    <xf numFmtId="0" fontId="19" fillId="0" borderId="0"/>
    <xf numFmtId="0" fontId="70" fillId="0" borderId="0"/>
    <xf numFmtId="0" fontId="70" fillId="0" borderId="0"/>
    <xf numFmtId="0" fontId="70" fillId="0" borderId="0"/>
    <xf numFmtId="0" fontId="278" fillId="0" borderId="0"/>
    <xf numFmtId="0" fontId="278" fillId="48" borderId="83"/>
    <xf numFmtId="0" fontId="56" fillId="0" borderId="52"/>
    <xf numFmtId="0" fontId="70" fillId="0" borderId="0"/>
    <xf numFmtId="0" fontId="70" fillId="0" borderId="0"/>
    <xf numFmtId="0" fontId="19" fillId="0" borderId="0"/>
    <xf numFmtId="0" fontId="19" fillId="0" borderId="0"/>
    <xf numFmtId="0" fontId="46" fillId="0" borderId="0"/>
    <xf numFmtId="0" fontId="278" fillId="0" borderId="0"/>
    <xf numFmtId="0" fontId="70" fillId="0" borderId="0"/>
    <xf numFmtId="0" fontId="19" fillId="0" borderId="0"/>
    <xf numFmtId="0" fontId="19" fillId="0" borderId="0"/>
    <xf numFmtId="0" fontId="270" fillId="0" borderId="112"/>
    <xf numFmtId="0" fontId="278" fillId="0" borderId="0"/>
    <xf numFmtId="0" fontId="19" fillId="0" borderId="0"/>
    <xf numFmtId="0" fontId="70" fillId="0" borderId="0"/>
    <xf numFmtId="0" fontId="70" fillId="0" borderId="0"/>
    <xf numFmtId="0" fontId="19" fillId="0" borderId="0"/>
    <xf numFmtId="0" fontId="70" fillId="0" borderId="0"/>
    <xf numFmtId="0" fontId="278" fillId="0" borderId="0"/>
    <xf numFmtId="0" fontId="272" fillId="0" borderId="144"/>
    <xf numFmtId="0" fontId="19" fillId="0" borderId="0"/>
    <xf numFmtId="0" fontId="70" fillId="0" borderId="0"/>
    <xf numFmtId="0" fontId="85" fillId="0" borderId="54"/>
    <xf numFmtId="0" fontId="74" fillId="59" borderId="0"/>
    <xf numFmtId="0" fontId="24" fillId="0" borderId="0"/>
    <xf numFmtId="0" fontId="56" fillId="0" borderId="52"/>
    <xf numFmtId="0" fontId="19" fillId="0" borderId="0"/>
    <xf numFmtId="0" fontId="278" fillId="0" borderId="0"/>
    <xf numFmtId="0" fontId="139" fillId="44" borderId="61"/>
    <xf numFmtId="0" fontId="270" fillId="0" borderId="112"/>
    <xf numFmtId="0" fontId="70" fillId="0" borderId="0"/>
    <xf numFmtId="0" fontId="46" fillId="0" borderId="0"/>
    <xf numFmtId="0" fontId="270" fillId="0" borderId="112"/>
    <xf numFmtId="0" fontId="70" fillId="0" borderId="0"/>
    <xf numFmtId="0" fontId="270" fillId="0" borderId="112"/>
    <xf numFmtId="0" fontId="278" fillId="0" borderId="0"/>
    <xf numFmtId="0" fontId="70" fillId="0" borderId="0"/>
    <xf numFmtId="0" fontId="70" fillId="0" borderId="0"/>
    <xf numFmtId="0" fontId="270" fillId="0" borderId="112"/>
    <xf numFmtId="0" fontId="70" fillId="0" borderId="0"/>
    <xf numFmtId="0" fontId="70" fillId="0" borderId="0"/>
    <xf numFmtId="0" fontId="99" fillId="45" borderId="61"/>
    <xf numFmtId="0" fontId="278" fillId="48" borderId="83"/>
    <xf numFmtId="0" fontId="278" fillId="0" borderId="0"/>
    <xf numFmtId="0" fontId="19" fillId="0" borderId="0"/>
    <xf numFmtId="0" fontId="278" fillId="0" borderId="0"/>
    <xf numFmtId="0" fontId="278" fillId="0" borderId="0"/>
    <xf numFmtId="0" fontId="70" fillId="0" borderId="0"/>
    <xf numFmtId="0" fontId="74" fillId="55" borderId="0"/>
    <xf numFmtId="0" fontId="70" fillId="0" borderId="0"/>
    <xf numFmtId="0" fontId="272" fillId="0" borderId="144"/>
    <xf numFmtId="0" fontId="8" fillId="47" borderId="0"/>
    <xf numFmtId="0" fontId="272" fillId="0" borderId="144"/>
    <xf numFmtId="0" fontId="70" fillId="0" borderId="0"/>
    <xf numFmtId="0" fontId="278" fillId="0" borderId="0"/>
    <xf numFmtId="0" fontId="46" fillId="0" borderId="0"/>
    <xf numFmtId="0" fontId="278" fillId="0" borderId="0"/>
    <xf numFmtId="0" fontId="278" fillId="0" borderId="0"/>
    <xf numFmtId="0" fontId="70" fillId="0" borderId="0"/>
    <xf numFmtId="0" fontId="81" fillId="0" borderId="132"/>
    <xf numFmtId="0" fontId="70" fillId="0" borderId="0"/>
    <xf numFmtId="0" fontId="59" fillId="0" borderId="54"/>
    <xf numFmtId="0" fontId="59" fillId="0" borderId="54"/>
    <xf numFmtId="0" fontId="19" fillId="0" borderId="0"/>
    <xf numFmtId="0" fontId="270" fillId="0" borderId="112"/>
    <xf numFmtId="0" fontId="270" fillId="0" borderId="112"/>
    <xf numFmtId="0" fontId="278" fillId="0" borderId="0"/>
    <xf numFmtId="0" fontId="278" fillId="0" borderId="0"/>
    <xf numFmtId="0" fontId="58" fillId="0" borderId="0"/>
    <xf numFmtId="0" fontId="278" fillId="48" borderId="83"/>
    <xf numFmtId="0" fontId="19" fillId="0" borderId="0"/>
    <xf numFmtId="0" fontId="278" fillId="0" borderId="0"/>
    <xf numFmtId="0" fontId="278" fillId="0" borderId="0"/>
    <xf numFmtId="0" fontId="70" fillId="0" borderId="0"/>
    <xf numFmtId="0" fontId="19" fillId="0" borderId="0"/>
    <xf numFmtId="0" fontId="19" fillId="0" borderId="0"/>
    <xf numFmtId="0" fontId="270" fillId="0" borderId="112"/>
    <xf numFmtId="0" fontId="70" fillId="0" borderId="0"/>
    <xf numFmtId="0" fontId="278" fillId="0" borderId="0"/>
    <xf numFmtId="0" fontId="19" fillId="0" borderId="0"/>
    <xf numFmtId="0" fontId="70" fillId="47" borderId="0"/>
    <xf numFmtId="0" fontId="278" fillId="48" borderId="83"/>
    <xf numFmtId="0" fontId="139" fillId="44" borderId="61"/>
    <xf numFmtId="0" fontId="278" fillId="0" borderId="0"/>
    <xf numFmtId="0" fontId="19" fillId="0" borderId="0"/>
    <xf numFmtId="0" fontId="70" fillId="0" borderId="0"/>
    <xf numFmtId="0" fontId="19" fillId="0" borderId="0"/>
    <xf numFmtId="0" fontId="19" fillId="0" borderId="0"/>
    <xf numFmtId="0" fontId="278" fillId="0" borderId="0"/>
    <xf numFmtId="0" fontId="19" fillId="0" borderId="0"/>
    <xf numFmtId="0" fontId="278" fillId="0" borderId="0"/>
    <xf numFmtId="0" fontId="59" fillId="0" borderId="54"/>
    <xf numFmtId="0" fontId="139" fillId="44" borderId="61"/>
    <xf numFmtId="0" fontId="70" fillId="0" borderId="0"/>
    <xf numFmtId="0" fontId="19" fillId="0" borderId="0"/>
    <xf numFmtId="0" fontId="19" fillId="0" borderId="0"/>
    <xf numFmtId="0" fontId="70" fillId="0" borderId="0"/>
    <xf numFmtId="0" fontId="70" fillId="0" borderId="0"/>
    <xf numFmtId="0" fontId="70" fillId="0" borderId="0"/>
    <xf numFmtId="0" fontId="70" fillId="0" borderId="0"/>
    <xf numFmtId="0" fontId="139" fillId="44" borderId="61"/>
    <xf numFmtId="0" fontId="70" fillId="0" borderId="0"/>
    <xf numFmtId="0" fontId="19" fillId="0" borderId="0"/>
    <xf numFmtId="0" fontId="70" fillId="0" borderId="0"/>
    <xf numFmtId="0" fontId="278" fillId="0" borderId="0"/>
    <xf numFmtId="0" fontId="59" fillId="0" borderId="54"/>
    <xf numFmtId="0" fontId="139" fillId="44" borderId="61"/>
    <xf numFmtId="0" fontId="19" fillId="29" borderId="0"/>
    <xf numFmtId="0" fontId="278" fillId="0" borderId="0"/>
    <xf numFmtId="0" fontId="19" fillId="0" borderId="0"/>
    <xf numFmtId="0" fontId="278" fillId="0" borderId="0"/>
    <xf numFmtId="0" fontId="278" fillId="0" borderId="0"/>
    <xf numFmtId="0" fontId="70" fillId="0" borderId="0"/>
    <xf numFmtId="0" fontId="19" fillId="0" borderId="0"/>
    <xf numFmtId="0" fontId="70" fillId="0" borderId="0"/>
    <xf numFmtId="0" fontId="122" fillId="0" borderId="66"/>
    <xf numFmtId="0" fontId="253" fillId="48" borderId="83"/>
    <xf numFmtId="0" fontId="278" fillId="0" borderId="0"/>
    <xf numFmtId="0" fontId="70" fillId="0" borderId="0"/>
    <xf numFmtId="0" fontId="70" fillId="0" borderId="0"/>
    <xf numFmtId="0" fontId="74" fillId="53" borderId="0"/>
    <xf numFmtId="0" fontId="272" fillId="82" borderId="116"/>
    <xf numFmtId="0" fontId="19" fillId="0" borderId="0"/>
    <xf numFmtId="0" fontId="19" fillId="0" borderId="0"/>
    <xf numFmtId="0" fontId="135" fillId="0" borderId="110"/>
    <xf numFmtId="0" fontId="139" fillId="44" borderId="61"/>
    <xf numFmtId="0" fontId="278" fillId="0" borderId="0"/>
    <xf numFmtId="0" fontId="70" fillId="0" borderId="0"/>
    <xf numFmtId="0" fontId="278" fillId="0" borderId="0"/>
    <xf numFmtId="0" fontId="278" fillId="0" borderId="0"/>
    <xf numFmtId="0" fontId="59" fillId="0" borderId="54"/>
    <xf numFmtId="0" fontId="63" fillId="0" borderId="55"/>
    <xf numFmtId="0" fontId="70" fillId="0" borderId="0"/>
    <xf numFmtId="0" fontId="185" fillId="0" borderId="0"/>
    <xf numFmtId="0" fontId="278" fillId="0" borderId="0"/>
    <xf numFmtId="0" fontId="139" fillId="44" borderId="61"/>
    <xf numFmtId="0" fontId="70" fillId="0" borderId="0"/>
    <xf numFmtId="0" fontId="278" fillId="0" borderId="0"/>
    <xf numFmtId="0" fontId="278" fillId="0" borderId="0"/>
    <xf numFmtId="0" fontId="278" fillId="0" borderId="0"/>
    <xf numFmtId="0" fontId="70" fillId="0" borderId="0"/>
    <xf numFmtId="0" fontId="70" fillId="0" borderId="0"/>
    <xf numFmtId="0" fontId="19" fillId="0" borderId="0"/>
    <xf numFmtId="0" fontId="19" fillId="0" borderId="0"/>
    <xf numFmtId="0" fontId="192" fillId="0" borderId="79"/>
    <xf numFmtId="0" fontId="70" fillId="0" borderId="0"/>
    <xf numFmtId="0" fontId="278" fillId="48" borderId="83"/>
    <xf numFmtId="0" fontId="70" fillId="0" borderId="0"/>
    <xf numFmtId="0" fontId="278" fillId="0" borderId="0"/>
    <xf numFmtId="0" fontId="70" fillId="0" borderId="0"/>
    <xf numFmtId="0" fontId="59" fillId="0" borderId="0"/>
    <xf numFmtId="0" fontId="70" fillId="0" borderId="0"/>
    <xf numFmtId="0" fontId="19" fillId="0" borderId="0"/>
    <xf numFmtId="0" fontId="70" fillId="0" borderId="0"/>
    <xf numFmtId="0" fontId="70" fillId="0" borderId="0"/>
    <xf numFmtId="0" fontId="139" fillId="44" borderId="61"/>
    <xf numFmtId="0" fontId="19" fillId="0" borderId="0"/>
    <xf numFmtId="0" fontId="70" fillId="0" borderId="0"/>
    <xf numFmtId="0" fontId="63" fillId="0" borderId="55"/>
    <xf numFmtId="0" fontId="278" fillId="0" borderId="0"/>
    <xf numFmtId="0" fontId="70" fillId="0" borderId="0"/>
    <xf numFmtId="0" fontId="70" fillId="0" borderId="0"/>
    <xf numFmtId="0" fontId="70" fillId="0" borderId="0"/>
    <xf numFmtId="0" fontId="272" fillId="0" borderId="144"/>
    <xf numFmtId="0" fontId="70" fillId="0" borderId="0"/>
    <xf numFmtId="0" fontId="70" fillId="0" borderId="0"/>
    <xf numFmtId="0" fontId="139" fillId="44" borderId="61"/>
    <xf numFmtId="0" fontId="70" fillId="0" borderId="0"/>
    <xf numFmtId="0" fontId="278" fillId="0" borderId="0"/>
    <xf numFmtId="0" fontId="70" fillId="0" borderId="0"/>
    <xf numFmtId="0" fontId="107" fillId="0" borderId="64"/>
    <xf numFmtId="0" fontId="70" fillId="0" borderId="0"/>
    <xf numFmtId="0" fontId="58" fillId="0" borderId="0"/>
    <xf numFmtId="0" fontId="253" fillId="48" borderId="83"/>
    <xf numFmtId="0" fontId="70" fillId="0" borderId="0"/>
    <xf numFmtId="0" fontId="278" fillId="0" borderId="0"/>
    <xf numFmtId="0" fontId="70" fillId="0" borderId="0"/>
    <xf numFmtId="0" fontId="278" fillId="0" borderId="0"/>
    <xf numFmtId="0" fontId="70" fillId="0" borderId="0"/>
    <xf numFmtId="0" fontId="70" fillId="0" borderId="0"/>
    <xf numFmtId="0" fontId="278" fillId="0" borderId="0"/>
    <xf numFmtId="0" fontId="19" fillId="0" borderId="0"/>
    <xf numFmtId="0" fontId="19" fillId="0" borderId="0"/>
    <xf numFmtId="0" fontId="278" fillId="0" borderId="0"/>
    <xf numFmtId="0" fontId="278" fillId="0" borderId="0"/>
    <xf numFmtId="0" fontId="70" fillId="0" borderId="0"/>
    <xf numFmtId="0" fontId="278" fillId="0" borderId="0"/>
    <xf numFmtId="0" fontId="70" fillId="0" borderId="0"/>
    <xf numFmtId="0" fontId="70" fillId="0" borderId="0"/>
    <xf numFmtId="0" fontId="278" fillId="48" borderId="83"/>
    <xf numFmtId="0" fontId="70" fillId="0" borderId="0"/>
    <xf numFmtId="0" fontId="70" fillId="0" borderId="0"/>
    <xf numFmtId="0" fontId="62" fillId="0" borderId="0"/>
    <xf numFmtId="0" fontId="272" fillId="82" borderId="116"/>
    <xf numFmtId="0" fontId="19" fillId="0" borderId="0"/>
    <xf numFmtId="0" fontId="270" fillId="0" borderId="112"/>
    <xf numFmtId="0" fontId="70" fillId="0" borderId="0"/>
    <xf numFmtId="0" fontId="74" fillId="60" borderId="0"/>
    <xf numFmtId="0" fontId="70" fillId="0" borderId="0"/>
    <xf numFmtId="0" fontId="59" fillId="0" borderId="54"/>
    <xf numFmtId="0" fontId="70" fillId="0" borderId="0"/>
    <xf numFmtId="0" fontId="19" fillId="0" borderId="0"/>
    <xf numFmtId="0" fontId="139" fillId="44" borderId="61"/>
    <xf numFmtId="0" fontId="139" fillId="44" borderId="61"/>
    <xf numFmtId="0" fontId="70" fillId="0" borderId="0"/>
    <xf numFmtId="0" fontId="253" fillId="48" borderId="83"/>
    <xf numFmtId="0" fontId="56" fillId="0" borderId="52"/>
    <xf numFmtId="0" fontId="70" fillId="0" borderId="0"/>
    <xf numFmtId="0" fontId="70" fillId="0" borderId="0"/>
    <xf numFmtId="0" fontId="59" fillId="0" borderId="54"/>
    <xf numFmtId="0" fontId="270" fillId="0" borderId="112"/>
    <xf numFmtId="0" fontId="70" fillId="0" borderId="0"/>
    <xf numFmtId="0" fontId="19" fillId="0" borderId="0"/>
    <xf numFmtId="0" fontId="19" fillId="0" borderId="0"/>
    <xf numFmtId="0" fontId="278" fillId="0" borderId="0"/>
    <xf numFmtId="0" fontId="251" fillId="0" borderId="0"/>
    <xf numFmtId="0" fontId="64" fillId="0" borderId="55"/>
    <xf numFmtId="0" fontId="19" fillId="0" borderId="0"/>
    <xf numFmtId="0" fontId="19" fillId="0" borderId="0"/>
    <xf numFmtId="0" fontId="70" fillId="0" borderId="0"/>
    <xf numFmtId="0" fontId="19" fillId="0" borderId="0"/>
    <xf numFmtId="0" fontId="70" fillId="0" borderId="0"/>
    <xf numFmtId="0" fontId="21" fillId="0" borderId="111"/>
    <xf numFmtId="0" fontId="19" fillId="0" borderId="0"/>
    <xf numFmtId="0" fontId="19" fillId="0" borderId="0"/>
    <xf numFmtId="0" fontId="70" fillId="0" borderId="0"/>
    <xf numFmtId="0" fontId="270" fillId="0" borderId="112"/>
    <xf numFmtId="0" fontId="139" fillId="44" borderId="61"/>
    <xf numFmtId="0" fontId="46" fillId="0" borderId="0"/>
    <xf numFmtId="0" fontId="70" fillId="0" borderId="0"/>
    <xf numFmtId="0" fontId="50" fillId="0" borderId="0"/>
    <xf numFmtId="0" fontId="70" fillId="0" borderId="0"/>
    <xf numFmtId="0" fontId="19" fillId="0" borderId="0"/>
    <xf numFmtId="0" fontId="70" fillId="0" borderId="0"/>
    <xf numFmtId="0" fontId="70" fillId="0" borderId="0"/>
    <xf numFmtId="0" fontId="278" fillId="0" borderId="0"/>
    <xf numFmtId="0" fontId="19" fillId="0" borderId="0"/>
    <xf numFmtId="0" fontId="52" fillId="0" borderId="0"/>
    <xf numFmtId="0" fontId="19" fillId="0" borderId="0"/>
    <xf numFmtId="0" fontId="278" fillId="0" borderId="0"/>
    <xf numFmtId="0" fontId="19" fillId="0" borderId="0"/>
    <xf numFmtId="0" fontId="278" fillId="0" borderId="0"/>
    <xf numFmtId="0" fontId="139" fillId="44" borderId="61"/>
    <xf numFmtId="0" fontId="70" fillId="0" borderId="0"/>
    <xf numFmtId="0" fontId="278" fillId="0" borderId="0"/>
    <xf numFmtId="0" fontId="70" fillId="0" borderId="0"/>
    <xf numFmtId="0" fontId="19" fillId="0" borderId="0"/>
    <xf numFmtId="0" fontId="8" fillId="45" borderId="0"/>
    <xf numFmtId="0" fontId="70" fillId="0" borderId="0"/>
    <xf numFmtId="0" fontId="270" fillId="0" borderId="112"/>
    <xf numFmtId="0" fontId="238" fillId="0" borderId="0"/>
    <xf numFmtId="0" fontId="278" fillId="0" borderId="0"/>
    <xf numFmtId="0" fontId="70" fillId="0" borderId="0"/>
    <xf numFmtId="0" fontId="278" fillId="0" borderId="0"/>
    <xf numFmtId="0" fontId="19" fillId="33" borderId="0"/>
    <xf numFmtId="0" fontId="70" fillId="0" borderId="0"/>
    <xf numFmtId="0" fontId="278" fillId="0" borderId="0"/>
    <xf numFmtId="0" fontId="70" fillId="0" borderId="0"/>
    <xf numFmtId="0" fontId="8" fillId="46" borderId="0"/>
    <xf numFmtId="0" fontId="70" fillId="47" borderId="0"/>
    <xf numFmtId="0" fontId="270" fillId="0" borderId="112"/>
    <xf numFmtId="0" fontId="272" fillId="0" borderId="144"/>
    <xf numFmtId="0" fontId="70" fillId="0" borderId="0"/>
    <xf numFmtId="0" fontId="70" fillId="0" borderId="0"/>
    <xf numFmtId="0" fontId="70" fillId="42" borderId="0"/>
    <xf numFmtId="0" fontId="278" fillId="0" borderId="0"/>
    <xf numFmtId="0" fontId="139" fillId="44" borderId="61"/>
    <xf numFmtId="0" fontId="19" fillId="0" borderId="0"/>
    <xf numFmtId="0" fontId="278" fillId="0" borderId="0"/>
    <xf numFmtId="0" fontId="278" fillId="0" borderId="0"/>
    <xf numFmtId="0" fontId="278" fillId="0" borderId="0"/>
    <xf numFmtId="0" fontId="192" fillId="0" borderId="79"/>
    <xf numFmtId="0" fontId="70" fillId="0" borderId="0"/>
    <xf numFmtId="0" fontId="70" fillId="0" borderId="0"/>
    <xf numFmtId="0" fontId="19" fillId="0" borderId="0"/>
    <xf numFmtId="0" fontId="140" fillId="44" borderId="61"/>
    <xf numFmtId="0" fontId="70" fillId="0" borderId="0"/>
    <xf numFmtId="0" fontId="10" fillId="0" borderId="168"/>
    <xf numFmtId="0" fontId="278" fillId="0" borderId="0"/>
    <xf numFmtId="0" fontId="19" fillId="0" borderId="0"/>
    <xf numFmtId="0" fontId="70" fillId="0" borderId="0"/>
    <xf numFmtId="0" fontId="270" fillId="0" borderId="112"/>
    <xf numFmtId="0" fontId="278" fillId="0" borderId="0"/>
    <xf numFmtId="0" fontId="59" fillId="0" borderId="0"/>
    <xf numFmtId="0" fontId="19" fillId="0" borderId="0"/>
    <xf numFmtId="0" fontId="19" fillId="0" borderId="0"/>
    <xf numFmtId="0" fontId="70" fillId="0" borderId="0"/>
    <xf numFmtId="0" fontId="278" fillId="48" borderId="83"/>
    <xf numFmtId="0" fontId="278" fillId="0" borderId="0"/>
    <xf numFmtId="0" fontId="278" fillId="0" borderId="0"/>
    <xf numFmtId="0" fontId="278" fillId="0" borderId="0"/>
    <xf numFmtId="0" fontId="8" fillId="48" borderId="0"/>
    <xf numFmtId="0" fontId="70" fillId="0" borderId="0"/>
    <xf numFmtId="0" fontId="59" fillId="0" borderId="54"/>
    <xf numFmtId="0" fontId="70" fillId="0" borderId="0"/>
    <xf numFmtId="0" fontId="70" fillId="0" borderId="0"/>
    <xf numFmtId="0" fontId="278" fillId="0" borderId="0"/>
    <xf numFmtId="0" fontId="278" fillId="0" borderId="0"/>
    <xf numFmtId="0" fontId="278" fillId="0" borderId="0"/>
    <xf numFmtId="0" fontId="278" fillId="48" borderId="83"/>
    <xf numFmtId="0" fontId="70" fillId="14" borderId="50"/>
    <xf numFmtId="0" fontId="70" fillId="0" borderId="0"/>
    <xf numFmtId="0" fontId="278" fillId="0" borderId="0"/>
    <xf numFmtId="0" fontId="19" fillId="0" borderId="0"/>
    <xf numFmtId="0" fontId="19" fillId="0" borderId="0"/>
    <xf numFmtId="0" fontId="70" fillId="0" borderId="0"/>
    <xf numFmtId="0" fontId="19" fillId="0" borderId="0"/>
    <xf numFmtId="0" fontId="8" fillId="52" borderId="0"/>
    <xf numFmtId="0" fontId="70" fillId="0" borderId="0"/>
    <xf numFmtId="0" fontId="70" fillId="0" borderId="0"/>
    <xf numFmtId="0" fontId="19" fillId="0" borderId="0"/>
    <xf numFmtId="0" fontId="19" fillId="0" borderId="0"/>
    <xf numFmtId="0" fontId="19" fillId="0" borderId="0"/>
    <xf numFmtId="0" fontId="278" fillId="48" borderId="83"/>
    <xf numFmtId="0" fontId="63" fillId="0" borderId="55"/>
    <xf numFmtId="0" fontId="272" fillId="0" borderId="0"/>
    <xf numFmtId="0" fontId="19" fillId="0" borderId="0"/>
    <xf numFmtId="0" fontId="19" fillId="0" borderId="0"/>
    <xf numFmtId="0" fontId="122" fillId="0" borderId="66"/>
    <xf numFmtId="0" fontId="19" fillId="0" borderId="0"/>
    <xf numFmtId="0" fontId="70" fillId="0" borderId="0"/>
    <xf numFmtId="0" fontId="278" fillId="0" borderId="0"/>
    <xf numFmtId="0" fontId="272" fillId="0" borderId="144"/>
    <xf numFmtId="0" fontId="19" fillId="0" borderId="0"/>
    <xf numFmtId="0" fontId="70" fillId="0" borderId="0"/>
    <xf numFmtId="0" fontId="70" fillId="0" borderId="0"/>
    <xf numFmtId="0" fontId="70" fillId="0" borderId="0"/>
    <xf numFmtId="0" fontId="70" fillId="0" borderId="0"/>
    <xf numFmtId="0" fontId="19" fillId="0" borderId="0"/>
    <xf numFmtId="0" fontId="19" fillId="0" borderId="0"/>
    <xf numFmtId="0" fontId="19" fillId="0" borderId="0"/>
    <xf numFmtId="0" fontId="70" fillId="0" borderId="0"/>
    <xf numFmtId="0" fontId="62" fillId="0" borderId="0"/>
    <xf numFmtId="0" fontId="278" fillId="48" borderId="83"/>
    <xf numFmtId="0" fontId="24" fillId="70" borderId="0"/>
    <xf numFmtId="0" fontId="70" fillId="0" borderId="0"/>
    <xf numFmtId="0" fontId="70" fillId="0" borderId="0"/>
    <xf numFmtId="0" fontId="19" fillId="0" borderId="0"/>
    <xf numFmtId="0" fontId="278" fillId="48" borderId="83"/>
    <xf numFmtId="0" fontId="19" fillId="0" borderId="0"/>
    <xf numFmtId="0" fontId="139" fillId="44" borderId="61"/>
    <xf numFmtId="0" fontId="19" fillId="0" borderId="0"/>
    <xf numFmtId="0" fontId="59" fillId="0" borderId="54"/>
    <xf numFmtId="0" fontId="278" fillId="0" borderId="0"/>
    <xf numFmtId="0" fontId="70" fillId="0" borderId="0"/>
    <xf numFmtId="0" fontId="270" fillId="0" borderId="112"/>
    <xf numFmtId="0" fontId="19" fillId="0" borderId="0"/>
    <xf numFmtId="0" fontId="19" fillId="0" borderId="0"/>
    <xf numFmtId="0" fontId="139" fillId="44" borderId="61"/>
    <xf numFmtId="0" fontId="278" fillId="0" borderId="0"/>
    <xf numFmtId="0" fontId="70" fillId="0" borderId="0"/>
    <xf numFmtId="0" fontId="70" fillId="0" borderId="0"/>
    <xf numFmtId="0" fontId="70" fillId="0" borderId="0"/>
    <xf numFmtId="0" fontId="278" fillId="48" borderId="83"/>
    <xf numFmtId="0" fontId="70" fillId="40" borderId="0"/>
    <xf numFmtId="0" fontId="278" fillId="0" borderId="0"/>
    <xf numFmtId="0" fontId="50" fillId="0" borderId="0"/>
    <xf numFmtId="0" fontId="278" fillId="0" borderId="0"/>
    <xf numFmtId="0" fontId="278" fillId="0" borderId="0"/>
    <xf numFmtId="0" fontId="278" fillId="0" borderId="0"/>
    <xf numFmtId="0" fontId="70" fillId="0" borderId="0"/>
    <xf numFmtId="0" fontId="70" fillId="0" borderId="0"/>
    <xf numFmtId="0" fontId="278" fillId="0" borderId="0"/>
    <xf numFmtId="0" fontId="70" fillId="0" borderId="0"/>
    <xf numFmtId="0" fontId="278" fillId="0" borderId="0"/>
    <xf numFmtId="0" fontId="19" fillId="0" borderId="0"/>
    <xf numFmtId="0" fontId="278" fillId="0" borderId="0"/>
    <xf numFmtId="0" fontId="19" fillId="0" borderId="0"/>
    <xf numFmtId="0" fontId="70" fillId="0" borderId="0"/>
    <xf numFmtId="0" fontId="139" fillId="44" borderId="61"/>
    <xf numFmtId="0" fontId="278" fillId="0" borderId="0"/>
    <xf numFmtId="0" fontId="70" fillId="0" borderId="0"/>
    <xf numFmtId="0" fontId="70" fillId="0" borderId="0"/>
    <xf numFmtId="0" fontId="278" fillId="0" borderId="0"/>
    <xf numFmtId="0" fontId="19" fillId="0" borderId="0"/>
    <xf numFmtId="0" fontId="70" fillId="0" borderId="0"/>
    <xf numFmtId="0" fontId="19" fillId="0" borderId="0"/>
    <xf numFmtId="0" fontId="70" fillId="0" borderId="0"/>
    <xf numFmtId="0" fontId="56" fillId="0" borderId="52"/>
    <xf numFmtId="0" fontId="278" fillId="0" borderId="0"/>
    <xf numFmtId="0" fontId="19" fillId="0" borderId="0"/>
    <xf numFmtId="0" fontId="70" fillId="0" borderId="0"/>
    <xf numFmtId="0" fontId="59" fillId="0" borderId="54"/>
    <xf numFmtId="0" fontId="19" fillId="0" borderId="0"/>
    <xf numFmtId="0" fontId="70" fillId="0" borderId="0"/>
    <xf numFmtId="0" fontId="70" fillId="0" borderId="0"/>
    <xf numFmtId="0" fontId="70" fillId="0" borderId="0"/>
    <xf numFmtId="0" fontId="19" fillId="0" borderId="0"/>
    <xf numFmtId="0" fontId="19" fillId="0" borderId="0"/>
    <xf numFmtId="0" fontId="81" fillId="0" borderId="132"/>
    <xf numFmtId="0" fontId="56" fillId="0" borderId="52"/>
    <xf numFmtId="0" fontId="19" fillId="0" borderId="0"/>
    <xf numFmtId="0" fontId="59" fillId="0" borderId="0"/>
    <xf numFmtId="0" fontId="19" fillId="0" borderId="0"/>
    <xf numFmtId="0" fontId="278" fillId="0" borderId="0"/>
    <xf numFmtId="0" fontId="70" fillId="0" borderId="0"/>
    <xf numFmtId="0" fontId="70" fillId="50" borderId="0"/>
    <xf numFmtId="0" fontId="70" fillId="0" borderId="0"/>
    <xf numFmtId="0" fontId="228" fillId="45" borderId="84"/>
    <xf numFmtId="0" fontId="70" fillId="0" borderId="0"/>
    <xf numFmtId="0" fontId="70" fillId="0" borderId="0"/>
    <xf numFmtId="0" fontId="70" fillId="0" borderId="0"/>
    <xf numFmtId="0" fontId="70" fillId="0" borderId="0"/>
    <xf numFmtId="0" fontId="70" fillId="0" borderId="0"/>
    <xf numFmtId="0" fontId="70" fillId="0" borderId="0"/>
    <xf numFmtId="0" fontId="19" fillId="14" borderId="50"/>
    <xf numFmtId="0" fontId="139" fillId="44" borderId="61"/>
    <xf numFmtId="0" fontId="70" fillId="0" borderId="0"/>
    <xf numFmtId="0" fontId="278" fillId="0" borderId="0"/>
    <xf numFmtId="0" fontId="19" fillId="0" borderId="0"/>
    <xf numFmtId="0" fontId="19" fillId="0" borderId="0"/>
    <xf numFmtId="0" fontId="19" fillId="0" borderId="0"/>
    <xf numFmtId="0" fontId="19" fillId="21" borderId="0"/>
    <xf numFmtId="0" fontId="19" fillId="0" borderId="0"/>
    <xf numFmtId="0" fontId="139" fillId="44" borderId="61"/>
    <xf numFmtId="0" fontId="56" fillId="0" borderId="52"/>
    <xf numFmtId="0" fontId="270" fillId="0" borderId="112"/>
    <xf numFmtId="0" fontId="19" fillId="0" borderId="0"/>
    <xf numFmtId="0" fontId="19" fillId="0" borderId="0"/>
    <xf numFmtId="0" fontId="70" fillId="0" borderId="0"/>
    <xf numFmtId="0" fontId="70" fillId="0" borderId="0"/>
    <xf numFmtId="0" fontId="19" fillId="0" borderId="0"/>
    <xf numFmtId="0" fontId="270" fillId="0" borderId="112"/>
    <xf numFmtId="0" fontId="278" fillId="0" borderId="0"/>
    <xf numFmtId="0" fontId="70" fillId="0" borderId="0"/>
    <xf numFmtId="0" fontId="70" fillId="0" borderId="0"/>
    <xf numFmtId="0" fontId="19" fillId="0" borderId="0"/>
    <xf numFmtId="0" fontId="278" fillId="0" borderId="0"/>
    <xf numFmtId="0" fontId="70" fillId="0" borderId="0"/>
    <xf numFmtId="0" fontId="270" fillId="0" borderId="112"/>
    <xf numFmtId="0" fontId="278" fillId="0" borderId="0"/>
    <xf numFmtId="0" fontId="70" fillId="0" borderId="0"/>
    <xf numFmtId="0" fontId="270" fillId="0" borderId="112"/>
    <xf numFmtId="0" fontId="19" fillId="0" borderId="0"/>
    <xf numFmtId="0" fontId="56" fillId="0" borderId="52"/>
    <xf numFmtId="0" fontId="70" fillId="0" borderId="0"/>
    <xf numFmtId="0" fontId="19" fillId="0" borderId="0"/>
    <xf numFmtId="0" fontId="19" fillId="0" borderId="0"/>
    <xf numFmtId="0" fontId="19" fillId="0" borderId="0"/>
    <xf numFmtId="0" fontId="270" fillId="0" borderId="112"/>
    <xf numFmtId="0" fontId="59" fillId="0" borderId="54"/>
    <xf numFmtId="0" fontId="196" fillId="11" borderId="0"/>
    <xf numFmtId="0" fontId="19" fillId="0" borderId="0"/>
    <xf numFmtId="0" fontId="70" fillId="0" borderId="0"/>
    <xf numFmtId="0" fontId="59" fillId="0" borderId="54"/>
    <xf numFmtId="0" fontId="19" fillId="0" borderId="0"/>
    <xf numFmtId="0" fontId="70" fillId="0" borderId="0"/>
    <xf numFmtId="0" fontId="278" fillId="0" borderId="0"/>
    <xf numFmtId="0" fontId="278" fillId="0" borderId="0"/>
    <xf numFmtId="0" fontId="278" fillId="0" borderId="0"/>
    <xf numFmtId="0" fontId="278" fillId="0" borderId="0"/>
    <xf numFmtId="0" fontId="19" fillId="20" borderId="0"/>
    <xf numFmtId="0" fontId="270" fillId="0" borderId="112"/>
    <xf numFmtId="0" fontId="19" fillId="48" borderId="0"/>
    <xf numFmtId="0" fontId="47" fillId="0" borderId="0"/>
    <xf numFmtId="0" fontId="70" fillId="0" borderId="0"/>
    <xf numFmtId="0" fontId="278" fillId="0" borderId="0"/>
    <xf numFmtId="0" fontId="278" fillId="48" borderId="83"/>
    <xf numFmtId="0" fontId="19" fillId="0" borderId="0"/>
    <xf numFmtId="0" fontId="70" fillId="0" borderId="0"/>
    <xf numFmtId="0" fontId="70" fillId="0" borderId="0"/>
    <xf numFmtId="0" fontId="70" fillId="0" borderId="0"/>
    <xf numFmtId="0" fontId="70" fillId="0" borderId="0"/>
    <xf numFmtId="0" fontId="139" fillId="44" borderId="61"/>
    <xf numFmtId="0" fontId="81" fillId="0" borderId="132"/>
    <xf numFmtId="0" fontId="270" fillId="0" borderId="112"/>
    <xf numFmtId="0" fontId="154" fillId="0" borderId="0"/>
    <xf numFmtId="0" fontId="59" fillId="0" borderId="54"/>
    <xf numFmtId="0" fontId="3" fillId="63" borderId="137"/>
    <xf numFmtId="0" fontId="46" fillId="0" borderId="0"/>
    <xf numFmtId="0" fontId="19" fillId="0" borderId="0"/>
    <xf numFmtId="0" fontId="64" fillId="0" borderId="55"/>
    <xf numFmtId="0" fontId="70" fillId="40" borderId="0"/>
    <xf numFmtId="0" fontId="270" fillId="0" borderId="112"/>
    <xf numFmtId="0" fontId="70" fillId="0" borderId="0"/>
    <xf numFmtId="0" fontId="278" fillId="48" borderId="83"/>
    <xf numFmtId="0" fontId="59" fillId="0" borderId="0"/>
    <xf numFmtId="0" fontId="270" fillId="0" borderId="112"/>
    <xf numFmtId="0" fontId="19" fillId="0" borderId="0"/>
    <xf numFmtId="0" fontId="278" fillId="0" borderId="0"/>
    <xf numFmtId="0" fontId="278" fillId="48" borderId="83"/>
    <xf numFmtId="0" fontId="70" fillId="0" borderId="0"/>
    <xf numFmtId="0" fontId="19" fillId="0" borderId="0"/>
    <xf numFmtId="0" fontId="139" fillId="44" borderId="61"/>
    <xf numFmtId="0" fontId="19" fillId="0" borderId="0"/>
    <xf numFmtId="0" fontId="139" fillId="44" borderId="61"/>
    <xf numFmtId="0" fontId="19" fillId="0" borderId="0"/>
    <xf numFmtId="0" fontId="270" fillId="0" borderId="112"/>
    <xf numFmtId="0" fontId="278" fillId="0" borderId="0"/>
    <xf numFmtId="0" fontId="278" fillId="0" borderId="0"/>
    <xf numFmtId="0" fontId="19" fillId="0" borderId="0"/>
    <xf numFmtId="0" fontId="139" fillId="44" borderId="61"/>
    <xf numFmtId="0" fontId="70" fillId="0" borderId="0"/>
    <xf numFmtId="0" fontId="276" fillId="0" borderId="132"/>
    <xf numFmtId="0" fontId="278" fillId="0" borderId="0"/>
    <xf numFmtId="0" fontId="70" fillId="0" borderId="0"/>
    <xf numFmtId="0" fontId="176" fillId="0" borderId="0"/>
    <xf numFmtId="0" fontId="272" fillId="0" borderId="144"/>
    <xf numFmtId="0" fontId="19" fillId="0" borderId="0"/>
    <xf numFmtId="0" fontId="70" fillId="0" borderId="0"/>
    <xf numFmtId="0" fontId="278" fillId="0" borderId="0"/>
    <xf numFmtId="0" fontId="70" fillId="0" borderId="0"/>
    <xf numFmtId="0" fontId="270" fillId="0" borderId="112"/>
    <xf numFmtId="0" fontId="70" fillId="46" borderId="0"/>
    <xf numFmtId="0" fontId="56" fillId="0" borderId="52"/>
    <xf numFmtId="0" fontId="70" fillId="0" borderId="0"/>
    <xf numFmtId="0" fontId="70" fillId="0" borderId="0"/>
    <xf numFmtId="0" fontId="19" fillId="0" borderId="0"/>
    <xf numFmtId="0" fontId="19" fillId="0" borderId="0"/>
    <xf numFmtId="0" fontId="19" fillId="0" borderId="0"/>
    <xf numFmtId="0" fontId="70" fillId="0" borderId="0"/>
    <xf numFmtId="0" fontId="278" fillId="0" borderId="0"/>
    <xf numFmtId="0" fontId="59" fillId="0" borderId="54"/>
    <xf numFmtId="0" fontId="270" fillId="0" borderId="112"/>
    <xf numFmtId="0" fontId="70" fillId="0" borderId="0"/>
    <xf numFmtId="0" fontId="278" fillId="0" borderId="0"/>
    <xf numFmtId="0" fontId="70" fillId="0" borderId="0"/>
    <xf numFmtId="0" fontId="70" fillId="0" borderId="0"/>
    <xf numFmtId="0" fontId="74" fillId="54" borderId="0"/>
    <xf numFmtId="0" fontId="70" fillId="0" borderId="0"/>
    <xf numFmtId="0" fontId="272" fillId="74" borderId="0"/>
    <xf numFmtId="0" fontId="70" fillId="0" borderId="0"/>
    <xf numFmtId="0" fontId="19" fillId="0" borderId="0"/>
    <xf numFmtId="0" fontId="70" fillId="0" borderId="0"/>
    <xf numFmtId="0" fontId="19" fillId="0" borderId="0"/>
    <xf numFmtId="0" fontId="278" fillId="0" borderId="0"/>
    <xf numFmtId="0" fontId="278" fillId="0" borderId="0"/>
    <xf numFmtId="0" fontId="278" fillId="0" borderId="0"/>
    <xf numFmtId="0" fontId="70" fillId="0" borderId="0"/>
    <xf numFmtId="0" fontId="70" fillId="0" borderId="0"/>
    <xf numFmtId="0" fontId="70" fillId="0" borderId="0"/>
    <xf numFmtId="0" fontId="19" fillId="0" borderId="0"/>
    <xf numFmtId="0" fontId="70" fillId="0" borderId="0"/>
    <xf numFmtId="0" fontId="278" fillId="0" borderId="0"/>
    <xf numFmtId="0" fontId="70" fillId="0" borderId="0"/>
    <xf numFmtId="0" fontId="278" fillId="0" borderId="0"/>
    <xf numFmtId="0" fontId="19" fillId="0" borderId="0"/>
    <xf numFmtId="0" fontId="278" fillId="0" borderId="0"/>
    <xf numFmtId="0" fontId="70" fillId="42" borderId="0"/>
    <xf numFmtId="0" fontId="278" fillId="0" borderId="0"/>
    <xf numFmtId="0" fontId="19" fillId="0" borderId="0"/>
    <xf numFmtId="0" fontId="70" fillId="0" borderId="0"/>
    <xf numFmtId="0" fontId="70" fillId="0" borderId="0"/>
    <xf numFmtId="0" fontId="70" fillId="0" borderId="0"/>
    <xf numFmtId="0" fontId="19" fillId="0" borderId="0"/>
    <xf numFmtId="0" fontId="270" fillId="0" borderId="112"/>
    <xf numFmtId="0" fontId="85" fillId="0" borderId="144"/>
    <xf numFmtId="0" fontId="278" fillId="0" borderId="0"/>
    <xf numFmtId="0" fontId="70" fillId="0" borderId="0"/>
    <xf numFmtId="0" fontId="19" fillId="0" borderId="0"/>
    <xf numFmtId="0" fontId="19" fillId="0" borderId="0"/>
    <xf numFmtId="0" fontId="122" fillId="0" borderId="66"/>
    <xf numFmtId="0" fontId="278" fillId="0" borderId="0"/>
    <xf numFmtId="0" fontId="19" fillId="0" borderId="0"/>
    <xf numFmtId="0" fontId="70" fillId="0" borderId="0"/>
    <xf numFmtId="0" fontId="278" fillId="0" borderId="0"/>
    <xf numFmtId="0" fontId="70" fillId="0" borderId="0"/>
    <xf numFmtId="0" fontId="70" fillId="0" borderId="0"/>
    <xf numFmtId="0" fontId="8" fillId="52" borderId="0"/>
    <xf numFmtId="0" fontId="70" fillId="0" borderId="0"/>
    <xf numFmtId="0" fontId="70" fillId="0" borderId="0"/>
    <xf numFmtId="0" fontId="278" fillId="48" borderId="83"/>
    <xf numFmtId="0" fontId="278" fillId="0" borderId="0"/>
    <xf numFmtId="0" fontId="8" fillId="44" borderId="0"/>
    <xf numFmtId="0" fontId="3" fillId="63" borderId="137"/>
    <xf numFmtId="0" fontId="208" fillId="1" borderId="132"/>
    <xf numFmtId="0" fontId="70" fillId="0" borderId="0"/>
    <xf numFmtId="0" fontId="19" fillId="0" borderId="0"/>
    <xf numFmtId="0" fontId="46" fillId="0" borderId="0"/>
    <xf numFmtId="0" fontId="19" fillId="0" borderId="0"/>
    <xf numFmtId="0" fontId="70" fillId="0" borderId="0"/>
    <xf numFmtId="0" fontId="19" fillId="0" borderId="0"/>
    <xf numFmtId="0" fontId="70" fillId="0" borderId="0"/>
    <xf numFmtId="0" fontId="45" fillId="15" borderId="0"/>
    <xf numFmtId="0" fontId="19" fillId="0" borderId="0"/>
    <xf numFmtId="0" fontId="70" fillId="0" borderId="0"/>
    <xf numFmtId="0" fontId="19" fillId="0" borderId="0"/>
    <xf numFmtId="0" fontId="278" fillId="0" borderId="0"/>
    <xf numFmtId="0" fontId="19" fillId="0" borderId="0"/>
    <xf numFmtId="0" fontId="70" fillId="0" borderId="0"/>
    <xf numFmtId="0" fontId="278" fillId="48" borderId="83"/>
    <xf numFmtId="0" fontId="70" fillId="0" borderId="0"/>
    <xf numFmtId="0" fontId="139" fillId="44" borderId="61"/>
    <xf numFmtId="0" fontId="70" fillId="0" borderId="0"/>
    <xf numFmtId="0" fontId="278" fillId="0" borderId="0"/>
    <xf numFmtId="0" fontId="76" fillId="55" borderId="0"/>
    <xf numFmtId="0" fontId="70" fillId="0" borderId="0"/>
    <xf numFmtId="0" fontId="70" fillId="0" borderId="0"/>
    <xf numFmtId="0" fontId="19" fillId="0" borderId="0"/>
    <xf numFmtId="0" fontId="70" fillId="0" borderId="0"/>
    <xf numFmtId="0" fontId="19" fillId="0" borderId="0"/>
    <xf numFmtId="0" fontId="278" fillId="0" borderId="0"/>
    <xf numFmtId="0" fontId="70" fillId="0" borderId="0"/>
    <xf numFmtId="0" fontId="278" fillId="0" borderId="0"/>
    <xf numFmtId="0" fontId="70" fillId="0" borderId="0"/>
    <xf numFmtId="0" fontId="56" fillId="0" borderId="52"/>
    <xf numFmtId="0" fontId="70" fillId="0" borderId="0"/>
    <xf numFmtId="0" fontId="278" fillId="0" borderId="0"/>
    <xf numFmtId="0" fontId="119" fillId="0" borderId="54"/>
    <xf numFmtId="0" fontId="278" fillId="0" borderId="0"/>
    <xf numFmtId="0" fontId="19" fillId="0" borderId="0"/>
    <xf numFmtId="0" fontId="278" fillId="0" borderId="0"/>
    <xf numFmtId="0" fontId="70" fillId="0" borderId="0"/>
    <xf numFmtId="0" fontId="70" fillId="0" borderId="0"/>
    <xf numFmtId="0" fontId="70" fillId="0" borderId="0"/>
    <xf numFmtId="0" fontId="278" fillId="0" borderId="0"/>
    <xf numFmtId="0" fontId="70" fillId="0" borderId="0"/>
    <xf numFmtId="0" fontId="278" fillId="0" borderId="0"/>
    <xf numFmtId="0" fontId="70" fillId="0" borderId="0"/>
    <xf numFmtId="0" fontId="278" fillId="0" borderId="0"/>
    <xf numFmtId="0" fontId="56" fillId="0" borderId="52"/>
    <xf numFmtId="0" fontId="19" fillId="0" borderId="0"/>
    <xf numFmtId="0" fontId="19" fillId="0" borderId="0"/>
    <xf numFmtId="0" fontId="70" fillId="0" borderId="0"/>
    <xf numFmtId="0" fontId="70" fillId="0" borderId="0"/>
    <xf numFmtId="0" fontId="278" fillId="0" borderId="0"/>
    <xf numFmtId="0" fontId="19" fillId="0" borderId="0"/>
    <xf numFmtId="0" fontId="19" fillId="0" borderId="0"/>
    <xf numFmtId="0" fontId="70" fillId="0" borderId="0"/>
    <xf numFmtId="0" fontId="70" fillId="0" borderId="0"/>
    <xf numFmtId="0" fontId="278" fillId="0" borderId="0"/>
    <xf numFmtId="0" fontId="19" fillId="0" borderId="0"/>
    <xf numFmtId="0" fontId="70" fillId="0" borderId="0"/>
    <xf numFmtId="0" fontId="70" fillId="0" borderId="0"/>
    <xf numFmtId="0" fontId="278" fillId="0" borderId="0"/>
    <xf numFmtId="0" fontId="63" fillId="0" borderId="55"/>
    <xf numFmtId="0" fontId="278" fillId="0" borderId="0"/>
    <xf numFmtId="0" fontId="278" fillId="0" borderId="0"/>
    <xf numFmtId="0" fontId="70" fillId="0" borderId="0"/>
    <xf numFmtId="0" fontId="70" fillId="0" borderId="0"/>
    <xf numFmtId="0" fontId="74" fillId="59" borderId="0"/>
    <xf numFmtId="0" fontId="70" fillId="0" borderId="0"/>
    <xf numFmtId="0" fontId="19" fillId="0" borderId="0"/>
    <xf numFmtId="0" fontId="70" fillId="0" borderId="0"/>
    <xf numFmtId="0" fontId="19" fillId="0" borderId="0"/>
    <xf numFmtId="0" fontId="270" fillId="0" borderId="112"/>
    <xf numFmtId="0" fontId="70" fillId="0" borderId="0"/>
    <xf numFmtId="0" fontId="208" fillId="1" borderId="132"/>
    <xf numFmtId="0" fontId="59" fillId="0" borderId="54"/>
    <xf numFmtId="0" fontId="19" fillId="0" borderId="0"/>
    <xf numFmtId="0" fontId="19" fillId="0" borderId="0"/>
    <xf numFmtId="0" fontId="19" fillId="0" borderId="0"/>
    <xf numFmtId="0" fontId="157" fillId="76" borderId="128"/>
    <xf numFmtId="0" fontId="270" fillId="0" borderId="112"/>
    <xf numFmtId="0" fontId="59" fillId="0" borderId="54"/>
    <xf numFmtId="0" fontId="278" fillId="48" borderId="83"/>
    <xf numFmtId="0" fontId="19" fillId="0" borderId="0"/>
    <xf numFmtId="0" fontId="70" fillId="0" borderId="0"/>
    <xf numFmtId="0" fontId="19" fillId="0" borderId="0"/>
    <xf numFmtId="0" fontId="270" fillId="0" borderId="112"/>
    <xf numFmtId="0" fontId="278" fillId="0" borderId="0"/>
    <xf numFmtId="0" fontId="70" fillId="0" borderId="0"/>
    <xf numFmtId="0" fontId="70" fillId="0" borderId="0"/>
    <xf numFmtId="0" fontId="208" fillId="0" borderId="0"/>
    <xf numFmtId="0" fontId="278" fillId="0" borderId="0"/>
    <xf numFmtId="0" fontId="70" fillId="0" borderId="0"/>
    <xf numFmtId="0" fontId="19" fillId="0" borderId="0"/>
    <xf numFmtId="0" fontId="139" fillId="44" borderId="61"/>
    <xf numFmtId="0" fontId="52" fillId="0" borderId="0"/>
    <xf numFmtId="0" fontId="59" fillId="0" borderId="54"/>
    <xf numFmtId="0" fontId="59" fillId="0" borderId="54"/>
    <xf numFmtId="0" fontId="70" fillId="0" borderId="0"/>
    <xf numFmtId="0" fontId="70" fillId="0" borderId="0"/>
    <xf numFmtId="0" fontId="70" fillId="0" borderId="0"/>
    <xf numFmtId="0" fontId="19" fillId="0" borderId="0"/>
    <xf numFmtId="0" fontId="79" fillId="0" borderId="168"/>
    <xf numFmtId="0" fontId="278" fillId="0" borderId="0"/>
    <xf numFmtId="0" fontId="278" fillId="0" borderId="0"/>
    <xf numFmtId="0" fontId="272" fillId="0" borderId="144"/>
    <xf numFmtId="0" fontId="70" fillId="0" borderId="0"/>
    <xf numFmtId="0" fontId="59" fillId="0" borderId="54"/>
    <xf numFmtId="0" fontId="62" fillId="0" borderId="0"/>
    <xf numFmtId="0" fontId="70" fillId="0" borderId="0"/>
    <xf numFmtId="0" fontId="70" fillId="0" borderId="0"/>
    <xf numFmtId="0" fontId="19" fillId="0" borderId="0"/>
    <xf numFmtId="0" fontId="70" fillId="0" borderId="0"/>
    <xf numFmtId="0" fontId="272" fillId="0" borderId="144"/>
    <xf numFmtId="0" fontId="19" fillId="0" borderId="0"/>
    <xf numFmtId="0" fontId="19" fillId="0" borderId="0"/>
    <xf numFmtId="0" fontId="278" fillId="0" borderId="0"/>
    <xf numFmtId="0" fontId="56" fillId="0" borderId="52"/>
    <xf numFmtId="0" fontId="19" fillId="0" borderId="0"/>
    <xf numFmtId="0" fontId="70" fillId="0" borderId="0"/>
    <xf numFmtId="0" fontId="270" fillId="0" borderId="112"/>
    <xf numFmtId="0" fontId="19" fillId="0" borderId="0"/>
    <xf numFmtId="0" fontId="70" fillId="0" borderId="0"/>
    <xf numFmtId="0" fontId="278" fillId="48" borderId="83"/>
    <xf numFmtId="0" fontId="278" fillId="0" borderId="0"/>
    <xf numFmtId="0" fontId="8" fillId="44" borderId="0"/>
    <xf numFmtId="0" fontId="278" fillId="0" borderId="0"/>
    <xf numFmtId="0" fontId="278" fillId="0" borderId="0"/>
    <xf numFmtId="0" fontId="19" fillId="0" borderId="0"/>
    <xf numFmtId="0" fontId="278" fillId="0" borderId="0"/>
    <xf numFmtId="0" fontId="19" fillId="0" borderId="0"/>
    <xf numFmtId="0" fontId="19" fillId="0" borderId="0"/>
    <xf numFmtId="0" fontId="70" fillId="0" borderId="0"/>
    <xf numFmtId="0" fontId="70" fillId="0" borderId="0"/>
    <xf numFmtId="0" fontId="19" fillId="0" borderId="0"/>
    <xf numFmtId="0" fontId="19" fillId="0" borderId="0"/>
    <xf numFmtId="0" fontId="19" fillId="0" borderId="0"/>
    <xf numFmtId="0" fontId="56" fillId="0" borderId="52"/>
    <xf numFmtId="0" fontId="70" fillId="0" borderId="0"/>
    <xf numFmtId="0" fontId="70" fillId="0" borderId="0"/>
    <xf numFmtId="0" fontId="56" fillId="0" borderId="52"/>
    <xf numFmtId="0" fontId="19" fillId="0" borderId="0"/>
    <xf numFmtId="0" fontId="70" fillId="0" borderId="0"/>
    <xf numFmtId="0" fontId="74" fillId="53" borderId="0"/>
    <xf numFmtId="0" fontId="198" fillId="86" borderId="146"/>
    <xf numFmtId="0" fontId="128" fillId="0" borderId="0"/>
    <xf numFmtId="0" fontId="278" fillId="0" borderId="0"/>
    <xf numFmtId="0" fontId="139" fillId="44" borderId="61"/>
    <xf numFmtId="0" fontId="19" fillId="0" borderId="0"/>
    <xf numFmtId="0" fontId="19" fillId="0" borderId="0"/>
    <xf numFmtId="0" fontId="46" fillId="0" borderId="0"/>
    <xf numFmtId="0" fontId="19" fillId="0" borderId="0"/>
    <xf numFmtId="0" fontId="270" fillId="0" borderId="112"/>
    <xf numFmtId="0" fontId="19" fillId="0" borderId="0"/>
    <xf numFmtId="0" fontId="74" fillId="49" borderId="0"/>
    <xf numFmtId="0" fontId="278" fillId="0" borderId="0"/>
    <xf numFmtId="0" fontId="278" fillId="0" borderId="0"/>
    <xf numFmtId="0" fontId="19" fillId="32" borderId="0"/>
    <xf numFmtId="0" fontId="46" fillId="0" borderId="0"/>
    <xf numFmtId="0" fontId="70" fillId="0" borderId="0"/>
    <xf numFmtId="0" fontId="278" fillId="0" borderId="0"/>
    <xf numFmtId="0" fontId="278" fillId="0" borderId="0"/>
    <xf numFmtId="0" fontId="270" fillId="0" borderId="112"/>
    <xf numFmtId="0" fontId="278" fillId="61" borderId="0"/>
    <xf numFmtId="0" fontId="70" fillId="0" borderId="0"/>
    <xf numFmtId="0" fontId="62" fillId="0" borderId="0"/>
    <xf numFmtId="0" fontId="70" fillId="0" borderId="0"/>
    <xf numFmtId="0" fontId="70" fillId="0" borderId="0"/>
    <xf numFmtId="0" fontId="70" fillId="0" borderId="0"/>
    <xf numFmtId="0" fontId="278" fillId="0" borderId="0"/>
    <xf numFmtId="0" fontId="278" fillId="0" borderId="0"/>
    <xf numFmtId="0" fontId="19" fillId="0" borderId="0"/>
    <xf numFmtId="0" fontId="139" fillId="44" borderId="61"/>
    <xf numFmtId="0" fontId="278" fillId="0" borderId="0"/>
    <xf numFmtId="0" fontId="70" fillId="0" borderId="0"/>
    <xf numFmtId="0" fontId="272" fillId="0" borderId="168"/>
    <xf numFmtId="0" fontId="19" fillId="0" borderId="0"/>
    <xf numFmtId="0" fontId="278" fillId="0" borderId="0"/>
    <xf numFmtId="0" fontId="19" fillId="0" borderId="0"/>
    <xf numFmtId="0" fontId="57" fillId="0" borderId="53"/>
    <xf numFmtId="0" fontId="70" fillId="0" borderId="0"/>
    <xf numFmtId="0" fontId="70" fillId="0" borderId="0"/>
    <xf numFmtId="0" fontId="278" fillId="48" borderId="83"/>
    <xf numFmtId="0" fontId="19" fillId="0" borderId="0"/>
    <xf numFmtId="0" fontId="70" fillId="0" borderId="0"/>
    <xf numFmtId="0" fontId="278" fillId="0" borderId="0"/>
    <xf numFmtId="0" fontId="19" fillId="0" borderId="0"/>
    <xf numFmtId="0" fontId="85" fillId="51" borderId="107"/>
    <xf numFmtId="0" fontId="19" fillId="0" borderId="0"/>
    <xf numFmtId="0" fontId="70" fillId="0" borderId="0"/>
    <xf numFmtId="0" fontId="278" fillId="0" borderId="0"/>
    <xf numFmtId="0" fontId="70" fillId="0" borderId="0"/>
    <xf numFmtId="0" fontId="70" fillId="0" borderId="0"/>
    <xf numFmtId="0" fontId="278" fillId="0" borderId="0"/>
    <xf numFmtId="0" fontId="74" fillId="60" borderId="0"/>
    <xf numFmtId="0" fontId="278" fillId="0" borderId="0"/>
    <xf numFmtId="0" fontId="19" fillId="0" borderId="0"/>
    <xf numFmtId="0" fontId="278" fillId="0" borderId="0"/>
    <xf numFmtId="0" fontId="270" fillId="0" borderId="112"/>
    <xf numFmtId="0" fontId="70" fillId="0" borderId="0"/>
    <xf numFmtId="0" fontId="70" fillId="0" borderId="0"/>
    <xf numFmtId="0" fontId="19" fillId="0" borderId="0"/>
    <xf numFmtId="0" fontId="278" fillId="0" borderId="0"/>
    <xf numFmtId="0" fontId="70" fillId="39" borderId="0"/>
    <xf numFmtId="0" fontId="278" fillId="0" borderId="0"/>
    <xf numFmtId="0" fontId="278" fillId="0" borderId="0"/>
    <xf numFmtId="0" fontId="19" fillId="0" borderId="0"/>
    <xf numFmtId="0" fontId="70" fillId="0" borderId="0"/>
    <xf numFmtId="0" fontId="278" fillId="0" borderId="0"/>
    <xf numFmtId="0" fontId="70" fillId="0" borderId="0"/>
    <xf numFmtId="0" fontId="70" fillId="0" borderId="0"/>
    <xf numFmtId="0" fontId="46" fillId="0" borderId="0"/>
    <xf numFmtId="0" fontId="19" fillId="0" borderId="0"/>
    <xf numFmtId="0" fontId="70" fillId="0" borderId="0"/>
    <xf numFmtId="0" fontId="70" fillId="0" borderId="0"/>
    <xf numFmtId="0" fontId="70" fillId="0" borderId="0"/>
    <xf numFmtId="0" fontId="19" fillId="0" borderId="0"/>
    <xf numFmtId="0" fontId="70" fillId="0" borderId="0"/>
    <xf numFmtId="0" fontId="139" fillId="44" borderId="61"/>
    <xf numFmtId="0" fontId="70" fillId="0" borderId="0"/>
    <xf numFmtId="0" fontId="278" fillId="0" borderId="0"/>
    <xf numFmtId="0" fontId="70" fillId="0" borderId="0"/>
    <xf numFmtId="0" fontId="99" fillId="45" borderId="61"/>
    <xf numFmtId="0" fontId="278" fillId="0" borderId="0"/>
    <xf numFmtId="0" fontId="70" fillId="0" borderId="0"/>
    <xf numFmtId="0" fontId="70" fillId="0" borderId="0"/>
    <xf numFmtId="0" fontId="19" fillId="0" borderId="0"/>
    <xf numFmtId="0" fontId="85" fillId="0" borderId="114"/>
    <xf numFmtId="0" fontId="278" fillId="0" borderId="0"/>
    <xf numFmtId="0" fontId="56" fillId="0" borderId="52"/>
    <xf numFmtId="0" fontId="70" fillId="0" borderId="0"/>
    <xf numFmtId="0" fontId="278" fillId="0" borderId="0"/>
    <xf numFmtId="0" fontId="19" fillId="36" borderId="0"/>
    <xf numFmtId="0" fontId="272" fillId="82" borderId="116"/>
    <xf numFmtId="0" fontId="70" fillId="0" borderId="0"/>
    <xf numFmtId="0" fontId="278" fillId="48" borderId="83"/>
    <xf numFmtId="0" fontId="70" fillId="0" borderId="0"/>
    <xf numFmtId="0" fontId="19" fillId="0" borderId="0"/>
    <xf numFmtId="0" fontId="139" fillId="44" borderId="61"/>
    <xf numFmtId="0" fontId="119" fillId="0" borderId="0"/>
    <xf numFmtId="0" fontId="278" fillId="0" borderId="0"/>
    <xf numFmtId="0" fontId="19" fillId="0" borderId="0"/>
    <xf numFmtId="0" fontId="278" fillId="0" borderId="0"/>
    <xf numFmtId="0" fontId="170" fillId="0" borderId="0"/>
    <xf numFmtId="0" fontId="70" fillId="42" borderId="0"/>
    <xf numFmtId="0" fontId="228" fillId="45" borderId="84"/>
    <xf numFmtId="0" fontId="19" fillId="0" borderId="0"/>
    <xf numFmtId="0" fontId="64" fillId="0" borderId="55"/>
    <xf numFmtId="0" fontId="278" fillId="0" borderId="0"/>
    <xf numFmtId="0" fontId="139" fillId="44" borderId="61"/>
    <xf numFmtId="0" fontId="70" fillId="0" borderId="0"/>
    <xf numFmtId="0" fontId="19" fillId="0" borderId="0"/>
    <xf numFmtId="0" fontId="45" fillId="57" borderId="0"/>
    <xf numFmtId="0" fontId="70" fillId="0" borderId="0"/>
    <xf numFmtId="0" fontId="70" fillId="0" borderId="0"/>
    <xf numFmtId="0" fontId="278" fillId="0" borderId="0"/>
    <xf numFmtId="0" fontId="270" fillId="0" borderId="112"/>
    <xf numFmtId="0" fontId="278" fillId="0" borderId="0"/>
    <xf numFmtId="0" fontId="70" fillId="42" borderId="0"/>
    <xf numFmtId="0" fontId="278" fillId="48" borderId="83"/>
    <xf numFmtId="0" fontId="70" fillId="0" borderId="0"/>
    <xf numFmtId="0" fontId="140" fillId="44" borderId="61"/>
    <xf numFmtId="0" fontId="70" fillId="0" borderId="0"/>
    <xf numFmtId="0" fontId="70" fillId="0" borderId="0"/>
    <xf numFmtId="0" fontId="70" fillId="0" borderId="0"/>
    <xf numFmtId="0" fontId="270" fillId="0" borderId="112"/>
    <xf numFmtId="0" fontId="70" fillId="0" borderId="0"/>
    <xf numFmtId="0" fontId="17" fillId="0" borderId="0"/>
    <xf numFmtId="0" fontId="70" fillId="0" borderId="0"/>
    <xf numFmtId="0" fontId="70" fillId="0" borderId="0"/>
    <xf numFmtId="0" fontId="278" fillId="0" borderId="0"/>
    <xf numFmtId="0" fontId="74" fillId="54" borderId="0"/>
    <xf numFmtId="0" fontId="19" fillId="29" borderId="0"/>
    <xf numFmtId="0" fontId="278" fillId="0" borderId="0"/>
    <xf numFmtId="0" fontId="278" fillId="0" borderId="0"/>
    <xf numFmtId="0" fontId="278" fillId="0" borderId="0"/>
    <xf numFmtId="0" fontId="70" fillId="0" borderId="0"/>
    <xf numFmtId="0" fontId="278" fillId="0" borderId="0"/>
    <xf numFmtId="0" fontId="278" fillId="0" borderId="0"/>
    <xf numFmtId="0" fontId="19" fillId="28" borderId="0"/>
    <xf numFmtId="0" fontId="278" fillId="0" borderId="0"/>
    <xf numFmtId="0" fontId="278" fillId="0" borderId="0"/>
    <xf numFmtId="0" fontId="19" fillId="0" borderId="0"/>
    <xf numFmtId="0" fontId="19" fillId="0" borderId="0"/>
    <xf numFmtId="0" fontId="272" fillId="82" borderId="116"/>
    <xf numFmtId="0" fontId="208" fillId="1" borderId="132"/>
    <xf numFmtId="0" fontId="19" fillId="0" borderId="0"/>
    <xf numFmtId="0" fontId="70" fillId="0" borderId="0"/>
    <xf numFmtId="0" fontId="270" fillId="0" borderId="112"/>
    <xf numFmtId="0" fontId="56" fillId="0" borderId="52"/>
    <xf numFmtId="0" fontId="278" fillId="0" borderId="0"/>
    <xf numFmtId="0" fontId="19" fillId="0" borderId="0"/>
    <xf numFmtId="0" fontId="70" fillId="0" borderId="0"/>
    <xf numFmtId="0" fontId="70" fillId="0" borderId="0"/>
    <xf numFmtId="0" fontId="70" fillId="0" borderId="0"/>
    <xf numFmtId="0" fontId="19" fillId="0" borderId="0"/>
    <xf numFmtId="0" fontId="19" fillId="0" borderId="0"/>
    <xf numFmtId="0" fontId="278" fillId="48" borderId="83"/>
    <xf numFmtId="0" fontId="70" fillId="0" borderId="0"/>
    <xf numFmtId="0" fontId="70" fillId="0" borderId="0"/>
    <xf numFmtId="0" fontId="270" fillId="0" borderId="112"/>
    <xf numFmtId="0" fontId="278" fillId="0" borderId="0"/>
    <xf numFmtId="0" fontId="19" fillId="0" borderId="0"/>
    <xf numFmtId="0" fontId="278" fillId="0" borderId="0"/>
    <xf numFmtId="0" fontId="57" fillId="0" borderId="53"/>
    <xf numFmtId="0" fontId="278" fillId="0" borderId="0"/>
    <xf numFmtId="0" fontId="278" fillId="0" borderId="0"/>
    <xf numFmtId="0" fontId="270" fillId="0" borderId="112"/>
    <xf numFmtId="0" fontId="70" fillId="0" borderId="0"/>
    <xf numFmtId="0" fontId="278" fillId="0" borderId="0"/>
    <xf numFmtId="0" fontId="70" fillId="0" borderId="0"/>
    <xf numFmtId="0" fontId="158" fillId="0" borderId="0"/>
    <xf numFmtId="0" fontId="139" fillId="44" borderId="61"/>
    <xf numFmtId="0" fontId="278" fillId="0" borderId="0"/>
    <xf numFmtId="0" fontId="70" fillId="0" borderId="0"/>
    <xf numFmtId="0" fontId="19" fillId="0" borderId="0"/>
    <xf numFmtId="0" fontId="19" fillId="0" borderId="0"/>
    <xf numFmtId="0" fontId="278" fillId="0" borderId="0"/>
    <xf numFmtId="0" fontId="278" fillId="0" borderId="0"/>
    <xf numFmtId="0" fontId="19" fillId="0" borderId="0"/>
    <xf numFmtId="0" fontId="19" fillId="37" borderId="0"/>
    <xf numFmtId="0" fontId="278" fillId="0" borderId="0"/>
    <xf numFmtId="0" fontId="278" fillId="0" borderId="0"/>
    <xf numFmtId="0" fontId="278" fillId="0" borderId="0"/>
    <xf numFmtId="0" fontId="70" fillId="0" borderId="0"/>
    <xf numFmtId="0" fontId="19" fillId="0" borderId="0"/>
    <xf numFmtId="0" fontId="70" fillId="0" borderId="0"/>
    <xf numFmtId="0" fontId="81" fillId="0" borderId="132"/>
    <xf numFmtId="0" fontId="70" fillId="0" borderId="0"/>
    <xf numFmtId="0" fontId="139" fillId="44" borderId="61"/>
    <xf numFmtId="0" fontId="19" fillId="0" borderId="0"/>
    <xf numFmtId="0" fontId="278" fillId="48" borderId="83"/>
    <xf numFmtId="0" fontId="278" fillId="0" borderId="0"/>
    <xf numFmtId="0" fontId="278" fillId="0" borderId="0"/>
    <xf numFmtId="0" fontId="70" fillId="0" borderId="0"/>
    <xf numFmtId="0" fontId="278" fillId="0" borderId="0"/>
    <xf numFmtId="0" fontId="270" fillId="0" borderId="112"/>
    <xf numFmtId="0" fontId="278" fillId="0" borderId="0"/>
    <xf numFmtId="0" fontId="278" fillId="0" borderId="0"/>
    <xf numFmtId="0" fontId="278" fillId="0" borderId="0"/>
    <xf numFmtId="0" fontId="278" fillId="0" borderId="0"/>
    <xf numFmtId="0" fontId="278" fillId="0" borderId="0"/>
    <xf numFmtId="0" fontId="70" fillId="0" borderId="0"/>
    <xf numFmtId="0" fontId="19" fillId="0" borderId="0"/>
    <xf numFmtId="0" fontId="70" fillId="0" borderId="0"/>
    <xf numFmtId="0" fontId="70" fillId="0" borderId="0"/>
    <xf numFmtId="0" fontId="270" fillId="0" borderId="112"/>
    <xf numFmtId="0" fontId="70" fillId="0" borderId="0"/>
    <xf numFmtId="0" fontId="19" fillId="0" borderId="0"/>
    <xf numFmtId="0" fontId="70" fillId="0" borderId="0"/>
    <xf numFmtId="0" fontId="70" fillId="0" borderId="0"/>
    <xf numFmtId="0" fontId="278" fillId="0" borderId="0"/>
    <xf numFmtId="0" fontId="270" fillId="0" borderId="112"/>
    <xf numFmtId="0" fontId="70" fillId="0" borderId="0"/>
    <xf numFmtId="0" fontId="73" fillId="37" borderId="0"/>
    <xf numFmtId="0" fontId="278" fillId="0" borderId="0"/>
    <xf numFmtId="0" fontId="228" fillId="45" borderId="84"/>
    <xf numFmtId="0" fontId="19" fillId="0" borderId="0"/>
    <xf numFmtId="0" fontId="278" fillId="0" borderId="0"/>
    <xf numFmtId="0" fontId="70" fillId="0" borderId="0"/>
    <xf numFmtId="0" fontId="19" fillId="0" borderId="0"/>
    <xf numFmtId="0" fontId="19" fillId="32" borderId="0"/>
    <xf numFmtId="0" fontId="19" fillId="0" borderId="0"/>
    <xf numFmtId="0" fontId="19" fillId="0" borderId="0"/>
    <xf numFmtId="0" fontId="19" fillId="0" borderId="0"/>
    <xf numFmtId="0" fontId="278" fillId="0" borderId="0"/>
    <xf numFmtId="0" fontId="19" fillId="0" borderId="0"/>
    <xf numFmtId="0" fontId="70" fillId="0" borderId="0"/>
    <xf numFmtId="0" fontId="70" fillId="0" borderId="0"/>
    <xf numFmtId="0" fontId="278" fillId="0" borderId="0"/>
    <xf numFmtId="0" fontId="270" fillId="0" borderId="112"/>
    <xf numFmtId="0" fontId="19" fillId="0" borderId="0"/>
    <xf numFmtId="0" fontId="70" fillId="0" borderId="0"/>
    <xf numFmtId="0" fontId="19" fillId="0" borderId="0"/>
    <xf numFmtId="0" fontId="70" fillId="0" borderId="0"/>
    <xf numFmtId="0" fontId="278" fillId="0" borderId="0"/>
    <xf numFmtId="0" fontId="70" fillId="0" borderId="0"/>
    <xf numFmtId="0" fontId="270" fillId="0" borderId="112"/>
    <xf numFmtId="0" fontId="278" fillId="0" borderId="0"/>
    <xf numFmtId="0" fontId="19" fillId="43" borderId="0"/>
    <xf numFmtId="0" fontId="70" fillId="0" borderId="0"/>
    <xf numFmtId="0" fontId="278" fillId="0" borderId="0"/>
    <xf numFmtId="0" fontId="70" fillId="0" borderId="0"/>
    <xf numFmtId="0" fontId="70" fillId="48" borderId="83"/>
    <xf numFmtId="0" fontId="57" fillId="0" borderId="53"/>
    <xf numFmtId="0" fontId="19" fillId="0" borderId="0"/>
    <xf numFmtId="0" fontId="70" fillId="0" borderId="0"/>
    <xf numFmtId="0" fontId="19" fillId="0" borderId="0"/>
    <xf numFmtId="0" fontId="59" fillId="0" borderId="54"/>
    <xf numFmtId="0" fontId="278" fillId="0" borderId="0"/>
    <xf numFmtId="0" fontId="19" fillId="0" borderId="0"/>
    <xf numFmtId="0" fontId="19" fillId="0" borderId="0"/>
    <xf numFmtId="0" fontId="278" fillId="0" borderId="0"/>
    <xf numFmtId="0" fontId="19" fillId="0" borderId="0"/>
    <xf numFmtId="0" fontId="278" fillId="0" borderId="0"/>
    <xf numFmtId="0" fontId="70" fillId="0" borderId="0"/>
    <xf numFmtId="0" fontId="64" fillId="0" borderId="55"/>
    <xf numFmtId="0" fontId="70" fillId="0" borderId="0"/>
    <xf numFmtId="0" fontId="59" fillId="0" borderId="54"/>
    <xf numFmtId="0" fontId="19" fillId="0" borderId="0"/>
    <xf numFmtId="0" fontId="70" fillId="0" borderId="0"/>
    <xf numFmtId="0" fontId="278" fillId="0" borderId="0"/>
    <xf numFmtId="0" fontId="19" fillId="0" borderId="0"/>
    <xf numFmtId="0" fontId="270" fillId="0" borderId="112"/>
    <xf numFmtId="0" fontId="70" fillId="0" borderId="0"/>
    <xf numFmtId="0" fontId="59" fillId="0" borderId="54"/>
    <xf numFmtId="0" fontId="76" fillId="47" borderId="0"/>
    <xf numFmtId="0" fontId="57" fillId="0" borderId="53"/>
    <xf numFmtId="0" fontId="19" fillId="0" borderId="0"/>
    <xf numFmtId="0" fontId="19" fillId="0" borderId="0"/>
    <xf numFmtId="0" fontId="270" fillId="0" borderId="112"/>
    <xf numFmtId="0" fontId="70" fillId="0" borderId="0"/>
    <xf numFmtId="0" fontId="278" fillId="48" borderId="83"/>
    <xf numFmtId="0" fontId="70" fillId="0" borderId="0"/>
    <xf numFmtId="0" fontId="278" fillId="0" borderId="0"/>
    <xf numFmtId="0" fontId="70" fillId="0" borderId="0"/>
    <xf numFmtId="0" fontId="19" fillId="0" borderId="0"/>
    <xf numFmtId="0" fontId="19" fillId="0" borderId="0"/>
    <xf numFmtId="0" fontId="68" fillId="0" borderId="0"/>
    <xf numFmtId="0" fontId="70" fillId="0" borderId="0"/>
    <xf numFmtId="0" fontId="70" fillId="42" borderId="0"/>
    <xf numFmtId="0" fontId="19" fillId="0" borderId="0"/>
    <xf numFmtId="0" fontId="19" fillId="0" borderId="0"/>
    <xf numFmtId="0" fontId="62" fillId="0" borderId="0"/>
    <xf numFmtId="0" fontId="70" fillId="0" borderId="0"/>
    <xf numFmtId="0" fontId="278" fillId="0" borderId="0"/>
    <xf numFmtId="0" fontId="19" fillId="0" borderId="0"/>
    <xf numFmtId="0" fontId="278" fillId="48" borderId="83"/>
    <xf numFmtId="0" fontId="278" fillId="0" borderId="0"/>
    <xf numFmtId="0" fontId="70" fillId="0" borderId="0"/>
    <xf numFmtId="0" fontId="70" fillId="0" borderId="0"/>
    <xf numFmtId="0" fontId="19" fillId="0" borderId="0"/>
    <xf numFmtId="0" fontId="75" fillId="0" borderId="0"/>
    <xf numFmtId="0" fontId="70" fillId="0" borderId="0"/>
    <xf numFmtId="0" fontId="278" fillId="0" borderId="0"/>
    <xf numFmtId="0" fontId="19" fillId="0" borderId="0"/>
    <xf numFmtId="0" fontId="70" fillId="0" borderId="0"/>
    <xf numFmtId="0" fontId="278" fillId="0" borderId="0"/>
    <xf numFmtId="0" fontId="208" fillId="0" borderId="0"/>
    <xf numFmtId="0" fontId="70" fillId="0" borderId="0"/>
    <xf numFmtId="0" fontId="76" fillId="55" borderId="0"/>
    <xf numFmtId="0" fontId="70" fillId="0" borderId="0"/>
    <xf numFmtId="0" fontId="19" fillId="0" borderId="0"/>
    <xf numFmtId="0" fontId="19" fillId="0" borderId="0"/>
    <xf numFmtId="0" fontId="70" fillId="0" borderId="0"/>
    <xf numFmtId="0" fontId="270" fillId="0" borderId="112"/>
    <xf numFmtId="0" fontId="278" fillId="0" borderId="0"/>
    <xf numFmtId="0" fontId="139" fillId="44" borderId="61"/>
    <xf numFmtId="0" fontId="278" fillId="0" borderId="0"/>
    <xf numFmtId="0" fontId="70" fillId="0" borderId="0"/>
    <xf numFmtId="0" fontId="278" fillId="0" borderId="0"/>
    <xf numFmtId="0" fontId="278" fillId="0" borderId="0"/>
    <xf numFmtId="0" fontId="85" fillId="0" borderId="144"/>
    <xf numFmtId="0" fontId="70" fillId="0" borderId="0"/>
    <xf numFmtId="0" fontId="278" fillId="0" borderId="0"/>
    <xf numFmtId="0" fontId="278" fillId="0" borderId="0"/>
    <xf numFmtId="0" fontId="70" fillId="0" borderId="0"/>
    <xf numFmtId="0" fontId="70" fillId="0" borderId="0"/>
    <xf numFmtId="0" fontId="270" fillId="0" borderId="112"/>
    <xf numFmtId="0" fontId="228" fillId="45" borderId="84"/>
    <xf numFmtId="0" fontId="278" fillId="0" borderId="0"/>
    <xf numFmtId="0" fontId="278" fillId="0" borderId="0"/>
    <xf numFmtId="0" fontId="70" fillId="0" borderId="0"/>
    <xf numFmtId="0" fontId="70" fillId="0" borderId="0"/>
    <xf numFmtId="0" fontId="196" fillId="11" borderId="0"/>
    <xf numFmtId="0" fontId="278" fillId="0" borderId="0"/>
    <xf numFmtId="0" fontId="70" fillId="0" borderId="0"/>
    <xf numFmtId="0" fontId="278" fillId="48" borderId="83"/>
    <xf numFmtId="0" fontId="278" fillId="0" borderId="0"/>
    <xf numFmtId="0" fontId="278" fillId="48" borderId="83"/>
    <xf numFmtId="0" fontId="70" fillId="0" borderId="0"/>
    <xf numFmtId="0" fontId="70" fillId="0" borderId="0"/>
    <xf numFmtId="0" fontId="139" fillId="44" borderId="61"/>
    <xf numFmtId="0" fontId="19" fillId="0" borderId="0"/>
    <xf numFmtId="0" fontId="19" fillId="0" borderId="0"/>
    <xf numFmtId="0" fontId="59" fillId="0" borderId="54"/>
    <xf numFmtId="0" fontId="70" fillId="0" borderId="0"/>
    <xf numFmtId="0" fontId="278" fillId="0" borderId="0"/>
    <xf numFmtId="0" fontId="19" fillId="0" borderId="0"/>
    <xf numFmtId="0" fontId="19" fillId="0" borderId="0"/>
    <xf numFmtId="0" fontId="228" fillId="45" borderId="84"/>
    <xf numFmtId="0" fontId="278" fillId="0" borderId="0"/>
    <xf numFmtId="0" fontId="19" fillId="0" borderId="0"/>
    <xf numFmtId="0" fontId="19" fillId="0" borderId="0"/>
    <xf numFmtId="0" fontId="70" fillId="0" borderId="0"/>
    <xf numFmtId="0" fontId="70" fillId="0" borderId="0"/>
    <xf numFmtId="0" fontId="19" fillId="0" borderId="0"/>
    <xf numFmtId="0" fontId="278" fillId="0" borderId="0"/>
    <xf numFmtId="0" fontId="278" fillId="0" borderId="0"/>
    <xf numFmtId="0" fontId="70" fillId="0" borderId="0"/>
    <xf numFmtId="0" fontId="19" fillId="0" borderId="0"/>
    <xf numFmtId="0" fontId="19" fillId="0" borderId="0"/>
    <xf numFmtId="0" fontId="56" fillId="0" borderId="52"/>
    <xf numFmtId="0" fontId="208" fillId="1" borderId="132"/>
    <xf numFmtId="0" fontId="278" fillId="0" borderId="0"/>
    <xf numFmtId="0" fontId="70" fillId="0" borderId="0"/>
    <xf numFmtId="0" fontId="278" fillId="0" borderId="0"/>
    <xf numFmtId="0" fontId="278" fillId="0" borderId="0"/>
    <xf numFmtId="0" fontId="70" fillId="0" borderId="0"/>
    <xf numFmtId="0" fontId="278" fillId="0" borderId="0"/>
    <xf numFmtId="0" fontId="70" fillId="0" borderId="0"/>
    <xf numFmtId="0" fontId="70" fillId="0" borderId="0"/>
    <xf numFmtId="0" fontId="70" fillId="46" borderId="0"/>
    <xf numFmtId="0" fontId="272" fillId="0" borderId="0"/>
    <xf numFmtId="0" fontId="139" fillId="44" borderId="61"/>
    <xf numFmtId="0" fontId="70" fillId="0" borderId="0"/>
    <xf numFmtId="0" fontId="19" fillId="0" borderId="0"/>
    <xf numFmtId="0" fontId="19" fillId="0" borderId="0"/>
    <xf numFmtId="0" fontId="278" fillId="48" borderId="83"/>
    <xf numFmtId="0" fontId="278" fillId="0" borderId="0"/>
    <xf numFmtId="0" fontId="270" fillId="0" borderId="112"/>
    <xf numFmtId="0" fontId="70" fillId="46" borderId="0"/>
    <xf numFmtId="0" fontId="64" fillId="0" borderId="55"/>
    <xf numFmtId="0" fontId="139" fillId="44" borderId="61"/>
    <xf numFmtId="0" fontId="19" fillId="0" borderId="0"/>
    <xf numFmtId="0" fontId="70" fillId="0" borderId="0"/>
    <xf numFmtId="0" fontId="70" fillId="0" borderId="0"/>
    <xf numFmtId="0" fontId="74" fillId="47" borderId="0"/>
    <xf numFmtId="0" fontId="278" fillId="48" borderId="83"/>
    <xf numFmtId="0" fontId="139" fillId="44" borderId="61"/>
    <xf numFmtId="0" fontId="19" fillId="0" borderId="0"/>
    <xf numFmtId="0" fontId="59" fillId="0" borderId="0"/>
    <xf numFmtId="0" fontId="70" fillId="0" borderId="0"/>
    <xf numFmtId="0" fontId="59" fillId="0" borderId="54"/>
    <xf numFmtId="0" fontId="70" fillId="0" borderId="0"/>
    <xf numFmtId="0" fontId="19" fillId="0" borderId="0"/>
    <xf numFmtId="0" fontId="70" fillId="0" borderId="0"/>
    <xf numFmtId="0" fontId="139" fillId="44" borderId="61"/>
    <xf numFmtId="0" fontId="270" fillId="0" borderId="112"/>
    <xf numFmtId="0" fontId="79" fillId="0" borderId="116"/>
    <xf numFmtId="0" fontId="81" fillId="0" borderId="0"/>
    <xf numFmtId="0" fontId="70" fillId="0" borderId="0"/>
    <xf numFmtId="0" fontId="45" fillId="50" borderId="0"/>
    <xf numFmtId="0" fontId="70" fillId="0" borderId="0"/>
    <xf numFmtId="0" fontId="278" fillId="0" borderId="0"/>
    <xf numFmtId="0" fontId="278" fillId="0" borderId="0"/>
    <xf numFmtId="0" fontId="139" fillId="44" borderId="61"/>
    <xf numFmtId="0" fontId="70" fillId="0" borderId="0"/>
    <xf numFmtId="0" fontId="70" fillId="0" borderId="0"/>
    <xf numFmtId="0" fontId="70" fillId="0" borderId="0"/>
    <xf numFmtId="0" fontId="70" fillId="0" borderId="0"/>
    <xf numFmtId="0" fontId="139" fillId="44" borderId="61"/>
    <xf numFmtId="0" fontId="139" fillId="44" borderId="61"/>
    <xf numFmtId="0" fontId="278" fillId="0" borderId="0"/>
    <xf numFmtId="0" fontId="19" fillId="0" borderId="0"/>
    <xf numFmtId="0" fontId="19" fillId="0" borderId="0"/>
    <xf numFmtId="0" fontId="70" fillId="0" borderId="0"/>
    <xf numFmtId="0" fontId="19" fillId="0" borderId="0"/>
    <xf numFmtId="0" fontId="278" fillId="0" borderId="0"/>
    <xf numFmtId="0" fontId="70" fillId="0" borderId="0"/>
    <xf numFmtId="0" fontId="70" fillId="0" borderId="0"/>
    <xf numFmtId="0" fontId="278" fillId="0" borderId="0"/>
    <xf numFmtId="0" fontId="19" fillId="0" borderId="0"/>
    <xf numFmtId="0" fontId="270" fillId="0" borderId="112"/>
    <xf numFmtId="0" fontId="45" fillId="72" borderId="0"/>
    <xf numFmtId="0" fontId="278" fillId="0" borderId="0"/>
    <xf numFmtId="0" fontId="19" fillId="0" borderId="0"/>
    <xf numFmtId="0" fontId="70" fillId="0" borderId="0"/>
    <xf numFmtId="0" fontId="278" fillId="0" borderId="0"/>
    <xf numFmtId="0" fontId="19" fillId="0" borderId="0"/>
    <xf numFmtId="0" fontId="278" fillId="0" borderId="0"/>
    <xf numFmtId="0" fontId="19" fillId="0" borderId="0"/>
    <xf numFmtId="0" fontId="70" fillId="0" borderId="0"/>
    <xf numFmtId="0" fontId="59" fillId="0" borderId="54"/>
    <xf numFmtId="0" fontId="19" fillId="0" borderId="0"/>
    <xf numFmtId="0" fontId="19" fillId="40" borderId="0"/>
    <xf numFmtId="0" fontId="70" fillId="0" borderId="0"/>
    <xf numFmtId="0" fontId="70" fillId="0" borderId="0"/>
    <xf numFmtId="0" fontId="19" fillId="0" borderId="0"/>
    <xf numFmtId="0" fontId="278" fillId="0" borderId="0"/>
    <xf numFmtId="0" fontId="19" fillId="0" borderId="0"/>
    <xf numFmtId="0" fontId="70" fillId="0" borderId="0"/>
    <xf numFmtId="0" fontId="278" fillId="0" borderId="0"/>
    <xf numFmtId="0" fontId="278" fillId="0" borderId="0"/>
    <xf numFmtId="0" fontId="278" fillId="0" borderId="0"/>
    <xf numFmtId="0" fontId="70" fillId="0" borderId="0"/>
    <xf numFmtId="0" fontId="70" fillId="0" borderId="0"/>
    <xf numFmtId="0" fontId="99" fillId="45" borderId="61"/>
    <xf numFmtId="0" fontId="270" fillId="0" borderId="112"/>
    <xf numFmtId="0" fontId="19" fillId="0" borderId="0"/>
    <xf numFmtId="0" fontId="70" fillId="0" borderId="0"/>
    <xf numFmtId="0" fontId="278" fillId="0" borderId="0"/>
    <xf numFmtId="0" fontId="19" fillId="0" borderId="0"/>
    <xf numFmtId="0" fontId="19" fillId="0" borderId="0"/>
    <xf numFmtId="0" fontId="19" fillId="0" borderId="0"/>
    <xf numFmtId="0" fontId="70" fillId="0" borderId="0"/>
    <xf numFmtId="0" fontId="70" fillId="0" borderId="0"/>
    <xf numFmtId="0" fontId="278" fillId="0" borderId="0"/>
    <xf numFmtId="0" fontId="64" fillId="0" borderId="55"/>
    <xf numFmtId="0" fontId="70" fillId="0" borderId="0"/>
    <xf numFmtId="0" fontId="70" fillId="0" borderId="0"/>
    <xf numFmtId="0" fontId="56" fillId="0" borderId="52"/>
    <xf numFmtId="0" fontId="70" fillId="0" borderId="0"/>
    <xf numFmtId="0" fontId="70" fillId="0" borderId="0"/>
    <xf numFmtId="0" fontId="278" fillId="0" borderId="0"/>
    <xf numFmtId="0" fontId="278" fillId="0" borderId="0"/>
    <xf numFmtId="0" fontId="70" fillId="0" borderId="0"/>
    <xf numFmtId="0" fontId="19" fillId="0" borderId="0"/>
    <xf numFmtId="0" fontId="19" fillId="0" borderId="0"/>
    <xf numFmtId="0" fontId="70" fillId="0" borderId="0"/>
    <xf numFmtId="0" fontId="59" fillId="0" borderId="54"/>
    <xf numFmtId="0" fontId="19" fillId="0" borderId="0"/>
    <xf numFmtId="0" fontId="59" fillId="0" borderId="54"/>
    <xf numFmtId="0" fontId="278" fillId="0" borderId="0"/>
    <xf numFmtId="0" fontId="24" fillId="61" borderId="0"/>
    <xf numFmtId="0" fontId="78" fillId="0" borderId="168"/>
    <xf numFmtId="0" fontId="278" fillId="0" borderId="0"/>
    <xf numFmtId="0" fontId="270" fillId="0" borderId="112"/>
    <xf numFmtId="0" fontId="278" fillId="0" borderId="0"/>
    <xf numFmtId="0" fontId="278" fillId="0" borderId="0"/>
    <xf numFmtId="0" fontId="278" fillId="0" borderId="0"/>
    <xf numFmtId="0" fontId="278" fillId="0" borderId="0"/>
    <xf numFmtId="0" fontId="70" fillId="0" borderId="0"/>
    <xf numFmtId="0" fontId="278" fillId="48" borderId="83"/>
    <xf numFmtId="0" fontId="278" fillId="0" borderId="0"/>
    <xf numFmtId="0" fontId="278" fillId="0" borderId="0"/>
    <xf numFmtId="0" fontId="278" fillId="0" borderId="0"/>
    <xf numFmtId="0" fontId="70" fillId="0" borderId="0"/>
    <xf numFmtId="0" fontId="19" fillId="0" borderId="0"/>
    <xf numFmtId="0" fontId="46" fillId="0" borderId="0"/>
    <xf numFmtId="0" fontId="70" fillId="0" borderId="0"/>
    <xf numFmtId="0" fontId="8" fillId="52" borderId="0"/>
    <xf numFmtId="0" fontId="70" fillId="0" borderId="0"/>
    <xf numFmtId="0" fontId="70" fillId="0" borderId="0"/>
    <xf numFmtId="0" fontId="19" fillId="0" borderId="0"/>
    <xf numFmtId="0" fontId="19" fillId="0" borderId="0"/>
    <xf numFmtId="0" fontId="46" fillId="0" borderId="0"/>
    <xf numFmtId="0" fontId="19" fillId="0" borderId="0"/>
    <xf numFmtId="0" fontId="59" fillId="0" borderId="54"/>
    <xf numFmtId="0" fontId="70" fillId="0" borderId="0"/>
    <xf numFmtId="0" fontId="59" fillId="0" borderId="54"/>
    <xf numFmtId="0" fontId="19" fillId="0" borderId="0"/>
    <xf numFmtId="0" fontId="74" fillId="56" borderId="0"/>
    <xf numFmtId="0" fontId="278" fillId="0" borderId="0"/>
    <xf numFmtId="0" fontId="270" fillId="0" borderId="112"/>
    <xf numFmtId="0" fontId="70" fillId="0" borderId="0"/>
    <xf numFmtId="0" fontId="70" fillId="0" borderId="0"/>
    <xf numFmtId="0" fontId="278" fillId="0" borderId="0"/>
    <xf numFmtId="0" fontId="70" fillId="0" borderId="0"/>
    <xf numFmtId="0" fontId="278" fillId="0" borderId="0"/>
    <xf numFmtId="0" fontId="70" fillId="0" borderId="0"/>
    <xf numFmtId="0" fontId="70" fillId="0" borderId="0"/>
    <xf numFmtId="0" fontId="70" fillId="0" borderId="0"/>
    <xf numFmtId="0" fontId="70" fillId="0" borderId="0"/>
    <xf numFmtId="0" fontId="278" fillId="0" borderId="0"/>
    <xf numFmtId="0" fontId="278" fillId="0" borderId="0"/>
    <xf numFmtId="0" fontId="70" fillId="0" borderId="0"/>
    <xf numFmtId="0" fontId="76" fillId="55" borderId="0"/>
    <xf numFmtId="0" fontId="278" fillId="0" borderId="0"/>
    <xf numFmtId="0" fontId="270" fillId="0" borderId="112"/>
    <xf numFmtId="0" fontId="19" fillId="0" borderId="0"/>
    <xf numFmtId="0" fontId="270" fillId="0" borderId="112"/>
    <xf numFmtId="0" fontId="206" fillId="0" borderId="0"/>
    <xf numFmtId="0" fontId="19" fillId="0" borderId="0"/>
    <xf numFmtId="0" fontId="272" fillId="82" borderId="116"/>
    <xf numFmtId="0" fontId="278" fillId="0" borderId="0"/>
    <xf numFmtId="0" fontId="70" fillId="0" borderId="0"/>
    <xf numFmtId="0" fontId="278" fillId="0" borderId="0"/>
    <xf numFmtId="0" fontId="278" fillId="0" borderId="0"/>
    <xf numFmtId="0" fontId="19" fillId="0" borderId="0"/>
    <xf numFmtId="0" fontId="270" fillId="0" borderId="112"/>
    <xf numFmtId="0" fontId="272" fillId="0" borderId="144"/>
    <xf numFmtId="0" fontId="70" fillId="0" borderId="0"/>
    <xf numFmtId="0" fontId="74" fillId="54" borderId="0"/>
    <xf numFmtId="0" fontId="19" fillId="44" borderId="0"/>
    <xf numFmtId="0" fontId="192" fillId="0" borderId="79"/>
    <xf numFmtId="0" fontId="278" fillId="48" borderId="83"/>
    <xf numFmtId="0" fontId="70" fillId="0" borderId="0"/>
    <xf numFmtId="0" fontId="70" fillId="0" borderId="0"/>
    <xf numFmtId="0" fontId="278" fillId="0" borderId="0"/>
    <xf numFmtId="0" fontId="253" fillId="0" borderId="168"/>
    <xf numFmtId="0" fontId="278" fillId="48" borderId="83"/>
    <xf numFmtId="0" fontId="70" fillId="0" borderId="0"/>
    <xf numFmtId="0" fontId="278" fillId="0" borderId="0"/>
    <xf numFmtId="0" fontId="70" fillId="0" borderId="0"/>
    <xf numFmtId="0" fontId="70" fillId="0" borderId="0"/>
    <xf numFmtId="0" fontId="278" fillId="0" borderId="0"/>
    <xf numFmtId="0" fontId="70" fillId="0" borderId="0"/>
    <xf numFmtId="0" fontId="56" fillId="0" borderId="52"/>
    <xf numFmtId="0" fontId="278" fillId="0" borderId="0"/>
    <xf numFmtId="0" fontId="19" fillId="0" borderId="0"/>
    <xf numFmtId="0" fontId="70" fillId="0" borderId="0"/>
    <xf numFmtId="0" fontId="19" fillId="0" borderId="0"/>
    <xf numFmtId="0" fontId="19" fillId="0" borderId="0"/>
    <xf numFmtId="0" fontId="278" fillId="0" borderId="0"/>
    <xf numFmtId="0" fontId="59" fillId="0" borderId="0"/>
    <xf numFmtId="0" fontId="139" fillId="44" borderId="61"/>
    <xf numFmtId="0" fontId="70" fillId="0" borderId="0"/>
    <xf numFmtId="0" fontId="278" fillId="48" borderId="83"/>
    <xf numFmtId="0" fontId="278" fillId="0" borderId="0"/>
    <xf numFmtId="0" fontId="70" fillId="0" borderId="0"/>
    <xf numFmtId="0" fontId="8" fillId="51" borderId="0"/>
    <xf numFmtId="0" fontId="85" fillId="0" borderId="144"/>
    <xf numFmtId="0" fontId="56" fillId="0" borderId="52"/>
    <xf numFmtId="0" fontId="278" fillId="0" borderId="0"/>
    <xf numFmtId="0" fontId="19" fillId="0" borderId="0"/>
    <xf numFmtId="0" fontId="70" fillId="0" borderId="0"/>
    <xf numFmtId="0" fontId="19" fillId="0" borderId="0"/>
    <xf numFmtId="0" fontId="278" fillId="0" borderId="0"/>
    <xf numFmtId="0" fontId="70" fillId="0" borderId="0"/>
    <xf numFmtId="0" fontId="270" fillId="0" borderId="112"/>
    <xf numFmtId="0" fontId="70" fillId="0" borderId="0"/>
    <xf numFmtId="0" fontId="19" fillId="0" borderId="0"/>
    <xf numFmtId="0" fontId="70" fillId="0" borderId="0"/>
    <xf numFmtId="0" fontId="278" fillId="0" borderId="0"/>
    <xf numFmtId="0" fontId="19" fillId="0" borderId="0"/>
    <xf numFmtId="0" fontId="70" fillId="0" borderId="0"/>
    <xf numFmtId="0" fontId="70" fillId="0" borderId="0"/>
    <xf numFmtId="0" fontId="70" fillId="0" borderId="0"/>
    <xf numFmtId="0" fontId="70" fillId="0" borderId="0"/>
    <xf numFmtId="0" fontId="278" fillId="0" borderId="0"/>
    <xf numFmtId="0" fontId="70" fillId="0" borderId="0"/>
    <xf numFmtId="0" fontId="70" fillId="0" borderId="0"/>
    <xf numFmtId="0" fontId="70" fillId="0" borderId="0"/>
    <xf numFmtId="0" fontId="70" fillId="0" borderId="0"/>
    <xf numFmtId="0" fontId="278" fillId="0" borderId="0"/>
    <xf numFmtId="0" fontId="278" fillId="0" borderId="0"/>
    <xf numFmtId="0" fontId="233" fillId="99" borderId="102"/>
    <xf numFmtId="0" fontId="70" fillId="0" borderId="0"/>
    <xf numFmtId="0" fontId="46" fillId="0" borderId="0"/>
    <xf numFmtId="0" fontId="182" fillId="84" borderId="67"/>
    <xf numFmtId="0" fontId="70" fillId="0" borderId="0"/>
    <xf numFmtId="0" fontId="8" fillId="46" borderId="0"/>
    <xf numFmtId="0" fontId="139" fillId="44" borderId="61"/>
    <xf numFmtId="0" fontId="278" fillId="0" borderId="0"/>
    <xf numFmtId="0" fontId="19" fillId="0" borderId="0"/>
    <xf numFmtId="0" fontId="278" fillId="0" borderId="0"/>
    <xf numFmtId="0" fontId="19" fillId="0" borderId="0"/>
    <xf numFmtId="0" fontId="46" fillId="0" borderId="0"/>
    <xf numFmtId="0" fontId="278" fillId="0" borderId="0"/>
    <xf numFmtId="0" fontId="19" fillId="40" borderId="0"/>
    <xf numFmtId="0" fontId="278" fillId="0" borderId="0"/>
    <xf numFmtId="0" fontId="270" fillId="0" borderId="112"/>
    <xf numFmtId="0" fontId="278" fillId="0" borderId="0"/>
    <xf numFmtId="0" fontId="270" fillId="0" borderId="112"/>
    <xf numFmtId="0" fontId="139" fillId="44" borderId="61"/>
    <xf numFmtId="0" fontId="278" fillId="0" borderId="0"/>
    <xf numFmtId="0" fontId="278" fillId="0" borderId="0"/>
    <xf numFmtId="0" fontId="70" fillId="0" borderId="0"/>
    <xf numFmtId="0" fontId="278" fillId="48" borderId="83"/>
    <xf numFmtId="0" fontId="19" fillId="0" borderId="0"/>
    <xf numFmtId="0" fontId="19" fillId="0" borderId="0"/>
    <xf numFmtId="0" fontId="70" fillId="0" borderId="0"/>
    <xf numFmtId="0" fontId="278" fillId="0" borderId="0"/>
    <xf numFmtId="0" fontId="45" fillId="71" borderId="0"/>
    <xf numFmtId="0" fontId="19" fillId="0" borderId="0"/>
    <xf numFmtId="0" fontId="70" fillId="0" borderId="0"/>
    <xf numFmtId="0" fontId="70" fillId="41" borderId="0"/>
    <xf numFmtId="0" fontId="19" fillId="0" borderId="0"/>
    <xf numFmtId="0" fontId="278" fillId="48" borderId="83"/>
    <xf numFmtId="0" fontId="278" fillId="0" borderId="0"/>
    <xf numFmtId="0" fontId="46" fillId="0" borderId="0"/>
    <xf numFmtId="0" fontId="278" fillId="0" borderId="0"/>
    <xf numFmtId="0" fontId="19" fillId="0" borderId="0"/>
    <xf numFmtId="0" fontId="278" fillId="0" borderId="0"/>
    <xf numFmtId="0" fontId="278" fillId="0" borderId="0"/>
    <xf numFmtId="0" fontId="278" fillId="0" borderId="0"/>
    <xf numFmtId="0" fontId="70" fillId="0" borderId="0"/>
    <xf numFmtId="0" fontId="19" fillId="0" borderId="0"/>
    <xf numFmtId="0" fontId="70" fillId="0" borderId="0"/>
    <xf numFmtId="0" fontId="70" fillId="0" borderId="0"/>
    <xf numFmtId="0" fontId="70" fillId="0" borderId="0"/>
    <xf numFmtId="0" fontId="70" fillId="0" borderId="0"/>
    <xf numFmtId="0" fontId="278" fillId="0" borderId="0"/>
    <xf numFmtId="0" fontId="19" fillId="0" borderId="0"/>
    <xf numFmtId="0" fontId="70" fillId="0" borderId="0"/>
    <xf numFmtId="0" fontId="19" fillId="0" borderId="0"/>
    <xf numFmtId="0" fontId="270" fillId="0" borderId="112"/>
    <xf numFmtId="0" fontId="70" fillId="0" borderId="0"/>
    <xf numFmtId="0" fontId="70" fillId="0" borderId="0"/>
    <xf numFmtId="0" fontId="272" fillId="82" borderId="116"/>
    <xf numFmtId="0" fontId="278" fillId="0" borderId="0"/>
    <xf numFmtId="0" fontId="70" fillId="0" borderId="0"/>
    <xf numFmtId="0" fontId="270" fillId="0" borderId="112"/>
    <xf numFmtId="0" fontId="70" fillId="0" borderId="0"/>
    <xf numFmtId="0" fontId="278" fillId="0" borderId="0"/>
    <xf numFmtId="0" fontId="278" fillId="0" borderId="0"/>
    <xf numFmtId="0" fontId="70" fillId="0" borderId="0"/>
    <xf numFmtId="0" fontId="59" fillId="0" borderId="54"/>
    <xf numFmtId="0" fontId="70" fillId="0" borderId="0"/>
    <xf numFmtId="0" fontId="19" fillId="0" borderId="0"/>
    <xf numFmtId="0" fontId="70" fillId="0" borderId="0"/>
    <xf numFmtId="0" fontId="278" fillId="48" borderId="83"/>
    <xf numFmtId="0" fontId="57" fillId="0" borderId="53"/>
    <xf numFmtId="0" fontId="19" fillId="43" borderId="0"/>
    <xf numFmtId="0" fontId="19" fillId="0" borderId="0"/>
    <xf numFmtId="0" fontId="99" fillId="45" borderId="61"/>
    <xf numFmtId="0" fontId="61" fillId="0" borderId="0"/>
    <xf numFmtId="0" fontId="19" fillId="0" borderId="0"/>
    <xf numFmtId="0" fontId="8" fillId="45" borderId="0"/>
    <xf numFmtId="0" fontId="19" fillId="0" borderId="0"/>
    <xf numFmtId="0" fontId="139" fillId="44" borderId="61"/>
    <xf numFmtId="0" fontId="278" fillId="0" borderId="0"/>
    <xf numFmtId="0" fontId="157" fillId="76" borderId="128"/>
    <xf numFmtId="0" fontId="46" fillId="0" borderId="0"/>
    <xf numFmtId="0" fontId="19" fillId="0" borderId="0"/>
    <xf numFmtId="0" fontId="19" fillId="0" borderId="0"/>
    <xf numFmtId="0" fontId="70" fillId="0" borderId="0"/>
    <xf numFmtId="0" fontId="19" fillId="0" borderId="0"/>
    <xf numFmtId="0" fontId="19" fillId="0" borderId="0"/>
    <xf numFmtId="0" fontId="19" fillId="0" borderId="0"/>
    <xf numFmtId="0" fontId="19" fillId="0" borderId="0"/>
    <xf numFmtId="0" fontId="19" fillId="0" borderId="0"/>
    <xf numFmtId="0" fontId="278" fillId="0" borderId="0"/>
    <xf numFmtId="0" fontId="19" fillId="0" borderId="0"/>
    <xf numFmtId="0" fontId="70" fillId="0" borderId="0"/>
    <xf numFmtId="0" fontId="262" fillId="0" borderId="0"/>
    <xf numFmtId="0" fontId="70" fillId="0" borderId="0"/>
    <xf numFmtId="0" fontId="19" fillId="0" borderId="0"/>
    <xf numFmtId="0" fontId="70" fillId="0" borderId="0"/>
    <xf numFmtId="0" fontId="70" fillId="0" borderId="0"/>
    <xf numFmtId="0" fontId="70" fillId="0" borderId="0"/>
    <xf numFmtId="0" fontId="70" fillId="0" borderId="0"/>
    <xf numFmtId="0" fontId="19" fillId="0" borderId="0"/>
    <xf numFmtId="0" fontId="278" fillId="0" borderId="0"/>
    <xf numFmtId="0" fontId="70" fillId="0" borderId="0"/>
    <xf numFmtId="0" fontId="278" fillId="0" borderId="0"/>
    <xf numFmtId="0" fontId="278" fillId="0" borderId="0"/>
    <xf numFmtId="0" fontId="208" fillId="1" borderId="132"/>
    <xf numFmtId="0" fontId="70" fillId="0" borderId="0"/>
    <xf numFmtId="0" fontId="70" fillId="0" borderId="0"/>
    <xf numFmtId="0" fontId="19" fillId="0" borderId="0"/>
    <xf numFmtId="0" fontId="19" fillId="0" borderId="0"/>
    <xf numFmtId="0" fontId="19" fillId="0" borderId="0"/>
    <xf numFmtId="0" fontId="270" fillId="0" borderId="112"/>
    <xf numFmtId="0" fontId="278" fillId="48" borderId="83"/>
    <xf numFmtId="0" fontId="70" fillId="0" borderId="0"/>
    <xf numFmtId="0" fontId="70" fillId="0" borderId="0"/>
    <xf numFmtId="0" fontId="70" fillId="46" borderId="0"/>
    <xf numFmtId="0" fontId="50" fillId="0" borderId="0"/>
    <xf numFmtId="0" fontId="70" fillId="43" borderId="0"/>
    <xf numFmtId="0" fontId="272" fillId="82" borderId="116"/>
    <xf numFmtId="0" fontId="19" fillId="0" borderId="0"/>
    <xf numFmtId="0" fontId="70" fillId="0" borderId="0"/>
    <xf numFmtId="0" fontId="70" fillId="0" borderId="0"/>
    <xf numFmtId="0" fontId="19" fillId="0" borderId="0"/>
    <xf numFmtId="0" fontId="56" fillId="0" borderId="52"/>
    <xf numFmtId="0" fontId="70" fillId="0" borderId="0"/>
    <xf numFmtId="0" fontId="59" fillId="0" borderId="54"/>
    <xf numFmtId="0" fontId="278" fillId="0" borderId="0"/>
    <xf numFmtId="0" fontId="278" fillId="0" borderId="0"/>
    <xf numFmtId="0" fontId="278" fillId="0" borderId="0"/>
    <xf numFmtId="0" fontId="19" fillId="0" borderId="0"/>
    <xf numFmtId="0" fontId="278" fillId="48" borderId="83"/>
    <xf numFmtId="0" fontId="278" fillId="48" borderId="83"/>
    <xf numFmtId="0" fontId="70" fillId="0" borderId="0"/>
    <xf numFmtId="0" fontId="81" fillId="0" borderId="114"/>
    <xf numFmtId="0" fontId="139" fillId="44" borderId="61"/>
    <xf numFmtId="0" fontId="278" fillId="0" borderId="0"/>
    <xf numFmtId="0" fontId="70" fillId="0" borderId="0"/>
    <xf numFmtId="0" fontId="278" fillId="0" borderId="0"/>
    <xf numFmtId="0" fontId="278" fillId="0" borderId="0"/>
    <xf numFmtId="0" fontId="70" fillId="0" borderId="0"/>
    <xf numFmtId="0" fontId="19" fillId="0" borderId="0"/>
    <xf numFmtId="0" fontId="70" fillId="0" borderId="0"/>
    <xf numFmtId="0" fontId="278" fillId="0" borderId="0"/>
    <xf numFmtId="0" fontId="278" fillId="0" borderId="0"/>
    <xf numFmtId="0" fontId="19" fillId="0" borderId="0"/>
    <xf numFmtId="0" fontId="19" fillId="0" borderId="0"/>
    <xf numFmtId="0" fontId="278" fillId="0" borderId="0"/>
    <xf numFmtId="0" fontId="278" fillId="48" borderId="83"/>
    <xf numFmtId="0" fontId="19" fillId="0" borderId="0"/>
    <xf numFmtId="0" fontId="19" fillId="0" borderId="0"/>
    <xf numFmtId="0" fontId="70" fillId="0" borderId="0"/>
    <xf numFmtId="0" fontId="70" fillId="0" borderId="0"/>
    <xf numFmtId="0" fontId="278" fillId="0" borderId="0"/>
    <xf numFmtId="0" fontId="278" fillId="0" borderId="0"/>
    <xf numFmtId="0" fontId="278" fillId="0" borderId="0"/>
    <xf numFmtId="0" fontId="98" fillId="45" borderId="47"/>
    <xf numFmtId="0" fontId="70" fillId="0" borderId="0"/>
    <xf numFmtId="0" fontId="70" fillId="0" borderId="0"/>
    <xf numFmtId="0" fontId="139" fillId="44" borderId="61"/>
    <xf numFmtId="0" fontId="19" fillId="0" borderId="0"/>
    <xf numFmtId="0" fontId="119" fillId="0" borderId="54"/>
    <xf numFmtId="0" fontId="278" fillId="0" borderId="0"/>
    <xf numFmtId="0" fontId="19" fillId="0" borderId="0"/>
    <xf numFmtId="0" fontId="278" fillId="0" borderId="0"/>
    <xf numFmtId="0" fontId="19" fillId="0" borderId="0"/>
    <xf numFmtId="0" fontId="70" fillId="0" borderId="0"/>
    <xf numFmtId="0" fontId="90" fillId="45" borderId="0"/>
    <xf numFmtId="0" fontId="278" fillId="48" borderId="83"/>
    <xf numFmtId="0" fontId="70" fillId="0" borderId="0"/>
    <xf numFmtId="0" fontId="278" fillId="0" borderId="0"/>
    <xf numFmtId="0" fontId="70" fillId="0" borderId="0"/>
    <xf numFmtId="0" fontId="19" fillId="0" borderId="0"/>
    <xf numFmtId="0" fontId="278" fillId="48" borderId="83"/>
    <xf numFmtId="0" fontId="70" fillId="0" borderId="0"/>
    <xf numFmtId="0" fontId="278" fillId="0" borderId="0"/>
    <xf numFmtId="0" fontId="139" fillId="44" borderId="61"/>
    <xf numFmtId="0" fontId="278" fillId="0" borderId="0"/>
    <xf numFmtId="0" fontId="278" fillId="48" borderId="83"/>
    <xf numFmtId="0" fontId="56" fillId="0" borderId="52"/>
    <xf numFmtId="0" fontId="70" fillId="0" borderId="0"/>
    <xf numFmtId="0" fontId="278" fillId="0" borderId="0"/>
    <xf numFmtId="0" fontId="139" fillId="51" borderId="61"/>
    <xf numFmtId="0" fontId="278" fillId="0" borderId="0"/>
    <xf numFmtId="0" fontId="70" fillId="0" borderId="0"/>
    <xf numFmtId="0" fontId="70" fillId="0" borderId="0"/>
    <xf numFmtId="0" fontId="56" fillId="0" borderId="52"/>
    <xf numFmtId="0" fontId="70" fillId="0" borderId="0"/>
    <xf numFmtId="0" fontId="19" fillId="0" borderId="0"/>
    <xf numFmtId="0" fontId="70" fillId="0" borderId="0"/>
    <xf numFmtId="0" fontId="19" fillId="0" borderId="0"/>
    <xf numFmtId="0" fontId="139" fillId="44" borderId="61"/>
    <xf numFmtId="0" fontId="70" fillId="0" borderId="0"/>
    <xf numFmtId="0" fontId="76" fillId="44" borderId="0"/>
    <xf numFmtId="0" fontId="270" fillId="0" borderId="112"/>
    <xf numFmtId="0" fontId="70" fillId="0" borderId="0"/>
    <xf numFmtId="0" fontId="70" fillId="0" borderId="0"/>
    <xf numFmtId="0" fontId="70" fillId="0" borderId="0"/>
    <xf numFmtId="0" fontId="116" fillId="0" borderId="0"/>
    <xf numFmtId="0" fontId="19" fillId="0" borderId="0"/>
    <xf numFmtId="0" fontId="81" fillId="0" borderId="0"/>
    <xf numFmtId="0" fontId="272" fillId="82" borderId="116"/>
    <xf numFmtId="0" fontId="134" fillId="0" borderId="110"/>
    <xf numFmtId="0" fontId="19" fillId="0" borderId="0"/>
    <xf numFmtId="0" fontId="19" fillId="0" borderId="0"/>
    <xf numFmtId="0" fontId="56" fillId="0" borderId="52"/>
    <xf numFmtId="0" fontId="70" fillId="0" borderId="0"/>
    <xf numFmtId="0" fontId="70" fillId="0" borderId="0"/>
    <xf numFmtId="0" fontId="278" fillId="0" borderId="0"/>
    <xf numFmtId="0" fontId="278" fillId="48" borderId="83"/>
    <xf numFmtId="0" fontId="19" fillId="0" borderId="0"/>
    <xf numFmtId="0" fontId="149" fillId="75" borderId="137"/>
    <xf numFmtId="0" fontId="278" fillId="0" borderId="0"/>
    <xf numFmtId="0" fontId="270" fillId="0" borderId="112"/>
    <xf numFmtId="0" fontId="70" fillId="0" borderId="0"/>
    <xf numFmtId="0" fontId="278" fillId="0" borderId="105"/>
    <xf numFmtId="0" fontId="278" fillId="0" borderId="0"/>
    <xf numFmtId="0" fontId="278" fillId="0" borderId="0"/>
    <xf numFmtId="0" fontId="70" fillId="0" borderId="0"/>
    <xf numFmtId="0" fontId="278" fillId="0" borderId="0"/>
    <xf numFmtId="0" fontId="139" fillId="44" borderId="61"/>
    <xf numFmtId="0" fontId="19" fillId="0" borderId="0"/>
    <xf numFmtId="0" fontId="64" fillId="0" borderId="55"/>
    <xf numFmtId="0" fontId="8" fillId="44" borderId="0"/>
    <xf numFmtId="0" fontId="19" fillId="0" borderId="0"/>
    <xf numFmtId="0" fontId="70" fillId="0" borderId="0"/>
    <xf numFmtId="0" fontId="46" fillId="0" borderId="0"/>
    <xf numFmtId="0" fontId="278" fillId="0" borderId="0"/>
    <xf numFmtId="0" fontId="278" fillId="0" borderId="0"/>
    <xf numFmtId="0" fontId="263" fillId="0" borderId="108"/>
    <xf numFmtId="0" fontId="70" fillId="0" borderId="0"/>
    <xf numFmtId="0" fontId="19" fillId="0" borderId="0"/>
    <xf numFmtId="0" fontId="278" fillId="0" borderId="0"/>
    <xf numFmtId="0" fontId="70" fillId="0" borderId="0"/>
    <xf numFmtId="0" fontId="19" fillId="0" borderId="0"/>
    <xf numFmtId="0" fontId="70" fillId="0" borderId="0"/>
    <xf numFmtId="0" fontId="278" fillId="0" borderId="0"/>
    <xf numFmtId="0" fontId="19" fillId="0" borderId="0"/>
    <xf numFmtId="0" fontId="278" fillId="0" borderId="0"/>
    <xf numFmtId="0" fontId="70" fillId="0" borderId="0"/>
    <xf numFmtId="0" fontId="70" fillId="0" borderId="0"/>
    <xf numFmtId="0" fontId="64" fillId="0" borderId="55"/>
    <xf numFmtId="0" fontId="19" fillId="0" borderId="0"/>
    <xf numFmtId="0" fontId="59" fillId="0" borderId="54"/>
    <xf numFmtId="0" fontId="278" fillId="0" borderId="0"/>
    <xf numFmtId="0" fontId="70" fillId="0" borderId="0"/>
    <xf numFmtId="0" fontId="60" fillId="0" borderId="0"/>
    <xf numFmtId="0" fontId="19" fillId="14" borderId="50"/>
    <xf numFmtId="0" fontId="278" fillId="0" borderId="0"/>
    <xf numFmtId="0" fontId="278" fillId="0" borderId="0"/>
    <xf numFmtId="0" fontId="19" fillId="0" borderId="0"/>
    <xf numFmtId="0" fontId="70" fillId="0" borderId="0"/>
    <xf numFmtId="0" fontId="272" fillId="0" borderId="144"/>
    <xf numFmtId="0" fontId="19" fillId="0" borderId="0"/>
    <xf numFmtId="0" fontId="70" fillId="0" borderId="0"/>
    <xf numFmtId="0" fontId="278" fillId="0" borderId="0"/>
    <xf numFmtId="0" fontId="121" fillId="0" borderId="0"/>
    <xf numFmtId="0" fontId="270" fillId="0" borderId="112"/>
    <xf numFmtId="0" fontId="70" fillId="0" borderId="0"/>
    <xf numFmtId="0" fontId="228" fillId="45" borderId="84"/>
    <xf numFmtId="0" fontId="70" fillId="0" borderId="0"/>
    <xf numFmtId="0" fontId="70" fillId="0" borderId="0"/>
    <xf numFmtId="0" fontId="19" fillId="0" borderId="0"/>
    <xf numFmtId="0" fontId="70" fillId="0" borderId="0"/>
    <xf numFmtId="0" fontId="278" fillId="0" borderId="0"/>
    <xf numFmtId="0" fontId="278" fillId="0" borderId="0"/>
    <xf numFmtId="0" fontId="139" fillId="44" borderId="61"/>
    <xf numFmtId="0" fontId="19" fillId="0" borderId="0"/>
    <xf numFmtId="0" fontId="70" fillId="0" borderId="0"/>
    <xf numFmtId="0" fontId="19" fillId="0" borderId="0"/>
    <xf numFmtId="0" fontId="19" fillId="0" borderId="0"/>
    <xf numFmtId="0" fontId="278" fillId="0" borderId="0"/>
    <xf numFmtId="0" fontId="139" fillId="44" borderId="61"/>
    <xf numFmtId="0" fontId="70" fillId="0" borderId="0"/>
    <xf numFmtId="0" fontId="278" fillId="0" borderId="0"/>
    <xf numFmtId="0" fontId="19" fillId="0" borderId="0"/>
    <xf numFmtId="0" fontId="70" fillId="0" borderId="0"/>
    <xf numFmtId="0" fontId="70" fillId="0" borderId="0"/>
    <xf numFmtId="0" fontId="50" fillId="0" borderId="0"/>
    <xf numFmtId="0" fontId="70" fillId="0" borderId="0"/>
    <xf numFmtId="0" fontId="139" fillId="44" borderId="61"/>
    <xf numFmtId="0" fontId="218" fillId="0" borderId="0"/>
    <xf numFmtId="0" fontId="59" fillId="0" borderId="0"/>
    <xf numFmtId="0" fontId="46" fillId="0" borderId="0"/>
    <xf numFmtId="0" fontId="267" fillId="0" borderId="109"/>
    <xf numFmtId="0" fontId="19" fillId="0" borderId="0"/>
    <xf numFmtId="0" fontId="56" fillId="0" borderId="52"/>
    <xf numFmtId="0" fontId="70" fillId="0" borderId="0"/>
    <xf numFmtId="0" fontId="149" fillId="75" borderId="137"/>
    <xf numFmtId="0" fontId="278" fillId="0" borderId="0"/>
    <xf numFmtId="0" fontId="19" fillId="0" borderId="0"/>
    <xf numFmtId="0" fontId="278" fillId="0" borderId="0"/>
    <xf numFmtId="0" fontId="70" fillId="0" borderId="0"/>
    <xf numFmtId="0" fontId="50" fillId="0" borderId="0"/>
    <xf numFmtId="0" fontId="278" fillId="48" borderId="83"/>
    <xf numFmtId="0" fontId="19" fillId="0" borderId="0"/>
    <xf numFmtId="0" fontId="19" fillId="0" borderId="0"/>
    <xf numFmtId="0" fontId="278" fillId="0" borderId="0"/>
    <xf numFmtId="0" fontId="278" fillId="48" borderId="83"/>
    <xf numFmtId="0" fontId="19" fillId="0" borderId="0"/>
    <xf numFmtId="0" fontId="56" fillId="0" borderId="52"/>
    <xf numFmtId="0" fontId="19" fillId="0" borderId="0"/>
    <xf numFmtId="0" fontId="139" fillId="44" borderId="61"/>
    <xf numFmtId="0" fontId="278" fillId="0" borderId="0"/>
    <xf numFmtId="0" fontId="74" fillId="60" borderId="0"/>
    <xf numFmtId="0" fontId="70" fillId="0" borderId="0"/>
    <xf numFmtId="0" fontId="70" fillId="0" borderId="0"/>
    <xf numFmtId="0" fontId="70" fillId="0" borderId="0"/>
    <xf numFmtId="0" fontId="19" fillId="0" borderId="0"/>
    <xf numFmtId="0" fontId="19" fillId="0" borderId="0"/>
    <xf numFmtId="0" fontId="19" fillId="0" borderId="0"/>
    <xf numFmtId="0" fontId="278" fillId="0" borderId="0"/>
    <xf numFmtId="0" fontId="140" fillId="44" borderId="61"/>
    <xf numFmtId="0" fontId="70" fillId="0" borderId="0"/>
    <xf numFmtId="0" fontId="278" fillId="0" borderId="0"/>
    <xf numFmtId="0" fontId="19" fillId="0" borderId="0"/>
    <xf numFmtId="0" fontId="19" fillId="0" borderId="0"/>
    <xf numFmtId="0" fontId="19" fillId="0" borderId="0"/>
    <xf numFmtId="0" fontId="223" fillId="0" borderId="0"/>
    <xf numFmtId="0" fontId="70" fillId="0" borderId="0"/>
    <xf numFmtId="0" fontId="70" fillId="0" borderId="0"/>
    <xf numFmtId="0" fontId="19" fillId="0" borderId="0"/>
    <xf numFmtId="0" fontId="278" fillId="0" borderId="0"/>
    <xf numFmtId="0" fontId="70" fillId="0" borderId="0"/>
    <xf numFmtId="0" fontId="19" fillId="0" borderId="0"/>
    <xf numFmtId="0" fontId="45" fillId="57" borderId="0"/>
    <xf numFmtId="0" fontId="19" fillId="0" borderId="0"/>
    <xf numFmtId="0" fontId="19" fillId="0" borderId="0"/>
    <xf numFmtId="0" fontId="278" fillId="48" borderId="83"/>
    <xf numFmtId="0" fontId="278" fillId="48" borderId="83"/>
    <xf numFmtId="0" fontId="278" fillId="48" borderId="83"/>
    <xf numFmtId="0" fontId="19" fillId="0" borderId="0"/>
    <xf numFmtId="0" fontId="70" fillId="0" borderId="0"/>
    <xf numFmtId="0" fontId="278" fillId="0" borderId="0"/>
    <xf numFmtId="0" fontId="70" fillId="0" borderId="0"/>
    <xf numFmtId="0" fontId="70" fillId="0" borderId="0"/>
    <xf numFmtId="0" fontId="278" fillId="0" borderId="0"/>
    <xf numFmtId="0" fontId="278" fillId="0" borderId="0"/>
    <xf numFmtId="0" fontId="19" fillId="0" borderId="0"/>
    <xf numFmtId="0" fontId="278" fillId="0" borderId="0"/>
    <xf numFmtId="0" fontId="70" fillId="41" borderId="0"/>
    <xf numFmtId="0" fontId="278" fillId="0" borderId="0"/>
    <xf numFmtId="0" fontId="59" fillId="0" borderId="54"/>
    <xf numFmtId="0" fontId="19" fillId="0" borderId="0"/>
    <xf numFmtId="0" fontId="270" fillId="0" borderId="112"/>
    <xf numFmtId="0" fontId="70" fillId="0" borderId="0"/>
    <xf numFmtId="0" fontId="278" fillId="0" borderId="0"/>
    <xf numFmtId="0" fontId="278" fillId="0" borderId="0"/>
    <xf numFmtId="0" fontId="278" fillId="0" borderId="0"/>
    <xf numFmtId="0" fontId="278" fillId="0" borderId="0"/>
    <xf numFmtId="0" fontId="70" fillId="0" borderId="0"/>
    <xf numFmtId="0" fontId="278" fillId="0" borderId="0"/>
    <xf numFmtId="0" fontId="272" fillId="82" borderId="116"/>
    <xf numFmtId="0" fontId="19" fillId="0" borderId="0"/>
    <xf numFmtId="0" fontId="19" fillId="0" borderId="0"/>
    <xf numFmtId="0" fontId="278" fillId="0" borderId="0"/>
    <xf numFmtId="0" fontId="278" fillId="0" borderId="0"/>
    <xf numFmtId="0" fontId="19" fillId="0" borderId="0"/>
    <xf numFmtId="0" fontId="19" fillId="0" borderId="0"/>
    <xf numFmtId="0" fontId="19" fillId="0" borderId="0"/>
    <xf numFmtId="0" fontId="52" fillId="0" borderId="0"/>
    <xf numFmtId="0" fontId="19" fillId="0" borderId="0"/>
    <xf numFmtId="0" fontId="70" fillId="0" borderId="0"/>
    <xf numFmtId="0" fontId="70" fillId="0" borderId="0"/>
    <xf numFmtId="0" fontId="19" fillId="0" borderId="0"/>
    <xf numFmtId="0" fontId="59" fillId="0" borderId="0"/>
    <xf numFmtId="0" fontId="19" fillId="0" borderId="0"/>
    <xf numFmtId="0" fontId="19" fillId="0" borderId="0"/>
    <xf numFmtId="0" fontId="278" fillId="0" borderId="0"/>
    <xf numFmtId="0" fontId="70" fillId="0" borderId="0"/>
    <xf numFmtId="0" fontId="19" fillId="0" borderId="0"/>
    <xf numFmtId="0" fontId="70" fillId="0" borderId="0"/>
    <xf numFmtId="0" fontId="19" fillId="0" borderId="0"/>
    <xf numFmtId="0" fontId="278" fillId="48" borderId="83"/>
    <xf numFmtId="0" fontId="19" fillId="0" borderId="0"/>
    <xf numFmtId="0" fontId="278" fillId="0" borderId="0"/>
    <xf numFmtId="0" fontId="278" fillId="0" borderId="0"/>
    <xf numFmtId="0" fontId="70" fillId="0" borderId="0"/>
    <xf numFmtId="0" fontId="70" fillId="0" borderId="0"/>
    <xf numFmtId="0" fontId="70" fillId="0" borderId="0"/>
    <xf numFmtId="0" fontId="92" fillId="0" borderId="0"/>
    <xf numFmtId="0" fontId="70" fillId="0" borderId="0"/>
    <xf numFmtId="0" fontId="270" fillId="0" borderId="112"/>
    <xf numFmtId="0" fontId="19" fillId="0" borderId="0"/>
    <xf numFmtId="0" fontId="70" fillId="0" borderId="0"/>
    <xf numFmtId="0" fontId="70" fillId="0" borderId="0"/>
    <xf numFmtId="0" fontId="70" fillId="0" borderId="0"/>
    <xf numFmtId="0" fontId="278" fillId="0" borderId="0"/>
    <xf numFmtId="0" fontId="119" fillId="0" borderId="54"/>
    <xf numFmtId="0" fontId="19" fillId="0" borderId="0"/>
    <xf numFmtId="0" fontId="70" fillId="0" borderId="0"/>
    <xf numFmtId="0" fontId="19" fillId="0" borderId="0"/>
    <xf numFmtId="0" fontId="139" fillId="44" borderId="61"/>
    <xf numFmtId="0" fontId="139" fillId="44" borderId="61"/>
    <xf numFmtId="0" fontId="70" fillId="0" borderId="0"/>
    <xf numFmtId="0" fontId="278" fillId="48" borderId="83"/>
    <xf numFmtId="0" fontId="70" fillId="0" borderId="0"/>
    <xf numFmtId="0" fontId="278" fillId="0" borderId="67"/>
    <xf numFmtId="0" fontId="278" fillId="0" borderId="0"/>
    <xf numFmtId="0" fontId="278" fillId="48" borderId="83"/>
    <xf numFmtId="0" fontId="278" fillId="0" borderId="0"/>
    <xf numFmtId="0" fontId="70" fillId="0" borderId="0"/>
    <xf numFmtId="0" fontId="278" fillId="0" borderId="0"/>
    <xf numFmtId="0" fontId="70" fillId="0" borderId="0"/>
    <xf numFmtId="0" fontId="272" fillId="82" borderId="116"/>
    <xf numFmtId="0" fontId="81" fillId="0" borderId="132"/>
    <xf numFmtId="0" fontId="70" fillId="0" borderId="0"/>
    <xf numFmtId="0" fontId="70" fillId="0" borderId="0"/>
    <xf numFmtId="0" fontId="70" fillId="0" borderId="0"/>
    <xf numFmtId="0" fontId="70" fillId="0" borderId="0"/>
    <xf numFmtId="0" fontId="59" fillId="0" borderId="54"/>
    <xf numFmtId="0" fontId="113" fillId="0" borderId="0"/>
    <xf numFmtId="0" fontId="139" fillId="44" borderId="61"/>
    <xf numFmtId="0" fontId="19" fillId="0" borderId="0"/>
    <xf numFmtId="0" fontId="19" fillId="0" borderId="0"/>
    <xf numFmtId="0" fontId="70" fillId="0" borderId="0"/>
    <xf numFmtId="0" fontId="228" fillId="45" borderId="84"/>
    <xf numFmtId="0" fontId="70" fillId="0" borderId="0"/>
    <xf numFmtId="0" fontId="19" fillId="0" borderId="0"/>
    <xf numFmtId="0" fontId="278" fillId="0" borderId="0"/>
    <xf numFmtId="0" fontId="70" fillId="0" borderId="0"/>
    <xf numFmtId="0" fontId="139" fillId="44" borderId="61"/>
    <xf numFmtId="0" fontId="70" fillId="0" borderId="0"/>
    <xf numFmtId="0" fontId="70" fillId="0" borderId="0"/>
    <xf numFmtId="0" fontId="56" fillId="0" borderId="52"/>
    <xf numFmtId="0" fontId="278" fillId="0" borderId="0"/>
    <xf numFmtId="0" fontId="70" fillId="0" borderId="0"/>
    <xf numFmtId="0" fontId="19" fillId="0" borderId="0"/>
    <xf numFmtId="0" fontId="19" fillId="0" borderId="0"/>
    <xf numFmtId="0" fontId="70" fillId="0" borderId="0"/>
    <xf numFmtId="0" fontId="98" fillId="45" borderId="47"/>
    <xf numFmtId="0" fontId="19" fillId="47" borderId="0"/>
    <xf numFmtId="0" fontId="19" fillId="0" borderId="0"/>
    <xf numFmtId="0" fontId="270" fillId="0" borderId="112"/>
    <xf numFmtId="0" fontId="70" fillId="0" borderId="0"/>
    <xf numFmtId="0" fontId="278" fillId="0" borderId="0"/>
    <xf numFmtId="0" fontId="140" fillId="44" borderId="61"/>
    <xf numFmtId="0" fontId="278" fillId="0" borderId="0"/>
    <xf numFmtId="0" fontId="59" fillId="0" borderId="54"/>
    <xf numFmtId="0" fontId="278" fillId="0" borderId="0"/>
    <xf numFmtId="0" fontId="278" fillId="0" borderId="0"/>
    <xf numFmtId="0" fontId="70" fillId="0" borderId="0"/>
    <xf numFmtId="0" fontId="19" fillId="0" borderId="0"/>
    <xf numFmtId="0" fontId="19" fillId="0" borderId="0"/>
    <xf numFmtId="0" fontId="19" fillId="0" borderId="0"/>
    <xf numFmtId="0" fontId="278" fillId="0" borderId="0"/>
    <xf numFmtId="0" fontId="19" fillId="0" borderId="0"/>
    <xf numFmtId="0" fontId="70" fillId="0" borderId="0"/>
    <xf numFmtId="0" fontId="19" fillId="0" borderId="0"/>
    <xf numFmtId="0" fontId="70" fillId="0" borderId="0"/>
    <xf numFmtId="0" fontId="56" fillId="0" borderId="52"/>
    <xf numFmtId="0" fontId="19" fillId="14" borderId="50"/>
    <xf numFmtId="0" fontId="70" fillId="0" borderId="0"/>
    <xf numFmtId="0" fontId="278" fillId="0" borderId="0"/>
    <xf numFmtId="0" fontId="59" fillId="0" borderId="54"/>
    <xf numFmtId="0" fontId="278" fillId="0" borderId="0"/>
    <xf numFmtId="0" fontId="70" fillId="0" borderId="0"/>
    <xf numFmtId="0" fontId="278" fillId="48" borderId="83"/>
    <xf numFmtId="0" fontId="70" fillId="0" borderId="0"/>
    <xf numFmtId="0" fontId="70" fillId="0" borderId="0"/>
    <xf numFmtId="0" fontId="70" fillId="0" borderId="0"/>
    <xf numFmtId="0" fontId="70" fillId="0" borderId="0"/>
    <xf numFmtId="0" fontId="70" fillId="0" borderId="0"/>
    <xf numFmtId="0" fontId="270" fillId="0" borderId="112"/>
    <xf numFmtId="0" fontId="19" fillId="0" borderId="0"/>
    <xf numFmtId="0" fontId="278" fillId="0" borderId="0"/>
    <xf numFmtId="0" fontId="19" fillId="0" borderId="0"/>
    <xf numFmtId="0" fontId="70" fillId="0" borderId="0"/>
    <xf numFmtId="0" fontId="70" fillId="0" borderId="0"/>
    <xf numFmtId="0" fontId="19" fillId="0" borderId="0"/>
    <xf numFmtId="0" fontId="19" fillId="0" borderId="0"/>
    <xf numFmtId="0" fontId="56" fillId="0" borderId="52"/>
    <xf numFmtId="0" fontId="70" fillId="0" borderId="0"/>
    <xf numFmtId="0" fontId="278" fillId="0" borderId="0"/>
    <xf numFmtId="0" fontId="63" fillId="0" borderId="55"/>
    <xf numFmtId="0" fontId="19" fillId="0" borderId="0"/>
    <xf numFmtId="0" fontId="278" fillId="0" borderId="0"/>
    <xf numFmtId="0" fontId="19" fillId="0" borderId="0"/>
    <xf numFmtId="0" fontId="19" fillId="0" borderId="0"/>
    <xf numFmtId="0" fontId="70" fillId="0" borderId="0"/>
    <xf numFmtId="0" fontId="19" fillId="0" borderId="0"/>
    <xf numFmtId="0" fontId="278" fillId="0" borderId="0"/>
    <xf numFmtId="0" fontId="70" fillId="0" borderId="0"/>
    <xf numFmtId="0" fontId="278" fillId="0" borderId="0"/>
    <xf numFmtId="0" fontId="278" fillId="0" borderId="0"/>
    <xf numFmtId="0" fontId="278" fillId="0" borderId="0"/>
    <xf numFmtId="0" fontId="19" fillId="0" borderId="0"/>
    <xf numFmtId="0" fontId="70" fillId="0" borderId="0"/>
    <xf numFmtId="0" fontId="70" fillId="0" borderId="0"/>
    <xf numFmtId="0" fontId="70" fillId="0" borderId="0"/>
    <xf numFmtId="0" fontId="278" fillId="0" borderId="0"/>
    <xf numFmtId="0" fontId="64" fillId="0" borderId="55"/>
    <xf numFmtId="0" fontId="278" fillId="0" borderId="0"/>
    <xf numFmtId="0" fontId="278" fillId="0" borderId="0"/>
    <xf numFmtId="0" fontId="19" fillId="0" borderId="0"/>
    <xf numFmtId="0" fontId="70" fillId="0" borderId="0"/>
    <xf numFmtId="0" fontId="70" fillId="0" borderId="0"/>
    <xf numFmtId="0" fontId="70" fillId="0" borderId="0"/>
    <xf numFmtId="0" fontId="76" fillId="55" borderId="0"/>
    <xf numFmtId="0" fontId="278" fillId="0" borderId="0"/>
    <xf numFmtId="0" fontId="19" fillId="0" borderId="0"/>
    <xf numFmtId="0" fontId="19" fillId="0" borderId="0"/>
    <xf numFmtId="0" fontId="19" fillId="0" borderId="0"/>
    <xf numFmtId="0" fontId="70" fillId="0" borderId="0"/>
    <xf numFmtId="0" fontId="278" fillId="0" borderId="0"/>
    <xf numFmtId="0" fontId="70" fillId="0" borderId="0"/>
    <xf numFmtId="0" fontId="19" fillId="0" borderId="0"/>
    <xf numFmtId="0" fontId="19" fillId="0" borderId="0"/>
    <xf numFmtId="0" fontId="278" fillId="0" borderId="0"/>
    <xf numFmtId="0" fontId="278" fillId="0" borderId="0"/>
    <xf numFmtId="0" fontId="278" fillId="0" borderId="0"/>
    <xf numFmtId="0" fontId="70" fillId="0" borderId="0"/>
    <xf numFmtId="0" fontId="70" fillId="0" borderId="0"/>
    <xf numFmtId="0" fontId="70" fillId="0" borderId="0"/>
    <xf numFmtId="0" fontId="19" fillId="0" borderId="0"/>
    <xf numFmtId="0" fontId="278" fillId="0" borderId="0"/>
    <xf numFmtId="0" fontId="70" fillId="0" borderId="0"/>
    <xf numFmtId="0" fontId="278" fillId="0" borderId="0"/>
    <xf numFmtId="0" fontId="270" fillId="0" borderId="112"/>
    <xf numFmtId="0" fontId="64" fillId="0" borderId="55"/>
    <xf numFmtId="0" fontId="70" fillId="0" borderId="0"/>
    <xf numFmtId="0" fontId="70" fillId="0" borderId="0"/>
    <xf numFmtId="0" fontId="278" fillId="0" borderId="0"/>
    <xf numFmtId="0" fontId="19" fillId="0" borderId="0"/>
    <xf numFmtId="0" fontId="59" fillId="0" borderId="54"/>
    <xf numFmtId="0" fontId="119" fillId="0" borderId="54"/>
    <xf numFmtId="0" fontId="278" fillId="48" borderId="83"/>
    <xf numFmtId="0" fontId="278" fillId="48" borderId="83"/>
    <xf numFmtId="0" fontId="78" fillId="0" borderId="0"/>
    <xf numFmtId="0" fontId="46" fillId="0" borderId="0"/>
    <xf numFmtId="0" fontId="19" fillId="0" borderId="0"/>
    <xf numFmtId="0" fontId="70" fillId="0" borderId="0"/>
    <xf numFmtId="0" fontId="278" fillId="48" borderId="83"/>
    <xf numFmtId="0" fontId="278" fillId="0" borderId="0"/>
    <xf numFmtId="0" fontId="278" fillId="0" borderId="0"/>
    <xf numFmtId="0" fontId="70" fillId="0" borderId="0"/>
    <xf numFmtId="0" fontId="19" fillId="0" borderId="0"/>
    <xf numFmtId="0" fontId="85" fillId="0" borderId="114"/>
    <xf numFmtId="0" fontId="19" fillId="0" borderId="0"/>
    <xf numFmtId="0" fontId="19" fillId="0" borderId="0"/>
    <xf numFmtId="0" fontId="278" fillId="48" borderId="83"/>
    <xf numFmtId="0" fontId="70" fillId="0" borderId="0"/>
    <xf numFmtId="0" fontId="278" fillId="0" borderId="0"/>
    <xf numFmtId="0" fontId="70" fillId="0" borderId="0"/>
    <xf numFmtId="0" fontId="278" fillId="0" borderId="0"/>
    <xf numFmtId="0" fontId="56" fillId="0" borderId="52"/>
    <xf numFmtId="0" fontId="278" fillId="0" borderId="0"/>
    <xf numFmtId="0" fontId="70" fillId="0" borderId="0"/>
    <xf numFmtId="0" fontId="278" fillId="48" borderId="83"/>
    <xf numFmtId="0" fontId="19" fillId="0" borderId="0"/>
    <xf numFmtId="0" fontId="139" fillId="44" borderId="61"/>
    <xf numFmtId="0" fontId="70" fillId="0" borderId="0"/>
    <xf numFmtId="0" fontId="278" fillId="0" borderId="0"/>
    <xf numFmtId="0" fontId="70" fillId="0" borderId="0"/>
    <xf numFmtId="0" fontId="19" fillId="0" borderId="0"/>
    <xf numFmtId="0" fontId="139" fillId="44" borderId="61"/>
    <xf numFmtId="0" fontId="19" fillId="0" borderId="0"/>
    <xf numFmtId="0" fontId="139" fillId="44" borderId="61"/>
    <xf numFmtId="0" fontId="3" fillId="63" borderId="137"/>
    <xf numFmtId="0" fontId="278" fillId="0" borderId="0"/>
    <xf numFmtId="0" fontId="19" fillId="0" borderId="0"/>
    <xf numFmtId="0" fontId="70" fillId="0" borderId="0"/>
    <xf numFmtId="0" fontId="70" fillId="0" borderId="0"/>
    <xf numFmtId="0" fontId="19" fillId="0" borderId="0"/>
    <xf numFmtId="0" fontId="122" fillId="0" borderId="66"/>
    <xf numFmtId="0" fontId="19" fillId="0" borderId="0"/>
    <xf numFmtId="0" fontId="19" fillId="0" borderId="0"/>
    <xf numFmtId="0" fontId="70" fillId="0" borderId="0"/>
    <xf numFmtId="0" fontId="70" fillId="0" borderId="0"/>
    <xf numFmtId="0" fontId="19" fillId="0" borderId="0"/>
    <xf numFmtId="0" fontId="19" fillId="0" borderId="0"/>
    <xf numFmtId="0" fontId="70" fillId="0" borderId="0"/>
    <xf numFmtId="0" fontId="8" fillId="46" borderId="0"/>
    <xf numFmtId="0" fontId="19" fillId="0" borderId="0"/>
    <xf numFmtId="0" fontId="139" fillId="44" borderId="61"/>
    <xf numFmtId="0" fontId="270" fillId="0" borderId="112"/>
    <xf numFmtId="0" fontId="278" fillId="0" borderId="0"/>
    <xf numFmtId="0" fontId="19" fillId="0" borderId="0"/>
    <xf numFmtId="0" fontId="70" fillId="0" borderId="0"/>
    <xf numFmtId="0" fontId="70" fillId="0" borderId="0"/>
    <xf numFmtId="0" fontId="139" fillId="44" borderId="61"/>
    <xf numFmtId="0" fontId="272" fillId="82" borderId="116"/>
    <xf numFmtId="0" fontId="70" fillId="0" borderId="0"/>
    <xf numFmtId="0" fontId="70" fillId="0" borderId="0"/>
    <xf numFmtId="0" fontId="139" fillId="44" borderId="61"/>
    <xf numFmtId="0" fontId="278" fillId="0" borderId="0"/>
    <xf numFmtId="0" fontId="278" fillId="48" borderId="83"/>
    <xf numFmtId="0" fontId="70" fillId="0" borderId="0"/>
    <xf numFmtId="0" fontId="70" fillId="0" borderId="0"/>
    <xf numFmtId="0" fontId="270" fillId="0" borderId="112"/>
    <xf numFmtId="0" fontId="278" fillId="0" borderId="0"/>
    <xf numFmtId="0" fontId="19" fillId="0" borderId="0"/>
    <xf numFmtId="0" fontId="278" fillId="0" borderId="0"/>
    <xf numFmtId="0" fontId="19" fillId="0" borderId="0"/>
    <xf numFmtId="0" fontId="70" fillId="0" borderId="0"/>
    <xf numFmtId="0" fontId="70" fillId="0" borderId="0"/>
    <xf numFmtId="0" fontId="70" fillId="0" borderId="0"/>
    <xf numFmtId="0" fontId="19" fillId="0" borderId="0"/>
    <xf numFmtId="0" fontId="270" fillId="0" borderId="112"/>
    <xf numFmtId="0" fontId="278" fillId="0" borderId="0"/>
    <xf numFmtId="0" fontId="278" fillId="0" borderId="0"/>
    <xf numFmtId="0" fontId="70" fillId="46" borderId="0"/>
    <xf numFmtId="0" fontId="19" fillId="0" borderId="0"/>
    <xf numFmtId="0" fontId="139" fillId="44" borderId="61"/>
    <xf numFmtId="0" fontId="70" fillId="0" borderId="0"/>
    <xf numFmtId="0" fontId="70" fillId="43" borderId="0"/>
    <xf numFmtId="0" fontId="70" fillId="0" borderId="0"/>
    <xf numFmtId="0" fontId="278" fillId="48" borderId="83"/>
    <xf numFmtId="0" fontId="70" fillId="0" borderId="0"/>
    <xf numFmtId="0" fontId="70" fillId="0" borderId="0"/>
    <xf numFmtId="0" fontId="19" fillId="0" borderId="0"/>
    <xf numFmtId="0" fontId="19" fillId="0" borderId="0"/>
    <xf numFmtId="0" fontId="19" fillId="0" borderId="0"/>
    <xf numFmtId="0" fontId="70" fillId="0" borderId="0"/>
    <xf numFmtId="0" fontId="278" fillId="0" borderId="0"/>
    <xf numFmtId="0" fontId="278" fillId="0" borderId="0"/>
    <xf numFmtId="0" fontId="19" fillId="0" borderId="0"/>
    <xf numFmtId="0" fontId="278" fillId="0" borderId="0"/>
    <xf numFmtId="0" fontId="81" fillId="0" borderId="114"/>
    <xf numFmtId="0" fontId="64" fillId="0" borderId="55"/>
    <xf numFmtId="0" fontId="70" fillId="0" borderId="0"/>
    <xf numFmtId="0" fontId="278" fillId="0" borderId="0"/>
    <xf numFmtId="0" fontId="56" fillId="0" borderId="52"/>
    <xf numFmtId="0" fontId="70" fillId="0" borderId="0"/>
    <xf numFmtId="0" fontId="70" fillId="0" borderId="0"/>
    <xf numFmtId="0" fontId="70" fillId="0" borderId="0"/>
    <xf numFmtId="0" fontId="70" fillId="0" borderId="0"/>
    <xf numFmtId="0" fontId="278" fillId="0" borderId="0"/>
    <xf numFmtId="0" fontId="278" fillId="0" borderId="0"/>
    <xf numFmtId="0" fontId="76" fillId="52" borderId="0"/>
    <xf numFmtId="0" fontId="76" fillId="47" borderId="0"/>
    <xf numFmtId="0" fontId="19" fillId="0" borderId="0"/>
    <xf numFmtId="0" fontId="278" fillId="0" borderId="0"/>
    <xf numFmtId="0" fontId="228" fillId="45" borderId="84"/>
    <xf numFmtId="0" fontId="19" fillId="0" borderId="0"/>
    <xf numFmtId="0" fontId="70" fillId="0" borderId="0"/>
    <xf numFmtId="0" fontId="19" fillId="0" borderId="0"/>
    <xf numFmtId="0" fontId="59" fillId="0" borderId="54"/>
    <xf numFmtId="0" fontId="19" fillId="0" borderId="0"/>
    <xf numFmtId="0" fontId="19" fillId="0" borderId="0"/>
    <xf numFmtId="0" fontId="70" fillId="0" borderId="0"/>
    <xf numFmtId="0" fontId="70" fillId="0" borderId="0"/>
    <xf numFmtId="0" fontId="272" fillId="0" borderId="144"/>
    <xf numFmtId="0" fontId="70" fillId="0" borderId="0"/>
    <xf numFmtId="0" fontId="8" fillId="52" borderId="0"/>
    <xf numFmtId="0" fontId="19" fillId="0" borderId="0"/>
    <xf numFmtId="0" fontId="19" fillId="0" borderId="0"/>
    <xf numFmtId="0" fontId="59" fillId="0" borderId="54"/>
    <xf numFmtId="0" fontId="278" fillId="0" borderId="0"/>
    <xf numFmtId="0" fontId="278" fillId="0" borderId="0"/>
    <xf numFmtId="0" fontId="278" fillId="0" borderId="0"/>
    <xf numFmtId="0" fontId="278" fillId="48" borderId="83"/>
    <xf numFmtId="0" fontId="266" fillId="0" borderId="109"/>
    <xf numFmtId="0" fontId="19" fillId="0" borderId="0"/>
    <xf numFmtId="0" fontId="278" fillId="48" borderId="83"/>
    <xf numFmtId="0" fontId="19" fillId="0" borderId="0"/>
    <xf numFmtId="0" fontId="278" fillId="0" borderId="0"/>
    <xf numFmtId="0" fontId="98" fillId="45" borderId="47"/>
    <xf numFmtId="0" fontId="74" fillId="53" borderId="0"/>
    <xf numFmtId="0" fontId="19" fillId="0" borderId="0"/>
    <xf numFmtId="0" fontId="238" fillId="0" borderId="0"/>
    <xf numFmtId="0" fontId="278" fillId="0" borderId="0"/>
    <xf numFmtId="0" fontId="50" fillId="0" borderId="0"/>
    <xf numFmtId="0" fontId="19" fillId="0" borderId="0"/>
    <xf numFmtId="0" fontId="75" fillId="0" borderId="0"/>
    <xf numFmtId="0" fontId="140" fillId="44" borderId="61"/>
    <xf numFmtId="0" fontId="70" fillId="0" borderId="0"/>
    <xf numFmtId="0" fontId="139" fillId="44" borderId="61"/>
    <xf numFmtId="0" fontId="278" fillId="48" borderId="83"/>
    <xf numFmtId="0" fontId="64" fillId="0" borderId="55"/>
    <xf numFmtId="0" fontId="70" fillId="0" borderId="0"/>
    <xf numFmtId="0" fontId="70" fillId="0" borderId="0"/>
    <xf numFmtId="0" fontId="228" fillId="45" borderId="84"/>
    <xf numFmtId="0" fontId="139" fillId="44" borderId="61"/>
    <xf numFmtId="0" fontId="19" fillId="0" borderId="0"/>
    <xf numFmtId="0" fontId="172" fillId="0" borderId="0"/>
    <xf numFmtId="0" fontId="278" fillId="0" borderId="0"/>
    <xf numFmtId="0" fontId="56" fillId="0" borderId="52"/>
    <xf numFmtId="0" fontId="139" fillId="44" borderId="61"/>
    <xf numFmtId="0" fontId="70" fillId="0" borderId="0"/>
    <xf numFmtId="0" fontId="70" fillId="0" borderId="0"/>
    <xf numFmtId="0" fontId="70" fillId="0" borderId="0"/>
    <xf numFmtId="0" fontId="70" fillId="0" borderId="0"/>
    <xf numFmtId="0" fontId="270" fillId="0" borderId="112"/>
    <xf numFmtId="0" fontId="278" fillId="0" borderId="0"/>
    <xf numFmtId="0" fontId="28" fillId="0" borderId="0"/>
    <xf numFmtId="0" fontId="59" fillId="0" borderId="54"/>
    <xf numFmtId="0" fontId="228" fillId="45" borderId="84"/>
    <xf numFmtId="0" fontId="278" fillId="0" borderId="0"/>
    <xf numFmtId="0" fontId="19" fillId="0" borderId="0"/>
    <xf numFmtId="0" fontId="70" fillId="0" borderId="0"/>
    <xf numFmtId="0" fontId="19" fillId="0" borderId="0"/>
    <xf numFmtId="0" fontId="8" fillId="43" borderId="0"/>
    <xf numFmtId="0" fontId="278" fillId="0" borderId="0"/>
    <xf numFmtId="0" fontId="278" fillId="0" borderId="0"/>
    <xf numFmtId="0" fontId="278" fillId="0" borderId="0"/>
    <xf numFmtId="0" fontId="270" fillId="0" borderId="112"/>
    <xf numFmtId="0" fontId="54" fillId="0" borderId="0"/>
    <xf numFmtId="0" fontId="70" fillId="0" borderId="0"/>
    <xf numFmtId="0" fontId="70" fillId="0" borderId="0"/>
    <xf numFmtId="0" fontId="70" fillId="0" borderId="0"/>
    <xf numFmtId="0" fontId="19" fillId="0" borderId="0"/>
    <xf numFmtId="0" fontId="19" fillId="0" borderId="0"/>
    <xf numFmtId="0" fontId="70" fillId="41" borderId="0"/>
    <xf numFmtId="0" fontId="70" fillId="0" borderId="0"/>
    <xf numFmtId="0" fontId="19" fillId="0" borderId="0"/>
    <xf numFmtId="0" fontId="58" fillId="0" borderId="0"/>
    <xf numFmtId="0" fontId="278" fillId="0" borderId="0"/>
    <xf numFmtId="0" fontId="278" fillId="0" borderId="0"/>
    <xf numFmtId="0" fontId="70" fillId="0" borderId="0"/>
    <xf numFmtId="0" fontId="278" fillId="0" borderId="0"/>
    <xf numFmtId="0" fontId="278" fillId="0" borderId="0"/>
    <xf numFmtId="0" fontId="70" fillId="0" borderId="0"/>
    <xf numFmtId="0" fontId="139" fillId="44" borderId="61"/>
    <xf numFmtId="0" fontId="278" fillId="0" borderId="0"/>
    <xf numFmtId="0" fontId="278" fillId="0" borderId="0"/>
    <xf numFmtId="0" fontId="19" fillId="0" borderId="0"/>
    <xf numFmtId="0" fontId="70" fillId="0" borderId="0"/>
    <xf numFmtId="0" fontId="278" fillId="0" borderId="0"/>
    <xf numFmtId="0" fontId="70" fillId="0" borderId="0"/>
    <xf numFmtId="0" fontId="70" fillId="0" borderId="0"/>
    <xf numFmtId="0" fontId="278" fillId="0" borderId="0"/>
    <xf numFmtId="0" fontId="19" fillId="0" borderId="0"/>
    <xf numFmtId="0" fontId="70" fillId="0" borderId="0"/>
    <xf numFmtId="0" fontId="19" fillId="0" borderId="0"/>
    <xf numFmtId="0" fontId="270" fillId="0" borderId="112"/>
    <xf numFmtId="0" fontId="278" fillId="0" borderId="0"/>
    <xf numFmtId="0" fontId="19" fillId="0" borderId="0"/>
    <xf numFmtId="0" fontId="278" fillId="0" borderId="0"/>
    <xf numFmtId="0" fontId="19" fillId="0" borderId="0"/>
    <xf numFmtId="0" fontId="278" fillId="0" borderId="0"/>
    <xf numFmtId="0" fontId="270" fillId="0" borderId="112"/>
    <xf numFmtId="0" fontId="278" fillId="0" borderId="0"/>
    <xf numFmtId="0" fontId="70" fillId="0" borderId="0"/>
    <xf numFmtId="0" fontId="146" fillId="0" borderId="146"/>
    <xf numFmtId="0" fontId="70" fillId="0" borderId="0"/>
    <xf numFmtId="0" fontId="70" fillId="0" borderId="0"/>
    <xf numFmtId="0" fontId="70" fillId="0" borderId="0"/>
    <xf numFmtId="0" fontId="272" fillId="0" borderId="144"/>
    <xf numFmtId="0" fontId="278" fillId="48" borderId="83"/>
    <xf numFmtId="0" fontId="70" fillId="0" borderId="0"/>
    <xf numFmtId="0" fontId="278" fillId="48" borderId="83"/>
    <xf numFmtId="0" fontId="278" fillId="0" borderId="0"/>
    <xf numFmtId="0" fontId="52" fillId="0" borderId="0"/>
    <xf numFmtId="0" fontId="58" fillId="0" borderId="0"/>
    <xf numFmtId="0" fontId="278" fillId="0" borderId="0"/>
    <xf numFmtId="0" fontId="272" fillId="0" borderId="0"/>
    <xf numFmtId="0" fontId="278" fillId="0" borderId="0"/>
    <xf numFmtId="0" fontId="19" fillId="0" borderId="0"/>
    <xf numFmtId="0" fontId="70" fillId="0" borderId="0"/>
    <xf numFmtId="0" fontId="70" fillId="41" borderId="0"/>
    <xf numFmtId="0" fontId="270" fillId="0" borderId="112"/>
    <xf numFmtId="0" fontId="70" fillId="0" borderId="0"/>
    <xf numFmtId="0" fontId="70" fillId="0" borderId="0"/>
    <xf numFmtId="0" fontId="278" fillId="0" borderId="0"/>
    <xf numFmtId="0" fontId="278" fillId="48" borderId="83"/>
    <xf numFmtId="0" fontId="19" fillId="0" borderId="0"/>
    <xf numFmtId="0" fontId="70" fillId="0" borderId="0"/>
    <xf numFmtId="0" fontId="70" fillId="0" borderId="0"/>
    <xf numFmtId="0" fontId="19" fillId="0" borderId="0"/>
    <xf numFmtId="0" fontId="70" fillId="0" borderId="0"/>
    <xf numFmtId="0" fontId="278" fillId="48" borderId="83"/>
    <xf numFmtId="0" fontId="278" fillId="0" borderId="0"/>
    <xf numFmtId="0" fontId="70" fillId="0" borderId="0"/>
    <xf numFmtId="0" fontId="70" fillId="0" borderId="0"/>
    <xf numFmtId="0" fontId="278" fillId="0" borderId="0"/>
    <xf numFmtId="0" fontId="70" fillId="0" borderId="0"/>
    <xf numFmtId="0" fontId="270" fillId="0" borderId="112"/>
    <xf numFmtId="0" fontId="70" fillId="0" borderId="0"/>
    <xf numFmtId="0" fontId="270" fillId="0" borderId="112"/>
    <xf numFmtId="0" fontId="276" fillId="0" borderId="132"/>
    <xf numFmtId="0" fontId="278" fillId="0" borderId="0"/>
    <xf numFmtId="0" fontId="70" fillId="0" borderId="0"/>
    <xf numFmtId="0" fontId="278" fillId="0" borderId="0"/>
    <xf numFmtId="0" fontId="70" fillId="0" borderId="0"/>
    <xf numFmtId="0" fontId="64" fillId="0" borderId="55"/>
    <xf numFmtId="0" fontId="278" fillId="0" borderId="0"/>
    <xf numFmtId="0" fontId="70" fillId="0" borderId="0"/>
    <xf numFmtId="0" fontId="70" fillId="0" borderId="0"/>
    <xf numFmtId="0" fontId="278" fillId="0" borderId="0"/>
    <xf numFmtId="0" fontId="8" fillId="52" borderId="0"/>
    <xf numFmtId="0" fontId="61" fillId="0" borderId="0"/>
    <xf numFmtId="0" fontId="278" fillId="48" borderId="83"/>
    <xf numFmtId="0" fontId="76" fillId="59" borderId="0"/>
    <xf numFmtId="0" fontId="58" fillId="0" borderId="0"/>
    <xf numFmtId="0" fontId="70" fillId="0" borderId="0"/>
    <xf numFmtId="0" fontId="70" fillId="0" borderId="0"/>
    <xf numFmtId="0" fontId="278" fillId="0" borderId="0"/>
    <xf numFmtId="0" fontId="70" fillId="0" borderId="0"/>
    <xf numFmtId="0" fontId="74" fillId="60" borderId="0"/>
    <xf numFmtId="0" fontId="270" fillId="0" borderId="112"/>
    <xf numFmtId="0" fontId="270" fillId="0" borderId="112"/>
    <xf numFmtId="0" fontId="70" fillId="0" borderId="0"/>
    <xf numFmtId="0" fontId="19" fillId="0" borderId="0"/>
    <xf numFmtId="0" fontId="70" fillId="0" borderId="0"/>
    <xf numFmtId="0" fontId="278" fillId="0" borderId="0"/>
    <xf numFmtId="0" fontId="272" fillId="0" borderId="168"/>
    <xf numFmtId="0" fontId="74" fillId="58" borderId="0"/>
    <xf numFmtId="0" fontId="278" fillId="0" borderId="0"/>
    <xf numFmtId="0" fontId="278" fillId="0" borderId="0"/>
    <xf numFmtId="0" fontId="19" fillId="0" borderId="0"/>
    <xf numFmtId="0" fontId="139" fillId="44" borderId="61"/>
    <xf numFmtId="0" fontId="278" fillId="48" borderId="83"/>
    <xf numFmtId="0" fontId="19" fillId="0" borderId="0"/>
    <xf numFmtId="0" fontId="74" fillId="55" borderId="0"/>
    <xf numFmtId="0" fontId="278" fillId="0" borderId="0"/>
    <xf numFmtId="0" fontId="278" fillId="0" borderId="0"/>
    <xf numFmtId="0" fontId="70" fillId="0" borderId="0"/>
    <xf numFmtId="0" fontId="70" fillId="0" borderId="0"/>
    <xf numFmtId="0" fontId="63" fillId="0" borderId="55"/>
    <xf numFmtId="0" fontId="70" fillId="0" borderId="0"/>
    <xf numFmtId="0" fontId="70" fillId="0" borderId="0"/>
    <xf numFmtId="0" fontId="19" fillId="0" borderId="0"/>
    <xf numFmtId="0" fontId="19" fillId="0" borderId="0"/>
    <xf numFmtId="0" fontId="270" fillId="0" borderId="112"/>
    <xf numFmtId="0" fontId="19" fillId="0" borderId="0"/>
    <xf numFmtId="0" fontId="70" fillId="0" borderId="0"/>
    <xf numFmtId="0" fontId="278" fillId="0" borderId="0"/>
    <xf numFmtId="0" fontId="278" fillId="0" borderId="0"/>
    <xf numFmtId="0" fontId="56" fillId="0" borderId="52"/>
    <xf numFmtId="0" fontId="38" fillId="42" borderId="0"/>
    <xf numFmtId="0" fontId="278" fillId="0" borderId="0"/>
    <xf numFmtId="0" fontId="19" fillId="0" borderId="0"/>
    <xf numFmtId="0" fontId="70" fillId="0" borderId="0"/>
    <xf numFmtId="0" fontId="278" fillId="48" borderId="83"/>
    <xf numFmtId="0" fontId="70" fillId="0" borderId="0"/>
    <xf numFmtId="0" fontId="70" fillId="0" borderId="0"/>
    <xf numFmtId="0" fontId="278" fillId="0" borderId="168"/>
    <xf numFmtId="0" fontId="278" fillId="48" borderId="83"/>
    <xf numFmtId="0" fontId="70" fillId="0" borderId="0"/>
    <xf numFmtId="0" fontId="19" fillId="0" borderId="0"/>
    <xf numFmtId="0" fontId="70" fillId="0" borderId="0"/>
    <xf numFmtId="0" fontId="8" fillId="52" borderId="0"/>
    <xf numFmtId="0" fontId="278" fillId="48" borderId="83"/>
    <xf numFmtId="0" fontId="104" fillId="0" borderId="63"/>
    <xf numFmtId="0" fontId="19" fillId="46" borderId="0"/>
    <xf numFmtId="0" fontId="74" fillId="60" borderId="0"/>
    <xf numFmtId="0" fontId="19" fillId="0" borderId="0"/>
    <xf numFmtId="0" fontId="70" fillId="0" borderId="0"/>
    <xf numFmtId="0" fontId="70" fillId="0" borderId="0"/>
    <xf numFmtId="0" fontId="70" fillId="0" borderId="0"/>
    <xf numFmtId="0" fontId="56" fillId="0" borderId="52"/>
    <xf numFmtId="0" fontId="139" fillId="44" borderId="61"/>
    <xf numFmtId="0" fontId="19" fillId="0" borderId="0"/>
    <xf numFmtId="0" fontId="70" fillId="0" borderId="0"/>
    <xf numFmtId="0" fontId="135" fillId="0" borderId="110"/>
    <xf numFmtId="0" fontId="70" fillId="0" borderId="0"/>
    <xf numFmtId="0" fontId="70" fillId="0" borderId="0"/>
    <xf numFmtId="0" fontId="19" fillId="0" borderId="0"/>
    <xf numFmtId="0" fontId="70" fillId="0" borderId="0"/>
    <xf numFmtId="0" fontId="19" fillId="0" borderId="0"/>
    <xf numFmtId="0" fontId="270" fillId="0" borderId="112"/>
    <xf numFmtId="0" fontId="70" fillId="0" borderId="0"/>
    <xf numFmtId="0" fontId="70" fillId="0" borderId="0"/>
    <xf numFmtId="0" fontId="278" fillId="0" borderId="0"/>
    <xf numFmtId="0" fontId="19" fillId="0" borderId="0"/>
    <xf numFmtId="0" fontId="19" fillId="14" borderId="50"/>
    <xf numFmtId="0" fontId="19" fillId="0" borderId="0"/>
    <xf numFmtId="0" fontId="19" fillId="0" borderId="0"/>
    <xf numFmtId="0" fontId="19" fillId="0" borderId="0"/>
    <xf numFmtId="0" fontId="19" fillId="40" borderId="0"/>
    <xf numFmtId="0" fontId="139" fillId="44" borderId="61"/>
    <xf numFmtId="0" fontId="139" fillId="44" borderId="61"/>
    <xf numFmtId="0" fontId="70" fillId="0" borderId="0"/>
    <xf numFmtId="0" fontId="70" fillId="0" borderId="0"/>
    <xf numFmtId="0" fontId="70" fillId="0" borderId="0"/>
    <xf numFmtId="0" fontId="64" fillId="0" borderId="55"/>
    <xf numFmtId="0" fontId="19" fillId="0" borderId="0"/>
    <xf numFmtId="0" fontId="19" fillId="0" borderId="0"/>
    <xf numFmtId="0" fontId="56" fillId="0" borderId="52"/>
    <xf numFmtId="0" fontId="70" fillId="0" borderId="0"/>
    <xf numFmtId="0" fontId="70" fillId="0" borderId="0"/>
    <xf numFmtId="0" fontId="270" fillId="0" borderId="112"/>
    <xf numFmtId="0" fontId="70" fillId="0" borderId="0"/>
    <xf numFmtId="0" fontId="76" fillId="55" borderId="0"/>
    <xf numFmtId="0" fontId="70" fillId="0" borderId="0"/>
    <xf numFmtId="0" fontId="70" fillId="0" borderId="0"/>
    <xf numFmtId="0" fontId="70" fillId="0" borderId="0"/>
    <xf numFmtId="0" fontId="270" fillId="0" borderId="112"/>
    <xf numFmtId="0" fontId="70" fillId="0" borderId="0"/>
    <xf numFmtId="0" fontId="278" fillId="0" borderId="0"/>
    <xf numFmtId="0" fontId="19" fillId="0" borderId="0"/>
    <xf numFmtId="0" fontId="19" fillId="0" borderId="0"/>
    <xf numFmtId="0" fontId="19" fillId="0" borderId="0"/>
    <xf numFmtId="0" fontId="19" fillId="0" borderId="0"/>
    <xf numFmtId="0" fontId="278" fillId="48" borderId="83"/>
    <xf numFmtId="0" fontId="19" fillId="0" borderId="0"/>
    <xf numFmtId="0" fontId="64" fillId="0" borderId="55"/>
    <xf numFmtId="0" fontId="36" fillId="0" borderId="0"/>
    <xf numFmtId="0" fontId="70" fillId="0" borderId="0"/>
    <xf numFmtId="0" fontId="70" fillId="0" borderId="0"/>
    <xf numFmtId="0" fontId="278" fillId="48" borderId="83"/>
    <xf numFmtId="0" fontId="278" fillId="48" borderId="83"/>
    <xf numFmtId="0" fontId="70" fillId="0" borderId="0"/>
    <xf numFmtId="0" fontId="70" fillId="0" borderId="0"/>
    <xf numFmtId="0" fontId="278" fillId="0" borderId="0"/>
    <xf numFmtId="0" fontId="70" fillId="0" borderId="0"/>
    <xf numFmtId="0" fontId="19" fillId="0" borderId="0"/>
    <xf numFmtId="0" fontId="139" fillId="44" borderId="61"/>
    <xf numFmtId="0" fontId="59" fillId="0" borderId="0"/>
    <xf numFmtId="0" fontId="187" fillId="0" borderId="168"/>
    <xf numFmtId="0" fontId="139" fillId="44" borderId="61"/>
    <xf numFmtId="0" fontId="19" fillId="0" borderId="0"/>
    <xf numFmtId="0" fontId="278" fillId="0" borderId="0"/>
    <xf numFmtId="0" fontId="17" fillId="0" borderId="114"/>
    <xf numFmtId="0" fontId="70" fillId="0" borderId="0"/>
    <xf numFmtId="0" fontId="19" fillId="0" borderId="0"/>
    <xf numFmtId="0" fontId="192" fillId="0" borderId="79"/>
    <xf numFmtId="0" fontId="270" fillId="0" borderId="112"/>
    <xf numFmtId="0" fontId="278" fillId="0" borderId="0"/>
    <xf numFmtId="0" fontId="70" fillId="0" borderId="0"/>
    <xf numFmtId="0" fontId="278" fillId="0" borderId="0"/>
    <xf numFmtId="0" fontId="70" fillId="46" borderId="0"/>
    <xf numFmtId="0" fontId="46" fillId="0" borderId="0"/>
    <xf numFmtId="0" fontId="19" fillId="0" borderId="0"/>
    <xf numFmtId="0" fontId="70" fillId="0" borderId="0"/>
    <xf numFmtId="0" fontId="19" fillId="0" borderId="0"/>
    <xf numFmtId="0" fontId="278" fillId="0" borderId="0"/>
    <xf numFmtId="0" fontId="278" fillId="0" borderId="0"/>
    <xf numFmtId="0" fontId="70" fillId="0" borderId="0"/>
    <xf numFmtId="0" fontId="70" fillId="0" borderId="0"/>
    <xf numFmtId="0" fontId="58" fillId="0" borderId="0"/>
    <xf numFmtId="0" fontId="19" fillId="0" borderId="0"/>
    <xf numFmtId="0" fontId="70" fillId="0" borderId="0"/>
    <xf numFmtId="0" fontId="19" fillId="0" borderId="0"/>
    <xf numFmtId="0" fontId="278" fillId="48" borderId="83"/>
    <xf numFmtId="0" fontId="70" fillId="0" borderId="0"/>
    <xf numFmtId="0" fontId="70" fillId="0" borderId="0"/>
    <xf numFmtId="0" fontId="59" fillId="0" borderId="54"/>
    <xf numFmtId="0" fontId="56" fillId="0" borderId="52"/>
    <xf numFmtId="0" fontId="70" fillId="0" borderId="0"/>
    <xf numFmtId="0" fontId="70" fillId="0" borderId="0"/>
    <xf numFmtId="0" fontId="270" fillId="0" borderId="112"/>
    <xf numFmtId="0" fontId="278" fillId="48" borderId="83"/>
    <xf numFmtId="0" fontId="19" fillId="0" borderId="0"/>
    <xf numFmtId="0" fontId="139" fillId="44" borderId="61"/>
    <xf numFmtId="0" fontId="272" fillId="0" borderId="0"/>
    <xf numFmtId="0" fontId="139" fillId="44" borderId="61"/>
    <xf numFmtId="0" fontId="70" fillId="49" borderId="0"/>
    <xf numFmtId="0" fontId="19" fillId="0" borderId="0"/>
    <xf numFmtId="0" fontId="99" fillId="45" borderId="61"/>
    <xf numFmtId="0" fontId="19" fillId="0" borderId="0"/>
    <xf numFmtId="0" fontId="70" fillId="0" borderId="0"/>
    <xf numFmtId="0" fontId="263" fillId="0" borderId="108"/>
    <xf numFmtId="0" fontId="19" fillId="48" borderId="0"/>
    <xf numFmtId="0" fontId="19" fillId="0" borderId="0"/>
    <xf numFmtId="0" fontId="70" fillId="0" borderId="0"/>
    <xf numFmtId="0" fontId="19" fillId="0" borderId="0"/>
    <xf numFmtId="0" fontId="57" fillId="0" borderId="53"/>
    <xf numFmtId="0" fontId="19" fillId="0" borderId="0"/>
    <xf numFmtId="0" fontId="278" fillId="48" borderId="83"/>
    <xf numFmtId="0" fontId="272" fillId="0" borderId="0"/>
    <xf numFmtId="0" fontId="59" fillId="0" borderId="0"/>
    <xf numFmtId="0" fontId="70" fillId="0" borderId="0"/>
    <xf numFmtId="0" fontId="8" fillId="45" borderId="0"/>
    <xf numFmtId="0" fontId="59" fillId="0" borderId="0"/>
    <xf numFmtId="0" fontId="19" fillId="0" borderId="0"/>
    <xf numFmtId="0" fontId="19" fillId="0" borderId="0"/>
    <xf numFmtId="0" fontId="278" fillId="0" borderId="0"/>
    <xf numFmtId="0" fontId="8" fillId="44" borderId="0"/>
    <xf numFmtId="0" fontId="63" fillId="0" borderId="55"/>
    <xf numFmtId="0" fontId="278" fillId="48" borderId="83"/>
    <xf numFmtId="0" fontId="70" fillId="0" borderId="0"/>
    <xf numFmtId="0" fontId="70" fillId="0" borderId="0"/>
    <xf numFmtId="0" fontId="19" fillId="0" borderId="0"/>
    <xf numFmtId="0" fontId="70" fillId="0" borderId="0"/>
    <xf numFmtId="0" fontId="19" fillId="0" borderId="0"/>
    <xf numFmtId="0" fontId="272" fillId="0" borderId="144"/>
    <xf numFmtId="0" fontId="70" fillId="0" borderId="0"/>
    <xf numFmtId="0" fontId="278" fillId="0" borderId="0"/>
    <xf numFmtId="0" fontId="70" fillId="0" borderId="0"/>
    <xf numFmtId="0" fontId="278" fillId="0" borderId="0"/>
    <xf numFmtId="0" fontId="19" fillId="0" borderId="0"/>
    <xf numFmtId="0" fontId="19" fillId="0" borderId="0"/>
    <xf numFmtId="0" fontId="278" fillId="0" borderId="0"/>
    <xf numFmtId="0" fontId="70" fillId="0" borderId="0"/>
    <xf numFmtId="0" fontId="19" fillId="0" borderId="0"/>
    <xf numFmtId="0" fontId="70" fillId="0" borderId="0"/>
    <xf numFmtId="0" fontId="62" fillId="0" borderId="0"/>
    <xf numFmtId="0" fontId="70" fillId="0" borderId="0"/>
    <xf numFmtId="0" fontId="19" fillId="0" borderId="0"/>
    <xf numFmtId="0" fontId="278" fillId="0" borderId="0"/>
    <xf numFmtId="0" fontId="19" fillId="16" borderId="0"/>
    <xf numFmtId="0" fontId="19" fillId="0" borderId="0"/>
    <xf numFmtId="0" fontId="19" fillId="0" borderId="0"/>
    <xf numFmtId="0" fontId="278" fillId="0" borderId="0"/>
    <xf numFmtId="0" fontId="278" fillId="0" borderId="0"/>
    <xf numFmtId="0" fontId="272" fillId="0" borderId="144"/>
    <xf numFmtId="0" fontId="8" fillId="45" borderId="0"/>
    <xf numFmtId="0" fontId="270" fillId="0" borderId="112"/>
    <xf numFmtId="0" fontId="70" fillId="0" borderId="0"/>
    <xf numFmtId="0" fontId="70" fillId="0" borderId="0"/>
    <xf numFmtId="0" fontId="278" fillId="48" borderId="83"/>
    <xf numFmtId="0" fontId="19" fillId="0" borderId="0"/>
    <xf numFmtId="0" fontId="70" fillId="0" borderId="0"/>
    <xf numFmtId="0" fontId="278" fillId="0" borderId="0"/>
    <xf numFmtId="0" fontId="70" fillId="0" borderId="0"/>
    <xf numFmtId="0" fontId="19" fillId="0" borderId="0"/>
    <xf numFmtId="0" fontId="57" fillId="0" borderId="53"/>
    <xf numFmtId="0" fontId="139" fillId="44" borderId="61"/>
    <xf numFmtId="0" fontId="70" fillId="0" borderId="0"/>
    <xf numFmtId="0" fontId="70" fillId="0" borderId="0"/>
    <xf numFmtId="0" fontId="70" fillId="0" borderId="0"/>
    <xf numFmtId="0" fontId="19" fillId="14" borderId="50"/>
    <xf numFmtId="0" fontId="278" fillId="0" borderId="0"/>
    <xf numFmtId="0" fontId="99" fillId="45" borderId="61"/>
    <xf numFmtId="0" fontId="70" fillId="0" borderId="0"/>
    <xf numFmtId="0" fontId="19" fillId="0" borderId="0"/>
    <xf numFmtId="0" fontId="70" fillId="0" borderId="0"/>
    <xf numFmtId="0" fontId="70" fillId="0" borderId="0"/>
    <xf numFmtId="0" fontId="64" fillId="0" borderId="55"/>
    <xf numFmtId="0" fontId="278" fillId="0" borderId="0"/>
    <xf numFmtId="0" fontId="70" fillId="0" borderId="0"/>
    <xf numFmtId="0" fontId="270" fillId="0" borderId="112"/>
    <xf numFmtId="0" fontId="270" fillId="0" borderId="112"/>
    <xf numFmtId="0" fontId="19" fillId="0" borderId="0"/>
    <xf numFmtId="0" fontId="70" fillId="0" borderId="0"/>
    <xf numFmtId="0" fontId="19" fillId="0" borderId="0"/>
    <xf numFmtId="0" fontId="278" fillId="0" borderId="0"/>
    <xf numFmtId="0" fontId="70" fillId="0" borderId="0"/>
    <xf numFmtId="0" fontId="19" fillId="0" borderId="0"/>
    <xf numFmtId="0" fontId="70" fillId="0" borderId="0"/>
    <xf numFmtId="0" fontId="278" fillId="0" borderId="0"/>
    <xf numFmtId="0" fontId="70" fillId="0" borderId="0"/>
    <xf numFmtId="0" fontId="278" fillId="0" borderId="0"/>
    <xf numFmtId="0" fontId="19" fillId="0" borderId="0"/>
    <xf numFmtId="0" fontId="19" fillId="0" borderId="0"/>
    <xf numFmtId="0" fontId="19" fillId="0" borderId="0"/>
    <xf numFmtId="0" fontId="278" fillId="0" borderId="0"/>
    <xf numFmtId="0" fontId="278" fillId="0" borderId="0"/>
    <xf numFmtId="0" fontId="70" fillId="0" borderId="0"/>
    <xf numFmtId="0" fontId="70" fillId="0" borderId="0"/>
    <xf numFmtId="0" fontId="139" fillId="44" borderId="61"/>
    <xf numFmtId="0" fontId="70" fillId="0" borderId="0"/>
    <xf numFmtId="0" fontId="70" fillId="0" borderId="0"/>
    <xf numFmtId="0" fontId="76" fillId="55" borderId="0"/>
    <xf numFmtId="0" fontId="19" fillId="0" borderId="0"/>
    <xf numFmtId="0" fontId="19" fillId="0" borderId="0"/>
    <xf numFmtId="0" fontId="270" fillId="0" borderId="112"/>
    <xf numFmtId="0" fontId="74" fillId="59" borderId="0"/>
    <xf numFmtId="0" fontId="195" fillId="0" borderId="0"/>
    <xf numFmtId="0" fontId="70" fillId="0" borderId="0"/>
    <xf numFmtId="0" fontId="278" fillId="0" borderId="0"/>
    <xf numFmtId="0" fontId="19" fillId="0" borderId="0"/>
    <xf numFmtId="0" fontId="70" fillId="0" borderId="0"/>
    <xf numFmtId="0" fontId="270" fillId="0" borderId="112"/>
    <xf numFmtId="0" fontId="70" fillId="0" borderId="0"/>
    <xf numFmtId="0" fontId="19" fillId="0" borderId="0"/>
    <xf numFmtId="0" fontId="70" fillId="0" borderId="0"/>
    <xf numFmtId="0" fontId="278" fillId="0" borderId="0"/>
    <xf numFmtId="0" fontId="50" fillId="0" borderId="0"/>
    <xf numFmtId="0" fontId="19" fillId="0" borderId="0"/>
    <xf numFmtId="0" fontId="70" fillId="0" borderId="0"/>
    <xf numFmtId="0" fontId="70" fillId="0" borderId="0"/>
    <xf numFmtId="0" fontId="70" fillId="14" borderId="50"/>
    <xf numFmtId="0" fontId="70" fillId="0" borderId="0"/>
    <xf numFmtId="0" fontId="278" fillId="0" borderId="0"/>
    <xf numFmtId="0" fontId="70" fillId="0" borderId="0"/>
    <xf numFmtId="0" fontId="272" fillId="82" borderId="116"/>
    <xf numFmtId="0" fontId="19" fillId="0" borderId="0"/>
    <xf numFmtId="0" fontId="278" fillId="0" borderId="0"/>
    <xf numFmtId="0" fontId="19" fillId="0" borderId="0"/>
    <xf numFmtId="0" fontId="19" fillId="0" borderId="0"/>
    <xf numFmtId="0" fontId="19" fillId="0" borderId="0"/>
    <xf numFmtId="0" fontId="19" fillId="0" borderId="0"/>
    <xf numFmtId="0" fontId="19" fillId="0" borderId="0"/>
    <xf numFmtId="0" fontId="70" fillId="0" borderId="0"/>
    <xf numFmtId="0" fontId="70" fillId="0" borderId="0"/>
    <xf numFmtId="0" fontId="19" fillId="0" borderId="0"/>
    <xf numFmtId="0" fontId="19" fillId="0" borderId="0"/>
    <xf numFmtId="0" fontId="19" fillId="0" borderId="0"/>
    <xf numFmtId="0" fontId="139" fillId="44" borderId="61"/>
    <xf numFmtId="0" fontId="74" fillId="56" borderId="0"/>
    <xf numFmtId="0" fontId="270" fillId="0" borderId="112"/>
    <xf numFmtId="0" fontId="70" fillId="0" borderId="0"/>
    <xf numFmtId="0" fontId="19" fillId="0" borderId="0"/>
    <xf numFmtId="0" fontId="19" fillId="0" borderId="0"/>
    <xf numFmtId="0" fontId="70" fillId="0" borderId="0"/>
    <xf numFmtId="0" fontId="19" fillId="0" borderId="0"/>
    <xf numFmtId="0" fontId="59" fillId="0" borderId="54"/>
    <xf numFmtId="0" fontId="70" fillId="0" borderId="0"/>
    <xf numFmtId="0" fontId="19" fillId="0" borderId="0"/>
    <xf numFmtId="0" fontId="70" fillId="0" borderId="0"/>
    <xf numFmtId="0" fontId="70" fillId="0" borderId="0"/>
    <xf numFmtId="0" fontId="19" fillId="0" borderId="0"/>
    <xf numFmtId="0" fontId="278" fillId="0" borderId="0"/>
    <xf numFmtId="0" fontId="45" fillId="40" borderId="0"/>
    <xf numFmtId="0" fontId="19" fillId="0" borderId="0"/>
    <xf numFmtId="0" fontId="70" fillId="0" borderId="0"/>
    <xf numFmtId="0" fontId="278" fillId="0" borderId="0"/>
    <xf numFmtId="0" fontId="70" fillId="0" borderId="0"/>
    <xf numFmtId="0" fontId="278" fillId="0" borderId="0"/>
    <xf numFmtId="0" fontId="19" fillId="0" borderId="0"/>
    <xf numFmtId="0" fontId="19" fillId="0" borderId="0"/>
    <xf numFmtId="0" fontId="19" fillId="0" borderId="0"/>
    <xf numFmtId="0" fontId="70" fillId="0" borderId="0"/>
    <xf numFmtId="0" fontId="278" fillId="0" borderId="0"/>
    <xf numFmtId="0" fontId="278" fillId="48" borderId="83"/>
    <xf numFmtId="0" fontId="19" fillId="0" borderId="0"/>
    <xf numFmtId="0" fontId="70" fillId="0" borderId="0"/>
    <xf numFmtId="0" fontId="278" fillId="0" borderId="0"/>
    <xf numFmtId="0" fontId="19" fillId="0" borderId="0"/>
    <xf numFmtId="0" fontId="70" fillId="0" borderId="0"/>
    <xf numFmtId="0" fontId="19" fillId="0" borderId="0"/>
    <xf numFmtId="0" fontId="70" fillId="0" borderId="0"/>
    <xf numFmtId="0" fontId="208" fillId="1" borderId="132"/>
    <xf numFmtId="0" fontId="19" fillId="0" borderId="0"/>
    <xf numFmtId="0" fontId="70" fillId="0" borderId="0"/>
    <xf numFmtId="0" fontId="70" fillId="0" borderId="0"/>
    <xf numFmtId="0" fontId="19" fillId="0" borderId="0"/>
    <xf numFmtId="0" fontId="19" fillId="0" borderId="0"/>
    <xf numFmtId="0" fontId="278" fillId="0" borderId="0"/>
    <xf numFmtId="0" fontId="70" fillId="0" borderId="0"/>
    <xf numFmtId="0" fontId="70" fillId="0" borderId="0"/>
    <xf numFmtId="0" fontId="70" fillId="0" borderId="0"/>
    <xf numFmtId="0" fontId="70" fillId="0" borderId="0"/>
    <xf numFmtId="0" fontId="70" fillId="0" borderId="0"/>
    <xf numFmtId="0" fontId="19" fillId="0" borderId="0"/>
    <xf numFmtId="0" fontId="19" fillId="0" borderId="0"/>
    <xf numFmtId="0" fontId="278" fillId="0" borderId="0"/>
    <xf numFmtId="0" fontId="278" fillId="0" borderId="0"/>
    <xf numFmtId="0" fontId="19" fillId="0" borderId="0"/>
    <xf numFmtId="0" fontId="278" fillId="0" borderId="0"/>
    <xf numFmtId="0" fontId="19" fillId="0" borderId="0"/>
    <xf numFmtId="0" fontId="139" fillId="44" borderId="61"/>
    <xf numFmtId="0" fontId="19" fillId="0" borderId="0"/>
    <xf numFmtId="0" fontId="81" fillId="0" borderId="132"/>
    <xf numFmtId="0" fontId="278" fillId="0" borderId="0"/>
    <xf numFmtId="0" fontId="278" fillId="0" borderId="0"/>
    <xf numFmtId="0" fontId="70" fillId="0" borderId="0"/>
    <xf numFmtId="0" fontId="134" fillId="0" borderId="110"/>
    <xf numFmtId="0" fontId="59" fillId="0" borderId="54"/>
    <xf numFmtId="0" fontId="56" fillId="0" borderId="52"/>
    <xf numFmtId="0" fontId="122" fillId="0" borderId="66"/>
    <xf numFmtId="0" fontId="70" fillId="0" borderId="0"/>
    <xf numFmtId="0" fontId="19" fillId="0" borderId="0"/>
    <xf numFmtId="0" fontId="278" fillId="48" borderId="83"/>
    <xf numFmtId="0" fontId="70" fillId="0" borderId="0"/>
    <xf numFmtId="0" fontId="278" fillId="48" borderId="83"/>
    <xf numFmtId="0" fontId="70" fillId="0" borderId="0"/>
    <xf numFmtId="0" fontId="270" fillId="0" borderId="112"/>
    <xf numFmtId="0" fontId="70" fillId="0" borderId="0"/>
    <xf numFmtId="0" fontId="70" fillId="0" borderId="0"/>
    <xf numFmtId="0" fontId="270" fillId="0" borderId="112"/>
    <xf numFmtId="0" fontId="19" fillId="0" borderId="0"/>
    <xf numFmtId="0" fontId="278" fillId="0" borderId="0"/>
    <xf numFmtId="0" fontId="56" fillId="0" borderId="52"/>
    <xf numFmtId="0" fontId="70" fillId="0" borderId="0"/>
    <xf numFmtId="0" fontId="278" fillId="0" borderId="0"/>
    <xf numFmtId="0" fontId="278" fillId="0" borderId="0"/>
    <xf numFmtId="0" fontId="140" fillId="44" borderId="61"/>
    <xf numFmtId="0" fontId="70" fillId="0" borderId="0"/>
    <xf numFmtId="0" fontId="272" fillId="82" borderId="116"/>
    <xf numFmtId="0" fontId="70" fillId="0" borderId="0"/>
    <xf numFmtId="0" fontId="70" fillId="0" borderId="0"/>
    <xf numFmtId="0" fontId="278" fillId="0" borderId="0"/>
    <xf numFmtId="0" fontId="70" fillId="0" borderId="0"/>
    <xf numFmtId="0" fontId="19" fillId="32" borderId="0"/>
    <xf numFmtId="0" fontId="278" fillId="48" borderId="83"/>
    <xf numFmtId="0" fontId="19" fillId="0" borderId="0"/>
    <xf numFmtId="0" fontId="70" fillId="0" borderId="0"/>
    <xf numFmtId="0" fontId="70" fillId="0" borderId="0"/>
    <xf numFmtId="0" fontId="19" fillId="0" borderId="0"/>
    <xf numFmtId="0" fontId="278" fillId="48" borderId="83"/>
    <xf numFmtId="0" fontId="70" fillId="0" borderId="0"/>
    <xf numFmtId="0" fontId="81" fillId="0" borderId="132"/>
    <xf numFmtId="0" fontId="278" fillId="0" borderId="0"/>
    <xf numFmtId="0" fontId="70" fillId="0" borderId="0"/>
    <xf numFmtId="0" fontId="278" fillId="0" borderId="0"/>
    <xf numFmtId="0" fontId="139" fillId="44" borderId="61"/>
    <xf numFmtId="0" fontId="70" fillId="0" borderId="0"/>
    <xf numFmtId="0" fontId="278" fillId="0" borderId="0"/>
    <xf numFmtId="0" fontId="19" fillId="0" borderId="0"/>
    <xf numFmtId="0" fontId="70" fillId="0" borderId="0"/>
    <xf numFmtId="0" fontId="278" fillId="0" borderId="0"/>
    <xf numFmtId="0" fontId="139" fillId="44" borderId="61"/>
    <xf numFmtId="0" fontId="70" fillId="0" borderId="0"/>
    <xf numFmtId="0" fontId="278" fillId="0" borderId="0"/>
    <xf numFmtId="0" fontId="70" fillId="0" borderId="0"/>
    <xf numFmtId="0" fontId="19" fillId="0" borderId="0"/>
    <xf numFmtId="0" fontId="70" fillId="0" borderId="0"/>
    <xf numFmtId="0" fontId="70" fillId="0" borderId="0"/>
    <xf numFmtId="0" fontId="70" fillId="0" borderId="0"/>
    <xf numFmtId="0" fontId="70" fillId="0" borderId="0"/>
    <xf numFmtId="0" fontId="278" fillId="0" borderId="0"/>
    <xf numFmtId="0" fontId="278" fillId="0" borderId="0"/>
    <xf numFmtId="0" fontId="70" fillId="0" borderId="0"/>
    <xf numFmtId="0" fontId="64" fillId="0" borderId="55"/>
    <xf numFmtId="0" fontId="70" fillId="0" borderId="0"/>
    <xf numFmtId="0" fontId="56" fillId="0" borderId="52"/>
    <xf numFmtId="0" fontId="59" fillId="0" borderId="54"/>
    <xf numFmtId="0" fontId="278" fillId="0" borderId="0"/>
    <xf numFmtId="0" fontId="56" fillId="0" borderId="52"/>
    <xf numFmtId="0" fontId="70" fillId="0" borderId="0"/>
    <xf numFmtId="0" fontId="70" fillId="0" borderId="0"/>
    <xf numFmtId="0" fontId="139" fillId="44" borderId="61"/>
    <xf numFmtId="0" fontId="59" fillId="0" borderId="54"/>
    <xf numFmtId="0" fontId="19" fillId="0" borderId="0"/>
    <xf numFmtId="0" fontId="278" fillId="48" borderId="83"/>
    <xf numFmtId="0" fontId="278" fillId="0" borderId="0"/>
    <xf numFmtId="0" fontId="70" fillId="0" borderId="0"/>
    <xf numFmtId="0" fontId="59" fillId="0" borderId="0"/>
    <xf numFmtId="0" fontId="19" fillId="0" borderId="0"/>
    <xf numFmtId="0" fontId="19" fillId="0" borderId="0"/>
    <xf numFmtId="0" fontId="278" fillId="0" borderId="0"/>
    <xf numFmtId="0" fontId="253" fillId="48" borderId="83"/>
    <xf numFmtId="0" fontId="56" fillId="0" borderId="52"/>
    <xf numFmtId="0" fontId="19" fillId="0" borderId="0"/>
    <xf numFmtId="0" fontId="70" fillId="0" borderId="0"/>
    <xf numFmtId="0" fontId="19" fillId="0" borderId="0"/>
    <xf numFmtId="0" fontId="278" fillId="48" borderId="83"/>
    <xf numFmtId="0" fontId="19" fillId="0" borderId="0"/>
    <xf numFmtId="0" fontId="70" fillId="46" borderId="0"/>
    <xf numFmtId="0" fontId="52" fillId="0" borderId="0"/>
    <xf numFmtId="0" fontId="278" fillId="0" borderId="0"/>
    <xf numFmtId="0" fontId="278" fillId="0" borderId="0"/>
    <xf numFmtId="0" fontId="272" fillId="0" borderId="0"/>
    <xf numFmtId="0" fontId="70" fillId="0" borderId="0"/>
    <xf numFmtId="0" fontId="19" fillId="0" borderId="0"/>
    <xf numFmtId="0" fontId="19" fillId="0" borderId="0"/>
    <xf numFmtId="0" fontId="260" fillId="74" borderId="0"/>
    <xf numFmtId="0" fontId="70" fillId="0" borderId="0"/>
    <xf numFmtId="0" fontId="70" fillId="0" borderId="0"/>
    <xf numFmtId="0" fontId="8" fillId="51" borderId="0"/>
    <xf numFmtId="0" fontId="19" fillId="0" borderId="0"/>
    <xf numFmtId="0" fontId="134" fillId="0" borderId="110"/>
    <xf numFmtId="0" fontId="59" fillId="0" borderId="54"/>
    <xf numFmtId="0" fontId="70" fillId="0" borderId="0"/>
    <xf numFmtId="0" fontId="278" fillId="48" borderId="83"/>
    <xf numFmtId="0" fontId="278" fillId="0" borderId="0"/>
    <xf numFmtId="0" fontId="278" fillId="0" borderId="0"/>
    <xf numFmtId="0" fontId="45" fillId="59" borderId="0"/>
    <xf numFmtId="0" fontId="70" fillId="0" borderId="0"/>
    <xf numFmtId="0" fontId="70" fillId="0" borderId="0"/>
    <xf numFmtId="0" fontId="70" fillId="0" borderId="0"/>
    <xf numFmtId="0" fontId="70" fillId="0" borderId="0"/>
    <xf numFmtId="0" fontId="17" fillId="0" borderId="0"/>
    <xf numFmtId="0" fontId="278" fillId="48" borderId="83"/>
    <xf numFmtId="0" fontId="140" fillId="44" borderId="61"/>
    <xf numFmtId="0" fontId="270" fillId="0" borderId="112"/>
    <xf numFmtId="0" fontId="19" fillId="0" borderId="0"/>
    <xf numFmtId="0" fontId="19" fillId="0" borderId="0"/>
    <xf numFmtId="0" fontId="70" fillId="0" borderId="0"/>
    <xf numFmtId="0" fontId="253" fillId="48" borderId="83"/>
    <xf numFmtId="0" fontId="278" fillId="0" borderId="0"/>
    <xf numFmtId="0" fontId="74" fillId="56" borderId="0"/>
    <xf numFmtId="0" fontId="19" fillId="0" borderId="0"/>
    <xf numFmtId="0" fontId="19" fillId="0" borderId="0"/>
    <xf numFmtId="0" fontId="278" fillId="48" borderId="83"/>
    <xf numFmtId="0" fontId="272" fillId="0" borderId="144"/>
    <xf numFmtId="0" fontId="278" fillId="0" borderId="0"/>
    <xf numFmtId="0" fontId="19" fillId="0" borderId="0"/>
    <xf numFmtId="0" fontId="19" fillId="0" borderId="0"/>
    <xf numFmtId="0" fontId="70" fillId="0" borderId="0"/>
    <xf numFmtId="0" fontId="278" fillId="0" borderId="0"/>
    <xf numFmtId="0" fontId="19" fillId="0" borderId="0"/>
    <xf numFmtId="0" fontId="70" fillId="0" borderId="0"/>
    <xf numFmtId="0" fontId="19"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19" fillId="0" borderId="0"/>
    <xf numFmtId="0" fontId="70" fillId="0" borderId="0"/>
    <xf numFmtId="0" fontId="278" fillId="0" borderId="0"/>
    <xf numFmtId="0" fontId="139" fillId="44" borderId="61"/>
    <xf numFmtId="0" fontId="70" fillId="0" borderId="0"/>
    <xf numFmtId="0" fontId="70" fillId="0" borderId="0"/>
    <xf numFmtId="0" fontId="70" fillId="0" borderId="0"/>
    <xf numFmtId="0" fontId="278" fillId="48" borderId="83"/>
    <xf numFmtId="0" fontId="68" fillId="0" borderId="0"/>
    <xf numFmtId="0" fontId="70" fillId="0" borderId="0"/>
    <xf numFmtId="0" fontId="70" fillId="0" borderId="0"/>
    <xf numFmtId="0" fontId="19" fillId="0" borderId="0"/>
    <xf numFmtId="0" fontId="19" fillId="0" borderId="0"/>
    <xf numFmtId="0" fontId="45" fillId="40" borderId="0"/>
    <xf numFmtId="0" fontId="139" fillId="44" borderId="61"/>
    <xf numFmtId="0" fontId="70" fillId="0" borderId="0"/>
    <xf numFmtId="0" fontId="278" fillId="0" borderId="0"/>
    <xf numFmtId="0" fontId="270" fillId="0" borderId="112"/>
    <xf numFmtId="0" fontId="278" fillId="0" borderId="0"/>
    <xf numFmtId="0" fontId="278" fillId="48" borderId="83"/>
    <xf numFmtId="0" fontId="46" fillId="0" borderId="0"/>
    <xf numFmtId="0" fontId="19" fillId="0" borderId="0"/>
    <xf numFmtId="0" fontId="70" fillId="0" borderId="0"/>
    <xf numFmtId="0" fontId="19" fillId="0" borderId="0"/>
    <xf numFmtId="0" fontId="19" fillId="0" borderId="0"/>
    <xf numFmtId="0" fontId="19" fillId="0" borderId="0"/>
    <xf numFmtId="0" fontId="19" fillId="0" borderId="0"/>
    <xf numFmtId="0" fontId="70" fillId="0" borderId="0"/>
    <xf numFmtId="0" fontId="70" fillId="0" borderId="0"/>
    <xf numFmtId="0" fontId="278" fillId="0" borderId="0"/>
    <xf numFmtId="0" fontId="19" fillId="0" borderId="0"/>
    <xf numFmtId="0" fontId="19" fillId="0" borderId="0"/>
    <xf numFmtId="0" fontId="19" fillId="0" borderId="0"/>
    <xf numFmtId="0" fontId="70" fillId="0" borderId="0"/>
    <xf numFmtId="0" fontId="270" fillId="0" borderId="112"/>
    <xf numFmtId="0" fontId="70" fillId="50" borderId="0"/>
    <xf numFmtId="0" fontId="278" fillId="0" borderId="0"/>
    <xf numFmtId="0" fontId="19" fillId="0" borderId="0"/>
    <xf numFmtId="0" fontId="45" fillId="47" borderId="0"/>
    <xf numFmtId="0" fontId="70" fillId="0" borderId="0"/>
    <xf numFmtId="0" fontId="10" fillId="0" borderId="168"/>
    <xf numFmtId="0" fontId="19" fillId="0" borderId="0"/>
    <xf numFmtId="0" fontId="19" fillId="0" borderId="0"/>
    <xf numFmtId="0" fontId="3" fillId="63" borderId="137"/>
    <xf numFmtId="0" fontId="19" fillId="0" borderId="0"/>
    <xf numFmtId="0" fontId="70" fillId="0" borderId="0"/>
    <xf numFmtId="0" fontId="278" fillId="0" borderId="0"/>
    <xf numFmtId="0" fontId="278" fillId="0" borderId="0"/>
    <xf numFmtId="0" fontId="70" fillId="0" borderId="0"/>
    <xf numFmtId="0" fontId="19" fillId="0" borderId="0"/>
    <xf numFmtId="0" fontId="70" fillId="0" borderId="0"/>
    <xf numFmtId="0" fontId="19" fillId="0" borderId="0"/>
    <xf numFmtId="0" fontId="56" fillId="0" borderId="52"/>
    <xf numFmtId="0" fontId="139" fillId="44" borderId="61"/>
    <xf numFmtId="0" fontId="19" fillId="0" borderId="0"/>
    <xf numFmtId="0" fontId="70" fillId="0" borderId="0"/>
    <xf numFmtId="0" fontId="278" fillId="0" borderId="0"/>
    <xf numFmtId="0" fontId="70" fillId="0" borderId="0"/>
    <xf numFmtId="0" fontId="278" fillId="48" borderId="83"/>
    <xf numFmtId="0" fontId="278" fillId="0" borderId="0"/>
    <xf numFmtId="0" fontId="70" fillId="50" borderId="0"/>
    <xf numFmtId="0" fontId="278" fillId="0" borderId="0"/>
    <xf numFmtId="0" fontId="59" fillId="0" borderId="54"/>
    <xf numFmtId="0" fontId="19" fillId="0" borderId="0"/>
    <xf numFmtId="0" fontId="57" fillId="0" borderId="53"/>
    <xf numFmtId="0" fontId="70" fillId="0" borderId="0"/>
    <xf numFmtId="0" fontId="70" fillId="0" borderId="0"/>
    <xf numFmtId="0" fontId="278" fillId="0" borderId="0"/>
    <xf numFmtId="0" fontId="19" fillId="0" borderId="0"/>
    <xf numFmtId="0" fontId="70" fillId="0" borderId="0"/>
    <xf numFmtId="0" fontId="278" fillId="0" borderId="0"/>
    <xf numFmtId="0" fontId="29" fillId="0" borderId="0"/>
    <xf numFmtId="0" fontId="278" fillId="0" borderId="0"/>
    <xf numFmtId="0" fontId="70" fillId="0" borderId="0"/>
    <xf numFmtId="0" fontId="278" fillId="0" borderId="0"/>
    <xf numFmtId="0" fontId="278" fillId="0" borderId="0"/>
    <xf numFmtId="0" fontId="278" fillId="0" borderId="0"/>
    <xf numFmtId="0" fontId="278" fillId="48" borderId="83"/>
    <xf numFmtId="0" fontId="278" fillId="0" borderId="0"/>
    <xf numFmtId="0" fontId="56" fillId="0" borderId="52"/>
    <xf numFmtId="0" fontId="19" fillId="0" borderId="0"/>
    <xf numFmtId="0" fontId="139" fillId="44" borderId="61"/>
    <xf numFmtId="0" fontId="70" fillId="0" borderId="0"/>
    <xf numFmtId="0" fontId="70" fillId="0" borderId="0"/>
    <xf numFmtId="0" fontId="17" fillId="0" borderId="114"/>
    <xf numFmtId="0" fontId="70" fillId="0" borderId="0"/>
    <xf numFmtId="0" fontId="270" fillId="0" borderId="112"/>
    <xf numFmtId="0" fontId="278" fillId="0" borderId="0"/>
    <xf numFmtId="0" fontId="59" fillId="0" borderId="54"/>
    <xf numFmtId="0" fontId="70" fillId="0" borderId="0"/>
    <xf numFmtId="0" fontId="70" fillId="0" borderId="0"/>
    <xf numFmtId="0" fontId="70" fillId="0" borderId="0"/>
    <xf numFmtId="0" fontId="192" fillId="0" borderId="79"/>
    <xf numFmtId="0" fontId="19" fillId="0" borderId="0"/>
    <xf numFmtId="0" fontId="70" fillId="0" borderId="0"/>
    <xf numFmtId="0" fontId="70" fillId="0" borderId="0"/>
    <xf numFmtId="0" fontId="272" fillId="82" borderId="116"/>
    <xf numFmtId="0" fontId="70" fillId="0" borderId="0"/>
    <xf numFmtId="0" fontId="278" fillId="0" borderId="0"/>
    <xf numFmtId="0" fontId="278" fillId="0" borderId="0"/>
    <xf numFmtId="0" fontId="270" fillId="0" borderId="112"/>
    <xf numFmtId="0" fontId="70" fillId="0" borderId="0"/>
    <xf numFmtId="0" fontId="70" fillId="0" borderId="0"/>
    <xf numFmtId="0" fontId="19" fillId="0" borderId="0"/>
    <xf numFmtId="0" fontId="76" fillId="60" borderId="0"/>
    <xf numFmtId="0" fontId="19" fillId="0" borderId="0"/>
    <xf numFmtId="0" fontId="70" fillId="0" borderId="0"/>
    <xf numFmtId="0" fontId="19" fillId="0" borderId="0"/>
    <xf numFmtId="0" fontId="19" fillId="0" borderId="0"/>
    <xf numFmtId="0" fontId="19" fillId="0" borderId="0"/>
    <xf numFmtId="0" fontId="270" fillId="0" borderId="112"/>
    <xf numFmtId="0" fontId="70" fillId="0" borderId="0"/>
    <xf numFmtId="0" fontId="59" fillId="0" borderId="54"/>
    <xf numFmtId="0" fontId="70" fillId="0" borderId="0"/>
    <xf numFmtId="0" fontId="19" fillId="0" borderId="0"/>
    <xf numFmtId="0" fontId="278" fillId="0" borderId="0"/>
    <xf numFmtId="0" fontId="19" fillId="0" borderId="0"/>
    <xf numFmtId="0" fontId="139" fillId="44" borderId="61"/>
    <xf numFmtId="0" fontId="70" fillId="0" borderId="0"/>
    <xf numFmtId="0" fontId="8" fillId="52" borderId="0"/>
    <xf numFmtId="0" fontId="19" fillId="0" borderId="0"/>
    <xf numFmtId="0" fontId="19" fillId="0" borderId="0"/>
    <xf numFmtId="0" fontId="70" fillId="0" borderId="0"/>
    <xf numFmtId="0" fontId="45" fillId="40" borderId="0"/>
    <xf numFmtId="0" fontId="278" fillId="0" borderId="0"/>
    <xf numFmtId="0" fontId="57" fillId="0" borderId="53"/>
    <xf numFmtId="0" fontId="140" fillId="44" borderId="61"/>
    <xf numFmtId="0" fontId="70" fillId="0" borderId="0"/>
    <xf numFmtId="0" fontId="19" fillId="0" borderId="0"/>
    <xf numFmtId="0" fontId="70" fillId="0" borderId="0"/>
    <xf numFmtId="0" fontId="70" fillId="0" borderId="0"/>
    <xf numFmtId="0" fontId="70" fillId="0" borderId="0"/>
    <xf numFmtId="0" fontId="70" fillId="0" borderId="0"/>
    <xf numFmtId="0" fontId="139" fillId="44" borderId="61"/>
    <xf numFmtId="0" fontId="270" fillId="0" borderId="112"/>
    <xf numFmtId="0" fontId="70" fillId="0" borderId="0"/>
    <xf numFmtId="0" fontId="278" fillId="0" borderId="0"/>
    <xf numFmtId="0" fontId="70" fillId="0" borderId="0"/>
    <xf numFmtId="0" fontId="278" fillId="0" borderId="0"/>
    <xf numFmtId="0" fontId="70" fillId="0" borderId="0"/>
    <xf numFmtId="0" fontId="19" fillId="0" borderId="0"/>
    <xf numFmtId="0" fontId="19" fillId="0" borderId="0"/>
    <xf numFmtId="0" fontId="74" fillId="55" borderId="0"/>
    <xf numFmtId="0" fontId="278" fillId="0" borderId="0"/>
    <xf numFmtId="0" fontId="278" fillId="0" borderId="0"/>
    <xf numFmtId="0" fontId="278" fillId="0" borderId="0"/>
    <xf numFmtId="0" fontId="70" fillId="0" borderId="0"/>
    <xf numFmtId="0" fontId="278" fillId="0" borderId="0"/>
    <xf numFmtId="0" fontId="46" fillId="0" borderId="0"/>
    <xf numFmtId="0" fontId="74" fillId="49" borderId="0"/>
    <xf numFmtId="0" fontId="77" fillId="0" borderId="0"/>
    <xf numFmtId="0" fontId="19" fillId="0" borderId="0"/>
    <xf numFmtId="0" fontId="19" fillId="0" borderId="0"/>
    <xf numFmtId="0" fontId="278" fillId="0" borderId="0"/>
    <xf numFmtId="0" fontId="272" fillId="0" borderId="0"/>
    <xf numFmtId="0" fontId="70" fillId="0" borderId="0"/>
    <xf numFmtId="0" fontId="19" fillId="0" borderId="0"/>
    <xf numFmtId="0" fontId="19" fillId="0" borderId="0"/>
    <xf numFmtId="0" fontId="19" fillId="0" borderId="0"/>
    <xf numFmtId="0" fontId="19" fillId="0" borderId="0"/>
    <xf numFmtId="0" fontId="70" fillId="0" borderId="0"/>
    <xf numFmtId="0" fontId="59" fillId="0" borderId="54"/>
    <xf numFmtId="0" fontId="19" fillId="0" borderId="0"/>
    <xf numFmtId="0" fontId="70" fillId="0" borderId="0"/>
    <xf numFmtId="0" fontId="278" fillId="0" borderId="0"/>
    <xf numFmtId="0" fontId="19" fillId="0" borderId="0"/>
    <xf numFmtId="0" fontId="278" fillId="0" borderId="0"/>
    <xf numFmtId="0" fontId="272" fillId="82" borderId="116"/>
    <xf numFmtId="0" fontId="278" fillId="48" borderId="83"/>
    <xf numFmtId="0" fontId="19" fillId="0" borderId="0"/>
    <xf numFmtId="0" fontId="70" fillId="0" borderId="0"/>
    <xf numFmtId="0" fontId="79" fillId="0" borderId="0"/>
    <xf numFmtId="0" fontId="70" fillId="0" borderId="0"/>
    <xf numFmtId="0" fontId="278" fillId="0" borderId="0"/>
    <xf numFmtId="0" fontId="46" fillId="0" borderId="0"/>
    <xf numFmtId="0" fontId="19" fillId="0" borderId="0"/>
    <xf numFmtId="0" fontId="278" fillId="0" borderId="0"/>
    <xf numFmtId="0" fontId="45" fillId="57" borderId="0"/>
    <xf numFmtId="0" fontId="19" fillId="0" borderId="0"/>
    <xf numFmtId="0" fontId="70" fillId="0" borderId="0"/>
    <xf numFmtId="0" fontId="19" fillId="0" borderId="0"/>
    <xf numFmtId="0" fontId="19" fillId="0" borderId="0"/>
    <xf numFmtId="0" fontId="70" fillId="39" borderId="0"/>
    <xf numFmtId="0" fontId="278" fillId="0" borderId="0"/>
    <xf numFmtId="0" fontId="59" fillId="0" borderId="0"/>
    <xf numFmtId="0" fontId="19" fillId="0" borderId="0"/>
    <xf numFmtId="0" fontId="278" fillId="48" borderId="83"/>
    <xf numFmtId="0" fontId="70" fillId="0" borderId="0"/>
    <xf numFmtId="0" fontId="70" fillId="50" borderId="0"/>
    <xf numFmtId="0" fontId="278" fillId="0" borderId="0"/>
    <xf numFmtId="0" fontId="70" fillId="0" borderId="0"/>
    <xf numFmtId="0" fontId="134" fillId="0" borderId="0"/>
    <xf numFmtId="0" fontId="70" fillId="0" borderId="0"/>
    <xf numFmtId="0" fontId="70" fillId="0" borderId="0"/>
    <xf numFmtId="0" fontId="70" fillId="0" borderId="0"/>
    <xf numFmtId="0" fontId="157" fillId="76" borderId="128"/>
    <xf numFmtId="0" fontId="70" fillId="0" borderId="0"/>
    <xf numFmtId="0" fontId="19" fillId="0" borderId="0"/>
    <xf numFmtId="0" fontId="278" fillId="48" borderId="83"/>
    <xf numFmtId="0" fontId="278" fillId="48" borderId="83"/>
    <xf numFmtId="0" fontId="56" fillId="0" borderId="52"/>
    <xf numFmtId="0" fontId="139" fillId="44" borderId="61"/>
    <xf numFmtId="0" fontId="70" fillId="0" borderId="0"/>
    <xf numFmtId="0" fontId="76" fillId="47" borderId="0"/>
    <xf numFmtId="0" fontId="70" fillId="0" borderId="0"/>
    <xf numFmtId="0" fontId="19" fillId="0" borderId="0"/>
    <xf numFmtId="0" fontId="278" fillId="0" borderId="0"/>
    <xf numFmtId="0" fontId="93" fillId="13" borderId="36"/>
    <xf numFmtId="0" fontId="278" fillId="0" borderId="0"/>
    <xf numFmtId="0" fontId="19" fillId="0" borderId="0"/>
    <xf numFmtId="0" fontId="70" fillId="0" borderId="0"/>
    <xf numFmtId="0" fontId="70" fillId="0" borderId="0"/>
    <xf numFmtId="0" fontId="19" fillId="0" borderId="0"/>
    <xf numFmtId="0" fontId="19" fillId="14" borderId="50"/>
    <xf numFmtId="0" fontId="59" fillId="0" borderId="54"/>
    <xf numFmtId="0" fontId="278" fillId="0" borderId="0"/>
    <xf numFmtId="0" fontId="70" fillId="0" borderId="0"/>
    <xf numFmtId="0" fontId="70" fillId="0" borderId="0"/>
    <xf numFmtId="0" fontId="192" fillId="0" borderId="79"/>
    <xf numFmtId="0" fontId="139" fillId="44" borderId="61"/>
    <xf numFmtId="0" fontId="70" fillId="0" borderId="0"/>
    <xf numFmtId="0" fontId="70" fillId="0" borderId="0"/>
    <xf numFmtId="0" fontId="19" fillId="0" borderId="0"/>
    <xf numFmtId="0" fontId="278" fillId="0" borderId="0"/>
    <xf numFmtId="0" fontId="70" fillId="0" borderId="0"/>
    <xf numFmtId="0" fontId="41" fillId="45" borderId="48"/>
    <xf numFmtId="0" fontId="278" fillId="0" borderId="0"/>
    <xf numFmtId="0" fontId="70" fillId="0" borderId="0"/>
    <xf numFmtId="0" fontId="70" fillId="0" borderId="0"/>
    <xf numFmtId="0" fontId="81" fillId="0" borderId="132"/>
    <xf numFmtId="0" fontId="19" fillId="0" borderId="0"/>
    <xf numFmtId="0" fontId="70" fillId="0" borderId="0"/>
    <xf numFmtId="0" fontId="26" fillId="74" borderId="0"/>
    <xf numFmtId="0" fontId="70" fillId="0" borderId="0"/>
    <xf numFmtId="0" fontId="278" fillId="0" borderId="0"/>
    <xf numFmtId="0" fontId="278" fillId="0" borderId="0"/>
    <xf numFmtId="0" fontId="19" fillId="0" borderId="0"/>
    <xf numFmtId="0" fontId="278" fillId="48" borderId="83"/>
    <xf numFmtId="0" fontId="278" fillId="0" borderId="0"/>
    <xf numFmtId="0" fontId="208" fillId="0" borderId="0"/>
    <xf numFmtId="0" fontId="278" fillId="0" borderId="0"/>
    <xf numFmtId="0" fontId="278" fillId="0" borderId="0"/>
    <xf numFmtId="0" fontId="56" fillId="0" borderId="52"/>
    <xf numFmtId="0" fontId="19" fillId="0" borderId="0"/>
    <xf numFmtId="0" fontId="19" fillId="0" borderId="0"/>
    <xf numFmtId="0" fontId="270" fillId="0" borderId="112"/>
    <xf numFmtId="0" fontId="19" fillId="0" borderId="0"/>
    <xf numFmtId="0" fontId="70" fillId="0" borderId="0"/>
    <xf numFmtId="0" fontId="45" fillId="57" borderId="0"/>
    <xf numFmtId="0" fontId="70" fillId="0" borderId="0"/>
    <xf numFmtId="0" fontId="45" fillId="50" borderId="0"/>
    <xf numFmtId="0" fontId="19" fillId="0" borderId="0"/>
    <xf numFmtId="0" fontId="272" fillId="0" borderId="144"/>
    <xf numFmtId="0" fontId="70" fillId="0" borderId="0"/>
    <xf numFmtId="0" fontId="272" fillId="82" borderId="116"/>
    <xf numFmtId="0" fontId="70" fillId="0" borderId="0"/>
    <xf numFmtId="0" fontId="278" fillId="0" borderId="0"/>
    <xf numFmtId="0" fontId="228" fillId="45" borderId="84"/>
    <xf numFmtId="0" fontId="278" fillId="0" borderId="0"/>
    <xf numFmtId="0" fontId="56" fillId="0" borderId="52"/>
    <xf numFmtId="0" fontId="70" fillId="0" borderId="0"/>
    <xf numFmtId="0" fontId="52" fillId="0" borderId="0"/>
    <xf numFmtId="0" fontId="19" fillId="0" borderId="0"/>
    <xf numFmtId="0" fontId="139" fillId="44" borderId="61"/>
    <xf numFmtId="0" fontId="70" fillId="0" borderId="0"/>
    <xf numFmtId="0" fontId="149" fillId="75" borderId="137"/>
    <xf numFmtId="0" fontId="70" fillId="0" borderId="0"/>
    <xf numFmtId="0" fontId="70" fillId="0" borderId="0"/>
    <xf numFmtId="0" fontId="74" fillId="47" borderId="0"/>
    <xf numFmtId="0" fontId="70" fillId="0" borderId="0"/>
    <xf numFmtId="0" fontId="278" fillId="0" borderId="0"/>
    <xf numFmtId="0" fontId="70" fillId="0" borderId="0"/>
    <xf numFmtId="0" fontId="19" fillId="0" borderId="0"/>
    <xf numFmtId="0" fontId="139" fillId="44" borderId="61"/>
    <xf numFmtId="0" fontId="278" fillId="0" borderId="0"/>
    <xf numFmtId="0" fontId="278" fillId="0" borderId="0"/>
    <xf numFmtId="0" fontId="278" fillId="0" borderId="0"/>
    <xf numFmtId="0" fontId="278" fillId="0" borderId="0"/>
    <xf numFmtId="0" fontId="70" fillId="0" borderId="0"/>
    <xf numFmtId="0" fontId="45" fillId="57" borderId="0"/>
    <xf numFmtId="0" fontId="59" fillId="0" borderId="54"/>
    <xf numFmtId="0" fontId="278" fillId="48" borderId="83"/>
    <xf numFmtId="0" fontId="70" fillId="0" borderId="0"/>
    <xf numFmtId="0" fontId="278" fillId="0" borderId="0"/>
    <xf numFmtId="0" fontId="278" fillId="0" borderId="0"/>
    <xf numFmtId="0" fontId="70" fillId="0" borderId="0"/>
    <xf numFmtId="0" fontId="19" fillId="0" borderId="0"/>
    <xf numFmtId="0" fontId="70" fillId="40" borderId="0"/>
    <xf numFmtId="0" fontId="278" fillId="0" borderId="0"/>
    <xf numFmtId="0" fontId="139" fillId="44" borderId="61"/>
    <xf numFmtId="0" fontId="70" fillId="0" borderId="0"/>
    <xf numFmtId="0" fontId="70" fillId="0" borderId="0"/>
    <xf numFmtId="0" fontId="270" fillId="0" borderId="112"/>
    <xf numFmtId="0" fontId="70" fillId="0" borderId="0"/>
    <xf numFmtId="0" fontId="70" fillId="0" borderId="0"/>
    <xf numFmtId="0" fontId="278" fillId="0" borderId="0"/>
    <xf numFmtId="0" fontId="70" fillId="0" borderId="0"/>
    <xf numFmtId="0" fontId="278" fillId="48" borderId="83"/>
    <xf numFmtId="0" fontId="19" fillId="0" borderId="0"/>
    <xf numFmtId="0" fontId="278" fillId="48" borderId="83"/>
    <xf numFmtId="0" fontId="70" fillId="0" borderId="0"/>
    <xf numFmtId="0" fontId="74" fillId="47" borderId="0"/>
    <xf numFmtId="0" fontId="19" fillId="0" borderId="0"/>
    <xf numFmtId="0" fontId="278" fillId="0" borderId="0"/>
    <xf numFmtId="0" fontId="70" fillId="0" borderId="0"/>
    <xf numFmtId="0" fontId="59" fillId="0" borderId="54"/>
    <xf numFmtId="0" fontId="70" fillId="0" borderId="0"/>
    <xf numFmtId="0" fontId="253" fillId="48" borderId="83"/>
    <xf numFmtId="0" fontId="70" fillId="0" borderId="0"/>
    <xf numFmtId="0" fontId="278" fillId="48" borderId="83"/>
    <xf numFmtId="0" fontId="278" fillId="0" borderId="0"/>
    <xf numFmtId="0" fontId="70" fillId="0" borderId="0"/>
    <xf numFmtId="0" fontId="70" fillId="0" borderId="0"/>
    <xf numFmtId="0" fontId="70" fillId="0" borderId="0"/>
    <xf numFmtId="0" fontId="76" fillId="52" borderId="0"/>
    <xf numFmtId="0" fontId="79" fillId="0" borderId="116"/>
    <xf numFmtId="0" fontId="139" fillId="44" borderId="61"/>
    <xf numFmtId="0" fontId="56" fillId="0" borderId="52"/>
    <xf numFmtId="0" fontId="70" fillId="0" borderId="0"/>
    <xf numFmtId="0" fontId="278" fillId="48" borderId="83"/>
    <xf numFmtId="0" fontId="278" fillId="0" borderId="0"/>
    <xf numFmtId="0" fontId="278" fillId="48" borderId="83"/>
    <xf numFmtId="0" fontId="70" fillId="0" borderId="0"/>
    <xf numFmtId="0" fontId="278" fillId="0" borderId="0"/>
    <xf numFmtId="0" fontId="208" fillId="1" borderId="132"/>
    <xf numFmtId="0" fontId="19" fillId="0" borderId="0"/>
    <xf numFmtId="0" fontId="270" fillId="0" borderId="112"/>
    <xf numFmtId="0" fontId="278" fillId="0" borderId="116"/>
    <xf numFmtId="0" fontId="56" fillId="0" borderId="52"/>
    <xf numFmtId="0" fontId="70" fillId="0" borderId="0"/>
    <xf numFmtId="0" fontId="70" fillId="0" borderId="0"/>
    <xf numFmtId="0" fontId="140" fillId="44" borderId="61"/>
    <xf numFmtId="0" fontId="278" fillId="0" borderId="0"/>
    <xf numFmtId="0" fontId="19" fillId="0" borderId="0"/>
    <xf numFmtId="0" fontId="19" fillId="0" borderId="0"/>
    <xf numFmtId="0" fontId="70" fillId="0" borderId="0"/>
    <xf numFmtId="0" fontId="278" fillId="48" borderId="83"/>
    <xf numFmtId="0" fontId="278" fillId="0" borderId="0"/>
    <xf numFmtId="0" fontId="19" fillId="0" borderId="0"/>
    <xf numFmtId="0" fontId="19" fillId="0" borderId="0"/>
    <xf numFmtId="0" fontId="278" fillId="0" borderId="0"/>
    <xf numFmtId="0" fontId="70" fillId="0" borderId="0"/>
    <xf numFmtId="0" fontId="70" fillId="42" borderId="0"/>
    <xf numFmtId="0" fontId="70" fillId="0" borderId="0"/>
    <xf numFmtId="0" fontId="70" fillId="0" borderId="0"/>
    <xf numFmtId="0" fontId="70" fillId="0" borderId="0"/>
    <xf numFmtId="0" fontId="278" fillId="0" borderId="0"/>
    <xf numFmtId="0" fontId="70" fillId="0" borderId="0"/>
    <xf numFmtId="0" fontId="70" fillId="0" borderId="0"/>
    <xf numFmtId="0" fontId="70" fillId="0" borderId="0"/>
    <xf numFmtId="0" fontId="59" fillId="0" borderId="54"/>
    <xf numFmtId="0" fontId="278" fillId="0" borderId="0"/>
    <xf numFmtId="0" fontId="70" fillId="0" borderId="0"/>
    <xf numFmtId="0" fontId="278" fillId="0" borderId="0"/>
    <xf numFmtId="0" fontId="70" fillId="0" borderId="0"/>
    <xf numFmtId="0" fontId="278" fillId="0" borderId="0"/>
    <xf numFmtId="0" fontId="70" fillId="0" borderId="0"/>
    <xf numFmtId="0" fontId="278" fillId="0" borderId="0"/>
    <xf numFmtId="0" fontId="278" fillId="0" borderId="0"/>
    <xf numFmtId="0" fontId="74" fillId="47" borderId="0"/>
    <xf numFmtId="0" fontId="59" fillId="0" borderId="54"/>
    <xf numFmtId="0" fontId="19" fillId="0" borderId="0"/>
    <xf numFmtId="0" fontId="70" fillId="0" borderId="0"/>
    <xf numFmtId="0" fontId="19" fillId="0" borderId="0"/>
    <xf numFmtId="0" fontId="58" fillId="0" borderId="0"/>
    <xf numFmtId="0" fontId="70" fillId="0" borderId="0"/>
    <xf numFmtId="0" fontId="278" fillId="0" borderId="0"/>
    <xf numFmtId="0" fontId="272" fillId="74" borderId="0"/>
    <xf numFmtId="0" fontId="253" fillId="48" borderId="83"/>
    <xf numFmtId="0" fontId="46" fillId="0" borderId="0"/>
    <xf numFmtId="0" fontId="19" fillId="0" borderId="0"/>
    <xf numFmtId="0" fontId="19" fillId="0" borderId="0"/>
    <xf numFmtId="0" fontId="70" fillId="0" borderId="0"/>
    <xf numFmtId="0" fontId="70" fillId="0" borderId="0"/>
    <xf numFmtId="0" fontId="19" fillId="0" borderId="0"/>
    <xf numFmtId="0" fontId="278" fillId="0" borderId="0"/>
    <xf numFmtId="0" fontId="19" fillId="0" borderId="0"/>
    <xf numFmtId="0" fontId="19" fillId="0" borderId="0"/>
    <xf numFmtId="0" fontId="19" fillId="0" borderId="0"/>
    <xf numFmtId="0" fontId="19" fillId="0" borderId="0"/>
    <xf numFmtId="0" fontId="278" fillId="0" borderId="0"/>
    <xf numFmtId="0" fontId="270" fillId="0" borderId="112"/>
    <xf numFmtId="0" fontId="19" fillId="0" borderId="0"/>
    <xf numFmtId="0" fontId="64" fillId="0" borderId="55"/>
    <xf numFmtId="0" fontId="278" fillId="48" borderId="83"/>
    <xf numFmtId="0" fontId="98" fillId="45" borderId="47"/>
    <xf numFmtId="0" fontId="70" fillId="0" borderId="0"/>
    <xf numFmtId="0" fontId="19" fillId="0" borderId="0"/>
    <xf numFmtId="0" fontId="59" fillId="0" borderId="54"/>
    <xf numFmtId="0" fontId="19" fillId="0" borderId="0"/>
    <xf numFmtId="0" fontId="56" fillId="0" borderId="52"/>
    <xf numFmtId="0" fontId="19" fillId="0" borderId="0"/>
    <xf numFmtId="0" fontId="70" fillId="0" borderId="0"/>
    <xf numFmtId="0" fontId="278" fillId="48" borderId="83"/>
    <xf numFmtId="0" fontId="70" fillId="0" borderId="0"/>
    <xf numFmtId="0" fontId="70" fillId="0" borderId="0"/>
    <xf numFmtId="0" fontId="278" fillId="0" borderId="0"/>
    <xf numFmtId="0" fontId="270" fillId="0" borderId="112"/>
    <xf numFmtId="0" fontId="19" fillId="0" borderId="0"/>
    <xf numFmtId="0" fontId="19" fillId="0" borderId="0"/>
    <xf numFmtId="0" fontId="278" fillId="0" borderId="0"/>
    <xf numFmtId="0" fontId="139" fillId="44" borderId="61"/>
    <xf numFmtId="0" fontId="70" fillId="0" borderId="0"/>
    <xf numFmtId="0" fontId="192" fillId="0" borderId="79"/>
    <xf numFmtId="0" fontId="278" fillId="48" borderId="83"/>
    <xf numFmtId="0" fontId="74" fillId="60" borderId="0"/>
    <xf numFmtId="0" fontId="278" fillId="0" borderId="0"/>
    <xf numFmtId="0" fontId="139" fillId="44" borderId="61"/>
    <xf numFmtId="0" fontId="278" fillId="0" borderId="0"/>
    <xf numFmtId="0" fontId="70" fillId="0" borderId="0"/>
    <xf numFmtId="0" fontId="70" fillId="0" borderId="0"/>
    <xf numFmtId="0" fontId="70" fillId="0" borderId="0"/>
    <xf numFmtId="0" fontId="19" fillId="0" borderId="0"/>
    <xf numFmtId="0" fontId="278" fillId="48" borderId="83"/>
    <xf numFmtId="0" fontId="70" fillId="0" borderId="0"/>
    <xf numFmtId="0" fontId="19" fillId="0" borderId="0"/>
    <xf numFmtId="0" fontId="196" fillId="11" borderId="0"/>
    <xf numFmtId="0" fontId="278" fillId="0" borderId="0"/>
    <xf numFmtId="0" fontId="70" fillId="0" borderId="0"/>
    <xf numFmtId="0" fontId="270" fillId="0" borderId="112"/>
    <xf numFmtId="0" fontId="19" fillId="0" borderId="0"/>
    <xf numFmtId="0" fontId="278" fillId="0" borderId="0"/>
    <xf numFmtId="0" fontId="19" fillId="0" borderId="0"/>
    <xf numFmtId="0" fontId="19" fillId="14" borderId="50"/>
    <xf numFmtId="0" fontId="50" fillId="0" borderId="0"/>
    <xf numFmtId="0" fontId="70" fillId="0" borderId="0"/>
    <xf numFmtId="0" fontId="278" fillId="0" borderId="0"/>
    <xf numFmtId="0" fontId="70" fillId="0" borderId="0"/>
    <xf numFmtId="0" fontId="70" fillId="47" borderId="0"/>
    <xf numFmtId="0" fontId="19" fillId="0" borderId="0"/>
    <xf numFmtId="0" fontId="19" fillId="0" borderId="0"/>
    <xf numFmtId="0" fontId="85" fillId="0" borderId="144"/>
    <xf numFmtId="0" fontId="270" fillId="0" borderId="112"/>
    <xf numFmtId="0" fontId="70" fillId="0" borderId="0"/>
    <xf numFmtId="0" fontId="278" fillId="0" borderId="0"/>
    <xf numFmtId="0" fontId="8" fillId="47" borderId="0"/>
    <xf numFmtId="0" fontId="70" fillId="0" borderId="0"/>
    <xf numFmtId="0" fontId="70" fillId="0" borderId="0"/>
    <xf numFmtId="0" fontId="278" fillId="48" borderId="83"/>
    <xf numFmtId="0" fontId="139" fillId="44" borderId="61"/>
    <xf numFmtId="0" fontId="70" fillId="0" borderId="0"/>
    <xf numFmtId="0" fontId="70" fillId="0" borderId="0"/>
    <xf numFmtId="0" fontId="70" fillId="0" borderId="0"/>
    <xf numFmtId="0" fontId="19" fillId="0" borderId="0"/>
    <xf numFmtId="0" fontId="19" fillId="0" borderId="0"/>
    <xf numFmtId="0" fontId="278" fillId="0" borderId="0"/>
    <xf numFmtId="0" fontId="46" fillId="0" borderId="0"/>
    <xf numFmtId="0" fontId="270" fillId="0" borderId="112"/>
    <xf numFmtId="0" fontId="70" fillId="0" borderId="0"/>
    <xf numFmtId="0" fontId="19" fillId="0" borderId="0"/>
    <xf numFmtId="0" fontId="70" fillId="0" borderId="0"/>
    <xf numFmtId="0" fontId="272" fillId="82" borderId="116"/>
    <xf numFmtId="0" fontId="19" fillId="0" borderId="0"/>
    <xf numFmtId="0" fontId="63" fillId="0" borderId="55"/>
    <xf numFmtId="0" fontId="278" fillId="48" borderId="83"/>
    <xf numFmtId="0" fontId="278" fillId="0" borderId="0"/>
    <xf numFmtId="0" fontId="278" fillId="0" borderId="97"/>
    <xf numFmtId="0" fontId="45" fillId="59" borderId="0"/>
    <xf numFmtId="0" fontId="19" fillId="0" borderId="0"/>
    <xf numFmtId="0" fontId="70" fillId="0" borderId="0"/>
    <xf numFmtId="0" fontId="19" fillId="0" borderId="0"/>
    <xf numFmtId="0" fontId="19" fillId="0" borderId="0"/>
    <xf numFmtId="0" fontId="70" fillId="0" borderId="0"/>
    <xf numFmtId="0" fontId="278" fillId="0" borderId="0"/>
    <xf numFmtId="0" fontId="272" fillId="0" borderId="144"/>
    <xf numFmtId="0" fontId="278" fillId="0" borderId="0"/>
    <xf numFmtId="0" fontId="19" fillId="0" borderId="0"/>
    <xf numFmtId="0" fontId="278" fillId="0" borderId="0"/>
    <xf numFmtId="0" fontId="270" fillId="0" borderId="112"/>
    <xf numFmtId="0" fontId="19" fillId="0" borderId="0"/>
    <xf numFmtId="0" fontId="278" fillId="0" borderId="0"/>
    <xf numFmtId="0" fontId="70" fillId="0" borderId="0"/>
    <xf numFmtId="0" fontId="70" fillId="0" borderId="0"/>
    <xf numFmtId="0" fontId="45" fillId="50" borderId="0"/>
    <xf numFmtId="0" fontId="87" fillId="0" borderId="0"/>
    <xf numFmtId="0" fontId="70" fillId="42" borderId="0"/>
    <xf numFmtId="0" fontId="139" fillId="44" borderId="61"/>
    <xf numFmtId="0" fontId="19" fillId="0" borderId="0"/>
    <xf numFmtId="0" fontId="70" fillId="0" borderId="0"/>
    <xf numFmtId="0" fontId="19" fillId="0" borderId="0"/>
    <xf numFmtId="0" fontId="70" fillId="0" borderId="0"/>
    <xf numFmtId="0" fontId="70" fillId="0" borderId="0"/>
    <xf numFmtId="0" fontId="19" fillId="0" borderId="0"/>
    <xf numFmtId="0" fontId="70" fillId="0" borderId="0"/>
    <xf numFmtId="0" fontId="70" fillId="0" borderId="0"/>
    <xf numFmtId="0" fontId="70" fillId="0" borderId="0"/>
    <xf numFmtId="0" fontId="70" fillId="0" borderId="0"/>
    <xf numFmtId="0" fontId="70" fillId="0" borderId="0"/>
    <xf numFmtId="0" fontId="70" fillId="42" borderId="0"/>
    <xf numFmtId="0" fontId="52" fillId="0" borderId="0"/>
    <xf numFmtId="0" fontId="70" fillId="43" borderId="0"/>
    <xf numFmtId="0" fontId="278" fillId="0" borderId="0"/>
    <xf numFmtId="0" fontId="278" fillId="0" borderId="0"/>
    <xf numFmtId="0" fontId="208" fillId="1" borderId="132"/>
    <xf numFmtId="0" fontId="70" fillId="0" borderId="0"/>
    <xf numFmtId="0" fontId="192" fillId="0" borderId="79"/>
    <xf numFmtId="0" fontId="278" fillId="0" borderId="0"/>
    <xf numFmtId="0" fontId="70" fillId="0" borderId="0"/>
    <xf numFmtId="0" fontId="19" fillId="0" borderId="0"/>
    <xf numFmtId="0" fontId="278" fillId="0" borderId="0"/>
    <xf numFmtId="0" fontId="278" fillId="0" borderId="0"/>
    <xf numFmtId="0" fontId="139" fillId="44" borderId="61"/>
    <xf numFmtId="0" fontId="59" fillId="0" borderId="54"/>
    <xf numFmtId="0" fontId="278" fillId="0" borderId="0"/>
    <xf numFmtId="0" fontId="19" fillId="0" borderId="0"/>
    <xf numFmtId="0" fontId="63" fillId="0" borderId="55"/>
    <xf numFmtId="0" fontId="8" fillId="47" borderId="0"/>
    <xf numFmtId="0" fontId="70" fillId="0" borderId="0"/>
    <xf numFmtId="0" fontId="19" fillId="0" borderId="0"/>
    <xf numFmtId="0" fontId="278" fillId="0" borderId="0"/>
    <xf numFmtId="0" fontId="278" fillId="48" borderId="83"/>
    <xf numFmtId="0" fontId="70" fillId="0" borderId="0"/>
    <xf numFmtId="0" fontId="70" fillId="0" borderId="0"/>
    <xf numFmtId="0" fontId="70" fillId="0" borderId="0"/>
    <xf numFmtId="0" fontId="70" fillId="0" borderId="0"/>
    <xf numFmtId="0" fontId="278" fillId="0" borderId="0"/>
    <xf numFmtId="0" fontId="70" fillId="0" borderId="0"/>
    <xf numFmtId="0" fontId="70" fillId="0" borderId="0"/>
    <xf numFmtId="0" fontId="70" fillId="0" borderId="0"/>
    <xf numFmtId="0" fontId="19" fillId="0" borderId="0"/>
    <xf numFmtId="0" fontId="19" fillId="0" borderId="0"/>
    <xf numFmtId="0" fontId="139" fillId="44" borderId="61"/>
    <xf numFmtId="0" fontId="19" fillId="0" borderId="0"/>
    <xf numFmtId="0" fontId="70" fillId="0" borderId="0"/>
    <xf numFmtId="0" fontId="270" fillId="0" borderId="112"/>
    <xf numFmtId="0" fontId="133" fillId="0" borderId="0"/>
    <xf numFmtId="0" fontId="278" fillId="48" borderId="83"/>
    <xf numFmtId="0" fontId="278" fillId="0" borderId="0"/>
    <xf numFmtId="0" fontId="278" fillId="0" borderId="0"/>
    <xf numFmtId="0" fontId="278" fillId="0" borderId="0"/>
    <xf numFmtId="0" fontId="70" fillId="0" borderId="0"/>
    <xf numFmtId="0" fontId="70" fillId="0" borderId="0"/>
    <xf numFmtId="0" fontId="135" fillId="0" borderId="0"/>
    <xf numFmtId="0" fontId="70" fillId="0" borderId="0"/>
    <xf numFmtId="0" fontId="139" fillId="44" borderId="61"/>
    <xf numFmtId="0" fontId="59" fillId="0" borderId="54"/>
    <xf numFmtId="0" fontId="70" fillId="0" borderId="0"/>
    <xf numFmtId="0" fontId="70" fillId="0" borderId="0"/>
    <xf numFmtId="0" fontId="70" fillId="0" borderId="0"/>
    <xf numFmtId="0" fontId="272" fillId="0" borderId="168"/>
    <xf numFmtId="0" fontId="74" fillId="53" borderId="0"/>
    <xf numFmtId="0" fontId="46" fillId="0" borderId="0"/>
    <xf numFmtId="0" fontId="56" fillId="0" borderId="52"/>
    <xf numFmtId="0" fontId="70" fillId="0" borderId="0"/>
    <xf numFmtId="0" fontId="70" fillId="0" borderId="0"/>
    <xf numFmtId="0" fontId="278" fillId="48" borderId="83"/>
    <xf numFmtId="0" fontId="56" fillId="0" borderId="52"/>
    <xf numFmtId="0" fontId="139" fillId="44" borderId="61"/>
    <xf numFmtId="0" fontId="272" fillId="0" borderId="144"/>
    <xf numFmtId="0" fontId="8" fillId="44" borderId="0"/>
    <xf numFmtId="0" fontId="70" fillId="0" borderId="0"/>
    <xf numFmtId="0" fontId="19" fillId="0" borderId="0"/>
    <xf numFmtId="0" fontId="19" fillId="0" borderId="0"/>
    <xf numFmtId="0" fontId="270" fillId="0" borderId="112"/>
    <xf numFmtId="0" fontId="28" fillId="0" borderId="0"/>
    <xf numFmtId="0" fontId="70" fillId="0" borderId="0"/>
    <xf numFmtId="0" fontId="70" fillId="0" borderId="0"/>
    <xf numFmtId="0" fontId="278" fillId="0" borderId="0"/>
    <xf numFmtId="0" fontId="278" fillId="48" borderId="83"/>
    <xf numFmtId="0" fontId="278" fillId="0" borderId="0"/>
    <xf numFmtId="0" fontId="19" fillId="0" borderId="0"/>
    <xf numFmtId="0" fontId="56" fillId="0" borderId="52"/>
    <xf numFmtId="0" fontId="70" fillId="0" borderId="0"/>
    <xf numFmtId="0" fontId="19" fillId="0" borderId="0"/>
    <xf numFmtId="0" fontId="70" fillId="0" borderId="0"/>
    <xf numFmtId="0" fontId="70" fillId="0" borderId="0"/>
    <xf numFmtId="0" fontId="70" fillId="0" borderId="0"/>
    <xf numFmtId="0" fontId="70" fillId="0" borderId="0"/>
    <xf numFmtId="0" fontId="278" fillId="0" borderId="0"/>
    <xf numFmtId="0" fontId="270" fillId="0" borderId="112"/>
    <xf numFmtId="0" fontId="70" fillId="0" borderId="0"/>
    <xf numFmtId="0" fontId="19" fillId="0" borderId="0"/>
    <xf numFmtId="0" fontId="70" fillId="0" borderId="0"/>
    <xf numFmtId="0" fontId="70" fillId="0" borderId="0"/>
    <xf numFmtId="0" fontId="59" fillId="0" borderId="0"/>
    <xf numFmtId="0" fontId="8" fillId="48" borderId="0"/>
    <xf numFmtId="0" fontId="85" fillId="0" borderId="114"/>
    <xf numFmtId="0" fontId="70" fillId="0" borderId="0"/>
    <xf numFmtId="0" fontId="19" fillId="0" borderId="0"/>
    <xf numFmtId="0" fontId="64" fillId="0" borderId="55"/>
    <xf numFmtId="0" fontId="70" fillId="0" borderId="0"/>
    <xf numFmtId="0" fontId="70" fillId="0" borderId="0"/>
    <xf numFmtId="0" fontId="70" fillId="0" borderId="0"/>
    <xf numFmtId="0" fontId="270" fillId="0" borderId="112"/>
    <xf numFmtId="0" fontId="70" fillId="0" borderId="0"/>
    <xf numFmtId="0" fontId="70" fillId="0" borderId="0"/>
    <xf numFmtId="0" fontId="278" fillId="0" borderId="0"/>
    <xf numFmtId="0" fontId="272" fillId="82" borderId="116"/>
    <xf numFmtId="0" fontId="139" fillId="44" borderId="61"/>
    <xf numFmtId="0" fontId="70" fillId="0" borderId="0"/>
    <xf numFmtId="0" fontId="270" fillId="0" borderId="112"/>
    <xf numFmtId="0" fontId="278" fillId="48" borderId="83"/>
    <xf numFmtId="0" fontId="19" fillId="0" borderId="0"/>
    <xf numFmtId="0" fontId="278" fillId="48" borderId="83"/>
    <xf numFmtId="0" fontId="74" fillId="49" borderId="0"/>
    <xf numFmtId="0" fontId="70" fillId="0" borderId="0"/>
    <xf numFmtId="0" fontId="70" fillId="0" borderId="0"/>
    <xf numFmtId="0" fontId="172" fillId="0" borderId="0"/>
    <xf numFmtId="0" fontId="139" fillId="44" borderId="61"/>
    <xf numFmtId="0" fontId="19" fillId="0" borderId="0"/>
    <xf numFmtId="0" fontId="56" fillId="0" borderId="52"/>
    <xf numFmtId="0" fontId="19" fillId="0" borderId="0"/>
    <xf numFmtId="0" fontId="70" fillId="0" borderId="0"/>
    <xf numFmtId="0" fontId="70" fillId="0" borderId="0"/>
    <xf numFmtId="0" fontId="19" fillId="0" borderId="0"/>
    <xf numFmtId="0" fontId="139" fillId="44" borderId="61"/>
    <xf numFmtId="0" fontId="19" fillId="0" borderId="0"/>
    <xf numFmtId="0" fontId="119" fillId="0" borderId="0"/>
    <xf numFmtId="0" fontId="56" fillId="0" borderId="52"/>
    <xf numFmtId="0" fontId="70" fillId="0" borderId="0"/>
    <xf numFmtId="0" fontId="19" fillId="0" borderId="0"/>
    <xf numFmtId="0" fontId="19" fillId="0" borderId="0"/>
    <xf numFmtId="0" fontId="52" fillId="0" borderId="0"/>
    <xf numFmtId="0" fontId="19" fillId="48" borderId="0"/>
    <xf numFmtId="0" fontId="278" fillId="0" borderId="0"/>
    <xf numFmtId="0" fontId="70" fillId="0" borderId="0"/>
    <xf numFmtId="0" fontId="19" fillId="0" borderId="0"/>
    <xf numFmtId="0" fontId="70" fillId="0" borderId="0"/>
    <xf numFmtId="0" fontId="70" fillId="0" borderId="0"/>
    <xf numFmtId="0" fontId="278" fillId="0" borderId="0"/>
    <xf numFmtId="0" fontId="139" fillId="44" borderId="61"/>
    <xf numFmtId="0" fontId="139" fillId="44" borderId="61"/>
    <xf numFmtId="0" fontId="139" fillId="44" borderId="61"/>
    <xf numFmtId="0" fontId="8" fillId="52" borderId="0"/>
    <xf numFmtId="0" fontId="270" fillId="0" borderId="112"/>
    <xf numFmtId="0" fontId="72" fillId="42" borderId="0"/>
    <xf numFmtId="0" fontId="19" fillId="0" borderId="0"/>
    <xf numFmtId="0" fontId="19" fillId="0" borderId="0"/>
    <xf numFmtId="0" fontId="74" fillId="55" borderId="0"/>
    <xf numFmtId="0" fontId="278" fillId="0" borderId="0"/>
    <xf numFmtId="0" fontId="139" fillId="44" borderId="61"/>
    <xf numFmtId="0" fontId="70" fillId="0" borderId="0"/>
    <xf numFmtId="0" fontId="19" fillId="0" borderId="0"/>
    <xf numFmtId="0" fontId="70" fillId="0" borderId="0"/>
    <xf numFmtId="0" fontId="19" fillId="0" borderId="0"/>
    <xf numFmtId="0" fontId="278" fillId="0" borderId="0"/>
    <xf numFmtId="0" fontId="70" fillId="0" borderId="0"/>
    <xf numFmtId="0" fontId="278" fillId="48" borderId="83"/>
    <xf numFmtId="0" fontId="19" fillId="0" borderId="0"/>
    <xf numFmtId="0" fontId="70" fillId="0" borderId="0"/>
    <xf numFmtId="0" fontId="278" fillId="0" borderId="0"/>
    <xf numFmtId="0" fontId="278" fillId="0" borderId="0"/>
    <xf numFmtId="0" fontId="70" fillId="0" borderId="0"/>
    <xf numFmtId="0" fontId="82" fillId="0" borderId="0"/>
    <xf numFmtId="0" fontId="278" fillId="48" borderId="83"/>
    <xf numFmtId="0" fontId="70" fillId="0" borderId="0"/>
    <xf numFmtId="0" fontId="19" fillId="0" borderId="0"/>
    <xf numFmtId="0" fontId="278" fillId="0" borderId="0"/>
    <xf numFmtId="0" fontId="278" fillId="48" borderId="83"/>
    <xf numFmtId="0" fontId="19" fillId="0" borderId="0"/>
    <xf numFmtId="0" fontId="278" fillId="0" borderId="0"/>
    <xf numFmtId="0" fontId="70" fillId="0" borderId="0"/>
    <xf numFmtId="0" fontId="64" fillId="0" borderId="55"/>
    <xf numFmtId="0" fontId="70" fillId="0" borderId="0"/>
    <xf numFmtId="0" fontId="70" fillId="0" borderId="0"/>
    <xf numFmtId="0" fontId="70" fillId="0" borderId="0"/>
    <xf numFmtId="0" fontId="19" fillId="0" borderId="0"/>
    <xf numFmtId="0" fontId="70" fillId="0" borderId="0"/>
    <xf numFmtId="0" fontId="70" fillId="0" borderId="0"/>
    <xf numFmtId="0" fontId="278" fillId="0" borderId="0"/>
    <xf numFmtId="0" fontId="70" fillId="0" borderId="0"/>
    <xf numFmtId="0" fontId="278" fillId="0" borderId="0"/>
    <xf numFmtId="0" fontId="59" fillId="0" borderId="54"/>
    <xf numFmtId="0" fontId="278" fillId="0" borderId="0"/>
    <xf numFmtId="0" fontId="19" fillId="0" borderId="0"/>
    <xf numFmtId="0" fontId="19" fillId="0" borderId="0"/>
    <xf numFmtId="0" fontId="70" fillId="0" borderId="0"/>
    <xf numFmtId="0" fontId="278" fillId="0" borderId="0"/>
    <xf numFmtId="0" fontId="70" fillId="0" borderId="0"/>
    <xf numFmtId="0" fontId="70" fillId="0" borderId="0"/>
    <xf numFmtId="0" fontId="278" fillId="0" borderId="0"/>
    <xf numFmtId="0" fontId="70" fillId="0" borderId="0"/>
    <xf numFmtId="0" fontId="266" fillId="0" borderId="109"/>
    <xf numFmtId="0" fontId="19" fillId="0" borderId="0"/>
    <xf numFmtId="0" fontId="70" fillId="0" borderId="0"/>
    <xf numFmtId="0" fontId="19" fillId="0" borderId="0"/>
    <xf numFmtId="0" fontId="70" fillId="0" borderId="0"/>
    <xf numFmtId="0" fontId="19" fillId="0" borderId="0"/>
    <xf numFmtId="0" fontId="270" fillId="0" borderId="112"/>
    <xf numFmtId="0" fontId="49" fillId="0" borderId="0"/>
    <xf numFmtId="0" fontId="59" fillId="0" borderId="54"/>
    <xf numFmtId="0" fontId="19" fillId="0" borderId="0"/>
    <xf numFmtId="0" fontId="270" fillId="0" borderId="112"/>
    <xf numFmtId="0" fontId="70" fillId="0" borderId="0"/>
    <xf numFmtId="0" fontId="270" fillId="0" borderId="112"/>
    <xf numFmtId="0" fontId="70" fillId="0" borderId="0"/>
    <xf numFmtId="0" fontId="19" fillId="0" borderId="0"/>
    <xf numFmtId="0" fontId="19" fillId="0" borderId="0"/>
    <xf numFmtId="0" fontId="70" fillId="0" borderId="0"/>
    <xf numFmtId="0" fontId="278" fillId="48" borderId="83"/>
    <xf numFmtId="0" fontId="70" fillId="0" borderId="0"/>
    <xf numFmtId="0" fontId="19" fillId="0" borderId="0"/>
    <xf numFmtId="0" fontId="56" fillId="0" borderId="52"/>
    <xf numFmtId="0" fontId="278" fillId="0" borderId="0"/>
    <xf numFmtId="0" fontId="46" fillId="0" borderId="0"/>
    <xf numFmtId="0" fontId="70" fillId="0" borderId="0"/>
    <xf numFmtId="0" fontId="56" fillId="0" borderId="52"/>
    <xf numFmtId="0" fontId="70" fillId="0" borderId="0"/>
    <xf numFmtId="0" fontId="278" fillId="0" borderId="0"/>
    <xf numFmtId="0" fontId="270" fillId="0" borderId="112"/>
    <xf numFmtId="0" fontId="19" fillId="0" borderId="0"/>
    <xf numFmtId="0" fontId="70" fillId="0" borderId="0"/>
    <xf numFmtId="0" fontId="70" fillId="0" borderId="0"/>
    <xf numFmtId="0" fontId="19" fillId="0" borderId="0"/>
    <xf numFmtId="0" fontId="70" fillId="0" borderId="0"/>
    <xf numFmtId="0" fontId="85" fillId="0" borderId="144"/>
    <xf numFmtId="0" fontId="278" fillId="0" borderId="0"/>
    <xf numFmtId="0" fontId="62" fillId="0" borderId="0"/>
    <xf numFmtId="0" fontId="19" fillId="0" borderId="0"/>
    <xf numFmtId="0" fontId="70" fillId="0" borderId="0"/>
    <xf numFmtId="0" fontId="19" fillId="0" borderId="0"/>
    <xf numFmtId="0" fontId="19" fillId="0" borderId="0"/>
    <xf numFmtId="0" fontId="19" fillId="0" borderId="0"/>
    <xf numFmtId="0" fontId="70" fillId="0" borderId="0"/>
    <xf numFmtId="0" fontId="278" fillId="0" borderId="0"/>
    <xf numFmtId="0" fontId="278" fillId="0" borderId="0"/>
    <xf numFmtId="0" fontId="70" fillId="0" borderId="0"/>
    <xf numFmtId="0" fontId="70" fillId="0" borderId="0"/>
    <xf numFmtId="0" fontId="74" fillId="54" borderId="0"/>
    <xf numFmtId="0" fontId="278" fillId="0" borderId="0"/>
    <xf numFmtId="0" fontId="278" fillId="0" borderId="0"/>
    <xf numFmtId="0" fontId="19" fillId="0" borderId="0"/>
    <xf numFmtId="0" fontId="70" fillId="0" borderId="0"/>
    <xf numFmtId="0" fontId="139" fillId="44" borderId="61"/>
    <xf numFmtId="0" fontId="19" fillId="0" borderId="0"/>
    <xf numFmtId="0" fontId="278" fillId="0" borderId="0"/>
    <xf numFmtId="0" fontId="139" fillId="44" borderId="61"/>
    <xf numFmtId="0" fontId="19" fillId="0" borderId="0"/>
    <xf numFmtId="0" fontId="19" fillId="0" borderId="0"/>
    <xf numFmtId="0" fontId="19" fillId="0" borderId="0"/>
    <xf numFmtId="0" fontId="56" fillId="0" borderId="52"/>
    <xf numFmtId="0" fontId="139" fillId="44" borderId="61"/>
    <xf numFmtId="0" fontId="19" fillId="0" borderId="0"/>
    <xf numFmtId="0" fontId="70" fillId="0" borderId="0"/>
    <xf numFmtId="0" fontId="70" fillId="0" borderId="0"/>
    <xf numFmtId="0" fontId="19" fillId="0" borderId="0"/>
    <xf numFmtId="0" fontId="59" fillId="0" borderId="0"/>
    <xf numFmtId="0" fontId="70" fillId="0" borderId="0"/>
    <xf numFmtId="0" fontId="278" fillId="0" borderId="0"/>
    <xf numFmtId="0" fontId="70" fillId="0" borderId="0"/>
    <xf numFmtId="0" fontId="19" fillId="47" borderId="0"/>
    <xf numFmtId="0" fontId="70" fillId="0" borderId="0"/>
    <xf numFmtId="0" fontId="59" fillId="0" borderId="0"/>
    <xf numFmtId="0" fontId="70" fillId="0" borderId="0"/>
    <xf numFmtId="0" fontId="3" fillId="63" borderId="137"/>
    <xf numFmtId="0" fontId="19" fillId="0" borderId="0"/>
    <xf numFmtId="0" fontId="19" fillId="0" borderId="0"/>
    <xf numFmtId="0" fontId="19" fillId="0" borderId="0"/>
    <xf numFmtId="0" fontId="19" fillId="0" borderId="0"/>
    <xf numFmtId="0" fontId="70" fillId="0" borderId="0"/>
    <xf numFmtId="0" fontId="70" fillId="0" borderId="0"/>
    <xf numFmtId="0" fontId="278" fillId="0" borderId="0"/>
    <xf numFmtId="0" fontId="278" fillId="0" borderId="0"/>
    <xf numFmtId="0" fontId="70" fillId="0" borderId="0"/>
    <xf numFmtId="0" fontId="19" fillId="0" borderId="0"/>
    <xf numFmtId="0" fontId="228" fillId="45" borderId="84"/>
    <xf numFmtId="0" fontId="278" fillId="0" borderId="0"/>
    <xf numFmtId="0" fontId="70" fillId="0" borderId="0"/>
    <xf numFmtId="0" fontId="19" fillId="0" borderId="0"/>
    <xf numFmtId="0" fontId="70" fillId="0" borderId="0"/>
    <xf numFmtId="0" fontId="278" fillId="0" borderId="0"/>
    <xf numFmtId="0" fontId="70" fillId="0" borderId="0"/>
    <xf numFmtId="0" fontId="19" fillId="0" borderId="0"/>
    <xf numFmtId="0" fontId="208" fillId="1" borderId="132"/>
    <xf numFmtId="0" fontId="81" fillId="0" borderId="132"/>
    <xf numFmtId="0" fontId="70" fillId="0" borderId="0"/>
    <xf numFmtId="0" fontId="19" fillId="0" borderId="0"/>
    <xf numFmtId="0" fontId="19" fillId="0" borderId="0"/>
    <xf numFmtId="0" fontId="70" fillId="0" borderId="0"/>
    <xf numFmtId="0" fontId="278" fillId="0" borderId="0"/>
    <xf numFmtId="0" fontId="278" fillId="0" borderId="0"/>
    <xf numFmtId="0" fontId="157" fillId="76" borderId="128"/>
    <xf numFmtId="0" fontId="270" fillId="0" borderId="112"/>
    <xf numFmtId="0" fontId="70" fillId="0" borderId="0"/>
    <xf numFmtId="0" fontId="70" fillId="0" borderId="0"/>
    <xf numFmtId="0" fontId="19" fillId="0" borderId="0"/>
    <xf numFmtId="0" fontId="70" fillId="0" borderId="0"/>
    <xf numFmtId="0" fontId="56" fillId="0" borderId="52"/>
    <xf numFmtId="0" fontId="70" fillId="0" borderId="0"/>
    <xf numFmtId="0" fontId="278" fillId="0" borderId="0"/>
    <xf numFmtId="0" fontId="278" fillId="0" borderId="0"/>
    <xf numFmtId="0" fontId="70" fillId="0" borderId="0"/>
    <xf numFmtId="0" fontId="8" fillId="46" borderId="0"/>
    <xf numFmtId="0" fontId="70" fillId="0" borderId="0"/>
    <xf numFmtId="0" fontId="50" fillId="0" borderId="0"/>
    <xf numFmtId="0" fontId="278" fillId="0" borderId="0"/>
    <xf numFmtId="0" fontId="278" fillId="0" borderId="0"/>
    <xf numFmtId="0" fontId="70" fillId="0" borderId="0"/>
    <xf numFmtId="0" fontId="70" fillId="0" borderId="0"/>
    <xf numFmtId="0" fontId="70" fillId="0" borderId="0"/>
    <xf numFmtId="0" fontId="70" fillId="0" borderId="0"/>
    <xf numFmtId="0" fontId="276" fillId="0" borderId="132"/>
    <xf numFmtId="0" fontId="70" fillId="0" borderId="0"/>
    <xf numFmtId="0" fontId="70" fillId="0" borderId="0"/>
    <xf numFmtId="0" fontId="70" fillId="0" borderId="0"/>
    <xf numFmtId="0" fontId="70" fillId="0" borderId="0"/>
    <xf numFmtId="0" fontId="270" fillId="0" borderId="112"/>
    <xf numFmtId="0" fontId="19" fillId="0" borderId="0"/>
    <xf numFmtId="0" fontId="19" fillId="0" borderId="0"/>
    <xf numFmtId="0" fontId="19" fillId="0" borderId="0"/>
    <xf numFmtId="0" fontId="19" fillId="0" borderId="0"/>
    <xf numFmtId="0" fontId="70" fillId="0" borderId="0"/>
    <xf numFmtId="0" fontId="70" fillId="0" borderId="0"/>
    <xf numFmtId="0" fontId="70" fillId="0" borderId="0"/>
    <xf numFmtId="0" fontId="70" fillId="0" borderId="0"/>
    <xf numFmtId="0" fontId="270" fillId="0" borderId="112"/>
    <xf numFmtId="0" fontId="70" fillId="0" borderId="0"/>
    <xf numFmtId="0" fontId="19" fillId="0" borderId="0"/>
    <xf numFmtId="0" fontId="278" fillId="0" borderId="0"/>
    <xf numFmtId="0" fontId="278" fillId="0" borderId="0"/>
    <xf numFmtId="0" fontId="19" fillId="0" borderId="0"/>
    <xf numFmtId="0" fontId="278" fillId="0" borderId="87"/>
    <xf numFmtId="0" fontId="70" fillId="0" borderId="0"/>
    <xf numFmtId="0" fontId="278" fillId="0" borderId="0"/>
    <xf numFmtId="0" fontId="70" fillId="0" borderId="0"/>
    <xf numFmtId="0" fontId="70" fillId="0" borderId="0"/>
    <xf numFmtId="0" fontId="70" fillId="0" borderId="0"/>
    <xf numFmtId="0" fontId="70" fillId="0" borderId="0"/>
    <xf numFmtId="0" fontId="70" fillId="0" borderId="0"/>
    <xf numFmtId="0" fontId="19" fillId="0" borderId="0"/>
    <xf numFmtId="0" fontId="70" fillId="0" borderId="0"/>
    <xf numFmtId="0" fontId="19" fillId="0" borderId="0"/>
    <xf numFmtId="0" fontId="278" fillId="0" borderId="0"/>
    <xf numFmtId="0" fontId="278" fillId="0" borderId="0"/>
    <xf numFmtId="0" fontId="46" fillId="0" borderId="0"/>
    <xf numFmtId="0" fontId="70" fillId="0" borderId="0"/>
    <xf numFmtId="0" fontId="19" fillId="0" borderId="0"/>
    <xf numFmtId="0" fontId="70" fillId="0" borderId="0"/>
    <xf numFmtId="0" fontId="70" fillId="0" borderId="0"/>
    <xf numFmtId="0" fontId="278" fillId="0" borderId="0"/>
    <xf numFmtId="0" fontId="278" fillId="0" borderId="0"/>
    <xf numFmtId="0" fontId="19" fillId="0" borderId="0"/>
    <xf numFmtId="0" fontId="70" fillId="0" borderId="0"/>
    <xf numFmtId="0" fontId="278" fillId="0" borderId="0"/>
    <xf numFmtId="0" fontId="70" fillId="0" borderId="0"/>
    <xf numFmtId="0" fontId="57" fillId="0" borderId="53"/>
    <xf numFmtId="0" fontId="270" fillId="0" borderId="112"/>
    <xf numFmtId="0" fontId="19" fillId="0" borderId="0"/>
    <xf numFmtId="0" fontId="70" fillId="0" borderId="0"/>
    <xf numFmtId="0" fontId="70" fillId="0" borderId="0"/>
    <xf numFmtId="0" fontId="59" fillId="0" borderId="54"/>
    <xf numFmtId="0" fontId="270" fillId="0" borderId="112"/>
    <xf numFmtId="0" fontId="278" fillId="0" borderId="0"/>
    <xf numFmtId="0" fontId="19" fillId="0" borderId="0"/>
    <xf numFmtId="0" fontId="19" fillId="0" borderId="0"/>
    <xf numFmtId="0" fontId="278" fillId="0" borderId="0"/>
    <xf numFmtId="0" fontId="19" fillId="0" borderId="0"/>
    <xf numFmtId="0" fontId="278" fillId="0" borderId="0"/>
    <xf numFmtId="0" fontId="278" fillId="0" borderId="0"/>
    <xf numFmtId="0" fontId="278" fillId="0" borderId="0"/>
    <xf numFmtId="0" fontId="59" fillId="0" borderId="0"/>
    <xf numFmtId="0" fontId="70" fillId="0" borderId="0"/>
    <xf numFmtId="0" fontId="70" fillId="0" borderId="0"/>
    <xf numFmtId="0" fontId="19" fillId="0" borderId="0"/>
    <xf numFmtId="0" fontId="19" fillId="0" borderId="0"/>
    <xf numFmtId="0" fontId="270" fillId="0" borderId="112"/>
    <xf numFmtId="0" fontId="63" fillId="0" borderId="55"/>
    <xf numFmtId="0" fontId="278" fillId="0" borderId="0"/>
    <xf numFmtId="0" fontId="122" fillId="0" borderId="66"/>
    <xf numFmtId="0" fontId="8" fillId="48" borderId="0"/>
    <xf numFmtId="0" fontId="278" fillId="0" borderId="0"/>
    <xf numFmtId="0" fontId="19" fillId="43" borderId="0"/>
    <xf numFmtId="0" fontId="81" fillId="0" borderId="132"/>
    <xf numFmtId="0" fontId="278" fillId="0" borderId="0"/>
    <xf numFmtId="0" fontId="19" fillId="0" borderId="0"/>
    <xf numFmtId="0" fontId="119" fillId="0" borderId="54"/>
    <xf numFmtId="0" fontId="19" fillId="0" borderId="0"/>
    <xf numFmtId="0" fontId="278" fillId="48" borderId="83"/>
    <xf numFmtId="0" fontId="7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78" fillId="0" borderId="0"/>
    <xf numFmtId="0" fontId="19" fillId="0" borderId="0"/>
    <xf numFmtId="0" fontId="19" fillId="0" borderId="0"/>
    <xf numFmtId="0" fontId="59" fillId="0" borderId="54"/>
    <xf numFmtId="0" fontId="19" fillId="0" borderId="0"/>
    <xf numFmtId="0" fontId="70" fillId="0" borderId="0"/>
    <xf numFmtId="0" fontId="19" fillId="0" borderId="0"/>
    <xf numFmtId="0" fontId="278" fillId="0" borderId="0"/>
    <xf numFmtId="0" fontId="278" fillId="0" borderId="0"/>
    <xf numFmtId="0" fontId="59" fillId="0" borderId="54"/>
    <xf numFmtId="0" fontId="70" fillId="46" borderId="0"/>
    <xf numFmtId="0" fontId="70" fillId="0" borderId="0"/>
    <xf numFmtId="0" fontId="19" fillId="0" borderId="0"/>
    <xf numFmtId="0" fontId="70" fillId="0" borderId="0"/>
    <xf numFmtId="0" fontId="278" fillId="0" borderId="0"/>
    <xf numFmtId="0" fontId="278" fillId="0" borderId="0"/>
    <xf numFmtId="0" fontId="70" fillId="44" borderId="0"/>
    <xf numFmtId="0" fontId="278" fillId="0" borderId="0"/>
    <xf numFmtId="0" fontId="270" fillId="0" borderId="112"/>
    <xf numFmtId="0" fontId="270" fillId="0" borderId="112"/>
    <xf numFmtId="0" fontId="58" fillId="0" borderId="0"/>
    <xf numFmtId="0" fontId="278" fillId="0" borderId="0"/>
    <xf numFmtId="0" fontId="70" fillId="0" borderId="0"/>
    <xf numFmtId="0" fontId="70" fillId="0" borderId="0"/>
    <xf numFmtId="0" fontId="49" fillId="0" borderId="0"/>
    <xf numFmtId="0" fontId="273" fillId="0" borderId="128"/>
    <xf numFmtId="0" fontId="59" fillId="0" borderId="54"/>
    <xf numFmtId="0" fontId="278" fillId="0" borderId="0"/>
    <xf numFmtId="0" fontId="19" fillId="0" borderId="0"/>
    <xf numFmtId="0" fontId="26" fillId="0" borderId="106"/>
    <xf numFmtId="0" fontId="70" fillId="0" borderId="0"/>
    <xf numFmtId="0" fontId="59" fillId="0" borderId="54"/>
    <xf numFmtId="0" fontId="278" fillId="0" borderId="0"/>
    <xf numFmtId="0" fontId="19" fillId="0" borderId="0"/>
    <xf numFmtId="0" fontId="70" fillId="0" borderId="0"/>
    <xf numFmtId="0" fontId="278" fillId="48" borderId="83"/>
    <xf numFmtId="0" fontId="139" fillId="44" borderId="61"/>
    <xf numFmtId="0" fontId="70" fillId="0" borderId="0"/>
    <xf numFmtId="0" fontId="19" fillId="0" borderId="0"/>
    <xf numFmtId="0" fontId="278" fillId="0" borderId="0"/>
    <xf numFmtId="0" fontId="70" fillId="0" borderId="0"/>
    <xf numFmtId="0" fontId="70" fillId="0" borderId="0"/>
    <xf numFmtId="0" fontId="278" fillId="0" borderId="0"/>
    <xf numFmtId="0" fontId="70" fillId="0" borderId="0"/>
    <xf numFmtId="0" fontId="48" fillId="0" borderId="0"/>
    <xf numFmtId="0" fontId="70" fillId="0" borderId="0"/>
    <xf numFmtId="0" fontId="70" fillId="0" borderId="0"/>
    <xf numFmtId="0" fontId="278" fillId="48" borderId="83"/>
    <xf numFmtId="0" fontId="134" fillId="0" borderId="110"/>
    <xf numFmtId="0" fontId="19" fillId="0" borderId="0"/>
    <xf numFmtId="0" fontId="19" fillId="0" borderId="0"/>
    <xf numFmtId="0" fontId="251" fillId="0" borderId="0"/>
    <xf numFmtId="0" fontId="70" fillId="0" borderId="0"/>
    <xf numFmtId="0" fontId="270" fillId="0" borderId="112"/>
    <xf numFmtId="0" fontId="70" fillId="0" borderId="0"/>
    <xf numFmtId="0" fontId="85" fillId="0" borderId="54"/>
    <xf numFmtId="0" fontId="70" fillId="0" borderId="0"/>
    <xf numFmtId="0" fontId="278" fillId="0" borderId="0"/>
    <xf numFmtId="0" fontId="122" fillId="0" borderId="66"/>
    <xf numFmtId="0" fontId="8" fillId="44" borderId="0"/>
    <xf numFmtId="0" fontId="278" fillId="0" borderId="0"/>
    <xf numFmtId="0" fontId="278" fillId="0" borderId="0"/>
    <xf numFmtId="0" fontId="244" fillId="0" borderId="0"/>
    <xf numFmtId="0" fontId="70" fillId="0" borderId="0"/>
    <xf numFmtId="0" fontId="70" fillId="0" borderId="0"/>
    <xf numFmtId="0" fontId="70" fillId="0" borderId="0"/>
    <xf numFmtId="0" fontId="70" fillId="0" borderId="0"/>
    <xf numFmtId="0" fontId="76" fillId="55" borderId="0"/>
    <xf numFmtId="0" fontId="81" fillId="0" borderId="132"/>
    <xf numFmtId="0" fontId="19" fillId="0" borderId="0"/>
    <xf numFmtId="0" fontId="70" fillId="0" borderId="0"/>
    <xf numFmtId="0" fontId="70" fillId="0" borderId="0"/>
    <xf numFmtId="0" fontId="70" fillId="0" borderId="0"/>
    <xf numFmtId="0" fontId="19" fillId="0" borderId="0"/>
    <xf numFmtId="0" fontId="278" fillId="0" borderId="0"/>
    <xf numFmtId="0" fontId="70" fillId="0" borderId="0"/>
    <xf numFmtId="0" fontId="19" fillId="0" borderId="0"/>
    <xf numFmtId="0" fontId="70" fillId="0" borderId="0"/>
    <xf numFmtId="0" fontId="19" fillId="0" borderId="0"/>
    <xf numFmtId="0" fontId="115" fillId="0" borderId="0"/>
    <xf numFmtId="0" fontId="19" fillId="0" borderId="0"/>
    <xf numFmtId="0" fontId="70" fillId="0" borderId="0"/>
    <xf numFmtId="0" fontId="19" fillId="0" borderId="0"/>
    <xf numFmtId="0" fontId="56" fillId="0" borderId="52"/>
    <xf numFmtId="0" fontId="19" fillId="0" borderId="0"/>
    <xf numFmtId="0" fontId="278" fillId="48" borderId="83"/>
    <xf numFmtId="0" fontId="52" fillId="0" borderId="0"/>
    <xf numFmtId="0" fontId="278" fillId="48" borderId="83"/>
    <xf numFmtId="0" fontId="70" fillId="0" borderId="0"/>
    <xf numFmtId="0" fontId="70" fillId="0" borderId="0"/>
    <xf numFmtId="0" fontId="19" fillId="0" borderId="0"/>
    <xf numFmtId="0" fontId="139" fillId="44" borderId="61"/>
    <xf numFmtId="0" fontId="278" fillId="48" borderId="83"/>
    <xf numFmtId="0" fontId="139" fillId="44" borderId="61"/>
    <xf numFmtId="0" fontId="270" fillId="0" borderId="112"/>
    <xf numFmtId="0" fontId="70" fillId="0" borderId="0"/>
    <xf numFmtId="0" fontId="70" fillId="0" borderId="0"/>
    <xf numFmtId="0" fontId="140" fillId="44" borderId="61"/>
    <xf numFmtId="0" fontId="19" fillId="0" borderId="0"/>
    <xf numFmtId="0" fontId="70" fillId="0" borderId="0"/>
    <xf numFmtId="0" fontId="197" fillId="52" borderId="0"/>
    <xf numFmtId="0" fontId="59" fillId="0" borderId="0"/>
    <xf numFmtId="0" fontId="70" fillId="0" borderId="0"/>
    <xf numFmtId="0" fontId="19" fillId="0" borderId="0"/>
    <xf numFmtId="0" fontId="70" fillId="0" borderId="0"/>
    <xf numFmtId="0" fontId="70" fillId="0" borderId="0"/>
    <xf numFmtId="0" fontId="19" fillId="0" borderId="0"/>
    <xf numFmtId="0" fontId="19" fillId="0" borderId="0"/>
    <xf numFmtId="0" fontId="278" fillId="0" borderId="0"/>
    <xf numFmtId="0" fontId="70" fillId="0" borderId="0"/>
    <xf numFmtId="0" fontId="19" fillId="0" borderId="0"/>
    <xf numFmtId="0" fontId="19" fillId="0" borderId="0"/>
    <xf numFmtId="0" fontId="270" fillId="0" borderId="112"/>
    <xf numFmtId="0" fontId="70" fillId="0" borderId="0"/>
    <xf numFmtId="0" fontId="56" fillId="0" borderId="52"/>
    <xf numFmtId="0" fontId="70" fillId="0" borderId="0"/>
    <xf numFmtId="0" fontId="70" fillId="0" borderId="0"/>
    <xf numFmtId="0" fontId="76" fillId="47" borderId="0"/>
    <xf numFmtId="0" fontId="19" fillId="0" borderId="0"/>
    <xf numFmtId="0" fontId="85" fillId="0" borderId="144"/>
    <xf numFmtId="0" fontId="45" fillId="71" borderId="0"/>
    <xf numFmtId="0" fontId="75" fillId="0" borderId="0"/>
    <xf numFmtId="0" fontId="70" fillId="0" borderId="0"/>
    <xf numFmtId="0" fontId="19" fillId="0" borderId="0"/>
    <xf numFmtId="0" fontId="270" fillId="0" borderId="112"/>
    <xf numFmtId="0" fontId="70" fillId="0" borderId="0"/>
    <xf numFmtId="0" fontId="19" fillId="0" borderId="0"/>
    <xf numFmtId="0" fontId="139" fillId="44" borderId="61"/>
    <xf numFmtId="0" fontId="19" fillId="0" borderId="0"/>
    <xf numFmtId="0" fontId="19" fillId="0" borderId="0"/>
    <xf numFmtId="0" fontId="70" fillId="0" borderId="0"/>
    <xf numFmtId="0" fontId="70" fillId="0" borderId="0"/>
    <xf numFmtId="0" fontId="70" fillId="0" borderId="0"/>
    <xf numFmtId="0" fontId="228" fillId="45" borderId="84"/>
    <xf numFmtId="0" fontId="70" fillId="0" borderId="0"/>
    <xf numFmtId="0" fontId="278" fillId="48" borderId="83"/>
    <xf numFmtId="0" fontId="278" fillId="0" borderId="0"/>
    <xf numFmtId="0" fontId="70" fillId="0" borderId="0"/>
    <xf numFmtId="0" fontId="278" fillId="0" borderId="0"/>
    <xf numFmtId="0" fontId="278" fillId="0" borderId="0"/>
    <xf numFmtId="0" fontId="122" fillId="0" borderId="66"/>
    <xf numFmtId="0" fontId="70" fillId="0" borderId="0"/>
    <xf numFmtId="0" fontId="70" fillId="0" borderId="0"/>
    <xf numFmtId="0" fontId="70" fillId="0" borderId="0"/>
    <xf numFmtId="0" fontId="278" fillId="0" borderId="0"/>
    <xf numFmtId="0" fontId="70" fillId="0" borderId="0"/>
    <xf numFmtId="0" fontId="81" fillId="0" borderId="132"/>
    <xf numFmtId="0" fontId="139" fillId="44" borderId="61"/>
    <xf numFmtId="0" fontId="278" fillId="0" borderId="0"/>
    <xf numFmtId="0" fontId="278" fillId="0" borderId="0"/>
    <xf numFmtId="0" fontId="19" fillId="0" borderId="0"/>
    <xf numFmtId="0" fontId="8" fillId="45" borderId="0"/>
    <xf numFmtId="0" fontId="70" fillId="0" borderId="0"/>
    <xf numFmtId="0" fontId="70" fillId="0" borderId="0"/>
    <xf numFmtId="0" fontId="278" fillId="0" borderId="67"/>
    <xf numFmtId="0" fontId="50" fillId="0" borderId="0"/>
    <xf numFmtId="0" fontId="139" fillId="44" borderId="61"/>
    <xf numFmtId="0" fontId="19" fillId="0" borderId="0"/>
    <xf numFmtId="0" fontId="74" fillId="56" borderId="0"/>
    <xf numFmtId="0" fontId="139" fillId="44" borderId="61"/>
    <xf numFmtId="0" fontId="278" fillId="0" borderId="0"/>
    <xf numFmtId="0" fontId="70" fillId="0" borderId="0"/>
    <xf numFmtId="0" fontId="59" fillId="0" borderId="54"/>
    <xf numFmtId="0" fontId="128" fillId="73" borderId="0"/>
    <xf numFmtId="0" fontId="62" fillId="0" borderId="0"/>
    <xf numFmtId="0" fontId="278" fillId="0" borderId="0"/>
    <xf numFmtId="0" fontId="270" fillId="0" borderId="112"/>
    <xf numFmtId="0" fontId="70" fillId="0" borderId="0"/>
    <xf numFmtId="0" fontId="19" fillId="0" borderId="0"/>
    <xf numFmtId="0" fontId="70" fillId="0" borderId="0"/>
    <xf numFmtId="0" fontId="278" fillId="0" borderId="0"/>
    <xf numFmtId="0" fontId="278" fillId="0" borderId="0"/>
    <xf numFmtId="0" fontId="278" fillId="0" borderId="0"/>
    <xf numFmtId="0" fontId="19" fillId="0" borderId="0"/>
    <xf numFmtId="0" fontId="19" fillId="0" borderId="0"/>
    <xf numFmtId="0" fontId="163" fillId="0" borderId="114"/>
    <xf numFmtId="0" fontId="70" fillId="0" borderId="0"/>
    <xf numFmtId="0" fontId="70" fillId="0" borderId="0"/>
    <xf numFmtId="0" fontId="19" fillId="0" borderId="0"/>
    <xf numFmtId="0" fontId="19" fillId="0" borderId="0"/>
    <xf numFmtId="0" fontId="46" fillId="0" borderId="0"/>
    <xf numFmtId="0" fontId="19" fillId="0" borderId="0"/>
    <xf numFmtId="0" fontId="70" fillId="0" borderId="0"/>
    <xf numFmtId="0" fontId="278" fillId="0" borderId="0"/>
    <xf numFmtId="0" fontId="19" fillId="0" borderId="0"/>
    <xf numFmtId="0" fontId="70" fillId="0" borderId="0"/>
    <xf numFmtId="0" fontId="157" fillId="76" borderId="128"/>
    <xf numFmtId="0" fontId="70" fillId="0" borderId="0"/>
    <xf numFmtId="0" fontId="278" fillId="0" borderId="0"/>
    <xf numFmtId="0" fontId="139" fillId="44" borderId="61"/>
    <xf numFmtId="0" fontId="182" fillId="0" borderId="113"/>
    <xf numFmtId="0" fontId="242" fillId="0" borderId="0"/>
    <xf numFmtId="0" fontId="70" fillId="0" borderId="0"/>
    <xf numFmtId="0" fontId="70" fillId="0" borderId="0"/>
    <xf numFmtId="0" fontId="278" fillId="0" borderId="0"/>
    <xf numFmtId="0" fontId="70" fillId="0" borderId="0"/>
    <xf numFmtId="0" fontId="33" fillId="0" borderId="0"/>
    <xf numFmtId="0" fontId="19" fillId="0" borderId="0"/>
    <xf numFmtId="0" fontId="19" fillId="0" borderId="0"/>
    <xf numFmtId="0" fontId="278" fillId="0" borderId="0"/>
    <xf numFmtId="0" fontId="70" fillId="0" borderId="0"/>
    <xf numFmtId="0" fontId="278" fillId="0" borderId="0"/>
    <xf numFmtId="0" fontId="74" fillId="58" borderId="0"/>
    <xf numFmtId="0" fontId="278" fillId="0" borderId="0"/>
    <xf numFmtId="0" fontId="19" fillId="0" borderId="0"/>
    <xf numFmtId="0" fontId="70" fillId="0" borderId="0"/>
    <xf numFmtId="0" fontId="165" fillId="0" borderId="0"/>
    <xf numFmtId="0" fontId="278" fillId="0" borderId="0"/>
    <xf numFmtId="0" fontId="278" fillId="0" borderId="0"/>
    <xf numFmtId="0" fontId="272" fillId="82" borderId="116"/>
    <xf numFmtId="0" fontId="70" fillId="0" borderId="0"/>
    <xf numFmtId="0" fontId="278" fillId="0" borderId="0"/>
    <xf numFmtId="0" fontId="70" fillId="0" borderId="0"/>
    <xf numFmtId="0" fontId="278" fillId="48" borderId="83"/>
    <xf numFmtId="0" fontId="19" fillId="48" borderId="0"/>
    <xf numFmtId="0" fontId="70" fillId="0" borderId="0"/>
    <xf numFmtId="0" fontId="163" fillId="0" borderId="114"/>
    <xf numFmtId="0" fontId="70" fillId="0" borderId="0"/>
    <xf numFmtId="0" fontId="99" fillId="45" borderId="61"/>
    <xf numFmtId="0" fontId="278" fillId="0" borderId="0"/>
    <xf numFmtId="0" fontId="26" fillId="0" borderId="0"/>
    <xf numFmtId="0" fontId="278" fillId="0" borderId="0"/>
    <xf numFmtId="0" fontId="70" fillId="0" borderId="0"/>
    <xf numFmtId="0" fontId="76" fillId="55" borderId="0"/>
    <xf numFmtId="0" fontId="278" fillId="0" borderId="0"/>
    <xf numFmtId="0" fontId="70" fillId="0" borderId="0"/>
    <xf numFmtId="0" fontId="278" fillId="0" borderId="0"/>
    <xf numFmtId="0" fontId="278" fillId="0" borderId="0"/>
    <xf numFmtId="0" fontId="270" fillId="0" borderId="112"/>
    <xf numFmtId="0" fontId="139" fillId="44" borderId="61"/>
    <xf numFmtId="0" fontId="70" fillId="0" borderId="0"/>
    <xf numFmtId="0" fontId="59" fillId="0" borderId="54"/>
    <xf numFmtId="0" fontId="19" fillId="0" borderId="0"/>
    <xf numFmtId="0" fontId="19" fillId="0" borderId="0"/>
    <xf numFmtId="0" fontId="19" fillId="0" borderId="0"/>
    <xf numFmtId="0" fontId="278" fillId="0" borderId="0"/>
    <xf numFmtId="0" fontId="19" fillId="0" borderId="0"/>
    <xf numFmtId="0" fontId="19" fillId="0" borderId="0"/>
    <xf numFmtId="0" fontId="278" fillId="48" borderId="83"/>
    <xf numFmtId="0" fontId="19" fillId="0" borderId="0"/>
    <xf numFmtId="0" fontId="278" fillId="0" borderId="0"/>
    <xf numFmtId="0" fontId="278" fillId="0" borderId="0"/>
    <xf numFmtId="0" fontId="278" fillId="0" borderId="0"/>
    <xf numFmtId="0" fontId="19" fillId="0" borderId="0"/>
    <xf numFmtId="0" fontId="278" fillId="0" borderId="0"/>
    <xf numFmtId="0" fontId="70" fillId="0" borderId="0"/>
    <xf numFmtId="0" fontId="19" fillId="0" borderId="0"/>
    <xf numFmtId="0" fontId="70" fillId="0" borderId="0"/>
    <xf numFmtId="0" fontId="70" fillId="0" borderId="0"/>
    <xf numFmtId="0" fontId="70" fillId="46" borderId="0"/>
    <xf numFmtId="0" fontId="278" fillId="48" borderId="83"/>
    <xf numFmtId="0" fontId="70" fillId="0" borderId="0"/>
    <xf numFmtId="0" fontId="19" fillId="0" borderId="0"/>
    <xf numFmtId="0" fontId="278" fillId="0" borderId="0"/>
    <xf numFmtId="0" fontId="70" fillId="0" borderId="0"/>
    <xf numFmtId="0" fontId="70" fillId="0" borderId="0"/>
    <xf numFmtId="0" fontId="70" fillId="0" borderId="0"/>
    <xf numFmtId="0" fontId="70" fillId="0" borderId="0"/>
    <xf numFmtId="0" fontId="278" fillId="48" borderId="83"/>
    <xf numFmtId="0" fontId="70" fillId="0" borderId="0"/>
    <xf numFmtId="0" fontId="70" fillId="0" borderId="0"/>
    <xf numFmtId="0" fontId="278" fillId="0" borderId="0"/>
    <xf numFmtId="0" fontId="19" fillId="0" borderId="0"/>
    <xf numFmtId="0" fontId="163" fillId="0" borderId="0"/>
    <xf numFmtId="0" fontId="278" fillId="0" borderId="0"/>
    <xf numFmtId="0" fontId="278" fillId="0" borderId="0"/>
    <xf numFmtId="0" fontId="70" fillId="0" borderId="0"/>
    <xf numFmtId="0" fontId="19" fillId="0" borderId="0"/>
    <xf numFmtId="0" fontId="104" fillId="0" borderId="63"/>
    <xf numFmtId="0" fontId="278" fillId="48" borderId="83"/>
    <xf numFmtId="0" fontId="70" fillId="0" borderId="0"/>
    <xf numFmtId="0" fontId="272" fillId="0" borderId="144"/>
    <xf numFmtId="0" fontId="278" fillId="0" borderId="0"/>
    <xf numFmtId="0" fontId="278" fillId="0" borderId="0"/>
    <xf numFmtId="0" fontId="19" fillId="0" borderId="0"/>
    <xf numFmtId="0" fontId="19" fillId="0" borderId="0"/>
    <xf numFmtId="0" fontId="278" fillId="0" borderId="0"/>
    <xf numFmtId="0" fontId="278" fillId="0" borderId="0"/>
    <xf numFmtId="0" fontId="70" fillId="0" borderId="0"/>
    <xf numFmtId="0" fontId="46" fillId="0" borderId="0"/>
    <xf numFmtId="0" fontId="56" fillId="0" borderId="52"/>
    <xf numFmtId="0" fontId="278" fillId="0" borderId="0"/>
    <xf numFmtId="0" fontId="70" fillId="0" borderId="0"/>
    <xf numFmtId="0" fontId="278" fillId="0" borderId="0"/>
    <xf numFmtId="0" fontId="70" fillId="0" borderId="0"/>
    <xf numFmtId="0" fontId="122" fillId="0" borderId="66"/>
    <xf numFmtId="0" fontId="46" fillId="0" borderId="0"/>
    <xf numFmtId="0" fontId="70" fillId="0" borderId="0"/>
    <xf numFmtId="0" fontId="70" fillId="0" borderId="0"/>
    <xf numFmtId="0" fontId="70" fillId="0" borderId="0"/>
    <xf numFmtId="0" fontId="70" fillId="0" borderId="0"/>
    <xf numFmtId="0" fontId="8" fillId="47" borderId="0"/>
    <xf numFmtId="0" fontId="272" fillId="0" borderId="144"/>
    <xf numFmtId="0" fontId="19" fillId="0" borderId="0"/>
    <xf numFmtId="0" fontId="278" fillId="0" borderId="0"/>
    <xf numFmtId="0" fontId="278" fillId="0" borderId="0"/>
    <xf numFmtId="0" fontId="70" fillId="0" borderId="0"/>
    <xf numFmtId="0" fontId="70" fillId="0" borderId="0"/>
    <xf numFmtId="0" fontId="46" fillId="0" borderId="0"/>
    <xf numFmtId="0" fontId="208" fillId="0" borderId="0"/>
    <xf numFmtId="0" fontId="63" fillId="0" borderId="55"/>
    <xf numFmtId="0" fontId="139" fillId="44" borderId="61"/>
    <xf numFmtId="0" fontId="157" fillId="76" borderId="128"/>
    <xf numFmtId="0" fontId="19" fillId="0" borderId="0"/>
    <xf numFmtId="0" fontId="270" fillId="0" borderId="112"/>
    <xf numFmtId="0" fontId="70" fillId="0" borderId="0"/>
    <xf numFmtId="0" fontId="59" fillId="0" borderId="54"/>
    <xf numFmtId="0" fontId="19" fillId="0" borderId="0"/>
    <xf numFmtId="0" fontId="253" fillId="48" borderId="83"/>
    <xf numFmtId="0" fontId="278" fillId="0" borderId="0"/>
    <xf numFmtId="0" fontId="74" fillId="53" borderId="0"/>
    <xf numFmtId="0" fontId="70" fillId="0" borderId="0"/>
    <xf numFmtId="0" fontId="278" fillId="0" borderId="0"/>
    <xf numFmtId="0" fontId="19" fillId="0" borderId="0"/>
    <xf numFmtId="0" fontId="278" fillId="0" borderId="0"/>
    <xf numFmtId="0" fontId="70" fillId="0" borderId="0"/>
    <xf numFmtId="0" fontId="19" fillId="0" borderId="0"/>
    <xf numFmtId="0" fontId="19" fillId="0" borderId="0"/>
    <xf numFmtId="0" fontId="278" fillId="0" borderId="0"/>
    <xf numFmtId="0" fontId="19" fillId="0" borderId="0"/>
    <xf numFmtId="0" fontId="19" fillId="0" borderId="0"/>
    <xf numFmtId="0" fontId="64" fillId="0" borderId="55"/>
    <xf numFmtId="0" fontId="19" fillId="0" borderId="0"/>
    <xf numFmtId="0" fontId="270" fillId="0" borderId="112"/>
    <xf numFmtId="0" fontId="278" fillId="0" borderId="0"/>
    <xf numFmtId="0" fontId="19" fillId="0" borderId="0"/>
    <xf numFmtId="0" fontId="70" fillId="0" borderId="0"/>
    <xf numFmtId="0" fontId="70" fillId="0" borderId="0"/>
    <xf numFmtId="0" fontId="149" fillId="75" borderId="137"/>
    <xf numFmtId="0" fontId="278" fillId="0" borderId="0"/>
    <xf numFmtId="0" fontId="50" fillId="0" borderId="0"/>
    <xf numFmtId="0" fontId="70" fillId="0" borderId="0"/>
    <xf numFmtId="0" fontId="278" fillId="0" borderId="0"/>
    <xf numFmtId="0" fontId="74" fillId="55" borderId="0"/>
    <xf numFmtId="0" fontId="70" fillId="0" borderId="0"/>
    <xf numFmtId="0" fontId="64" fillId="0" borderId="55"/>
    <xf numFmtId="0" fontId="70" fillId="0" borderId="0"/>
    <xf numFmtId="0" fontId="19" fillId="0" borderId="0"/>
    <xf numFmtId="0" fontId="278" fillId="0" borderId="0"/>
    <xf numFmtId="0" fontId="70" fillId="0" borderId="0"/>
    <xf numFmtId="0" fontId="19" fillId="0" borderId="0"/>
    <xf numFmtId="0" fontId="64" fillId="0" borderId="55"/>
    <xf numFmtId="0" fontId="278" fillId="48" borderId="83"/>
    <xf numFmtId="0" fontId="139" fillId="44" borderId="61"/>
    <xf numFmtId="0" fontId="278" fillId="0" borderId="0"/>
    <xf numFmtId="0" fontId="70" fillId="0" borderId="0"/>
    <xf numFmtId="0" fontId="278" fillId="0" borderId="0"/>
    <xf numFmtId="0" fontId="46" fillId="0" borderId="0"/>
    <xf numFmtId="0" fontId="70" fillId="0" borderId="0"/>
    <xf numFmtId="0" fontId="70" fillId="0" borderId="0"/>
    <xf numFmtId="0" fontId="59" fillId="0" borderId="0"/>
    <xf numFmtId="0" fontId="278" fillId="0" borderId="0"/>
    <xf numFmtId="0" fontId="278" fillId="48" borderId="83"/>
    <xf numFmtId="0" fontId="278" fillId="0" borderId="0"/>
    <xf numFmtId="0" fontId="70" fillId="0" borderId="0"/>
    <xf numFmtId="0" fontId="19" fillId="0" borderId="0"/>
    <xf numFmtId="0" fontId="70" fillId="0" borderId="0"/>
    <xf numFmtId="0" fontId="278" fillId="0" borderId="0"/>
    <xf numFmtId="0" fontId="70" fillId="0" borderId="0"/>
    <xf numFmtId="0" fontId="139" fillId="44" borderId="61"/>
    <xf numFmtId="0" fontId="70" fillId="0" borderId="0"/>
    <xf numFmtId="0" fontId="278" fillId="0" borderId="0"/>
    <xf numFmtId="0" fontId="70" fillId="0" borderId="0"/>
    <xf numFmtId="0" fontId="81" fillId="0" borderId="132"/>
    <xf numFmtId="0" fontId="70" fillId="0" borderId="0"/>
    <xf numFmtId="0" fontId="59" fillId="0" borderId="54"/>
    <xf numFmtId="0" fontId="70" fillId="0" borderId="0"/>
    <xf numFmtId="0" fontId="70" fillId="0" borderId="0"/>
    <xf numFmtId="0" fontId="45" fillId="57" borderId="0"/>
    <xf numFmtId="0" fontId="278" fillId="0" borderId="0"/>
    <xf numFmtId="0" fontId="70" fillId="0" borderId="0"/>
    <xf numFmtId="0" fontId="272" fillId="0" borderId="144"/>
    <xf numFmtId="0" fontId="56" fillId="0" borderId="52"/>
    <xf numFmtId="0" fontId="70" fillId="0" borderId="0"/>
    <xf numFmtId="0" fontId="70" fillId="0" borderId="0"/>
    <xf numFmtId="0" fontId="70" fillId="0" borderId="0"/>
    <xf numFmtId="0" fontId="278" fillId="0" borderId="0"/>
    <xf numFmtId="0" fontId="19" fillId="0" borderId="0"/>
    <xf numFmtId="0" fontId="278" fillId="0" borderId="0"/>
    <xf numFmtId="0" fontId="19" fillId="0" borderId="0"/>
    <xf numFmtId="0" fontId="70" fillId="0" borderId="0"/>
    <xf numFmtId="0" fontId="70" fillId="0" borderId="0"/>
    <xf numFmtId="0" fontId="70" fillId="0" borderId="0"/>
    <xf numFmtId="0" fontId="46" fillId="0" borderId="0"/>
    <xf numFmtId="0" fontId="278" fillId="0" borderId="0"/>
    <xf numFmtId="0" fontId="278" fillId="0" borderId="0"/>
    <xf numFmtId="0" fontId="70" fillId="0" borderId="0"/>
    <xf numFmtId="0" fontId="70" fillId="0" borderId="0"/>
    <xf numFmtId="0" fontId="278" fillId="48" borderId="83"/>
    <xf numFmtId="0" fontId="19" fillId="0" borderId="0"/>
    <xf numFmtId="0" fontId="70" fillId="0" borderId="0"/>
    <xf numFmtId="0" fontId="139" fillId="44" borderId="61"/>
    <xf numFmtId="0" fontId="70" fillId="0" borderId="0"/>
    <xf numFmtId="0" fontId="278" fillId="48" borderId="83"/>
    <xf numFmtId="0" fontId="19" fillId="0" borderId="0"/>
    <xf numFmtId="0" fontId="278" fillId="0" borderId="0"/>
    <xf numFmtId="0" fontId="278" fillId="0" borderId="0"/>
    <xf numFmtId="0" fontId="19" fillId="0" borderId="0"/>
    <xf numFmtId="0" fontId="70" fillId="0" borderId="0"/>
    <xf numFmtId="0" fontId="70" fillId="0" borderId="0"/>
    <xf numFmtId="0" fontId="8" fillId="51" borderId="0"/>
    <xf numFmtId="0" fontId="8" fillId="43" borderId="0"/>
    <xf numFmtId="0" fontId="19" fillId="0" borderId="0"/>
    <xf numFmtId="0" fontId="278" fillId="0" borderId="0"/>
    <xf numFmtId="0" fontId="70" fillId="0" borderId="0"/>
    <xf numFmtId="0" fontId="19" fillId="0" borderId="0"/>
    <xf numFmtId="0" fontId="208" fillId="1" borderId="132"/>
    <xf numFmtId="0" fontId="278" fillId="0" borderId="0"/>
    <xf numFmtId="0" fontId="278" fillId="48" borderId="83"/>
    <xf numFmtId="0" fontId="19" fillId="0" borderId="0"/>
    <xf numFmtId="0" fontId="81" fillId="0" borderId="132"/>
    <xf numFmtId="0" fontId="19" fillId="0" borderId="0"/>
    <xf numFmtId="0" fontId="70" fillId="43" borderId="0"/>
    <xf numFmtId="0" fontId="278" fillId="0" borderId="0"/>
    <xf numFmtId="0" fontId="32" fillId="0" borderId="0"/>
    <xf numFmtId="0" fontId="8" fillId="46" borderId="0"/>
    <xf numFmtId="0" fontId="70" fillId="0" borderId="0"/>
    <xf numFmtId="0" fontId="278" fillId="0" borderId="0"/>
    <xf numFmtId="0" fontId="278" fillId="0" borderId="0"/>
    <xf numFmtId="0" fontId="59" fillId="0" borderId="54"/>
    <xf numFmtId="0" fontId="59" fillId="0" borderId="54"/>
    <xf numFmtId="0" fontId="70" fillId="43" borderId="0"/>
    <xf numFmtId="0" fontId="70" fillId="0" borderId="0"/>
    <xf numFmtId="0" fontId="228" fillId="45" borderId="84"/>
    <xf numFmtId="0" fontId="70" fillId="0" borderId="0"/>
    <xf numFmtId="0" fontId="19" fillId="0" borderId="0"/>
    <xf numFmtId="0" fontId="278" fillId="0" borderId="0"/>
    <xf numFmtId="0" fontId="278" fillId="0" borderId="0"/>
    <xf numFmtId="0" fontId="19" fillId="0" borderId="0"/>
    <xf numFmtId="0" fontId="70" fillId="0" borderId="0"/>
    <xf numFmtId="0" fontId="19" fillId="0" borderId="0"/>
    <xf numFmtId="0" fontId="278" fillId="0" borderId="0"/>
    <xf numFmtId="0" fontId="278" fillId="0" borderId="0"/>
    <xf numFmtId="0" fontId="278" fillId="48" borderId="83"/>
    <xf numFmtId="0" fontId="278" fillId="0" borderId="0"/>
    <xf numFmtId="0" fontId="50" fillId="0" borderId="0"/>
    <xf numFmtId="0" fontId="278" fillId="48" borderId="83"/>
    <xf numFmtId="0" fontId="19" fillId="0" borderId="0"/>
    <xf numFmtId="0" fontId="56" fillId="0" borderId="52"/>
    <xf numFmtId="0" fontId="19" fillId="0" borderId="0"/>
    <xf numFmtId="0" fontId="139" fillId="44" borderId="61"/>
    <xf numFmtId="0" fontId="70" fillId="0" borderId="0"/>
    <xf numFmtId="0" fontId="19" fillId="0" borderId="0"/>
    <xf numFmtId="0" fontId="59" fillId="0" borderId="0"/>
    <xf numFmtId="0" fontId="70" fillId="0" borderId="0"/>
    <xf numFmtId="0" fontId="19" fillId="0" borderId="0"/>
    <xf numFmtId="0" fontId="52" fillId="0" borderId="0"/>
    <xf numFmtId="0" fontId="19" fillId="0" borderId="0"/>
    <xf numFmtId="0" fontId="19" fillId="0" borderId="0"/>
    <xf numFmtId="0" fontId="59" fillId="0" borderId="0"/>
    <xf numFmtId="0" fontId="19" fillId="0" borderId="0"/>
    <xf numFmtId="0" fontId="192" fillId="0" borderId="79"/>
    <xf numFmtId="0" fontId="70" fillId="40" borderId="0"/>
    <xf numFmtId="0" fontId="19" fillId="0" borderId="0"/>
    <xf numFmtId="0" fontId="149" fillId="75" borderId="137"/>
    <xf numFmtId="0" fontId="139" fillId="44" borderId="61"/>
    <xf numFmtId="0" fontId="19" fillId="0" borderId="0"/>
    <xf numFmtId="0" fontId="270" fillId="0" borderId="112"/>
    <xf numFmtId="0" fontId="19" fillId="0" borderId="0"/>
    <xf numFmtId="0" fontId="45" fillId="47" borderId="0"/>
    <xf numFmtId="0" fontId="278" fillId="48" borderId="83"/>
    <xf numFmtId="0" fontId="70" fillId="0" borderId="0"/>
    <xf numFmtId="0" fontId="19" fillId="0" borderId="0"/>
    <xf numFmtId="0" fontId="70" fillId="0" borderId="0"/>
    <xf numFmtId="0" fontId="70" fillId="0" borderId="0"/>
    <xf numFmtId="0" fontId="70" fillId="0" borderId="0"/>
    <xf numFmtId="0" fontId="70" fillId="0" borderId="0"/>
    <xf numFmtId="0" fontId="70" fillId="0" borderId="0"/>
    <xf numFmtId="0" fontId="19" fillId="0" borderId="0"/>
    <xf numFmtId="0" fontId="70" fillId="0" borderId="0"/>
    <xf numFmtId="0" fontId="70" fillId="0" borderId="0"/>
    <xf numFmtId="0" fontId="270" fillId="0" borderId="112"/>
    <xf numFmtId="0" fontId="46" fillId="0" borderId="0"/>
    <xf numFmtId="0" fontId="70" fillId="0" borderId="0"/>
    <xf numFmtId="0" fontId="59" fillId="0" borderId="54"/>
    <xf numFmtId="0" fontId="70" fillId="0" borderId="0"/>
    <xf numFmtId="0" fontId="70" fillId="43" borderId="0"/>
    <xf numFmtId="0" fontId="19" fillId="0" borderId="0"/>
    <xf numFmtId="0" fontId="278" fillId="0" borderId="0"/>
    <xf numFmtId="0" fontId="278" fillId="0" borderId="0"/>
    <xf numFmtId="0" fontId="57" fillId="0" borderId="53"/>
    <xf numFmtId="0" fontId="70" fillId="0" borderId="0"/>
    <xf numFmtId="0" fontId="278" fillId="0" borderId="0"/>
    <xf numFmtId="0" fontId="70" fillId="0" borderId="0"/>
    <xf numFmtId="0" fontId="278" fillId="0" borderId="0"/>
    <xf numFmtId="0" fontId="278" fillId="48" borderId="83"/>
    <xf numFmtId="0" fontId="63" fillId="0" borderId="55"/>
    <xf numFmtId="0" fontId="272" fillId="0" borderId="144"/>
    <xf numFmtId="0" fontId="70" fillId="0" borderId="0"/>
    <xf numFmtId="0" fontId="19" fillId="0" borderId="0"/>
    <xf numFmtId="0" fontId="19" fillId="0" borderId="0"/>
    <xf numFmtId="0" fontId="278" fillId="0" borderId="0"/>
    <xf numFmtId="0" fontId="278" fillId="0" borderId="0"/>
    <xf numFmtId="0" fontId="19" fillId="0" borderId="0"/>
    <xf numFmtId="0" fontId="70" fillId="0" borderId="0"/>
    <xf numFmtId="0" fontId="70" fillId="0" borderId="0"/>
    <xf numFmtId="0" fontId="70" fillId="0" borderId="0"/>
    <xf numFmtId="0" fontId="139" fillId="44" borderId="61"/>
    <xf numFmtId="0" fontId="70" fillId="0" borderId="0"/>
    <xf numFmtId="0" fontId="278" fillId="0" borderId="0"/>
    <xf numFmtId="0" fontId="46" fillId="0" borderId="0"/>
    <xf numFmtId="0" fontId="19" fillId="0" borderId="0"/>
    <xf numFmtId="0" fontId="63" fillId="0" borderId="55"/>
    <xf numFmtId="0" fontId="70" fillId="0" borderId="0"/>
    <xf numFmtId="0" fontId="70" fillId="0" borderId="0"/>
    <xf numFmtId="0" fontId="74" fillId="53" borderId="0"/>
    <xf numFmtId="0" fontId="19" fillId="0" borderId="0"/>
    <xf numFmtId="0" fontId="278" fillId="0" borderId="0"/>
    <xf numFmtId="0" fontId="70" fillId="0" borderId="0"/>
    <xf numFmtId="0" fontId="139" fillId="44" borderId="61"/>
    <xf numFmtId="0" fontId="70" fillId="0" borderId="0"/>
    <xf numFmtId="0" fontId="56" fillId="0" borderId="52"/>
    <xf numFmtId="0" fontId="8" fillId="52" borderId="0"/>
    <xf numFmtId="0" fontId="19" fillId="0" borderId="0"/>
    <xf numFmtId="0" fontId="278" fillId="0" borderId="0"/>
    <xf numFmtId="0" fontId="56" fillId="0" borderId="52"/>
    <xf numFmtId="0" fontId="70" fillId="0" borderId="0"/>
    <xf numFmtId="0" fontId="139" fillId="44" borderId="61"/>
    <xf numFmtId="0" fontId="278" fillId="0" borderId="0"/>
    <xf numFmtId="0" fontId="19" fillId="0" borderId="0"/>
    <xf numFmtId="0" fontId="70" fillId="0" borderId="0"/>
    <xf numFmtId="0" fontId="278" fillId="0" borderId="0"/>
    <xf numFmtId="0" fontId="70" fillId="0" borderId="0"/>
    <xf numFmtId="0" fontId="70" fillId="0" borderId="0"/>
    <xf numFmtId="0" fontId="70" fillId="42" borderId="0"/>
    <xf numFmtId="0" fontId="272" fillId="0" borderId="144"/>
    <xf numFmtId="0" fontId="70" fillId="0" borderId="0"/>
    <xf numFmtId="0" fontId="278" fillId="0" borderId="0"/>
    <xf numFmtId="0" fontId="62" fillId="0" borderId="0"/>
    <xf numFmtId="0" fontId="278" fillId="0" borderId="0"/>
    <xf numFmtId="0" fontId="70" fillId="0" borderId="0"/>
    <xf numFmtId="0" fontId="19" fillId="0" borderId="0"/>
    <xf numFmtId="0" fontId="70" fillId="0" borderId="0"/>
    <xf numFmtId="0" fontId="19" fillId="17" borderId="0"/>
    <xf numFmtId="0" fontId="19" fillId="0" borderId="0"/>
    <xf numFmtId="0" fontId="56" fillId="0" borderId="52"/>
    <xf numFmtId="0" fontId="63" fillId="0" borderId="55"/>
    <xf numFmtId="0" fontId="19" fillId="0" borderId="0"/>
    <xf numFmtId="0" fontId="278" fillId="0" borderId="0"/>
    <xf numFmtId="0" fontId="278" fillId="0" borderId="0"/>
    <xf numFmtId="0" fontId="70" fillId="0" borderId="0"/>
    <xf numFmtId="0" fontId="278" fillId="0" borderId="0"/>
    <xf numFmtId="0" fontId="278" fillId="0" borderId="0"/>
    <xf numFmtId="0" fontId="70" fillId="0" borderId="0"/>
    <xf numFmtId="0" fontId="139" fillId="44" borderId="61"/>
    <xf numFmtId="0" fontId="19" fillId="0" borderId="0"/>
    <xf numFmtId="0" fontId="19" fillId="0" borderId="0"/>
    <xf numFmtId="0" fontId="70" fillId="42" borderId="0"/>
    <xf numFmtId="0" fontId="8" fillId="51" borderId="0"/>
    <xf numFmtId="0" fontId="70" fillId="0" borderId="0"/>
    <xf numFmtId="0" fontId="70" fillId="0" borderId="0"/>
    <xf numFmtId="0" fontId="19" fillId="0" borderId="0"/>
    <xf numFmtId="0" fontId="278" fillId="48" borderId="83"/>
    <xf numFmtId="0" fontId="70" fillId="0" borderId="0"/>
    <xf numFmtId="0" fontId="70" fillId="0" borderId="0"/>
    <xf numFmtId="0" fontId="272" fillId="0" borderId="144"/>
    <xf numFmtId="0" fontId="19" fillId="0" borderId="0"/>
    <xf numFmtId="0" fontId="19" fillId="0" borderId="0"/>
    <xf numFmtId="0" fontId="70" fillId="0" borderId="0"/>
    <xf numFmtId="0" fontId="278" fillId="48" borderId="83"/>
    <xf numFmtId="0" fontId="19" fillId="0" borderId="0"/>
    <xf numFmtId="0" fontId="59" fillId="0" borderId="54"/>
    <xf numFmtId="0" fontId="70" fillId="0" borderId="0"/>
    <xf numFmtId="0" fontId="278" fillId="0" borderId="0"/>
    <xf numFmtId="0" fontId="278" fillId="0" borderId="0"/>
    <xf numFmtId="0" fontId="278" fillId="0" borderId="0"/>
    <xf numFmtId="0" fontId="278" fillId="0" borderId="0"/>
    <xf numFmtId="0" fontId="278" fillId="0" borderId="0"/>
    <xf numFmtId="0" fontId="192" fillId="0" borderId="79"/>
    <xf numFmtId="0" fontId="272" fillId="0" borderId="144"/>
    <xf numFmtId="0" fontId="70" fillId="0" borderId="0"/>
    <xf numFmtId="0" fontId="70" fillId="0" borderId="0"/>
    <xf numFmtId="0" fontId="70" fillId="0" borderId="0"/>
    <xf numFmtId="0" fontId="278" fillId="0" borderId="0"/>
    <xf numFmtId="0" fontId="70" fillId="0" borderId="0"/>
    <xf numFmtId="0" fontId="70" fillId="0" borderId="0"/>
    <xf numFmtId="0" fontId="19" fillId="0" borderId="0"/>
    <xf numFmtId="0" fontId="52" fillId="0" borderId="0"/>
    <xf numFmtId="0" fontId="19" fillId="0" borderId="0"/>
    <xf numFmtId="0" fontId="19" fillId="0" borderId="0"/>
    <xf numFmtId="0" fontId="70" fillId="0" borderId="0"/>
    <xf numFmtId="0" fontId="59" fillId="0" borderId="54"/>
    <xf numFmtId="0" fontId="70" fillId="0" borderId="0"/>
    <xf numFmtId="0" fontId="19" fillId="0" borderId="0"/>
    <xf numFmtId="0" fontId="278" fillId="0" borderId="0"/>
    <xf numFmtId="0" fontId="79" fillId="0" borderId="0"/>
    <xf numFmtId="0" fontId="59" fillId="0" borderId="54"/>
    <xf numFmtId="0" fontId="74" fillId="58" borderId="0"/>
    <xf numFmtId="0" fontId="278" fillId="0" borderId="0"/>
    <xf numFmtId="0" fontId="56" fillId="0" borderId="52"/>
    <xf numFmtId="0" fontId="19" fillId="0" borderId="0"/>
    <xf numFmtId="0" fontId="70" fillId="0" borderId="0"/>
    <xf numFmtId="0" fontId="56" fillId="0" borderId="52"/>
    <xf numFmtId="0" fontId="278" fillId="0" borderId="0"/>
    <xf numFmtId="0" fontId="70" fillId="0" borderId="0"/>
    <xf numFmtId="0" fontId="278" fillId="48" borderId="83"/>
    <xf numFmtId="0" fontId="56" fillId="0" borderId="52"/>
    <xf numFmtId="0" fontId="278" fillId="48" borderId="83"/>
    <xf numFmtId="0" fontId="8" fillId="44" borderId="0"/>
    <xf numFmtId="0" fontId="278" fillId="0" borderId="0"/>
    <xf numFmtId="0" fontId="19" fillId="0" borderId="0"/>
    <xf numFmtId="0" fontId="19" fillId="0" borderId="0"/>
    <xf numFmtId="0" fontId="70" fillId="0" borderId="0"/>
    <xf numFmtId="0" fontId="19" fillId="0" borderId="0"/>
    <xf numFmtId="0" fontId="270" fillId="0" borderId="112"/>
    <xf numFmtId="0" fontId="70" fillId="0" borderId="0"/>
    <xf numFmtId="0" fontId="19" fillId="0" borderId="0"/>
    <xf numFmtId="0" fontId="70" fillId="0" borderId="0"/>
    <xf numFmtId="0" fontId="208" fillId="1" borderId="132"/>
    <xf numFmtId="0" fontId="56" fillId="0" borderId="52"/>
    <xf numFmtId="0" fontId="70" fillId="0" borderId="0"/>
    <xf numFmtId="0" fontId="278" fillId="0" borderId="0"/>
    <xf numFmtId="0" fontId="19" fillId="0" borderId="0"/>
    <xf numFmtId="0" fontId="19" fillId="0" borderId="0"/>
    <xf numFmtId="0" fontId="70" fillId="0" borderId="0"/>
    <xf numFmtId="0" fontId="76" fillId="52" borderId="0"/>
    <xf numFmtId="0" fontId="272" fillId="0" borderId="0"/>
    <xf numFmtId="0" fontId="278" fillId="0" borderId="0"/>
    <xf numFmtId="0" fontId="139" fillId="44" borderId="61"/>
    <xf numFmtId="0" fontId="19" fillId="0" borderId="0"/>
    <xf numFmtId="0" fontId="19" fillId="0" borderId="0"/>
    <xf numFmtId="0" fontId="70" fillId="0" borderId="0"/>
    <xf numFmtId="0" fontId="278" fillId="0" borderId="0"/>
    <xf numFmtId="0" fontId="278" fillId="48" borderId="83"/>
    <xf numFmtId="0" fontId="278" fillId="0" borderId="0"/>
    <xf numFmtId="0" fontId="19" fillId="0" borderId="0"/>
    <xf numFmtId="0" fontId="70" fillId="0" borderId="0"/>
    <xf numFmtId="0" fontId="278" fillId="0" borderId="0"/>
    <xf numFmtId="0" fontId="19" fillId="0" borderId="0"/>
    <xf numFmtId="0" fontId="278" fillId="0" borderId="0"/>
    <xf numFmtId="0" fontId="139" fillId="44" borderId="61"/>
    <xf numFmtId="0" fontId="19" fillId="0" borderId="0"/>
    <xf numFmtId="0" fontId="278" fillId="0" borderId="0"/>
    <xf numFmtId="0" fontId="8" fillId="0" borderId="0"/>
    <xf numFmtId="0" fontId="70" fillId="0" borderId="0"/>
    <xf numFmtId="0" fontId="24" fillId="0" borderId="0"/>
    <xf numFmtId="0" fontId="278" fillId="0" borderId="0"/>
    <xf numFmtId="0" fontId="70" fillId="0" borderId="0"/>
    <xf numFmtId="0" fontId="64" fillId="0" borderId="55"/>
    <xf numFmtId="0" fontId="70" fillId="0" borderId="0"/>
    <xf numFmtId="0" fontId="278" fillId="0" borderId="0"/>
    <xf numFmtId="0" fontId="278" fillId="0" borderId="0"/>
    <xf numFmtId="0" fontId="70" fillId="0" borderId="0"/>
    <xf numFmtId="0" fontId="46" fillId="0" borderId="0"/>
    <xf numFmtId="0" fontId="278" fillId="0" borderId="0"/>
    <xf numFmtId="0" fontId="19" fillId="0" borderId="0"/>
    <xf numFmtId="0" fontId="70" fillId="0" borderId="0"/>
    <xf numFmtId="0" fontId="70" fillId="0" borderId="0"/>
    <xf numFmtId="0" fontId="70" fillId="0" borderId="0"/>
    <xf numFmtId="0" fontId="278" fillId="0" borderId="0"/>
    <xf numFmtId="0" fontId="278" fillId="0" borderId="0"/>
    <xf numFmtId="0" fontId="278" fillId="0" borderId="0"/>
    <xf numFmtId="0" fontId="19" fillId="0" borderId="0"/>
    <xf numFmtId="0" fontId="70" fillId="0" borderId="0"/>
    <xf numFmtId="0" fontId="278" fillId="0" borderId="0"/>
    <xf numFmtId="0" fontId="270" fillId="0" borderId="112"/>
    <xf numFmtId="0" fontId="278" fillId="0" borderId="0"/>
    <xf numFmtId="0" fontId="19" fillId="0" borderId="0"/>
    <xf numFmtId="0" fontId="278" fillId="0" borderId="0"/>
    <xf numFmtId="0" fontId="19" fillId="0" borderId="0"/>
    <xf numFmtId="0" fontId="19" fillId="0" borderId="0"/>
    <xf numFmtId="0" fontId="8" fillId="47" borderId="0"/>
    <xf numFmtId="0" fontId="19" fillId="0" borderId="0"/>
    <xf numFmtId="0" fontId="278" fillId="0" borderId="0"/>
    <xf numFmtId="0" fontId="278" fillId="0" borderId="0"/>
    <xf numFmtId="0" fontId="19" fillId="0" borderId="0"/>
    <xf numFmtId="0" fontId="139" fillId="44" borderId="61"/>
    <xf numFmtId="0" fontId="19" fillId="0" borderId="0"/>
    <xf numFmtId="0" fontId="19" fillId="0" borderId="0"/>
    <xf numFmtId="0" fontId="278" fillId="48" borderId="83"/>
    <xf numFmtId="0" fontId="139" fillId="44" borderId="61"/>
    <xf numFmtId="0" fontId="19" fillId="0" borderId="0"/>
    <xf numFmtId="0" fontId="99" fillId="45" borderId="61"/>
    <xf numFmtId="0" fontId="278" fillId="0" borderId="0"/>
    <xf numFmtId="0" fontId="278" fillId="0" borderId="0"/>
    <xf numFmtId="0" fontId="70" fillId="0" borderId="0"/>
    <xf numFmtId="0" fontId="278" fillId="0" borderId="0"/>
    <xf numFmtId="0" fontId="278" fillId="0" borderId="0"/>
    <xf numFmtId="0" fontId="19" fillId="0" borderId="0"/>
    <xf numFmtId="0" fontId="270" fillId="0" borderId="112"/>
    <xf numFmtId="0" fontId="270" fillId="0" borderId="112"/>
    <xf numFmtId="0" fontId="278" fillId="0" borderId="0"/>
    <xf numFmtId="0" fontId="19" fillId="0" borderId="0"/>
    <xf numFmtId="0" fontId="19" fillId="0" borderId="0"/>
    <xf numFmtId="0" fontId="70" fillId="0" borderId="0"/>
    <xf numFmtId="0" fontId="19" fillId="0" borderId="0"/>
    <xf numFmtId="0" fontId="278" fillId="0" borderId="0"/>
    <xf numFmtId="0" fontId="70" fillId="0" borderId="0"/>
    <xf numFmtId="0" fontId="19" fillId="0" borderId="0"/>
    <xf numFmtId="0" fontId="19" fillId="0" borderId="0"/>
    <xf numFmtId="0" fontId="19" fillId="0" borderId="0"/>
    <xf numFmtId="0" fontId="278" fillId="0" borderId="0"/>
    <xf numFmtId="0" fontId="139" fillId="44" borderId="61"/>
    <xf numFmtId="0" fontId="70" fillId="0" borderId="0"/>
    <xf numFmtId="0" fontId="8" fillId="44" borderId="0"/>
    <xf numFmtId="0" fontId="270" fillId="0" borderId="112"/>
    <xf numFmtId="0" fontId="278" fillId="48" borderId="83"/>
    <xf numFmtId="0" fontId="70" fillId="0" borderId="0"/>
    <xf numFmtId="0" fontId="62" fillId="0" borderId="0"/>
    <xf numFmtId="0" fontId="278" fillId="0" borderId="0"/>
    <xf numFmtId="0" fontId="19" fillId="0" borderId="0"/>
    <xf numFmtId="0" fontId="278" fillId="0" borderId="0"/>
    <xf numFmtId="0" fontId="139" fillId="44" borderId="61"/>
    <xf numFmtId="0" fontId="64" fillId="0" borderId="55"/>
    <xf numFmtId="0" fontId="70" fillId="0" borderId="0"/>
    <xf numFmtId="0" fontId="59" fillId="0" borderId="54"/>
    <xf numFmtId="0" fontId="70" fillId="0" borderId="0"/>
    <xf numFmtId="0" fontId="70" fillId="0" borderId="0"/>
    <xf numFmtId="0" fontId="278" fillId="0" borderId="0"/>
    <xf numFmtId="0" fontId="278" fillId="0" borderId="0"/>
    <xf numFmtId="0" fontId="70" fillId="0" borderId="0"/>
    <xf numFmtId="0" fontId="278" fillId="48" borderId="83"/>
    <xf numFmtId="0" fontId="70" fillId="0" borderId="0"/>
    <xf numFmtId="0" fontId="70" fillId="0" borderId="0"/>
    <xf numFmtId="0" fontId="59" fillId="0" borderId="54"/>
    <xf numFmtId="0" fontId="19" fillId="0" borderId="0"/>
    <xf numFmtId="0" fontId="70" fillId="0" borderId="0"/>
    <xf numFmtId="0" fontId="70" fillId="0" borderId="0"/>
    <xf numFmtId="0" fontId="19" fillId="0" borderId="0"/>
    <xf numFmtId="0" fontId="278" fillId="0" borderId="0"/>
    <xf numFmtId="0" fontId="45" fillId="50" borderId="0"/>
    <xf numFmtId="0" fontId="19" fillId="0" borderId="0"/>
    <xf numFmtId="0" fontId="70" fillId="0" borderId="0"/>
    <xf numFmtId="0" fontId="278" fillId="48" borderId="83"/>
    <xf numFmtId="0" fontId="278" fillId="0" borderId="0"/>
    <xf numFmtId="0" fontId="19" fillId="0" borderId="0"/>
    <xf numFmtId="0" fontId="70" fillId="0" borderId="0"/>
    <xf numFmtId="0" fontId="70" fillId="0" borderId="0"/>
    <xf numFmtId="0" fontId="19" fillId="0" borderId="0"/>
    <xf numFmtId="0" fontId="278" fillId="0" borderId="0"/>
    <xf numFmtId="0" fontId="278" fillId="0" borderId="0"/>
    <xf numFmtId="0" fontId="19" fillId="0" borderId="0"/>
    <xf numFmtId="0" fontId="70" fillId="0" borderId="0"/>
    <xf numFmtId="0" fontId="19" fillId="0" borderId="0"/>
    <xf numFmtId="0" fontId="70" fillId="0" borderId="0"/>
    <xf numFmtId="0" fontId="19" fillId="0" borderId="0"/>
    <xf numFmtId="0" fontId="19" fillId="0" borderId="0"/>
    <xf numFmtId="0" fontId="70" fillId="0" borderId="0"/>
    <xf numFmtId="0" fontId="70" fillId="46" borderId="0"/>
    <xf numFmtId="0" fontId="278" fillId="0" borderId="0"/>
    <xf numFmtId="0" fontId="270" fillId="0" borderId="112"/>
    <xf numFmtId="0" fontId="278" fillId="0" borderId="0"/>
    <xf numFmtId="0" fontId="70" fillId="0" borderId="0"/>
    <xf numFmtId="0" fontId="278" fillId="0" borderId="0"/>
    <xf numFmtId="0" fontId="19" fillId="0" borderId="0"/>
    <xf numFmtId="0" fontId="278" fillId="48" borderId="83"/>
    <xf numFmtId="0" fontId="149" fillId="75" borderId="137"/>
    <xf numFmtId="0" fontId="278" fillId="0" borderId="0"/>
    <xf numFmtId="0" fontId="70" fillId="0" borderId="0"/>
    <xf numFmtId="0" fontId="19" fillId="0" borderId="0"/>
    <xf numFmtId="0" fontId="59" fillId="0" borderId="54"/>
    <xf numFmtId="0" fontId="19" fillId="0" borderId="0"/>
    <xf numFmtId="0" fontId="139" fillId="44" borderId="61"/>
    <xf numFmtId="0" fontId="278" fillId="0" borderId="0"/>
    <xf numFmtId="0" fontId="19" fillId="0" borderId="0"/>
    <xf numFmtId="0" fontId="278" fillId="0" borderId="0"/>
    <xf numFmtId="0" fontId="70" fillId="0" borderId="0"/>
    <xf numFmtId="0" fontId="19" fillId="0" borderId="0"/>
    <xf numFmtId="0" fontId="70" fillId="0" borderId="0"/>
    <xf numFmtId="0" fontId="19" fillId="0" borderId="0"/>
    <xf numFmtId="0" fontId="19" fillId="0" borderId="0"/>
    <xf numFmtId="0" fontId="59" fillId="0" borderId="0"/>
    <xf numFmtId="0" fontId="278" fillId="0" borderId="0"/>
    <xf numFmtId="0" fontId="59" fillId="0" borderId="0"/>
    <xf numFmtId="0" fontId="59" fillId="0" borderId="54"/>
    <xf numFmtId="0" fontId="70" fillId="0" borderId="0"/>
    <xf numFmtId="0" fontId="70" fillId="0" borderId="0"/>
    <xf numFmtId="0" fontId="46" fillId="0" borderId="0"/>
    <xf numFmtId="0" fontId="278" fillId="48" borderId="83"/>
    <xf numFmtId="0" fontId="81" fillId="0" borderId="0"/>
    <xf numFmtId="0" fontId="54" fillId="0" borderId="0"/>
    <xf numFmtId="0" fontId="192" fillId="0" borderId="79"/>
    <xf numFmtId="0" fontId="70" fillId="0" borderId="0"/>
    <xf numFmtId="0" fontId="278" fillId="48" borderId="83"/>
    <xf numFmtId="0" fontId="278" fillId="0" borderId="0"/>
    <xf numFmtId="0" fontId="19" fillId="0" borderId="0"/>
    <xf numFmtId="0" fontId="56" fillId="0" borderId="52"/>
    <xf numFmtId="0" fontId="59" fillId="0" borderId="0"/>
    <xf numFmtId="0" fontId="278" fillId="0" borderId="0"/>
    <xf numFmtId="0" fontId="59" fillId="0" borderId="0"/>
    <xf numFmtId="0" fontId="19" fillId="0" borderId="0"/>
    <xf numFmtId="0" fontId="77" fillId="0" borderId="0"/>
    <xf numFmtId="0" fontId="70" fillId="14" borderId="50"/>
    <xf numFmtId="0" fontId="19" fillId="0" borderId="0"/>
    <xf numFmtId="0" fontId="278" fillId="0" borderId="0"/>
    <xf numFmtId="0" fontId="70" fillId="0" borderId="0"/>
    <xf numFmtId="0" fontId="19" fillId="0" borderId="0"/>
    <xf numFmtId="0" fontId="70" fillId="0" borderId="0"/>
    <xf numFmtId="0" fontId="70" fillId="0" borderId="0"/>
    <xf numFmtId="0" fontId="70" fillId="0" borderId="0"/>
    <xf numFmtId="0" fontId="278" fillId="0" borderId="0"/>
    <xf numFmtId="0" fontId="19" fillId="0" borderId="0"/>
    <xf numFmtId="0" fontId="19" fillId="0" borderId="0"/>
    <xf numFmtId="0" fontId="19" fillId="0" borderId="0"/>
    <xf numFmtId="0" fontId="70" fillId="0" borderId="0"/>
    <xf numFmtId="0" fontId="70" fillId="0" borderId="0"/>
    <xf numFmtId="0" fontId="70" fillId="0" borderId="0"/>
    <xf numFmtId="0" fontId="278" fillId="0" borderId="0"/>
    <xf numFmtId="0" fontId="45" fillId="72" borderId="0"/>
    <xf numFmtId="0" fontId="70" fillId="0" borderId="0"/>
    <xf numFmtId="0" fontId="59" fillId="0" borderId="0"/>
    <xf numFmtId="0" fontId="70" fillId="0" borderId="0"/>
    <xf numFmtId="0" fontId="19" fillId="0" borderId="0"/>
    <xf numFmtId="0" fontId="70" fillId="0" borderId="0"/>
    <xf numFmtId="0" fontId="70" fillId="0" borderId="0"/>
    <xf numFmtId="0" fontId="70" fillId="0" borderId="0"/>
    <xf numFmtId="0" fontId="192" fillId="0" borderId="79"/>
    <xf numFmtId="0" fontId="70" fillId="0" borderId="0"/>
    <xf numFmtId="0" fontId="19" fillId="0" borderId="0"/>
    <xf numFmtId="0" fontId="262" fillId="0" borderId="0"/>
    <xf numFmtId="0" fontId="74" fillId="54" borderId="0"/>
    <xf numFmtId="0" fontId="278" fillId="0" borderId="0"/>
    <xf numFmtId="0" fontId="70" fillId="0" borderId="0"/>
    <xf numFmtId="0" fontId="70" fillId="0" borderId="0"/>
    <xf numFmtId="0" fontId="70" fillId="0" borderId="0"/>
    <xf numFmtId="0" fontId="19" fillId="0" borderId="0"/>
    <xf numFmtId="0" fontId="19" fillId="0" borderId="0"/>
    <xf numFmtId="0" fontId="278" fillId="0" borderId="0"/>
    <xf numFmtId="0" fontId="70" fillId="0" borderId="0"/>
    <xf numFmtId="0" fontId="64" fillId="0" borderId="55"/>
    <xf numFmtId="0" fontId="19" fillId="0" borderId="0"/>
    <xf numFmtId="0" fontId="74" fillId="47" borderId="0"/>
    <xf numFmtId="0" fontId="278" fillId="0" borderId="0"/>
    <xf numFmtId="0" fontId="70" fillId="0" borderId="0"/>
    <xf numFmtId="0" fontId="19" fillId="0" borderId="0"/>
    <xf numFmtId="0" fontId="70" fillId="0" borderId="0"/>
    <xf numFmtId="0" fontId="70" fillId="0" borderId="0"/>
    <xf numFmtId="0" fontId="70" fillId="0" borderId="0"/>
    <xf numFmtId="0" fontId="19" fillId="0" borderId="0"/>
    <xf numFmtId="0" fontId="64" fillId="0" borderId="55"/>
    <xf numFmtId="0" fontId="74" fillId="55" borderId="0"/>
    <xf numFmtId="0" fontId="19" fillId="0" borderId="0"/>
    <xf numFmtId="0" fontId="19" fillId="0" borderId="0"/>
    <xf numFmtId="0" fontId="278" fillId="0" borderId="0"/>
    <xf numFmtId="0" fontId="19" fillId="0" borderId="0"/>
    <xf numFmtId="0" fontId="278" fillId="0" borderId="0"/>
    <xf numFmtId="0" fontId="278" fillId="0" borderId="0"/>
    <xf numFmtId="0" fontId="70" fillId="0" borderId="0"/>
    <xf numFmtId="0" fontId="19" fillId="0" borderId="0"/>
    <xf numFmtId="0" fontId="270" fillId="0" borderId="112"/>
    <xf numFmtId="0" fontId="59" fillId="0" borderId="54"/>
    <xf numFmtId="0" fontId="278" fillId="0" borderId="0"/>
    <xf numFmtId="0" fontId="278" fillId="0" borderId="0"/>
    <xf numFmtId="0" fontId="70" fillId="0" borderId="0"/>
    <xf numFmtId="0" fontId="19" fillId="0" borderId="0"/>
    <xf numFmtId="0" fontId="70" fillId="0" borderId="0"/>
    <xf numFmtId="0" fontId="270" fillId="0" borderId="112"/>
    <xf numFmtId="0" fontId="70" fillId="0" borderId="0"/>
    <xf numFmtId="0" fontId="139" fillId="44" borderId="61"/>
    <xf numFmtId="0" fontId="278" fillId="0" borderId="0"/>
    <xf numFmtId="0" fontId="19" fillId="0" borderId="0"/>
    <xf numFmtId="0" fontId="278" fillId="0" borderId="0"/>
    <xf numFmtId="0" fontId="8" fillId="48" borderId="0"/>
    <xf numFmtId="0" fontId="272" fillId="74" borderId="0"/>
    <xf numFmtId="0" fontId="70" fillId="0" borderId="0"/>
    <xf numFmtId="0" fontId="278" fillId="0" borderId="0"/>
    <xf numFmtId="0" fontId="70" fillId="0" borderId="0"/>
    <xf numFmtId="0" fontId="70" fillId="0" borderId="0"/>
    <xf numFmtId="0" fontId="19" fillId="0" borderId="0"/>
    <xf numFmtId="0" fontId="253" fillId="48" borderId="83"/>
    <xf numFmtId="0" fontId="70" fillId="0" borderId="0"/>
    <xf numFmtId="0" fontId="278" fillId="0" borderId="0"/>
    <xf numFmtId="0" fontId="70" fillId="0" borderId="0"/>
    <xf numFmtId="0" fontId="19" fillId="0" borderId="0"/>
    <xf numFmtId="0" fontId="19" fillId="0" borderId="0"/>
    <xf numFmtId="0" fontId="278" fillId="48" borderId="83"/>
    <xf numFmtId="0" fontId="70" fillId="0" borderId="0"/>
    <xf numFmtId="0" fontId="70" fillId="0" borderId="0"/>
    <xf numFmtId="0" fontId="270" fillId="0" borderId="112"/>
    <xf numFmtId="0" fontId="70" fillId="14" borderId="50"/>
    <xf numFmtId="0" fontId="70" fillId="0" borderId="0"/>
    <xf numFmtId="0" fontId="278" fillId="0" borderId="0"/>
    <xf numFmtId="0" fontId="278" fillId="0" borderId="0"/>
    <xf numFmtId="0" fontId="70" fillId="0" borderId="0"/>
    <xf numFmtId="0" fontId="70" fillId="0" borderId="0"/>
    <xf numFmtId="0" fontId="19" fillId="0" borderId="0"/>
    <xf numFmtId="0" fontId="70" fillId="0" borderId="0"/>
    <xf numFmtId="0" fontId="270" fillId="0" borderId="112"/>
    <xf numFmtId="0" fontId="19" fillId="0" borderId="0"/>
    <xf numFmtId="0" fontId="45" fillId="72" borderId="0"/>
    <xf numFmtId="0" fontId="167" fillId="0" borderId="0"/>
    <xf numFmtId="0" fontId="70" fillId="0" borderId="0"/>
    <xf numFmtId="0" fontId="278" fillId="0" borderId="0"/>
    <xf numFmtId="0" fontId="70" fillId="14" borderId="50"/>
    <xf numFmtId="0" fontId="19" fillId="0" borderId="0"/>
    <xf numFmtId="0" fontId="278" fillId="48" borderId="83"/>
    <xf numFmtId="0" fontId="19" fillId="46" borderId="0"/>
    <xf numFmtId="0" fontId="70" fillId="0" borderId="0"/>
    <xf numFmtId="0" fontId="278" fillId="48" borderId="83"/>
    <xf numFmtId="0" fontId="8" fillId="51" borderId="0"/>
    <xf numFmtId="0" fontId="278" fillId="0" borderId="0"/>
    <xf numFmtId="0" fontId="278" fillId="0" borderId="0"/>
    <xf numFmtId="0" fontId="70" fillId="0" borderId="0"/>
    <xf numFmtId="0" fontId="70" fillId="0" borderId="0"/>
    <xf numFmtId="0" fontId="70" fillId="0" borderId="0"/>
    <xf numFmtId="0" fontId="19" fillId="0" borderId="0"/>
    <xf numFmtId="0" fontId="270" fillId="0" borderId="112"/>
    <xf numFmtId="0" fontId="278" fillId="0" borderId="0"/>
    <xf numFmtId="0" fontId="70" fillId="0" borderId="0"/>
    <xf numFmtId="0" fontId="70" fillId="0" borderId="0"/>
    <xf numFmtId="0" fontId="19" fillId="0" borderId="0"/>
    <xf numFmtId="0" fontId="278" fillId="48" borderId="83"/>
    <xf numFmtId="0" fontId="70" fillId="0" borderId="0"/>
    <xf numFmtId="0" fontId="278" fillId="0" borderId="0"/>
    <xf numFmtId="0" fontId="278" fillId="0" borderId="0"/>
    <xf numFmtId="0" fontId="70" fillId="0" borderId="0"/>
    <xf numFmtId="0" fontId="70" fillId="0" borderId="0"/>
    <xf numFmtId="0" fontId="76" fillId="51" borderId="0"/>
    <xf numFmtId="0" fontId="70" fillId="0" borderId="0"/>
    <xf numFmtId="0" fontId="70" fillId="0" borderId="0"/>
    <xf numFmtId="0" fontId="19" fillId="0" borderId="0"/>
    <xf numFmtId="0" fontId="70" fillId="0" borderId="0"/>
    <xf numFmtId="0" fontId="70" fillId="0" borderId="0"/>
    <xf numFmtId="0" fontId="278" fillId="0" borderId="0"/>
    <xf numFmtId="0" fontId="19" fillId="0" borderId="0"/>
    <xf numFmtId="0" fontId="139" fillId="44" borderId="61"/>
    <xf numFmtId="0" fontId="272" fillId="82" borderId="116"/>
    <xf numFmtId="0" fontId="46" fillId="0" borderId="0"/>
    <xf numFmtId="0" fontId="70" fillId="0" borderId="0"/>
    <xf numFmtId="0" fontId="122" fillId="0" borderId="66"/>
    <xf numFmtId="0" fontId="270" fillId="0" borderId="112"/>
    <xf numFmtId="0" fontId="19" fillId="0" borderId="0"/>
    <xf numFmtId="0" fontId="70" fillId="0" borderId="0"/>
    <xf numFmtId="0" fontId="272" fillId="82" borderId="116"/>
    <xf numFmtId="0" fontId="19" fillId="0" borderId="0"/>
    <xf numFmtId="0" fontId="168" fillId="79" borderId="0"/>
    <xf numFmtId="0" fontId="70" fillId="0" borderId="0"/>
    <xf numFmtId="0" fontId="59" fillId="0" borderId="54"/>
    <xf numFmtId="0" fontId="59" fillId="0" borderId="0"/>
    <xf numFmtId="0" fontId="139" fillId="44" borderId="61"/>
    <xf numFmtId="0" fontId="59" fillId="0" borderId="0"/>
    <xf numFmtId="0" fontId="70" fillId="0" borderId="0"/>
    <xf numFmtId="0" fontId="278" fillId="48" borderId="83"/>
    <xf numFmtId="0" fontId="113" fillId="0" borderId="0"/>
    <xf numFmtId="0" fontId="139" fillId="44" borderId="61"/>
    <xf numFmtId="0" fontId="70" fillId="0" borderId="0"/>
    <xf numFmtId="0" fontId="76" fillId="52" borderId="0"/>
    <xf numFmtId="0" fontId="278" fillId="0" borderId="0"/>
    <xf numFmtId="0" fontId="19" fillId="0" borderId="0"/>
    <xf numFmtId="0" fontId="70" fillId="0" borderId="0"/>
    <xf numFmtId="0" fontId="19" fillId="0" borderId="0"/>
    <xf numFmtId="0" fontId="19" fillId="0" borderId="0"/>
    <xf numFmtId="0" fontId="70" fillId="0" borderId="0"/>
    <xf numFmtId="0" fontId="70" fillId="0" borderId="0"/>
    <xf numFmtId="0" fontId="8" fillId="51" borderId="0"/>
    <xf numFmtId="0" fontId="19" fillId="0" borderId="0"/>
    <xf numFmtId="0" fontId="70" fillId="0" borderId="0"/>
    <xf numFmtId="0" fontId="70" fillId="0" borderId="0"/>
    <xf numFmtId="0" fontId="278" fillId="0" borderId="67"/>
    <xf numFmtId="0" fontId="70" fillId="0" borderId="0"/>
    <xf numFmtId="0" fontId="278" fillId="0" borderId="0"/>
    <xf numFmtId="0" fontId="46" fillId="0" borderId="0"/>
    <xf numFmtId="0" fontId="19" fillId="0" borderId="0"/>
    <xf numFmtId="0" fontId="70" fillId="0" borderId="0"/>
    <xf numFmtId="0" fontId="70" fillId="0" borderId="0"/>
    <xf numFmtId="0" fontId="19" fillId="0" borderId="0"/>
    <xf numFmtId="0" fontId="278" fillId="0" borderId="0"/>
    <xf numFmtId="0" fontId="278" fillId="48" borderId="83"/>
    <xf numFmtId="0" fontId="70" fillId="0" borderId="0"/>
    <xf numFmtId="0" fontId="70" fillId="0" borderId="0"/>
    <xf numFmtId="0" fontId="278" fillId="0" borderId="0"/>
    <xf numFmtId="0" fontId="278" fillId="0" borderId="0"/>
    <xf numFmtId="0" fontId="278" fillId="0" borderId="0"/>
    <xf numFmtId="0" fontId="70" fillId="0" borderId="0"/>
    <xf numFmtId="0" fontId="139" fillId="44" borderId="61"/>
    <xf numFmtId="0" fontId="70" fillId="0" borderId="0"/>
    <xf numFmtId="0" fontId="278" fillId="0" borderId="0"/>
    <xf numFmtId="0" fontId="278" fillId="0" borderId="0"/>
    <xf numFmtId="0" fontId="70" fillId="0" borderId="0"/>
    <xf numFmtId="0" fontId="46" fillId="0" borderId="0"/>
    <xf numFmtId="0" fontId="278" fillId="0" borderId="0"/>
    <xf numFmtId="0" fontId="19" fillId="0" borderId="0"/>
    <xf numFmtId="0" fontId="70" fillId="0" borderId="0"/>
    <xf numFmtId="0" fontId="70" fillId="0" borderId="0"/>
    <xf numFmtId="0" fontId="70" fillId="0" borderId="0"/>
    <xf numFmtId="0" fontId="116" fillId="0" borderId="0"/>
    <xf numFmtId="0" fontId="59" fillId="0" borderId="0"/>
    <xf numFmtId="0" fontId="19" fillId="0" borderId="0"/>
    <xf numFmtId="0" fontId="70" fillId="0" borderId="0"/>
    <xf numFmtId="0" fontId="19" fillId="0" borderId="0"/>
    <xf numFmtId="0" fontId="278" fillId="0" borderId="0"/>
    <xf numFmtId="0" fontId="70" fillId="0" borderId="0"/>
    <xf numFmtId="0" fontId="278" fillId="0" borderId="0"/>
    <xf numFmtId="0" fontId="139" fillId="44" borderId="61"/>
    <xf numFmtId="0" fontId="19" fillId="0" borderId="0"/>
    <xf numFmtId="0" fontId="278" fillId="0" borderId="0"/>
    <xf numFmtId="0" fontId="8" fillId="98" borderId="102"/>
    <xf numFmtId="0" fontId="19" fillId="0" borderId="0"/>
    <xf numFmtId="0" fontId="139" fillId="44" borderId="61"/>
    <xf numFmtId="0" fontId="70" fillId="0" borderId="0"/>
    <xf numFmtId="0" fontId="70" fillId="0" borderId="0"/>
    <xf numFmtId="0" fontId="19" fillId="0" borderId="0"/>
    <xf numFmtId="0" fontId="278" fillId="0" borderId="0"/>
    <xf numFmtId="0" fontId="8" fillId="52" borderId="0"/>
    <xf numFmtId="0" fontId="74" fillId="55" borderId="0"/>
    <xf numFmtId="0" fontId="70" fillId="0" borderId="0"/>
    <xf numFmtId="0" fontId="19" fillId="0" borderId="0"/>
    <xf numFmtId="0" fontId="81" fillId="0" borderId="132"/>
    <xf numFmtId="0" fontId="70" fillId="0" borderId="0"/>
    <xf numFmtId="0" fontId="70" fillId="0" borderId="0"/>
    <xf numFmtId="0" fontId="70" fillId="0" borderId="0"/>
    <xf numFmtId="0" fontId="19" fillId="0" borderId="0"/>
    <xf numFmtId="0" fontId="278" fillId="0" borderId="0"/>
    <xf numFmtId="0" fontId="46" fillId="0" borderId="0"/>
    <xf numFmtId="0" fontId="70" fillId="0" borderId="0"/>
    <xf numFmtId="0" fontId="278" fillId="0" borderId="0"/>
    <xf numFmtId="0" fontId="19" fillId="0" borderId="0"/>
    <xf numFmtId="0" fontId="19" fillId="0" borderId="0"/>
    <xf numFmtId="0" fontId="278" fillId="48" borderId="83"/>
    <xf numFmtId="0" fontId="139" fillId="44" borderId="61"/>
    <xf numFmtId="0" fontId="97" fillId="51" borderId="61"/>
    <xf numFmtId="0" fontId="70" fillId="0" borderId="0"/>
    <xf numFmtId="0" fontId="139" fillId="44" borderId="61"/>
    <xf numFmtId="0" fontId="278" fillId="0" borderId="0"/>
    <xf numFmtId="0" fontId="19" fillId="0" borderId="0"/>
    <xf numFmtId="0" fontId="59" fillId="0" borderId="54"/>
    <xf numFmtId="0" fontId="19" fillId="0" borderId="0"/>
    <xf numFmtId="0" fontId="70" fillId="0" borderId="0"/>
    <xf numFmtId="0" fontId="157" fillId="76" borderId="128"/>
    <xf numFmtId="0" fontId="63" fillId="0" borderId="55"/>
    <xf numFmtId="0" fontId="70" fillId="0" borderId="0"/>
    <xf numFmtId="0" fontId="38" fillId="42" borderId="0"/>
    <xf numFmtId="0" fontId="270" fillId="0" borderId="112"/>
    <xf numFmtId="0" fontId="81" fillId="0" borderId="132"/>
    <xf numFmtId="0" fontId="227" fillId="0" borderId="0"/>
    <xf numFmtId="0" fontId="70" fillId="0" borderId="0"/>
    <xf numFmtId="0" fontId="70" fillId="0" borderId="0"/>
    <xf numFmtId="0" fontId="70" fillId="0" borderId="0"/>
    <xf numFmtId="0" fontId="46" fillId="0" borderId="0"/>
    <xf numFmtId="0" fontId="70" fillId="0" borderId="0"/>
    <xf numFmtId="0" fontId="278" fillId="0" borderId="0"/>
    <xf numFmtId="0" fontId="19" fillId="0" borderId="0"/>
    <xf numFmtId="0" fontId="70" fillId="0" borderId="0"/>
    <xf numFmtId="0" fontId="278" fillId="48" borderId="83"/>
    <xf numFmtId="0" fontId="278" fillId="0" borderId="0"/>
    <xf numFmtId="0" fontId="278" fillId="0" borderId="0"/>
    <xf numFmtId="0" fontId="19" fillId="0" borderId="0"/>
    <xf numFmtId="0" fontId="272" fillId="0" borderId="144"/>
    <xf numFmtId="0" fontId="70" fillId="0" borderId="0"/>
    <xf numFmtId="0" fontId="139" fillId="44" borderId="61"/>
    <xf numFmtId="0" fontId="59" fillId="0" borderId="0"/>
    <xf numFmtId="0" fontId="76" fillId="55" borderId="0"/>
    <xf numFmtId="0" fontId="70" fillId="47" borderId="0"/>
    <xf numFmtId="0" fontId="192" fillId="0" borderId="79"/>
    <xf numFmtId="0" fontId="200" fillId="76" borderId="107"/>
    <xf numFmtId="0" fontId="70" fillId="0" borderId="0"/>
    <xf numFmtId="0" fontId="70" fillId="0" borderId="0"/>
    <xf numFmtId="0" fontId="8" fillId="44" borderId="0"/>
    <xf numFmtId="0" fontId="278" fillId="48" borderId="83"/>
    <xf numFmtId="0" fontId="278" fillId="0" borderId="0"/>
    <xf numFmtId="0" fontId="70" fillId="0" borderId="0"/>
    <xf numFmtId="0" fontId="70" fillId="0" borderId="0"/>
    <xf numFmtId="0" fontId="278" fillId="0" borderId="0"/>
    <xf numFmtId="0" fontId="56" fillId="0" borderId="52"/>
    <xf numFmtId="0" fontId="70" fillId="0" borderId="0"/>
    <xf numFmtId="0" fontId="19" fillId="0" borderId="0"/>
    <xf numFmtId="0" fontId="19" fillId="0" borderId="0"/>
    <xf numFmtId="0" fontId="70" fillId="0" borderId="0"/>
    <xf numFmtId="0" fontId="278" fillId="0" borderId="0"/>
    <xf numFmtId="0" fontId="278" fillId="0" borderId="0"/>
    <xf numFmtId="0" fontId="278" fillId="0" borderId="0"/>
    <xf numFmtId="0" fontId="70" fillId="0" borderId="0"/>
    <xf numFmtId="0" fontId="70" fillId="0" borderId="0"/>
    <xf numFmtId="0" fontId="270" fillId="0" borderId="112"/>
    <xf numFmtId="0" fontId="56" fillId="0" borderId="52"/>
    <xf numFmtId="0" fontId="278" fillId="0" borderId="0"/>
    <xf numFmtId="0" fontId="70" fillId="0" borderId="0"/>
    <xf numFmtId="0" fontId="19" fillId="0" borderId="0"/>
    <xf numFmtId="0" fontId="270" fillId="0" borderId="112"/>
    <xf numFmtId="0" fontId="139" fillId="44" borderId="61"/>
    <xf numFmtId="0" fontId="19" fillId="0" borderId="0"/>
    <xf numFmtId="0" fontId="278" fillId="0" borderId="0"/>
    <xf numFmtId="0" fontId="70" fillId="0" borderId="0"/>
    <xf numFmtId="0" fontId="19" fillId="0" borderId="0"/>
    <xf numFmtId="0" fontId="63" fillId="0" borderId="55"/>
    <xf numFmtId="0" fontId="70" fillId="0" borderId="0"/>
    <xf numFmtId="0" fontId="70" fillId="0" borderId="0"/>
    <xf numFmtId="0" fontId="139" fillId="44" borderId="61"/>
    <xf numFmtId="0" fontId="19" fillId="0" borderId="0"/>
    <xf numFmtId="0" fontId="19" fillId="0" borderId="0"/>
    <xf numFmtId="0" fontId="70" fillId="0" borderId="0"/>
    <xf numFmtId="0" fontId="278" fillId="0" borderId="0"/>
    <xf numFmtId="0" fontId="3" fillId="63" borderId="137"/>
    <xf numFmtId="0" fontId="70" fillId="0" borderId="0"/>
    <xf numFmtId="0" fontId="278" fillId="0" borderId="0"/>
    <xf numFmtId="0" fontId="272" fillId="82" borderId="116"/>
    <xf numFmtId="0" fontId="278" fillId="0" borderId="0"/>
    <xf numFmtId="0" fontId="228" fillId="45" borderId="84"/>
    <xf numFmtId="0" fontId="19" fillId="0" borderId="0"/>
    <xf numFmtId="0" fontId="70" fillId="49" borderId="0"/>
    <xf numFmtId="0" fontId="278" fillId="0" borderId="0"/>
    <xf numFmtId="0" fontId="70" fillId="0" borderId="0"/>
    <xf numFmtId="0" fontId="70" fillId="0" borderId="0"/>
    <xf numFmtId="0" fontId="278" fillId="0" borderId="0"/>
    <xf numFmtId="0" fontId="46" fillId="0" borderId="0"/>
    <xf numFmtId="0" fontId="278" fillId="0" borderId="0"/>
    <xf numFmtId="0" fontId="70" fillId="0" borderId="0"/>
    <xf numFmtId="0" fontId="278" fillId="0" borderId="0"/>
    <xf numFmtId="0" fontId="70" fillId="0" borderId="0"/>
    <xf numFmtId="0" fontId="270" fillId="0" borderId="112"/>
    <xf numFmtId="0" fontId="70" fillId="0" borderId="0"/>
    <xf numFmtId="0" fontId="74" fillId="56" borderId="0"/>
    <xf numFmtId="0" fontId="19" fillId="0" borderId="0"/>
    <xf numFmtId="0" fontId="278" fillId="48" borderId="83"/>
    <xf numFmtId="0" fontId="19" fillId="0" borderId="0"/>
    <xf numFmtId="0" fontId="19" fillId="0" borderId="0"/>
    <xf numFmtId="0" fontId="70" fillId="0" borderId="0"/>
    <xf numFmtId="0" fontId="59" fillId="0" borderId="0"/>
    <xf numFmtId="0" fontId="270" fillId="0" borderId="112"/>
    <xf numFmtId="0" fontId="278" fillId="0" borderId="0"/>
    <xf numFmtId="0" fontId="278" fillId="0" borderId="0"/>
    <xf numFmtId="0" fontId="59" fillId="0" borderId="54"/>
    <xf numFmtId="0" fontId="278" fillId="0" borderId="0"/>
    <xf numFmtId="0" fontId="70" fillId="0" borderId="0"/>
    <xf numFmtId="0" fontId="70" fillId="0" borderId="0"/>
    <xf numFmtId="0" fontId="19" fillId="0" borderId="0"/>
    <xf numFmtId="0" fontId="278" fillId="0" borderId="0"/>
    <xf numFmtId="0" fontId="19" fillId="0" borderId="0"/>
    <xf numFmtId="0" fontId="70" fillId="0" borderId="0"/>
    <xf numFmtId="0" fontId="85" fillId="0" borderId="54"/>
    <xf numFmtId="0" fontId="70" fillId="0" borderId="0"/>
    <xf numFmtId="0" fontId="19" fillId="0" borderId="0"/>
    <xf numFmtId="0" fontId="70" fillId="0" borderId="0"/>
    <xf numFmtId="0" fontId="119" fillId="0" borderId="54"/>
    <xf numFmtId="0" fontId="70" fillId="0" borderId="0"/>
    <xf numFmtId="0" fontId="8" fillId="44" borderId="0"/>
    <xf numFmtId="0" fontId="19" fillId="0" borderId="0"/>
    <xf numFmtId="0" fontId="276" fillId="0" borderId="132"/>
    <xf numFmtId="0" fontId="19" fillId="0" borderId="0"/>
    <xf numFmtId="0" fontId="74" fillId="47" borderId="0"/>
    <xf numFmtId="0" fontId="70" fillId="0" borderId="0"/>
    <xf numFmtId="0" fontId="139" fillId="44" borderId="61"/>
    <xf numFmtId="0" fontId="278" fillId="0" borderId="0"/>
    <xf numFmtId="0" fontId="278" fillId="0" borderId="0"/>
    <xf numFmtId="0" fontId="278" fillId="0" borderId="0"/>
    <xf numFmtId="0" fontId="19" fillId="0" borderId="0"/>
    <xf numFmtId="0" fontId="19" fillId="0" borderId="0"/>
    <xf numFmtId="0" fontId="270" fillId="0" borderId="112"/>
    <xf numFmtId="0" fontId="278" fillId="0" borderId="0"/>
    <xf numFmtId="0" fontId="70" fillId="0" borderId="0"/>
    <xf numFmtId="0" fontId="278" fillId="0" borderId="0"/>
    <xf numFmtId="0" fontId="70" fillId="0" borderId="0"/>
    <xf numFmtId="0" fontId="70" fillId="42" borderId="0"/>
    <xf numFmtId="0" fontId="270" fillId="0" borderId="112"/>
    <xf numFmtId="0" fontId="278" fillId="0" borderId="0"/>
    <xf numFmtId="0" fontId="157" fillId="76" borderId="128"/>
    <xf numFmtId="0" fontId="278" fillId="48" borderId="83"/>
    <xf numFmtId="0" fontId="70" fillId="0" borderId="0"/>
    <xf numFmtId="0" fontId="270" fillId="0" borderId="112"/>
    <xf numFmtId="0" fontId="19" fillId="0" borderId="0"/>
    <xf numFmtId="0" fontId="278" fillId="0" borderId="0"/>
    <xf numFmtId="0" fontId="70" fillId="0" borderId="0"/>
    <xf numFmtId="0" fontId="70" fillId="41" borderId="0"/>
    <xf numFmtId="0" fontId="278" fillId="0" borderId="0"/>
    <xf numFmtId="0" fontId="70" fillId="0" borderId="0"/>
    <xf numFmtId="0" fontId="139" fillId="44" borderId="61"/>
    <xf numFmtId="0" fontId="278" fillId="0" borderId="0"/>
    <xf numFmtId="0" fontId="19" fillId="0" borderId="0"/>
    <xf numFmtId="0" fontId="70" fillId="0" borderId="0"/>
    <xf numFmtId="0" fontId="278" fillId="0" borderId="0"/>
    <xf numFmtId="0" fontId="17" fillId="0" borderId="0"/>
    <xf numFmtId="0" fontId="19" fillId="48" borderId="0"/>
    <xf numFmtId="0" fontId="70" fillId="46" borderId="0"/>
    <xf numFmtId="0" fontId="263" fillId="0" borderId="108"/>
    <xf numFmtId="0" fontId="70" fillId="0" borderId="0"/>
    <xf numFmtId="0" fontId="19" fillId="0" borderId="0"/>
    <xf numFmtId="0" fontId="19" fillId="0" borderId="0"/>
    <xf numFmtId="0" fontId="76" fillId="47" borderId="0"/>
    <xf numFmtId="0" fontId="19" fillId="47" borderId="0"/>
    <xf numFmtId="0" fontId="70" fillId="0" borderId="0"/>
    <xf numFmtId="0" fontId="70" fillId="0" borderId="0"/>
    <xf numFmtId="0" fontId="56" fillId="0" borderId="52"/>
    <xf numFmtId="0" fontId="70" fillId="0" borderId="0"/>
    <xf numFmtId="0" fontId="70" fillId="0" borderId="0"/>
    <xf numFmtId="0" fontId="122" fillId="0" borderId="66"/>
    <xf numFmtId="0" fontId="278" fillId="0" borderId="0"/>
    <xf numFmtId="0" fontId="278" fillId="0" borderId="0"/>
    <xf numFmtId="0" fontId="278" fillId="48" borderId="83"/>
    <xf numFmtId="0" fontId="8" fillId="44" borderId="0"/>
    <xf numFmtId="0" fontId="19" fillId="0" borderId="0"/>
    <xf numFmtId="0" fontId="70" fillId="0" borderId="0"/>
    <xf numFmtId="0" fontId="19" fillId="0" borderId="0"/>
    <xf numFmtId="0" fontId="70" fillId="0" borderId="0"/>
    <xf numFmtId="0" fontId="70" fillId="0" borderId="0"/>
    <xf numFmtId="0" fontId="278" fillId="0" borderId="0"/>
    <xf numFmtId="0" fontId="270" fillId="0" borderId="112"/>
    <xf numFmtId="0" fontId="278" fillId="0" borderId="0"/>
    <xf numFmtId="0" fontId="46" fillId="0" borderId="0"/>
    <xf numFmtId="0" fontId="70" fillId="0" borderId="0"/>
    <xf numFmtId="0" fontId="278" fillId="0" borderId="0"/>
    <xf numFmtId="0" fontId="19" fillId="0" borderId="0"/>
    <xf numFmtId="0" fontId="17" fillId="0" borderId="114"/>
    <xf numFmtId="0" fontId="19" fillId="0" borderId="0"/>
    <xf numFmtId="0" fontId="19" fillId="0" borderId="0"/>
    <xf numFmtId="0" fontId="70" fillId="0" borderId="0"/>
    <xf numFmtId="0" fontId="19" fillId="0" borderId="0"/>
    <xf numFmtId="0" fontId="70" fillId="0" borderId="0"/>
    <xf numFmtId="0" fontId="70" fillId="0" borderId="0"/>
    <xf numFmtId="0" fontId="278" fillId="0" borderId="0"/>
    <xf numFmtId="0" fontId="19" fillId="0" borderId="0"/>
    <xf numFmtId="0" fontId="70" fillId="0" borderId="0"/>
    <xf numFmtId="0" fontId="70" fillId="0" borderId="0"/>
    <xf numFmtId="0" fontId="70" fillId="0" borderId="0"/>
    <xf numFmtId="0" fontId="70" fillId="44" borderId="0"/>
    <xf numFmtId="0" fontId="278" fillId="0" borderId="0"/>
    <xf numFmtId="0" fontId="270" fillId="0" borderId="112"/>
    <xf numFmtId="0" fontId="270" fillId="0" borderId="112"/>
    <xf numFmtId="0" fontId="19" fillId="0" borderId="0"/>
    <xf numFmtId="0" fontId="19" fillId="0" borderId="0"/>
    <xf numFmtId="0" fontId="70" fillId="0" borderId="0"/>
    <xf numFmtId="0" fontId="139" fillId="44" borderId="61"/>
    <xf numFmtId="0" fontId="19" fillId="0" borderId="0"/>
    <xf numFmtId="0" fontId="70" fillId="0" borderId="0"/>
    <xf numFmtId="0" fontId="278" fillId="0" borderId="0"/>
    <xf numFmtId="0" fontId="278" fillId="0" borderId="0"/>
    <xf numFmtId="0" fontId="70" fillId="0" borderId="0"/>
    <xf numFmtId="0" fontId="278" fillId="48" borderId="83"/>
    <xf numFmtId="0" fontId="19" fillId="0" borderId="0"/>
    <xf numFmtId="0" fontId="278" fillId="0" borderId="0"/>
    <xf numFmtId="0" fontId="59" fillId="0" borderId="0"/>
    <xf numFmtId="0" fontId="19" fillId="0" borderId="0"/>
    <xf numFmtId="0" fontId="278"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19" fillId="0" borderId="0"/>
    <xf numFmtId="0" fontId="278" fillId="0" borderId="0"/>
    <xf numFmtId="0" fontId="70" fillId="0" borderId="0"/>
    <xf numFmtId="0" fontId="70" fillId="0" borderId="0"/>
    <xf numFmtId="0" fontId="278" fillId="0" borderId="0"/>
    <xf numFmtId="0" fontId="278" fillId="0" borderId="0"/>
    <xf numFmtId="0" fontId="278" fillId="0" borderId="0"/>
    <xf numFmtId="0" fontId="70" fillId="0" borderId="0"/>
    <xf numFmtId="0" fontId="19" fillId="0" borderId="0"/>
    <xf numFmtId="0" fontId="19" fillId="0" borderId="0"/>
    <xf numFmtId="0" fontId="70" fillId="0" borderId="0"/>
    <xf numFmtId="0" fontId="70" fillId="0" borderId="0"/>
    <xf numFmtId="0" fontId="278" fillId="0" borderId="0"/>
    <xf numFmtId="0" fontId="70" fillId="0" borderId="0"/>
    <xf numFmtId="0" fontId="19" fillId="0" borderId="0"/>
    <xf numFmtId="0" fontId="278" fillId="0" borderId="0"/>
    <xf numFmtId="0" fontId="70" fillId="0" borderId="0"/>
    <xf numFmtId="0" fontId="70" fillId="0" borderId="0"/>
    <xf numFmtId="0" fontId="8" fillId="43" borderId="0"/>
    <xf numFmtId="0" fontId="85" fillId="0" borderId="144"/>
    <xf numFmtId="0" fontId="70" fillId="0" borderId="0"/>
    <xf numFmtId="0" fontId="70" fillId="0" borderId="0"/>
    <xf numFmtId="0" fontId="278" fillId="0" borderId="0"/>
    <xf numFmtId="0" fontId="37" fillId="43" borderId="0"/>
    <xf numFmtId="0" fontId="19" fillId="0" borderId="0"/>
    <xf numFmtId="0" fontId="70" fillId="0" borderId="0"/>
    <xf numFmtId="0" fontId="278" fillId="0" borderId="0"/>
    <xf numFmtId="0" fontId="70" fillId="0" borderId="0"/>
    <xf numFmtId="0" fontId="278" fillId="0" borderId="0"/>
    <xf numFmtId="0" fontId="19" fillId="0" borderId="0"/>
    <xf numFmtId="0" fontId="46" fillId="0" borderId="0"/>
    <xf numFmtId="0" fontId="19" fillId="0" borderId="0"/>
    <xf numFmtId="0" fontId="278" fillId="0" borderId="0"/>
    <xf numFmtId="0" fontId="278" fillId="0" borderId="0"/>
    <xf numFmtId="0" fontId="278" fillId="0" borderId="0"/>
    <xf numFmtId="0" fontId="278" fillId="0" borderId="0"/>
    <xf numFmtId="0" fontId="278" fillId="0" borderId="0"/>
    <xf numFmtId="0" fontId="59" fillId="0" borderId="54"/>
    <xf numFmtId="0" fontId="59" fillId="0" borderId="0"/>
    <xf numFmtId="0" fontId="19" fillId="0" borderId="0"/>
    <xf numFmtId="0" fontId="70" fillId="0" borderId="0"/>
    <xf numFmtId="0" fontId="70" fillId="0" borderId="0"/>
    <xf numFmtId="0" fontId="70" fillId="0" borderId="0"/>
    <xf numFmtId="0" fontId="278" fillId="0" borderId="0"/>
    <xf numFmtId="0" fontId="278" fillId="0" borderId="0"/>
    <xf numFmtId="0" fontId="85" fillId="0" borderId="144"/>
    <xf numFmtId="0" fontId="59" fillId="0" borderId="0"/>
    <xf numFmtId="0" fontId="17" fillId="0" borderId="114"/>
    <xf numFmtId="0" fontId="70" fillId="0" borderId="0"/>
    <xf numFmtId="0" fontId="19" fillId="0" borderId="0"/>
    <xf numFmtId="0" fontId="270" fillId="0" borderId="112"/>
    <xf numFmtId="0" fontId="19" fillId="0" borderId="0"/>
    <xf numFmtId="0" fontId="70" fillId="0" borderId="0"/>
    <xf numFmtId="0" fontId="70" fillId="0" borderId="0"/>
    <xf numFmtId="0" fontId="70" fillId="0" borderId="0"/>
    <xf numFmtId="0" fontId="70" fillId="0" borderId="0"/>
    <xf numFmtId="0" fontId="272" fillId="82" borderId="116"/>
    <xf numFmtId="0" fontId="278" fillId="0" borderId="0"/>
    <xf numFmtId="0" fontId="19" fillId="0" borderId="0"/>
    <xf numFmtId="0" fontId="278" fillId="0" borderId="0"/>
    <xf numFmtId="0" fontId="278" fillId="0" borderId="0"/>
    <xf numFmtId="0" fontId="278" fillId="0" borderId="0"/>
    <xf numFmtId="0" fontId="70" fillId="50" borderId="0"/>
    <xf numFmtId="0" fontId="278" fillId="0" borderId="0"/>
    <xf numFmtId="0" fontId="278" fillId="48" borderId="83"/>
    <xf numFmtId="0" fontId="278" fillId="0" borderId="0"/>
    <xf numFmtId="0" fontId="70" fillId="0" borderId="0"/>
    <xf numFmtId="0" fontId="278" fillId="0" borderId="0"/>
    <xf numFmtId="0" fontId="139" fillId="44" borderId="61"/>
    <xf numFmtId="0" fontId="70" fillId="0" borderId="0"/>
    <xf numFmtId="0" fontId="278" fillId="48" borderId="83"/>
    <xf numFmtId="0" fontId="19" fillId="0" borderId="0"/>
    <xf numFmtId="0" fontId="19" fillId="0" borderId="0"/>
    <xf numFmtId="0" fontId="19" fillId="0" borderId="0"/>
    <xf numFmtId="0" fontId="70" fillId="0" borderId="0"/>
    <xf numFmtId="0" fontId="70" fillId="0" borderId="0"/>
    <xf numFmtId="0" fontId="19" fillId="0" borderId="0"/>
    <xf numFmtId="0" fontId="70" fillId="0" borderId="0"/>
    <xf numFmtId="0" fontId="270" fillId="0" borderId="112"/>
    <xf numFmtId="0" fontId="70" fillId="0" borderId="0"/>
    <xf numFmtId="0" fontId="70" fillId="0" borderId="0"/>
    <xf numFmtId="0" fontId="278" fillId="48" borderId="83"/>
    <xf numFmtId="0" fontId="61" fillId="0" borderId="0"/>
    <xf numFmtId="0" fontId="273" fillId="0" borderId="128"/>
    <xf numFmtId="0" fontId="70" fillId="0" borderId="0"/>
    <xf numFmtId="0" fontId="278" fillId="0" borderId="0"/>
    <xf numFmtId="0" fontId="76" fillId="47" borderId="0"/>
    <xf numFmtId="0" fontId="70" fillId="0" borderId="0"/>
    <xf numFmtId="0" fontId="70" fillId="0" borderId="0"/>
    <xf numFmtId="0" fontId="278" fillId="0" borderId="0"/>
    <xf numFmtId="0" fontId="59" fillId="0" borderId="54"/>
    <xf numFmtId="0" fontId="19" fillId="0" borderId="0"/>
    <xf numFmtId="0" fontId="19" fillId="0" borderId="0"/>
    <xf numFmtId="0" fontId="50" fillId="0" borderId="94"/>
    <xf numFmtId="0" fontId="70" fillId="0" borderId="0"/>
    <xf numFmtId="0" fontId="278" fillId="0" borderId="0"/>
    <xf numFmtId="0" fontId="19" fillId="0" borderId="0"/>
    <xf numFmtId="0" fontId="70" fillId="0" borderId="0"/>
    <xf numFmtId="0" fontId="278" fillId="0" borderId="0"/>
    <xf numFmtId="0" fontId="19" fillId="0" borderId="0"/>
    <xf numFmtId="0" fontId="19" fillId="0" borderId="0"/>
    <xf numFmtId="0" fontId="70" fillId="0" borderId="0"/>
    <xf numFmtId="0" fontId="278" fillId="48" borderId="83"/>
    <xf numFmtId="0" fontId="70" fillId="0" borderId="0"/>
    <xf numFmtId="0" fontId="70" fillId="0" borderId="0"/>
    <xf numFmtId="0" fontId="270" fillId="0" borderId="112"/>
    <xf numFmtId="0" fontId="19" fillId="0" borderId="0"/>
    <xf numFmtId="0" fontId="278" fillId="0" borderId="0"/>
    <xf numFmtId="0" fontId="70" fillId="0" borderId="0"/>
    <xf numFmtId="0" fontId="19" fillId="0" borderId="0"/>
    <xf numFmtId="0" fontId="278" fillId="0" borderId="0"/>
    <xf numFmtId="0" fontId="19" fillId="0" borderId="0"/>
    <xf numFmtId="0" fontId="7" fillId="95" borderId="40"/>
    <xf numFmtId="0" fontId="70" fillId="0" borderId="0"/>
    <xf numFmtId="0" fontId="278" fillId="0" borderId="0"/>
    <xf numFmtId="0" fontId="273" fillId="0" borderId="128"/>
    <xf numFmtId="0" fontId="70" fillId="0" borderId="0"/>
    <xf numFmtId="0" fontId="19" fillId="0" borderId="0"/>
    <xf numFmtId="0" fontId="70" fillId="0" borderId="0"/>
    <xf numFmtId="0" fontId="70" fillId="0" borderId="0"/>
    <xf numFmtId="0" fontId="70" fillId="0" borderId="0"/>
    <xf numFmtId="0" fontId="19" fillId="0" borderId="0"/>
    <xf numFmtId="0" fontId="139" fillId="44" borderId="61"/>
    <xf numFmtId="0" fontId="59" fillId="0" borderId="0"/>
    <xf numFmtId="0" fontId="70" fillId="0" borderId="0"/>
    <xf numFmtId="0" fontId="70" fillId="0" borderId="0"/>
    <xf numFmtId="0" fontId="70" fillId="0" borderId="0"/>
    <xf numFmtId="0" fontId="19" fillId="0" borderId="0"/>
    <xf numFmtId="0" fontId="19" fillId="0" borderId="0"/>
    <xf numFmtId="0" fontId="19" fillId="0" borderId="0"/>
    <xf numFmtId="0" fontId="70" fillId="0" borderId="0"/>
    <xf numFmtId="0" fontId="19" fillId="0" borderId="0"/>
    <xf numFmtId="0" fontId="19" fillId="0" borderId="0"/>
    <xf numFmtId="0" fontId="70" fillId="0" borderId="0"/>
    <xf numFmtId="0" fontId="139" fillId="44" borderId="61"/>
    <xf numFmtId="0" fontId="70" fillId="0" borderId="0"/>
    <xf numFmtId="0" fontId="92" fillId="0" borderId="0"/>
    <xf numFmtId="0" fontId="70" fillId="0" borderId="0"/>
    <xf numFmtId="0" fontId="70" fillId="0" borderId="0"/>
    <xf numFmtId="0" fontId="139" fillId="44" borderId="61"/>
    <xf numFmtId="0" fontId="70" fillId="0" borderId="0"/>
    <xf numFmtId="0" fontId="278" fillId="0" borderId="0"/>
    <xf numFmtId="0" fontId="70" fillId="0" borderId="0"/>
    <xf numFmtId="0" fontId="278" fillId="0" borderId="0"/>
    <xf numFmtId="0" fontId="228" fillId="45" borderId="84"/>
    <xf numFmtId="0" fontId="70" fillId="0" borderId="0"/>
    <xf numFmtId="0" fontId="19" fillId="0" borderId="0"/>
    <xf numFmtId="0" fontId="70" fillId="0" borderId="0"/>
    <xf numFmtId="0" fontId="70" fillId="0" borderId="0"/>
    <xf numFmtId="0" fontId="70" fillId="0" borderId="0"/>
    <xf numFmtId="0" fontId="19" fillId="0" borderId="0"/>
    <xf numFmtId="0" fontId="70" fillId="0" borderId="0"/>
    <xf numFmtId="0" fontId="70" fillId="0" borderId="0"/>
    <xf numFmtId="0" fontId="70" fillId="46" borderId="0"/>
    <xf numFmtId="0" fontId="270" fillId="0" borderId="112"/>
    <xf numFmtId="0" fontId="70" fillId="0" borderId="0"/>
    <xf numFmtId="0" fontId="19" fillId="0" borderId="0"/>
    <xf numFmtId="0" fontId="278" fillId="0" borderId="0"/>
    <xf numFmtId="0" fontId="70" fillId="0" borderId="0"/>
    <xf numFmtId="0" fontId="139" fillId="44" borderId="61"/>
    <xf numFmtId="0" fontId="76" fillId="52" borderId="0"/>
    <xf numFmtId="0" fontId="74" fillId="54" borderId="0"/>
    <xf numFmtId="0" fontId="59" fillId="0" borderId="54"/>
    <xf numFmtId="0" fontId="139" fillId="44" borderId="61"/>
    <xf numFmtId="0" fontId="19" fillId="0" borderId="0"/>
    <xf numFmtId="0" fontId="19" fillId="0" borderId="0"/>
    <xf numFmtId="0" fontId="270" fillId="0" borderId="112"/>
    <xf numFmtId="0" fontId="19" fillId="0" borderId="0"/>
    <xf numFmtId="0" fontId="19" fillId="0" borderId="0"/>
    <xf numFmtId="0" fontId="70" fillId="0" borderId="0"/>
    <xf numFmtId="0" fontId="70" fillId="0" borderId="0"/>
    <xf numFmtId="0" fontId="278" fillId="0" borderId="0"/>
    <xf numFmtId="0" fontId="19" fillId="0" borderId="0"/>
    <xf numFmtId="0" fontId="19" fillId="0" borderId="0"/>
    <xf numFmtId="0" fontId="70" fillId="0" borderId="0"/>
    <xf numFmtId="0" fontId="70" fillId="0" borderId="0"/>
    <xf numFmtId="0" fontId="278" fillId="0" borderId="0"/>
    <xf numFmtId="0" fontId="70" fillId="0" borderId="0"/>
    <xf numFmtId="0" fontId="278" fillId="0" borderId="0"/>
    <xf numFmtId="0" fontId="59" fillId="0" borderId="54"/>
    <xf numFmtId="0" fontId="70" fillId="0" borderId="0"/>
    <xf numFmtId="0" fontId="278" fillId="0" borderId="0"/>
    <xf numFmtId="0" fontId="70" fillId="0" borderId="0"/>
    <xf numFmtId="0" fontId="278" fillId="0" borderId="0"/>
    <xf numFmtId="0" fontId="19" fillId="0" borderId="0"/>
    <xf numFmtId="0" fontId="62" fillId="0" borderId="0"/>
    <xf numFmtId="0" fontId="139" fillId="44" borderId="61"/>
    <xf numFmtId="0" fontId="59" fillId="0" borderId="0"/>
    <xf numFmtId="0" fontId="70" fillId="0" borderId="0"/>
    <xf numFmtId="0" fontId="70" fillId="42" borderId="0"/>
    <xf numFmtId="0" fontId="85" fillId="0" borderId="144"/>
    <xf numFmtId="0" fontId="19" fillId="0" borderId="0"/>
    <xf numFmtId="0" fontId="278" fillId="48" borderId="83"/>
    <xf numFmtId="0" fontId="56" fillId="0" borderId="52"/>
    <xf numFmtId="0" fontId="19" fillId="0" borderId="0"/>
    <xf numFmtId="0" fontId="278" fillId="0" borderId="0"/>
    <xf numFmtId="0" fontId="278" fillId="0" borderId="0"/>
    <xf numFmtId="0" fontId="19" fillId="0" borderId="0"/>
    <xf numFmtId="0" fontId="8" fillId="44" borderId="0"/>
    <xf numFmtId="0" fontId="139" fillId="44" borderId="61"/>
    <xf numFmtId="0" fontId="19" fillId="0" borderId="0"/>
    <xf numFmtId="0" fontId="70" fillId="0" borderId="0"/>
    <xf numFmtId="0" fontId="59" fillId="0" borderId="0"/>
    <xf numFmtId="0" fontId="19" fillId="0" borderId="0"/>
    <xf numFmtId="0" fontId="26" fillId="74" borderId="0"/>
    <xf numFmtId="0" fontId="70" fillId="0" borderId="0"/>
    <xf numFmtId="0" fontId="70" fillId="0" borderId="0"/>
    <xf numFmtId="0" fontId="278" fillId="0" borderId="0"/>
    <xf numFmtId="0" fontId="70" fillId="0" borderId="0"/>
    <xf numFmtId="0" fontId="278" fillId="0" borderId="0"/>
    <xf numFmtId="0" fontId="278" fillId="0" borderId="0"/>
    <xf numFmtId="0" fontId="70" fillId="0" borderId="0"/>
    <xf numFmtId="0" fontId="19" fillId="0" borderId="0"/>
    <xf numFmtId="0" fontId="278" fillId="0" borderId="0"/>
    <xf numFmtId="0" fontId="278" fillId="0" borderId="0"/>
    <xf numFmtId="0" fontId="63" fillId="0" borderId="55"/>
    <xf numFmtId="0" fontId="278" fillId="0" borderId="0"/>
    <xf numFmtId="0" fontId="270" fillId="0" borderId="112"/>
    <xf numFmtId="0" fontId="19" fillId="0" borderId="0"/>
    <xf numFmtId="0" fontId="278" fillId="0" borderId="0"/>
    <xf numFmtId="0" fontId="278" fillId="48" borderId="83"/>
    <xf numFmtId="0" fontId="70" fillId="0" borderId="0"/>
    <xf numFmtId="0" fontId="19" fillId="0" borderId="0"/>
    <xf numFmtId="0" fontId="70" fillId="0" borderId="0"/>
    <xf numFmtId="0" fontId="19" fillId="0" borderId="0"/>
    <xf numFmtId="0" fontId="70" fillId="0" borderId="0"/>
    <xf numFmtId="0" fontId="278" fillId="0" borderId="0"/>
    <xf numFmtId="0" fontId="119" fillId="0" borderId="54"/>
    <xf numFmtId="0" fontId="278" fillId="0" borderId="87"/>
    <xf numFmtId="0" fontId="70" fillId="0" borderId="0"/>
    <xf numFmtId="0" fontId="278" fillId="0" borderId="0"/>
    <xf numFmtId="0" fontId="272" fillId="0" borderId="0"/>
    <xf numFmtId="0" fontId="278" fillId="0" borderId="0"/>
    <xf numFmtId="0" fontId="70" fillId="0" borderId="0"/>
    <xf numFmtId="0" fontId="278" fillId="48" borderId="83"/>
    <xf numFmtId="0" fontId="278" fillId="0" borderId="0"/>
    <xf numFmtId="0" fontId="278" fillId="0" borderId="0"/>
    <xf numFmtId="0" fontId="270" fillId="0" borderId="112"/>
    <xf numFmtId="0" fontId="19" fillId="0" borderId="0"/>
    <xf numFmtId="0" fontId="19" fillId="0" borderId="0"/>
    <xf numFmtId="0" fontId="70" fillId="0" borderId="0"/>
    <xf numFmtId="0" fontId="19" fillId="0" borderId="0"/>
    <xf numFmtId="0" fontId="79" fillId="0" borderId="116"/>
    <xf numFmtId="0" fontId="62" fillId="0" borderId="0"/>
    <xf numFmtId="0" fontId="76" fillId="55" borderId="0"/>
    <xf numFmtId="0" fontId="70" fillId="0" borderId="0"/>
    <xf numFmtId="0" fontId="278" fillId="0" borderId="0"/>
    <xf numFmtId="0" fontId="19" fillId="0" borderId="0"/>
    <xf numFmtId="0" fontId="19" fillId="0" borderId="0"/>
    <xf numFmtId="0" fontId="70" fillId="0" borderId="0"/>
    <xf numFmtId="0" fontId="19" fillId="0" borderId="0"/>
    <xf numFmtId="0" fontId="19" fillId="0" borderId="0"/>
    <xf numFmtId="0" fontId="19" fillId="0" borderId="0"/>
    <xf numFmtId="0" fontId="278" fillId="0" borderId="0"/>
    <xf numFmtId="0" fontId="59" fillId="0" borderId="54"/>
    <xf numFmtId="0" fontId="19" fillId="0" borderId="0"/>
    <xf numFmtId="0" fontId="19" fillId="0" borderId="0"/>
    <xf numFmtId="0" fontId="70" fillId="0" borderId="0"/>
    <xf numFmtId="0" fontId="70" fillId="0" borderId="0"/>
    <xf numFmtId="0" fontId="270" fillId="0" borderId="112"/>
    <xf numFmtId="0" fontId="70" fillId="0" borderId="0"/>
    <xf numFmtId="0" fontId="19" fillId="0" borderId="0"/>
    <xf numFmtId="0" fontId="19" fillId="0" borderId="0"/>
    <xf numFmtId="0" fontId="70" fillId="0" borderId="0"/>
    <xf numFmtId="0" fontId="70" fillId="0" borderId="0"/>
    <xf numFmtId="0" fontId="270" fillId="0" borderId="112"/>
    <xf numFmtId="0" fontId="278" fillId="0" borderId="0"/>
    <xf numFmtId="0" fontId="70" fillId="0" borderId="0"/>
    <xf numFmtId="0" fontId="70" fillId="0" borderId="0"/>
    <xf numFmtId="0" fontId="70" fillId="0" borderId="0"/>
    <xf numFmtId="0" fontId="19" fillId="0" borderId="0"/>
    <xf numFmtId="0" fontId="19" fillId="0" borderId="0"/>
    <xf numFmtId="0" fontId="19" fillId="0" borderId="0"/>
    <xf numFmtId="0" fontId="278" fillId="0" borderId="0"/>
    <xf numFmtId="0" fontId="8" fillId="44" borderId="0"/>
    <xf numFmtId="0" fontId="70" fillId="0" borderId="0"/>
    <xf numFmtId="0" fontId="278" fillId="48" borderId="83"/>
    <xf numFmtId="0" fontId="278" fillId="0" borderId="0"/>
    <xf numFmtId="0" fontId="270" fillId="0" borderId="112"/>
    <xf numFmtId="0" fontId="70" fillId="0" borderId="0"/>
    <xf numFmtId="0" fontId="278" fillId="0" borderId="0"/>
    <xf numFmtId="0" fontId="70" fillId="0" borderId="0"/>
    <xf numFmtId="0" fontId="70" fillId="0" borderId="0"/>
    <xf numFmtId="0" fontId="278" fillId="0" borderId="0"/>
    <xf numFmtId="0" fontId="70" fillId="0" borderId="0"/>
    <xf numFmtId="0" fontId="70" fillId="0" borderId="0"/>
    <xf numFmtId="0" fontId="278" fillId="0" borderId="0"/>
    <xf numFmtId="0" fontId="278" fillId="0" borderId="0"/>
    <xf numFmtId="0" fontId="278" fillId="0" borderId="0"/>
    <xf numFmtId="0" fontId="70" fillId="0" borderId="0"/>
    <xf numFmtId="0" fontId="278" fillId="0" borderId="0"/>
    <xf numFmtId="0" fontId="70" fillId="0" borderId="0"/>
    <xf numFmtId="0" fontId="270" fillId="0" borderId="112"/>
    <xf numFmtId="0" fontId="19" fillId="0" borderId="0"/>
    <xf numFmtId="0" fontId="19" fillId="0" borderId="0"/>
    <xf numFmtId="0" fontId="74" fillId="54" borderId="0"/>
    <xf numFmtId="0" fontId="70" fillId="0" borderId="0"/>
    <xf numFmtId="0" fontId="70" fillId="0" borderId="0"/>
    <xf numFmtId="0" fontId="278" fillId="0" borderId="0"/>
    <xf numFmtId="0" fontId="19" fillId="0" borderId="0"/>
    <xf numFmtId="0" fontId="70" fillId="0" borderId="0"/>
    <xf numFmtId="0" fontId="278" fillId="0" borderId="0"/>
    <xf numFmtId="0" fontId="278" fillId="0" borderId="0"/>
    <xf numFmtId="0" fontId="3" fillId="105" borderId="67"/>
    <xf numFmtId="0" fontId="70" fillId="0" borderId="0"/>
    <xf numFmtId="0" fontId="59" fillId="0" borderId="54"/>
    <xf numFmtId="0" fontId="70" fillId="0" borderId="0"/>
    <xf numFmtId="0" fontId="278" fillId="0" borderId="0"/>
    <xf numFmtId="0" fontId="278" fillId="48" borderId="83"/>
    <xf numFmtId="0" fontId="278" fillId="0" borderId="0"/>
    <xf numFmtId="0" fontId="278" fillId="0" borderId="0"/>
    <xf numFmtId="0" fontId="262" fillId="0" borderId="0"/>
    <xf numFmtId="0" fontId="19" fillId="0" borderId="0"/>
    <xf numFmtId="0" fontId="70" fillId="0" borderId="0"/>
    <xf numFmtId="0" fontId="70" fillId="0" borderId="0"/>
    <xf numFmtId="0" fontId="19" fillId="0" borderId="0"/>
    <xf numFmtId="0" fontId="70" fillId="0" borderId="0"/>
    <xf numFmtId="0" fontId="70" fillId="0" borderId="0"/>
    <xf numFmtId="0" fontId="79" fillId="0" borderId="116"/>
    <xf numFmtId="0" fontId="270" fillId="0" borderId="112"/>
    <xf numFmtId="0" fontId="70" fillId="0" borderId="0"/>
    <xf numFmtId="0" fontId="70" fillId="0" borderId="0"/>
    <xf numFmtId="0" fontId="270" fillId="0" borderId="112"/>
    <xf numFmtId="0" fontId="278" fillId="0" borderId="0"/>
    <xf numFmtId="0" fontId="19" fillId="0" borderId="0"/>
    <xf numFmtId="0" fontId="46" fillId="0" borderId="0"/>
    <xf numFmtId="0" fontId="24" fillId="0" borderId="0"/>
    <xf numFmtId="0" fontId="278" fillId="0" borderId="0"/>
    <xf numFmtId="0" fontId="85" fillId="0" borderId="114"/>
    <xf numFmtId="0" fontId="70" fillId="0" borderId="0"/>
    <xf numFmtId="0" fontId="228" fillId="45" borderId="84"/>
    <xf numFmtId="0" fontId="70" fillId="0" borderId="0"/>
    <xf numFmtId="0" fontId="278" fillId="0" borderId="0"/>
    <xf numFmtId="0" fontId="278" fillId="0" borderId="0"/>
    <xf numFmtId="0" fontId="70" fillId="39" borderId="0"/>
    <xf numFmtId="0" fontId="19" fillId="0" borderId="0"/>
    <xf numFmtId="0" fontId="75" fillId="0" borderId="0"/>
    <xf numFmtId="0" fontId="70" fillId="0" borderId="0"/>
    <xf numFmtId="0" fontId="70" fillId="0" borderId="0"/>
    <xf numFmtId="0" fontId="278" fillId="0" borderId="0"/>
    <xf numFmtId="0" fontId="139" fillId="44" borderId="61"/>
    <xf numFmtId="0" fontId="278" fillId="48" borderId="83"/>
    <xf numFmtId="0" fontId="70" fillId="0" borderId="0"/>
    <xf numFmtId="0" fontId="19" fillId="0" borderId="0"/>
    <xf numFmtId="0" fontId="19" fillId="0" borderId="0"/>
    <xf numFmtId="0" fontId="19" fillId="0" borderId="0"/>
    <xf numFmtId="0" fontId="19" fillId="0" borderId="0"/>
    <xf numFmtId="0" fontId="157" fillId="76" borderId="128"/>
    <xf numFmtId="0" fontId="278" fillId="0" borderId="0"/>
    <xf numFmtId="0" fontId="157" fillId="76" borderId="128"/>
    <xf numFmtId="0" fontId="19" fillId="0" borderId="0"/>
    <xf numFmtId="0" fontId="19" fillId="0" borderId="0"/>
    <xf numFmtId="0" fontId="139" fillId="44" borderId="61"/>
    <xf numFmtId="0" fontId="70" fillId="0" borderId="0"/>
    <xf numFmtId="0" fontId="19" fillId="0" borderId="0"/>
    <xf numFmtId="0" fontId="70" fillId="0" borderId="0"/>
    <xf numFmtId="0" fontId="270" fillId="0" borderId="112"/>
    <xf numFmtId="0" fontId="278" fillId="0" borderId="0"/>
    <xf numFmtId="0" fontId="19" fillId="0" borderId="0"/>
    <xf numFmtId="0" fontId="278" fillId="0" borderId="0"/>
    <xf numFmtId="0" fontId="59" fillId="0" borderId="54"/>
    <xf numFmtId="0" fontId="19" fillId="0" borderId="0"/>
    <xf numFmtId="0" fontId="278" fillId="0" borderId="0"/>
    <xf numFmtId="0" fontId="278" fillId="0" borderId="0"/>
    <xf numFmtId="0" fontId="70" fillId="0" borderId="0"/>
    <xf numFmtId="0" fontId="19" fillId="0" borderId="0"/>
    <xf numFmtId="0" fontId="70" fillId="0" borderId="0"/>
    <xf numFmtId="0" fontId="19" fillId="0" borderId="0"/>
    <xf numFmtId="0" fontId="270" fillId="0" borderId="112"/>
    <xf numFmtId="0" fontId="19" fillId="0" borderId="0"/>
    <xf numFmtId="0" fontId="278" fillId="0" borderId="0"/>
    <xf numFmtId="0" fontId="70" fillId="0" borderId="0"/>
    <xf numFmtId="0" fontId="70" fillId="0" borderId="0"/>
    <xf numFmtId="0" fontId="278" fillId="0" borderId="0"/>
    <xf numFmtId="0" fontId="70" fillId="0" borderId="0"/>
    <xf numFmtId="0" fontId="70" fillId="0" borderId="0"/>
    <xf numFmtId="0" fontId="139" fillId="44" borderId="61"/>
    <xf numFmtId="0" fontId="70" fillId="0" borderId="0"/>
    <xf numFmtId="0" fontId="70" fillId="0" borderId="0"/>
    <xf numFmtId="0" fontId="70" fillId="0" borderId="0"/>
    <xf numFmtId="0" fontId="278" fillId="0" borderId="0"/>
    <xf numFmtId="0" fontId="70" fillId="0" borderId="0"/>
    <xf numFmtId="0" fontId="62" fillId="0" borderId="0"/>
    <xf numFmtId="0" fontId="70" fillId="0" borderId="0"/>
    <xf numFmtId="0" fontId="70" fillId="0" borderId="0"/>
    <xf numFmtId="0" fontId="59" fillId="0" borderId="54"/>
    <xf numFmtId="0" fontId="270" fillId="0" borderId="112"/>
    <xf numFmtId="0" fontId="270" fillId="0" borderId="112"/>
    <xf numFmtId="0" fontId="70" fillId="0" borderId="0"/>
    <xf numFmtId="0" fontId="19" fillId="0" borderId="0"/>
    <xf numFmtId="0" fontId="70" fillId="0" borderId="0"/>
    <xf numFmtId="0" fontId="70" fillId="0" borderId="0"/>
    <xf numFmtId="0" fontId="70" fillId="0" borderId="0"/>
    <xf numFmtId="0" fontId="70" fillId="0" borderId="0"/>
    <xf numFmtId="0" fontId="3" fillId="63" borderId="137"/>
    <xf numFmtId="0" fontId="56" fillId="0" borderId="52"/>
    <xf numFmtId="0" fontId="70" fillId="50" borderId="0"/>
    <xf numFmtId="0" fontId="19" fillId="0" borderId="0"/>
    <xf numFmtId="0" fontId="64" fillId="0" borderId="55"/>
    <xf numFmtId="0" fontId="70" fillId="0" borderId="0"/>
    <xf numFmtId="0" fontId="278" fillId="0" borderId="0"/>
    <xf numFmtId="0" fontId="278" fillId="0" borderId="0"/>
    <xf numFmtId="0" fontId="278" fillId="0" borderId="0"/>
    <xf numFmtId="0" fontId="70" fillId="0" borderId="0"/>
    <xf numFmtId="0" fontId="272" fillId="82" borderId="116"/>
    <xf numFmtId="0" fontId="70" fillId="0" borderId="0"/>
    <xf numFmtId="0" fontId="278" fillId="0" borderId="0"/>
    <xf numFmtId="0" fontId="278" fillId="0" borderId="0"/>
    <xf numFmtId="0" fontId="278" fillId="0" borderId="0"/>
    <xf numFmtId="0" fontId="19" fillId="0" borderId="0"/>
    <xf numFmtId="0" fontId="70" fillId="0" borderId="0"/>
    <xf numFmtId="0" fontId="70" fillId="0" borderId="0"/>
    <xf numFmtId="0" fontId="70" fillId="0" borderId="0"/>
    <xf numFmtId="0" fontId="278" fillId="0" borderId="0"/>
    <xf numFmtId="0" fontId="70" fillId="0" borderId="0"/>
    <xf numFmtId="0" fontId="70" fillId="0" borderId="0"/>
    <xf numFmtId="0" fontId="19" fillId="0" borderId="0"/>
    <xf numFmtId="0" fontId="278" fillId="0" borderId="0"/>
    <xf numFmtId="0" fontId="278" fillId="0" borderId="0"/>
    <xf numFmtId="0" fontId="70" fillId="0" borderId="0"/>
    <xf numFmtId="0" fontId="70" fillId="0" borderId="0"/>
    <xf numFmtId="0" fontId="19" fillId="0" borderId="0"/>
    <xf numFmtId="0" fontId="278" fillId="0" borderId="0"/>
    <xf numFmtId="0" fontId="278" fillId="48" borderId="83"/>
    <xf numFmtId="0" fontId="278" fillId="0" borderId="0"/>
    <xf numFmtId="0" fontId="139" fillId="44" borderId="61"/>
    <xf numFmtId="0" fontId="70" fillId="0" borderId="0"/>
    <xf numFmtId="0" fontId="70" fillId="0" borderId="0"/>
    <xf numFmtId="0" fontId="70" fillId="0" borderId="0"/>
    <xf numFmtId="0" fontId="19" fillId="0" borderId="0"/>
    <xf numFmtId="0" fontId="278" fillId="48" borderId="83"/>
    <xf numFmtId="0" fontId="278" fillId="0" borderId="0"/>
    <xf numFmtId="0" fontId="70" fillId="0" borderId="0"/>
    <xf numFmtId="0" fontId="19" fillId="0" borderId="0"/>
    <xf numFmtId="0" fontId="113" fillId="0" borderId="0"/>
    <xf numFmtId="0" fontId="276" fillId="0" borderId="0"/>
    <xf numFmtId="0" fontId="278" fillId="0" borderId="0"/>
    <xf numFmtId="0" fontId="131" fillId="68" borderId="0"/>
    <xf numFmtId="0" fontId="70" fillId="0" borderId="0"/>
    <xf numFmtId="0" fontId="70" fillId="0" borderId="0"/>
    <xf numFmtId="0" fontId="70" fillId="0" borderId="0"/>
    <xf numFmtId="0" fontId="70" fillId="0" borderId="0"/>
    <xf numFmtId="0" fontId="278" fillId="0" borderId="0"/>
    <xf numFmtId="0" fontId="278" fillId="0" borderId="0"/>
    <xf numFmtId="0" fontId="19" fillId="0" borderId="0"/>
    <xf numFmtId="0" fontId="139" fillId="44" borderId="61"/>
    <xf numFmtId="0" fontId="278" fillId="0" borderId="0"/>
    <xf numFmtId="0" fontId="278" fillId="0" borderId="0"/>
    <xf numFmtId="0" fontId="19" fillId="0" borderId="0"/>
    <xf numFmtId="0" fontId="70" fillId="0" borderId="0"/>
    <xf numFmtId="0" fontId="278" fillId="0" borderId="0"/>
    <xf numFmtId="0" fontId="70" fillId="0" borderId="0"/>
    <xf numFmtId="0" fontId="19" fillId="0" borderId="0"/>
    <xf numFmtId="0" fontId="46" fillId="0" borderId="0"/>
    <xf numFmtId="0" fontId="19" fillId="0" borderId="0"/>
    <xf numFmtId="0" fontId="19" fillId="0" borderId="0"/>
    <xf numFmtId="0" fontId="70" fillId="0" borderId="0"/>
    <xf numFmtId="0" fontId="70" fillId="0" borderId="0"/>
    <xf numFmtId="0" fontId="270" fillId="0" borderId="112"/>
    <xf numFmtId="0" fontId="19" fillId="0" borderId="0"/>
    <xf numFmtId="0" fontId="62" fillId="0" borderId="0"/>
    <xf numFmtId="0" fontId="278" fillId="0" borderId="0"/>
    <xf numFmtId="0" fontId="278" fillId="0" borderId="0"/>
    <xf numFmtId="0" fontId="59" fillId="0" borderId="54"/>
    <xf numFmtId="0" fontId="70" fillId="43" borderId="0"/>
    <xf numFmtId="0" fontId="278" fillId="0" borderId="0"/>
    <xf numFmtId="0" fontId="19" fillId="0" borderId="0"/>
    <xf numFmtId="0" fontId="278" fillId="0" borderId="0"/>
    <xf numFmtId="0" fontId="70" fillId="43" borderId="0"/>
    <xf numFmtId="0" fontId="19" fillId="0" borderId="0"/>
    <xf numFmtId="0" fontId="74" fillId="59" borderId="0"/>
    <xf numFmtId="0" fontId="70" fillId="0" borderId="0"/>
    <xf numFmtId="0" fontId="19" fillId="0" borderId="0"/>
    <xf numFmtId="0" fontId="278" fillId="0" borderId="0"/>
    <xf numFmtId="0" fontId="19" fillId="0" borderId="0"/>
    <xf numFmtId="0" fontId="70" fillId="0" borderId="0"/>
    <xf numFmtId="0" fontId="139" fillId="44" borderId="61"/>
    <xf numFmtId="0" fontId="278" fillId="0" borderId="0"/>
    <xf numFmtId="0" fontId="19" fillId="0" borderId="0"/>
    <xf numFmtId="0" fontId="70" fillId="0" borderId="0"/>
    <xf numFmtId="0" fontId="19" fillId="0" borderId="0"/>
    <xf numFmtId="0" fontId="278" fillId="48" borderId="83"/>
    <xf numFmtId="0" fontId="278" fillId="0" borderId="0"/>
    <xf numFmtId="0" fontId="56" fillId="0" borderId="52"/>
    <xf numFmtId="0" fontId="70" fillId="0" borderId="0"/>
    <xf numFmtId="0" fontId="70" fillId="46" borderId="0"/>
    <xf numFmtId="0" fontId="70" fillId="0" borderId="0"/>
    <xf numFmtId="0" fontId="8" fillId="48" borderId="0"/>
    <xf numFmtId="0" fontId="210" fillId="0" borderId="0"/>
    <xf numFmtId="0" fontId="19" fillId="0" borderId="0"/>
    <xf numFmtId="0" fontId="278" fillId="0" borderId="0"/>
    <xf numFmtId="0" fontId="19" fillId="0" borderId="0"/>
    <xf numFmtId="0" fontId="46" fillId="0" borderId="0"/>
    <xf numFmtId="0" fontId="19" fillId="0" borderId="0"/>
    <xf numFmtId="0" fontId="278" fillId="0" borderId="0"/>
    <xf numFmtId="0" fontId="141" fillId="0" borderId="107"/>
    <xf numFmtId="0" fontId="63" fillId="0" borderId="55"/>
    <xf numFmtId="0" fontId="19" fillId="0" borderId="0"/>
    <xf numFmtId="0" fontId="70" fillId="0" borderId="0"/>
    <xf numFmtId="0" fontId="19" fillId="0" borderId="0"/>
    <xf numFmtId="0" fontId="139" fillId="44" borderId="61"/>
    <xf numFmtId="0" fontId="278" fillId="0" borderId="0"/>
    <xf numFmtId="0" fontId="238" fillId="0" borderId="0"/>
    <xf numFmtId="0" fontId="278" fillId="0" borderId="0"/>
    <xf numFmtId="0" fontId="19" fillId="0" borderId="0"/>
    <xf numFmtId="0" fontId="278" fillId="48" borderId="83"/>
    <xf numFmtId="0" fontId="70" fillId="0" borderId="0"/>
    <xf numFmtId="0" fontId="52" fillId="0" borderId="0"/>
    <xf numFmtId="0" fontId="19" fillId="0" borderId="0"/>
    <xf numFmtId="0" fontId="19" fillId="0" borderId="0"/>
    <xf numFmtId="0" fontId="272" fillId="0" borderId="0"/>
    <xf numFmtId="0" fontId="70" fillId="0" borderId="0"/>
    <xf numFmtId="0" fontId="70" fillId="0" borderId="0"/>
    <xf numFmtId="0" fontId="70" fillId="0" borderId="0"/>
    <xf numFmtId="0" fontId="278" fillId="48" borderId="83"/>
    <xf numFmtId="0" fontId="278" fillId="0" borderId="0"/>
    <xf numFmtId="0" fontId="70" fillId="0" borderId="0"/>
    <xf numFmtId="0" fontId="19" fillId="0" borderId="0"/>
    <xf numFmtId="0" fontId="59" fillId="0" borderId="54"/>
    <xf numFmtId="0" fontId="278" fillId="0" borderId="0"/>
    <xf numFmtId="0" fontId="278" fillId="0" borderId="0"/>
    <xf numFmtId="0" fontId="70" fillId="0" borderId="0"/>
    <xf numFmtId="0" fontId="19" fillId="0" borderId="0"/>
    <xf numFmtId="0" fontId="278" fillId="0" borderId="0"/>
    <xf numFmtId="0" fontId="278" fillId="0" borderId="0"/>
    <xf numFmtId="0" fontId="278" fillId="0" borderId="0"/>
    <xf numFmtId="0" fontId="70" fillId="0" borderId="0"/>
    <xf numFmtId="0" fontId="70" fillId="41" borderId="0"/>
    <xf numFmtId="0" fontId="278" fillId="0" borderId="0"/>
    <xf numFmtId="0" fontId="70" fillId="0" borderId="0"/>
    <xf numFmtId="0" fontId="19" fillId="0" borderId="0"/>
    <xf numFmtId="0" fontId="278" fillId="48" borderId="83"/>
    <xf numFmtId="0" fontId="19" fillId="0" borderId="0"/>
    <xf numFmtId="0" fontId="70" fillId="0" borderId="0"/>
    <xf numFmtId="0" fontId="70" fillId="0" borderId="0"/>
    <xf numFmtId="0" fontId="270" fillId="0" borderId="112"/>
    <xf numFmtId="0" fontId="8" fillId="45" borderId="0"/>
    <xf numFmtId="0" fontId="278" fillId="0" borderId="0"/>
    <xf numFmtId="0" fontId="8" fillId="45" borderId="0"/>
    <xf numFmtId="0" fontId="70" fillId="0" borderId="0"/>
    <xf numFmtId="0" fontId="79" fillId="0" borderId="116"/>
    <xf numFmtId="0" fontId="45" fillId="43" borderId="0"/>
    <xf numFmtId="0" fontId="278" fillId="0" borderId="0"/>
    <xf numFmtId="0" fontId="278" fillId="0" borderId="0"/>
    <xf numFmtId="0" fontId="70" fillId="0" borderId="0"/>
    <xf numFmtId="0" fontId="272" fillId="0" borderId="144"/>
    <xf numFmtId="0" fontId="278" fillId="0" borderId="0"/>
    <xf numFmtId="0" fontId="70" fillId="0" borderId="0"/>
    <xf numFmtId="0" fontId="270" fillId="0" borderId="112"/>
    <xf numFmtId="0" fontId="278" fillId="0" borderId="0"/>
    <xf numFmtId="0" fontId="278" fillId="48" borderId="83"/>
    <xf numFmtId="0" fontId="19" fillId="0" borderId="0"/>
    <xf numFmtId="0" fontId="278" fillId="0" borderId="0"/>
    <xf numFmtId="0" fontId="278" fillId="0" borderId="0"/>
    <xf numFmtId="0" fontId="19" fillId="0" borderId="0"/>
    <xf numFmtId="0" fontId="19" fillId="0" borderId="0"/>
    <xf numFmtId="0" fontId="278" fillId="0" borderId="0"/>
    <xf numFmtId="0" fontId="278" fillId="0" borderId="0"/>
    <xf numFmtId="0" fontId="70" fillId="0" borderId="0"/>
    <xf numFmtId="0" fontId="70" fillId="0" borderId="0"/>
    <xf numFmtId="0" fontId="19" fillId="0" borderId="0"/>
    <xf numFmtId="0" fontId="19" fillId="0" borderId="0"/>
    <xf numFmtId="0" fontId="19" fillId="0" borderId="0"/>
    <xf numFmtId="0" fontId="278" fillId="0" borderId="0"/>
    <xf numFmtId="0" fontId="70" fillId="0" borderId="0"/>
    <xf numFmtId="0" fontId="19" fillId="0" borderId="0"/>
    <xf numFmtId="0" fontId="19" fillId="0" borderId="0"/>
    <xf numFmtId="0" fontId="272" fillId="0" borderId="144"/>
    <xf numFmtId="0" fontId="19" fillId="0" borderId="0"/>
    <xf numFmtId="0" fontId="19" fillId="0" borderId="0"/>
    <xf numFmtId="0" fontId="74" fillId="54" borderId="0"/>
    <xf numFmtId="0" fontId="270" fillId="0" borderId="112"/>
    <xf numFmtId="0" fontId="70" fillId="42" borderId="0"/>
    <xf numFmtId="0" fontId="135" fillId="0" borderId="0"/>
    <xf numFmtId="0" fontId="19" fillId="0" borderId="0"/>
    <xf numFmtId="0" fontId="19" fillId="0" borderId="0"/>
    <xf numFmtId="0" fontId="59" fillId="0" borderId="54"/>
    <xf numFmtId="0" fontId="76" fillId="44" borderId="0"/>
    <xf numFmtId="0" fontId="70" fillId="0" borderId="0"/>
    <xf numFmtId="0" fontId="70" fillId="0" borderId="0"/>
    <xf numFmtId="0" fontId="70" fillId="0" borderId="0"/>
    <xf numFmtId="0" fontId="70" fillId="0" borderId="0"/>
    <xf numFmtId="0" fontId="149" fillId="75" borderId="137"/>
    <xf numFmtId="0" fontId="278" fillId="0" borderId="0"/>
    <xf numFmtId="0" fontId="278" fillId="0" borderId="0"/>
    <xf numFmtId="0" fontId="19" fillId="0" borderId="0"/>
    <xf numFmtId="0" fontId="70" fillId="0" borderId="0"/>
    <xf numFmtId="0" fontId="278" fillId="0" borderId="0"/>
    <xf numFmtId="0" fontId="278" fillId="0" borderId="0"/>
    <xf numFmtId="0" fontId="59" fillId="0" borderId="54"/>
    <xf numFmtId="0" fontId="70" fillId="0" borderId="0"/>
    <xf numFmtId="0" fontId="70" fillId="0" borderId="0"/>
    <xf numFmtId="0" fontId="139" fillId="44" borderId="61"/>
    <xf numFmtId="0" fontId="70" fillId="42" borderId="0"/>
    <xf numFmtId="0" fontId="70" fillId="0" borderId="0"/>
    <xf numFmtId="0" fontId="46" fillId="0" borderId="0"/>
    <xf numFmtId="0" fontId="70" fillId="0" borderId="0"/>
    <xf numFmtId="0" fontId="19" fillId="0" borderId="0"/>
    <xf numFmtId="0" fontId="70" fillId="0" borderId="0"/>
    <xf numFmtId="0" fontId="70" fillId="0" borderId="0"/>
    <xf numFmtId="0" fontId="70" fillId="0" borderId="0"/>
    <xf numFmtId="0" fontId="70" fillId="0" borderId="0"/>
    <xf numFmtId="0" fontId="70" fillId="0" borderId="0"/>
    <xf numFmtId="0" fontId="278" fillId="0" borderId="0"/>
    <xf numFmtId="0" fontId="70" fillId="0" borderId="0"/>
    <xf numFmtId="0" fontId="278" fillId="0" borderId="0"/>
    <xf numFmtId="0" fontId="59" fillId="0" borderId="54"/>
    <xf numFmtId="0" fontId="278" fillId="0" borderId="0"/>
    <xf numFmtId="0" fontId="70" fillId="0" borderId="0"/>
    <xf numFmtId="0" fontId="262" fillId="0" borderId="0"/>
    <xf numFmtId="0" fontId="26" fillId="0" borderId="0"/>
    <xf numFmtId="0" fontId="70" fillId="0" borderId="0"/>
    <xf numFmtId="0" fontId="149" fillId="75" borderId="137"/>
    <xf numFmtId="0" fontId="278" fillId="0" borderId="0"/>
    <xf numFmtId="0" fontId="19" fillId="0" borderId="0"/>
    <xf numFmtId="0" fontId="70" fillId="40" borderId="0"/>
    <xf numFmtId="0" fontId="278" fillId="0" borderId="0"/>
    <xf numFmtId="0" fontId="70" fillId="0" borderId="0"/>
    <xf numFmtId="0" fontId="70" fillId="46" borderId="0"/>
    <xf numFmtId="0" fontId="85" fillId="0" borderId="144"/>
    <xf numFmtId="0" fontId="70" fillId="0" borderId="0"/>
    <xf numFmtId="0" fontId="70" fillId="49" borderId="0"/>
    <xf numFmtId="0" fontId="59" fillId="0" borderId="54"/>
    <xf numFmtId="0" fontId="70" fillId="0" borderId="0"/>
    <xf numFmtId="0" fontId="70" fillId="0" borderId="0"/>
    <xf numFmtId="0" fontId="19" fillId="0" borderId="0"/>
    <xf numFmtId="0" fontId="70" fillId="0" borderId="0"/>
    <xf numFmtId="0" fontId="70" fillId="0" borderId="0"/>
    <xf numFmtId="0" fontId="270" fillId="0" borderId="112"/>
    <xf numFmtId="0" fontId="70" fillId="0" borderId="0"/>
    <xf numFmtId="0" fontId="70" fillId="0" borderId="0"/>
    <xf numFmtId="0" fontId="278" fillId="0" borderId="0"/>
    <xf numFmtId="0" fontId="278" fillId="48" borderId="83"/>
    <xf numFmtId="0" fontId="19" fillId="0" borderId="0"/>
    <xf numFmtId="0" fontId="19" fillId="0" borderId="0"/>
    <xf numFmtId="0" fontId="70" fillId="0" borderId="0"/>
    <xf numFmtId="0" fontId="76" fillId="47" borderId="0"/>
    <xf numFmtId="0" fontId="70" fillId="0" borderId="0"/>
    <xf numFmtId="0" fontId="19" fillId="0" borderId="0"/>
    <xf numFmtId="0" fontId="270" fillId="0" borderId="112"/>
    <xf numFmtId="0" fontId="278" fillId="0" borderId="0"/>
    <xf numFmtId="0" fontId="278" fillId="0" borderId="0"/>
    <xf numFmtId="0" fontId="278" fillId="0" borderId="0"/>
    <xf numFmtId="0" fontId="270" fillId="0" borderId="112"/>
    <xf numFmtId="0" fontId="70" fillId="0" borderId="0"/>
    <xf numFmtId="0" fontId="70" fillId="0" borderId="0"/>
    <xf numFmtId="0" fontId="70" fillId="0" borderId="0"/>
    <xf numFmtId="0" fontId="278" fillId="0" borderId="0"/>
    <xf numFmtId="0" fontId="70" fillId="0" borderId="0"/>
    <xf numFmtId="0" fontId="278" fillId="0" borderId="0"/>
    <xf numFmtId="0" fontId="70" fillId="0" borderId="0"/>
    <xf numFmtId="0" fontId="19" fillId="0" borderId="0"/>
    <xf numFmtId="0" fontId="70" fillId="0" borderId="0"/>
    <xf numFmtId="0" fontId="19" fillId="0" borderId="0"/>
    <xf numFmtId="0" fontId="70" fillId="42" borderId="0"/>
    <xf numFmtId="0" fontId="19" fillId="0" borderId="0"/>
    <xf numFmtId="0" fontId="278" fillId="0" borderId="0"/>
    <xf numFmtId="0" fontId="70" fillId="0" borderId="0"/>
    <xf numFmtId="0" fontId="192" fillId="0" borderId="79"/>
    <xf numFmtId="0" fontId="70" fillId="0" borderId="0"/>
    <xf numFmtId="0" fontId="19" fillId="0" borderId="0"/>
    <xf numFmtId="0" fontId="19" fillId="0" borderId="0"/>
    <xf numFmtId="0" fontId="19" fillId="0" borderId="0"/>
    <xf numFmtId="0" fontId="56" fillId="0" borderId="52"/>
    <xf numFmtId="0" fontId="278" fillId="0" borderId="0"/>
    <xf numFmtId="0" fontId="19" fillId="0" borderId="0"/>
    <xf numFmtId="0" fontId="278" fillId="48" borderId="83"/>
    <xf numFmtId="0" fontId="272" fillId="0" borderId="144"/>
    <xf numFmtId="0" fontId="19" fillId="0" borderId="0"/>
    <xf numFmtId="0" fontId="70" fillId="0" borderId="0"/>
    <xf numFmtId="0" fontId="70" fillId="0" borderId="0"/>
    <xf numFmtId="0" fontId="270" fillId="0" borderId="112"/>
    <xf numFmtId="0" fontId="19" fillId="0" borderId="0"/>
    <xf numFmtId="0" fontId="70" fillId="0" borderId="0"/>
    <xf numFmtId="0" fontId="70" fillId="0" borderId="0"/>
    <xf numFmtId="0" fontId="19" fillId="0" borderId="0"/>
    <xf numFmtId="0" fontId="70" fillId="0" borderId="0"/>
    <xf numFmtId="0" fontId="70" fillId="0" borderId="0"/>
    <xf numFmtId="0" fontId="139" fillId="44" borderId="61"/>
    <xf numFmtId="0" fontId="70" fillId="0" borderId="0"/>
    <xf numFmtId="0" fontId="278" fillId="104" borderId="102"/>
    <xf numFmtId="0" fontId="19" fillId="0" borderId="0"/>
    <xf numFmtId="0" fontId="19" fillId="0" borderId="0"/>
    <xf numFmtId="0" fontId="70" fillId="0" borderId="0"/>
    <xf numFmtId="0" fontId="278" fillId="0" borderId="67"/>
    <xf numFmtId="0" fontId="70" fillId="0" borderId="0"/>
    <xf numFmtId="0" fontId="19" fillId="0" borderId="0"/>
    <xf numFmtId="0" fontId="8" fillId="48" borderId="0"/>
    <xf numFmtId="0" fontId="17" fillId="45" borderId="0"/>
    <xf numFmtId="0" fontId="59" fillId="0" borderId="0"/>
    <xf numFmtId="0" fontId="272" fillId="0" borderId="144"/>
    <xf numFmtId="0" fontId="19" fillId="0" borderId="0"/>
    <xf numFmtId="0" fontId="70" fillId="0" borderId="0"/>
    <xf numFmtId="0" fontId="272" fillId="0" borderId="144"/>
    <xf numFmtId="0" fontId="19" fillId="0" borderId="0"/>
    <xf numFmtId="0" fontId="70" fillId="0" borderId="0"/>
    <xf numFmtId="0" fontId="51" fillId="0" borderId="0"/>
    <xf numFmtId="0" fontId="278" fillId="0" borderId="168"/>
    <xf numFmtId="0" fontId="278" fillId="0" borderId="0"/>
    <xf numFmtId="0" fontId="70" fillId="0" borderId="0"/>
    <xf numFmtId="0" fontId="70" fillId="0" borderId="0"/>
    <xf numFmtId="0" fontId="56" fillId="0" borderId="52"/>
    <xf numFmtId="0" fontId="19" fillId="0" borderId="0"/>
    <xf numFmtId="0" fontId="56" fillId="0" borderId="52"/>
    <xf numFmtId="0" fontId="70" fillId="0" borderId="0"/>
    <xf numFmtId="0" fontId="8" fillId="51" borderId="0"/>
    <xf numFmtId="0" fontId="50" fillId="0" borderId="0"/>
    <xf numFmtId="0" fontId="48" fillId="0" borderId="0"/>
    <xf numFmtId="0" fontId="56" fillId="0" borderId="52"/>
    <xf numFmtId="0" fontId="19" fillId="0" borderId="0"/>
    <xf numFmtId="0" fontId="278" fillId="0" borderId="0"/>
    <xf numFmtId="0" fontId="70" fillId="0" borderId="0"/>
    <xf numFmtId="0" fontId="70" fillId="0" borderId="0"/>
    <xf numFmtId="0" fontId="19" fillId="0" borderId="0"/>
    <xf numFmtId="0" fontId="270" fillId="0" borderId="112"/>
    <xf numFmtId="0" fontId="70" fillId="0" borderId="0"/>
    <xf numFmtId="0" fontId="74" fillId="59" borderId="0"/>
    <xf numFmtId="0" fontId="70" fillId="0" borderId="0"/>
    <xf numFmtId="0" fontId="19" fillId="0" borderId="0"/>
    <xf numFmtId="0" fontId="278" fillId="0" borderId="97"/>
    <xf numFmtId="0" fontId="64" fillId="0" borderId="55"/>
    <xf numFmtId="0" fontId="19" fillId="0" borderId="0"/>
    <xf numFmtId="0" fontId="278" fillId="0" borderId="0"/>
    <xf numFmtId="0" fontId="70" fillId="0" borderId="0"/>
    <xf numFmtId="0" fontId="70" fillId="0" borderId="0"/>
    <xf numFmtId="0" fontId="278" fillId="0" borderId="0"/>
    <xf numFmtId="0" fontId="19" fillId="0" borderId="0"/>
    <xf numFmtId="0" fontId="270" fillId="0" borderId="112"/>
    <xf numFmtId="0" fontId="70" fillId="0" borderId="0"/>
    <xf numFmtId="0" fontId="278" fillId="0" borderId="0"/>
    <xf numFmtId="0" fontId="70" fillId="0" borderId="0"/>
    <xf numFmtId="0" fontId="19" fillId="0" borderId="0"/>
    <xf numFmtId="0" fontId="228" fillId="45" borderId="84"/>
    <xf numFmtId="0" fontId="278" fillId="0" borderId="0"/>
    <xf numFmtId="0" fontId="278"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278" fillId="0" borderId="0"/>
    <xf numFmtId="0" fontId="70" fillId="0" borderId="0"/>
    <xf numFmtId="0" fontId="19" fillId="0" borderId="0"/>
    <xf numFmtId="0" fontId="70" fillId="0" borderId="0"/>
    <xf numFmtId="0" fontId="278" fillId="0" borderId="0"/>
    <xf numFmtId="0" fontId="70" fillId="0" borderId="0"/>
    <xf numFmtId="0" fontId="278" fillId="0" borderId="0"/>
    <xf numFmtId="0" fontId="19" fillId="0" borderId="0"/>
    <xf numFmtId="0" fontId="140" fillId="44" borderId="61"/>
    <xf numFmtId="0" fontId="278" fillId="0" borderId="0"/>
    <xf numFmtId="0" fontId="139" fillId="44" borderId="61"/>
    <xf numFmtId="0" fontId="139" fillId="44" borderId="61"/>
    <xf numFmtId="0" fontId="19" fillId="0" borderId="0"/>
    <xf numFmtId="0" fontId="19" fillId="0" borderId="0"/>
    <xf numFmtId="0" fontId="278" fillId="0" borderId="0"/>
    <xf numFmtId="0" fontId="19" fillId="0" borderId="0"/>
    <xf numFmtId="0" fontId="19" fillId="0" borderId="0"/>
    <xf numFmtId="0" fontId="278" fillId="48" borderId="83"/>
    <xf numFmtId="0" fontId="37" fillId="43" borderId="0"/>
    <xf numFmtId="0" fontId="70" fillId="0" borderId="0"/>
    <xf numFmtId="0" fontId="70" fillId="0" borderId="0"/>
    <xf numFmtId="0" fontId="79" fillId="0" borderId="116"/>
    <xf numFmtId="0" fontId="278" fillId="0" borderId="0"/>
    <xf numFmtId="0" fontId="70" fillId="0" borderId="0"/>
    <xf numFmtId="0" fontId="99" fillId="45" borderId="61"/>
    <xf numFmtId="0" fontId="139" fillId="44" borderId="61"/>
    <xf numFmtId="0" fontId="19" fillId="0" borderId="0"/>
    <xf numFmtId="0" fontId="19" fillId="0" borderId="0"/>
    <xf numFmtId="0" fontId="278" fillId="0" borderId="0"/>
    <xf numFmtId="0" fontId="278" fillId="0" borderId="0"/>
    <xf numFmtId="0" fontId="70" fillId="0" borderId="0"/>
    <xf numFmtId="0" fontId="19" fillId="0" borderId="0"/>
    <xf numFmtId="0" fontId="70" fillId="0" borderId="0"/>
    <xf numFmtId="0" fontId="19" fillId="0" borderId="0"/>
    <xf numFmtId="0" fontId="70" fillId="0" borderId="0"/>
    <xf numFmtId="0" fontId="70" fillId="0" borderId="0"/>
    <xf numFmtId="0" fontId="70" fillId="0" borderId="0"/>
    <xf numFmtId="0" fontId="70" fillId="0" borderId="0"/>
    <xf numFmtId="0" fontId="70" fillId="0" borderId="0"/>
    <xf numFmtId="0" fontId="62" fillId="0" borderId="0"/>
    <xf numFmtId="0" fontId="19" fillId="0" borderId="0"/>
    <xf numFmtId="0" fontId="19" fillId="0" borderId="0"/>
    <xf numFmtId="0" fontId="278" fillId="0" borderId="0"/>
    <xf numFmtId="0" fontId="19" fillId="0" borderId="0"/>
    <xf numFmtId="0" fontId="139" fillId="44" borderId="61"/>
    <xf numFmtId="0" fontId="19" fillId="0" borderId="0"/>
    <xf numFmtId="0" fontId="70" fillId="0" borderId="0"/>
    <xf numFmtId="0" fontId="19" fillId="0" borderId="0"/>
    <xf numFmtId="0" fontId="70" fillId="0" borderId="0"/>
    <xf numFmtId="0" fontId="19" fillId="0" borderId="0"/>
    <xf numFmtId="0" fontId="278" fillId="0" borderId="0"/>
    <xf numFmtId="0" fontId="139" fillId="44" borderId="61"/>
    <xf numFmtId="0" fontId="278" fillId="48" borderId="83"/>
    <xf numFmtId="0" fontId="70" fillId="0" borderId="0"/>
    <xf numFmtId="0" fontId="278" fillId="0" borderId="0"/>
    <xf numFmtId="0" fontId="70" fillId="0" borderId="0"/>
    <xf numFmtId="0" fontId="19" fillId="0" borderId="0"/>
    <xf numFmtId="0" fontId="19" fillId="0" borderId="0"/>
    <xf numFmtId="0" fontId="19" fillId="14" borderId="50"/>
    <xf numFmtId="0" fontId="278" fillId="0" borderId="0"/>
    <xf numFmtId="0" fontId="19" fillId="0" borderId="0"/>
    <xf numFmtId="0" fontId="272" fillId="82" borderId="116"/>
    <xf numFmtId="0" fontId="278" fillId="48" borderId="83"/>
    <xf numFmtId="0" fontId="70" fillId="0" borderId="0"/>
    <xf numFmtId="0" fontId="74" fillId="55" borderId="0"/>
    <xf numFmtId="0" fontId="45" fillId="59" borderId="0"/>
    <xf numFmtId="0" fontId="70" fillId="0" borderId="0"/>
    <xf numFmtId="0" fontId="79" fillId="0" borderId="116"/>
    <xf numFmtId="0" fontId="278" fillId="0" borderId="0"/>
    <xf numFmtId="0" fontId="19" fillId="0" borderId="0"/>
    <xf numFmtId="0" fontId="70" fillId="0" borderId="0"/>
    <xf numFmtId="0" fontId="19" fillId="0" borderId="0"/>
    <xf numFmtId="0" fontId="70" fillId="0" borderId="0"/>
    <xf numFmtId="0" fontId="70" fillId="0" borderId="0"/>
    <xf numFmtId="0" fontId="19" fillId="0" borderId="0"/>
    <xf numFmtId="0" fontId="19" fillId="0" borderId="0"/>
    <xf numFmtId="0" fontId="161" fillId="0" borderId="0"/>
    <xf numFmtId="0" fontId="270" fillId="0" borderId="112"/>
    <xf numFmtId="0" fontId="19" fillId="0" borderId="0"/>
    <xf numFmtId="0" fontId="19" fillId="0" borderId="0"/>
    <xf numFmtId="0" fontId="19" fillId="0" borderId="0"/>
    <xf numFmtId="0" fontId="70" fillId="0" borderId="0"/>
    <xf numFmtId="0" fontId="19" fillId="0" borderId="0"/>
    <xf numFmtId="0" fontId="19" fillId="0" borderId="0"/>
    <xf numFmtId="0" fontId="70" fillId="0" borderId="0"/>
    <xf numFmtId="0" fontId="70" fillId="0" borderId="0"/>
    <xf numFmtId="0" fontId="278" fillId="0" borderId="0"/>
    <xf numFmtId="0" fontId="70" fillId="0" borderId="0"/>
    <xf numFmtId="0" fontId="70" fillId="0" borderId="0"/>
    <xf numFmtId="0" fontId="70" fillId="0" borderId="0"/>
    <xf numFmtId="0" fontId="70" fillId="0" borderId="0"/>
    <xf numFmtId="0" fontId="19" fillId="0" borderId="0"/>
    <xf numFmtId="0" fontId="70" fillId="0" borderId="0"/>
    <xf numFmtId="0" fontId="70" fillId="0" borderId="0"/>
    <xf numFmtId="0" fontId="70" fillId="0" borderId="0"/>
    <xf numFmtId="0" fontId="70" fillId="44" borderId="0"/>
    <xf numFmtId="0" fontId="270" fillId="0" borderId="112"/>
    <xf numFmtId="0" fontId="70" fillId="0" borderId="0"/>
    <xf numFmtId="0" fontId="19" fillId="0" borderId="0"/>
    <xf numFmtId="0" fontId="19" fillId="0" borderId="0"/>
    <xf numFmtId="0" fontId="70" fillId="0" borderId="0"/>
    <xf numFmtId="0" fontId="278" fillId="48" borderId="83"/>
    <xf numFmtId="0" fontId="19" fillId="0" borderId="0"/>
    <xf numFmtId="0" fontId="139" fillId="44" borderId="61"/>
    <xf numFmtId="0" fontId="278" fillId="0" borderId="0"/>
    <xf numFmtId="0" fontId="19" fillId="0" borderId="0"/>
    <xf numFmtId="0" fontId="270" fillId="0" borderId="112"/>
    <xf numFmtId="0" fontId="19" fillId="0" borderId="0"/>
    <xf numFmtId="0" fontId="46" fillId="0" borderId="0"/>
    <xf numFmtId="0" fontId="62" fillId="0" borderId="0"/>
    <xf numFmtId="0" fontId="139" fillId="44" borderId="61"/>
    <xf numFmtId="0" fontId="278" fillId="0" borderId="0"/>
    <xf numFmtId="0" fontId="19" fillId="0" borderId="0"/>
    <xf numFmtId="0" fontId="74" fillId="58" borderId="0"/>
    <xf numFmtId="0" fontId="19" fillId="0" borderId="0"/>
    <xf numFmtId="0" fontId="74" fillId="47" borderId="0"/>
    <xf numFmtId="0" fontId="139" fillId="44" borderId="61"/>
    <xf numFmtId="0" fontId="19" fillId="0" borderId="0"/>
    <xf numFmtId="0" fontId="70" fillId="43" borderId="0"/>
    <xf numFmtId="0" fontId="70" fillId="0" borderId="0"/>
    <xf numFmtId="0" fontId="278" fillId="0" borderId="0"/>
    <xf numFmtId="0" fontId="70" fillId="0" borderId="0"/>
    <xf numFmtId="0" fontId="278" fillId="48" borderId="83"/>
    <xf numFmtId="0" fontId="46" fillId="0" borderId="0"/>
    <xf numFmtId="0" fontId="70" fillId="0" borderId="0"/>
    <xf numFmtId="0" fontId="70" fillId="0" borderId="0"/>
    <xf numFmtId="0" fontId="62" fillId="0" borderId="0"/>
    <xf numFmtId="0" fontId="70" fillId="0" borderId="0"/>
    <xf numFmtId="0" fontId="278" fillId="48" borderId="83"/>
    <xf numFmtId="0" fontId="278" fillId="0" borderId="0"/>
    <xf numFmtId="0" fontId="70" fillId="0" borderId="0"/>
    <xf numFmtId="0" fontId="70" fillId="0" borderId="0"/>
    <xf numFmtId="0" fontId="19" fillId="0" borderId="0"/>
    <xf numFmtId="0" fontId="70" fillId="0" borderId="0"/>
    <xf numFmtId="0" fontId="278" fillId="0" borderId="0"/>
    <xf numFmtId="0" fontId="70" fillId="0" borderId="0"/>
    <xf numFmtId="0" fontId="19" fillId="0" borderId="0"/>
    <xf numFmtId="0" fontId="19" fillId="0" borderId="0"/>
    <xf numFmtId="0" fontId="70" fillId="0" borderId="0"/>
    <xf numFmtId="0" fontId="19" fillId="0" borderId="0"/>
    <xf numFmtId="0" fontId="70" fillId="0" borderId="0"/>
    <xf numFmtId="0" fontId="70" fillId="0" borderId="0"/>
    <xf numFmtId="0" fontId="19" fillId="0" borderId="0"/>
    <xf numFmtId="0" fontId="70" fillId="0" borderId="0"/>
    <xf numFmtId="0" fontId="19" fillId="0" borderId="0"/>
    <xf numFmtId="0" fontId="70" fillId="0" borderId="0"/>
    <xf numFmtId="0" fontId="70" fillId="0" borderId="0"/>
    <xf numFmtId="0" fontId="278" fillId="48" borderId="83"/>
    <xf numFmtId="0" fontId="70" fillId="0" borderId="0"/>
    <xf numFmtId="0" fontId="270" fillId="0" borderId="112"/>
    <xf numFmtId="0" fontId="75" fillId="0" borderId="0"/>
    <xf numFmtId="0" fontId="21" fillId="0" borderId="111"/>
    <xf numFmtId="0" fontId="19" fillId="0" borderId="0"/>
    <xf numFmtId="0" fontId="270" fillId="0" borderId="112"/>
    <xf numFmtId="0" fontId="70" fillId="0" borderId="0"/>
    <xf numFmtId="0" fontId="56" fillId="0" borderId="52"/>
    <xf numFmtId="0" fontId="19" fillId="0" borderId="0"/>
    <xf numFmtId="0" fontId="79" fillId="0" borderId="116"/>
    <xf numFmtId="0" fontId="70" fillId="0" borderId="0"/>
    <xf numFmtId="0" fontId="272" fillId="0" borderId="144"/>
    <xf numFmtId="0" fontId="70" fillId="49" borderId="0"/>
    <xf numFmtId="0" fontId="70" fillId="0" borderId="0"/>
    <xf numFmtId="0" fontId="278" fillId="0" borderId="0"/>
    <xf numFmtId="0" fontId="70" fillId="0" borderId="0"/>
    <xf numFmtId="0" fontId="70" fillId="0" borderId="0"/>
    <xf numFmtId="0" fontId="70" fillId="0" borderId="0"/>
    <xf numFmtId="0" fontId="278" fillId="0" borderId="0"/>
    <xf numFmtId="0" fontId="278" fillId="0" borderId="0"/>
    <xf numFmtId="0" fontId="19" fillId="0" borderId="0"/>
    <xf numFmtId="0" fontId="278" fillId="0" borderId="0"/>
    <xf numFmtId="0" fontId="270" fillId="0" borderId="112"/>
    <xf numFmtId="0" fontId="70" fillId="0" borderId="0"/>
    <xf numFmtId="0" fontId="70" fillId="0" borderId="0"/>
    <xf numFmtId="0" fontId="19" fillId="0" borderId="0"/>
    <xf numFmtId="0" fontId="70" fillId="0" borderId="0"/>
    <xf numFmtId="0" fontId="19" fillId="0" borderId="0"/>
    <xf numFmtId="0" fontId="70" fillId="40" borderId="0"/>
    <xf numFmtId="0" fontId="278" fillId="48" borderId="83"/>
    <xf numFmtId="0" fontId="45" fillId="50" borderId="0"/>
    <xf numFmtId="0" fontId="70" fillId="0" borderId="0"/>
    <xf numFmtId="0" fontId="270" fillId="0" borderId="112"/>
    <xf numFmtId="0" fontId="76" fillId="51" borderId="0"/>
    <xf numFmtId="0" fontId="270" fillId="0" borderId="112"/>
    <xf numFmtId="0" fontId="70" fillId="0" borderId="0"/>
    <xf numFmtId="0" fontId="278" fillId="48" borderId="83"/>
    <xf numFmtId="0" fontId="278" fillId="0" borderId="0"/>
    <xf numFmtId="0" fontId="278" fillId="0" borderId="0"/>
    <xf numFmtId="0" fontId="19" fillId="0" borderId="0"/>
    <xf numFmtId="0" fontId="46" fillId="0" borderId="0"/>
    <xf numFmtId="0" fontId="70" fillId="0" borderId="0"/>
    <xf numFmtId="0" fontId="59" fillId="0" borderId="54"/>
    <xf numFmtId="0" fontId="19" fillId="0" borderId="0"/>
    <xf numFmtId="0" fontId="70" fillId="0" borderId="0"/>
    <xf numFmtId="0" fontId="19" fillId="0" borderId="0"/>
    <xf numFmtId="0" fontId="19" fillId="0" borderId="0"/>
    <xf numFmtId="0" fontId="278" fillId="0" borderId="0"/>
    <xf numFmtId="0" fontId="59" fillId="0" borderId="0"/>
    <xf numFmtId="0" fontId="19" fillId="0" borderId="0"/>
    <xf numFmtId="0" fontId="278" fillId="100" borderId="102"/>
    <xf numFmtId="0" fontId="70" fillId="0" borderId="0"/>
    <xf numFmtId="0" fontId="270" fillId="0" borderId="112"/>
    <xf numFmtId="0" fontId="70" fillId="0" borderId="0"/>
    <xf numFmtId="0" fontId="70" fillId="0" borderId="0"/>
    <xf numFmtId="0" fontId="70" fillId="0" borderId="0"/>
    <xf numFmtId="0" fontId="19" fillId="0" borderId="0"/>
    <xf numFmtId="0" fontId="103" fillId="64" borderId="62"/>
    <xf numFmtId="0" fontId="70" fillId="0" borderId="0"/>
    <xf numFmtId="0" fontId="19" fillId="0" borderId="0"/>
    <xf numFmtId="0" fontId="19" fillId="0" borderId="0"/>
    <xf numFmtId="0" fontId="278" fillId="48" borderId="83"/>
    <xf numFmtId="0" fontId="70" fillId="0" borderId="0"/>
    <xf numFmtId="0" fontId="70" fillId="0" borderId="0"/>
    <xf numFmtId="0" fontId="276" fillId="0" borderId="0"/>
    <xf numFmtId="0" fontId="70" fillId="0" borderId="0"/>
    <xf numFmtId="0" fontId="50" fillId="0" borderId="0"/>
    <xf numFmtId="0" fontId="272" fillId="0" borderId="144"/>
    <xf numFmtId="0" fontId="56" fillId="0" borderId="52"/>
    <xf numFmtId="0" fontId="217" fillId="0" borderId="0"/>
    <xf numFmtId="0" fontId="19" fillId="0" borderId="0"/>
    <xf numFmtId="0" fontId="270" fillId="0" borderId="112"/>
    <xf numFmtId="0" fontId="17" fillId="0" borderId="114"/>
    <xf numFmtId="0" fontId="278" fillId="0" borderId="0"/>
    <xf numFmtId="0" fontId="278" fillId="0" borderId="0"/>
    <xf numFmtId="0" fontId="139" fillId="44" borderId="61"/>
    <xf numFmtId="0" fontId="70" fillId="0" borderId="0"/>
    <xf numFmtId="0" fontId="19" fillId="0" borderId="0"/>
    <xf numFmtId="0" fontId="278" fillId="0" borderId="0"/>
    <xf numFmtId="0" fontId="59" fillId="0" borderId="54"/>
    <xf numFmtId="0" fontId="99" fillId="45" borderId="61"/>
    <xf numFmtId="0" fontId="76" fillId="55" borderId="0"/>
    <xf numFmtId="0" fontId="278" fillId="0" borderId="0"/>
    <xf numFmtId="0" fontId="19" fillId="0" borderId="0"/>
    <xf numFmtId="0" fontId="19" fillId="0" borderId="0"/>
    <xf numFmtId="0" fontId="278" fillId="0" borderId="0"/>
    <xf numFmtId="0" fontId="278" fillId="0" borderId="0"/>
    <xf numFmtId="0" fontId="278" fillId="0" borderId="0"/>
    <xf numFmtId="0" fontId="70" fillId="0" borderId="0"/>
    <xf numFmtId="0" fontId="278" fillId="0" borderId="0"/>
    <xf numFmtId="0" fontId="70" fillId="0" borderId="0"/>
    <xf numFmtId="0" fontId="59" fillId="0" borderId="54"/>
    <xf numFmtId="0" fontId="70" fillId="0" borderId="0"/>
    <xf numFmtId="0" fontId="198" fillId="86" borderId="146"/>
    <xf numFmtId="0" fontId="278" fillId="0" borderId="0"/>
    <xf numFmtId="0" fontId="52" fillId="0" borderId="0"/>
    <xf numFmtId="0" fontId="8" fillId="45" borderId="0"/>
    <xf numFmtId="0" fontId="64" fillId="0" borderId="55"/>
    <xf numFmtId="0" fontId="278" fillId="0" borderId="0"/>
    <xf numFmtId="0" fontId="19" fillId="0" borderId="0"/>
    <xf numFmtId="0" fontId="278" fillId="48" borderId="83"/>
    <xf numFmtId="0" fontId="70" fillId="0" borderId="0"/>
    <xf numFmtId="0" fontId="70" fillId="0" borderId="0"/>
    <xf numFmtId="0" fontId="152" fillId="0" borderId="0"/>
    <xf numFmtId="0" fontId="70" fillId="0" borderId="0"/>
    <xf numFmtId="0" fontId="70" fillId="0" borderId="0"/>
    <xf numFmtId="0" fontId="278" fillId="0" borderId="0"/>
    <xf numFmtId="0" fontId="278" fillId="48" borderId="83"/>
    <xf numFmtId="0" fontId="19" fillId="0" borderId="0"/>
    <xf numFmtId="0" fontId="19" fillId="0" borderId="0"/>
    <xf numFmtId="0" fontId="278" fillId="0" borderId="0"/>
    <xf numFmtId="0" fontId="56" fillId="0" borderId="52"/>
    <xf numFmtId="0" fontId="278" fillId="0" borderId="0"/>
    <xf numFmtId="0" fontId="70" fillId="0" borderId="0"/>
    <xf numFmtId="0" fontId="70" fillId="0" borderId="0"/>
    <xf numFmtId="0" fontId="19" fillId="0" borderId="0"/>
    <xf numFmtId="0" fontId="278" fillId="48" borderId="83"/>
    <xf numFmtId="0" fontId="70" fillId="0" borderId="0"/>
    <xf numFmtId="0" fontId="70" fillId="0" borderId="0"/>
    <xf numFmtId="0" fontId="19" fillId="0" borderId="0"/>
    <xf numFmtId="0" fontId="70" fillId="0" borderId="0"/>
    <xf numFmtId="0" fontId="7" fillId="0" borderId="0"/>
    <xf numFmtId="0" fontId="278" fillId="0" borderId="0"/>
    <xf numFmtId="0" fontId="278" fillId="0" borderId="0"/>
    <xf numFmtId="0" fontId="46" fillId="0" borderId="0"/>
    <xf numFmtId="0" fontId="70" fillId="0" borderId="0"/>
    <xf numFmtId="0" fontId="278" fillId="0" borderId="0"/>
    <xf numFmtId="0" fontId="70" fillId="0" borderId="0"/>
    <xf numFmtId="0" fontId="70" fillId="0" borderId="0"/>
    <xf numFmtId="0" fontId="19" fillId="0" borderId="0"/>
    <xf numFmtId="0" fontId="64" fillId="0" borderId="55"/>
    <xf numFmtId="0" fontId="19" fillId="0" borderId="0"/>
    <xf numFmtId="0" fontId="70" fillId="0" borderId="0"/>
    <xf numFmtId="0" fontId="70" fillId="0" borderId="0"/>
    <xf numFmtId="0" fontId="19" fillId="0" borderId="0"/>
    <xf numFmtId="0" fontId="40" fillId="52" borderId="47"/>
    <xf numFmtId="0" fontId="278" fillId="0" borderId="0"/>
    <xf numFmtId="0" fontId="19" fillId="0" borderId="0"/>
    <xf numFmtId="0" fontId="70" fillId="0" borderId="0"/>
    <xf numFmtId="0" fontId="70" fillId="0" borderId="0"/>
    <xf numFmtId="0" fontId="278" fillId="0" borderId="0"/>
    <xf numFmtId="0" fontId="272" fillId="82" borderId="116"/>
    <xf numFmtId="0" fontId="70" fillId="0" borderId="0"/>
    <xf numFmtId="0" fontId="278" fillId="0" borderId="0"/>
    <xf numFmtId="0" fontId="278" fillId="0" borderId="0"/>
    <xf numFmtId="0" fontId="57" fillId="0" borderId="53"/>
    <xf numFmtId="0" fontId="70" fillId="0" borderId="0"/>
    <xf numFmtId="0" fontId="278" fillId="0" borderId="0"/>
    <xf numFmtId="0" fontId="56" fillId="0" borderId="52"/>
    <xf numFmtId="0" fontId="59" fillId="0" borderId="54"/>
    <xf numFmtId="0" fontId="70" fillId="0" borderId="0"/>
    <xf numFmtId="0" fontId="119" fillId="0" borderId="0"/>
    <xf numFmtId="0" fontId="278" fillId="48" borderId="83"/>
    <xf numFmtId="0" fontId="70" fillId="0" borderId="0"/>
    <xf numFmtId="0" fontId="70" fillId="0" borderId="0"/>
    <xf numFmtId="0" fontId="139" fillId="44" borderId="61"/>
    <xf numFmtId="0" fontId="70" fillId="0" borderId="0"/>
    <xf numFmtId="0" fontId="70" fillId="0" borderId="0"/>
    <xf numFmtId="0" fontId="278" fillId="48" borderId="83"/>
    <xf numFmtId="0" fontId="70" fillId="0" borderId="0"/>
    <xf numFmtId="0" fontId="278" fillId="0" borderId="0"/>
    <xf numFmtId="0" fontId="270" fillId="0" borderId="112"/>
    <xf numFmtId="0" fontId="70" fillId="0" borderId="0"/>
    <xf numFmtId="0" fontId="70" fillId="0" borderId="0"/>
    <xf numFmtId="0" fontId="70" fillId="0" borderId="0"/>
    <xf numFmtId="0" fontId="278" fillId="0" borderId="0"/>
    <xf numFmtId="0" fontId="19" fillId="0" borderId="0"/>
    <xf numFmtId="0" fontId="70" fillId="0" borderId="0"/>
    <xf numFmtId="0" fontId="70" fillId="0" borderId="0"/>
    <xf numFmtId="0" fontId="70" fillId="0" borderId="0"/>
    <xf numFmtId="0" fontId="118" fillId="0" borderId="0"/>
    <xf numFmtId="0" fontId="139" fillId="44" borderId="61"/>
    <xf numFmtId="0" fontId="70" fillId="0" borderId="0"/>
    <xf numFmtId="0" fontId="278" fillId="48" borderId="83"/>
    <xf numFmtId="0" fontId="46" fillId="0" borderId="0"/>
    <xf numFmtId="0" fontId="70" fillId="0" borderId="0"/>
    <xf numFmtId="0" fontId="278" fillId="0" borderId="0"/>
    <xf numFmtId="0" fontId="270" fillId="0" borderId="112"/>
    <xf numFmtId="0" fontId="19" fillId="0" borderId="0"/>
    <xf numFmtId="0" fontId="70" fillId="0" borderId="0"/>
    <xf numFmtId="0" fontId="276" fillId="0" borderId="132"/>
    <xf numFmtId="0" fontId="19" fillId="0" borderId="0"/>
    <xf numFmtId="0" fontId="70" fillId="0" borderId="0"/>
    <xf numFmtId="0" fontId="70" fillId="0" borderId="0"/>
    <xf numFmtId="0" fontId="70" fillId="0" borderId="0"/>
    <xf numFmtId="0" fontId="278" fillId="0" borderId="0"/>
    <xf numFmtId="0" fontId="19" fillId="0" borderId="0"/>
    <xf numFmtId="0" fontId="70" fillId="42" borderId="0"/>
    <xf numFmtId="0" fontId="70" fillId="0" borderId="0"/>
    <xf numFmtId="0" fontId="70" fillId="0" borderId="0"/>
    <xf numFmtId="0" fontId="70" fillId="47" borderId="0"/>
    <xf numFmtId="0" fontId="19" fillId="0" borderId="0"/>
    <xf numFmtId="0" fontId="278" fillId="0" borderId="0"/>
    <xf numFmtId="0" fontId="70" fillId="0" borderId="0"/>
    <xf numFmtId="0" fontId="70" fillId="0" borderId="0"/>
    <xf numFmtId="0" fontId="70" fillId="0" borderId="0"/>
    <xf numFmtId="0" fontId="70" fillId="0" borderId="0"/>
    <xf numFmtId="0" fontId="192" fillId="0" borderId="79"/>
    <xf numFmtId="0" fontId="19" fillId="0" borderId="0"/>
    <xf numFmtId="0" fontId="139" fillId="44" borderId="61"/>
    <xf numFmtId="0" fontId="56" fillId="0" borderId="52"/>
    <xf numFmtId="0" fontId="19" fillId="0" borderId="0"/>
    <xf numFmtId="0" fontId="70" fillId="0" borderId="0"/>
    <xf numFmtId="0" fontId="59" fillId="0" borderId="0"/>
    <xf numFmtId="0" fontId="19" fillId="0" borderId="0"/>
    <xf numFmtId="0" fontId="70" fillId="0" borderId="0"/>
    <xf numFmtId="0" fontId="278" fillId="0" borderId="0"/>
    <xf numFmtId="0" fontId="19" fillId="0" borderId="0"/>
    <xf numFmtId="0" fontId="70" fillId="0" borderId="0"/>
    <xf numFmtId="0" fontId="70" fillId="0" borderId="0"/>
    <xf numFmtId="0" fontId="74" fillId="59" borderId="0"/>
    <xf numFmtId="0" fontId="19" fillId="0" borderId="0"/>
    <xf numFmtId="0" fontId="59" fillId="0" borderId="54"/>
    <xf numFmtId="0" fontId="70" fillId="0" borderId="0"/>
    <xf numFmtId="0" fontId="70" fillId="0" borderId="0"/>
    <xf numFmtId="0" fontId="270" fillId="0" borderId="112"/>
    <xf numFmtId="0" fontId="70" fillId="0" borderId="0"/>
    <xf numFmtId="0" fontId="19" fillId="0" borderId="0"/>
    <xf numFmtId="0" fontId="278" fillId="0" borderId="0"/>
    <xf numFmtId="0" fontId="278" fillId="0" borderId="0"/>
    <xf numFmtId="0" fontId="19" fillId="0" borderId="0"/>
    <xf numFmtId="0" fontId="8" fillId="44" borderId="0"/>
    <xf numFmtId="0" fontId="19" fillId="43" borderId="0"/>
    <xf numFmtId="0" fontId="70" fillId="0" borderId="0"/>
    <xf numFmtId="0" fontId="278" fillId="0" borderId="0"/>
    <xf numFmtId="0" fontId="52" fillId="0" borderId="0"/>
    <xf numFmtId="0" fontId="70" fillId="0" borderId="0"/>
    <xf numFmtId="0" fontId="19" fillId="0" borderId="0"/>
    <xf numFmtId="0" fontId="70" fillId="0" borderId="0"/>
    <xf numFmtId="0" fontId="19" fillId="47" borderId="0"/>
    <xf numFmtId="0" fontId="19" fillId="0" borderId="0"/>
    <xf numFmtId="0" fontId="278" fillId="48" borderId="83"/>
    <xf numFmtId="0" fontId="19" fillId="0" borderId="0"/>
    <xf numFmtId="0" fontId="278" fillId="0" borderId="0"/>
    <xf numFmtId="0" fontId="19" fillId="0" borderId="0"/>
    <xf numFmtId="0" fontId="19" fillId="0" borderId="0"/>
    <xf numFmtId="0" fontId="278" fillId="48" borderId="83"/>
    <xf numFmtId="0" fontId="278" fillId="0" borderId="0"/>
    <xf numFmtId="0" fontId="70" fillId="0" borderId="0"/>
    <xf numFmtId="0" fontId="70" fillId="0" borderId="0"/>
    <xf numFmtId="0" fontId="19" fillId="0" borderId="0"/>
    <xf numFmtId="0" fontId="79" fillId="0" borderId="116"/>
    <xf numFmtId="0" fontId="70" fillId="0" borderId="0"/>
    <xf numFmtId="0" fontId="278" fillId="0" borderId="0"/>
    <xf numFmtId="0" fontId="74" fillId="49" borderId="0"/>
    <xf numFmtId="0" fontId="270" fillId="0" borderId="112"/>
    <xf numFmtId="0" fontId="70" fillId="0" borderId="0"/>
    <xf numFmtId="0" fontId="70" fillId="0" borderId="0"/>
    <xf numFmtId="0" fontId="278" fillId="48" borderId="83"/>
    <xf numFmtId="0" fontId="278" fillId="0" borderId="0"/>
    <xf numFmtId="0" fontId="278" fillId="0" borderId="0"/>
    <xf numFmtId="0" fontId="278" fillId="0" borderId="0"/>
    <xf numFmtId="0" fontId="19" fillId="0" borderId="0"/>
    <xf numFmtId="0" fontId="278" fillId="0" borderId="0"/>
    <xf numFmtId="0" fontId="70" fillId="0" borderId="0"/>
    <xf numFmtId="0" fontId="139" fillId="44" borderId="61"/>
    <xf numFmtId="0" fontId="70" fillId="0" borderId="0"/>
    <xf numFmtId="0" fontId="70" fillId="0" borderId="0"/>
    <xf numFmtId="0" fontId="70" fillId="0" borderId="0"/>
    <xf numFmtId="0" fontId="270" fillId="0" borderId="112"/>
    <xf numFmtId="0" fontId="278" fillId="0" borderId="0"/>
    <xf numFmtId="0" fontId="272" fillId="0" borderId="144"/>
    <xf numFmtId="0" fontId="11" fillId="0" borderId="0"/>
    <xf numFmtId="0" fontId="270" fillId="0" borderId="112"/>
    <xf numFmtId="0" fontId="70" fillId="0" borderId="0"/>
    <xf numFmtId="0" fontId="278" fillId="0" borderId="0"/>
    <xf numFmtId="0" fontId="19" fillId="0" borderId="0"/>
    <xf numFmtId="0" fontId="19" fillId="0" borderId="0"/>
    <xf numFmtId="0" fontId="70" fillId="0" borderId="0"/>
    <xf numFmtId="0" fontId="70" fillId="0" borderId="0"/>
    <xf numFmtId="0" fontId="76" fillId="51" borderId="0"/>
    <xf numFmtId="0" fontId="26" fillId="0" borderId="0"/>
    <xf numFmtId="0" fontId="49" fillId="0" borderId="0"/>
    <xf numFmtId="0" fontId="19" fillId="0" borderId="0"/>
    <xf numFmtId="0" fontId="278" fillId="48" borderId="83"/>
    <xf numFmtId="0" fontId="278" fillId="0" borderId="0"/>
    <xf numFmtId="0" fontId="19" fillId="0" borderId="0"/>
    <xf numFmtId="0" fontId="70" fillId="0" borderId="0"/>
    <xf numFmtId="0" fontId="70" fillId="0" borderId="0"/>
    <xf numFmtId="0" fontId="70" fillId="0" borderId="0"/>
    <xf numFmtId="0" fontId="278" fillId="48" borderId="83"/>
    <xf numFmtId="0" fontId="70" fillId="0" borderId="0"/>
    <xf numFmtId="0" fontId="70" fillId="0" borderId="0"/>
    <xf numFmtId="0" fontId="19" fillId="0" borderId="0"/>
    <xf numFmtId="0" fontId="278" fillId="48" borderId="83"/>
    <xf numFmtId="0" fontId="119" fillId="0" borderId="0"/>
    <xf numFmtId="0" fontId="19" fillId="0" borderId="0"/>
    <xf numFmtId="0" fontId="8" fillId="45" borderId="0"/>
    <xf numFmtId="0" fontId="19" fillId="0" borderId="0"/>
    <xf numFmtId="0" fontId="278" fillId="0" borderId="0"/>
    <xf numFmtId="0" fontId="272" fillId="82" borderId="116"/>
    <xf numFmtId="0" fontId="19" fillId="0" borderId="0"/>
    <xf numFmtId="0" fontId="253" fillId="48" borderId="83"/>
    <xf numFmtId="0" fontId="70" fillId="0" borderId="0"/>
    <xf numFmtId="0" fontId="139" fillId="44" borderId="61"/>
    <xf numFmtId="0" fontId="19" fillId="0" borderId="0"/>
    <xf numFmtId="0" fontId="8" fillId="0" borderId="0"/>
    <xf numFmtId="0" fontId="70" fillId="0" borderId="0"/>
    <xf numFmtId="0" fontId="278" fillId="0" borderId="0"/>
    <xf numFmtId="0" fontId="278" fillId="0" borderId="0"/>
    <xf numFmtId="0" fontId="19" fillId="0" borderId="0"/>
    <xf numFmtId="0" fontId="46" fillId="0" borderId="0"/>
    <xf numFmtId="0" fontId="278" fillId="0" borderId="0"/>
    <xf numFmtId="0" fontId="270" fillId="0" borderId="112"/>
    <xf numFmtId="0" fontId="139" fillId="44" borderId="61"/>
    <xf numFmtId="0" fontId="74" fillId="54" borderId="0"/>
    <xf numFmtId="0" fontId="8" fillId="52" borderId="0"/>
    <xf numFmtId="0" fontId="70" fillId="0" borderId="0"/>
    <xf numFmtId="0" fontId="70" fillId="0" borderId="0"/>
    <xf numFmtId="0" fontId="183" fillId="0" borderId="0"/>
    <xf numFmtId="0" fontId="278" fillId="48" borderId="83"/>
    <xf numFmtId="0" fontId="278" fillId="0" borderId="0"/>
    <xf numFmtId="0" fontId="19" fillId="0" borderId="0"/>
    <xf numFmtId="0" fontId="70" fillId="42" borderId="0"/>
    <xf numFmtId="0" fontId="19" fillId="0" borderId="0"/>
    <xf numFmtId="0" fontId="19" fillId="0" borderId="0"/>
    <xf numFmtId="0" fontId="70" fillId="0" borderId="0"/>
    <xf numFmtId="0" fontId="270" fillId="0" borderId="112"/>
    <xf numFmtId="0" fontId="70" fillId="0" borderId="0"/>
    <xf numFmtId="0" fontId="70" fillId="0" borderId="0"/>
    <xf numFmtId="0" fontId="278" fillId="0" borderId="0"/>
    <xf numFmtId="0" fontId="98" fillId="45" borderId="47"/>
    <xf numFmtId="0" fontId="278" fillId="0" borderId="0"/>
    <xf numFmtId="0" fontId="278" fillId="0" borderId="0"/>
    <xf numFmtId="0" fontId="278" fillId="48" borderId="83"/>
    <xf numFmtId="0" fontId="74" fillId="55" borderId="0"/>
    <xf numFmtId="0" fontId="70" fillId="39" borderId="0"/>
    <xf numFmtId="0" fontId="19" fillId="0" borderId="0"/>
    <xf numFmtId="0" fontId="70" fillId="0" borderId="0"/>
    <xf numFmtId="0" fontId="270" fillId="0" borderId="112"/>
    <xf numFmtId="0" fontId="70" fillId="0" borderId="0"/>
    <xf numFmtId="0" fontId="70" fillId="0" borderId="0"/>
    <xf numFmtId="0" fontId="139" fillId="44" borderId="61"/>
    <xf numFmtId="0" fontId="19" fillId="0" borderId="0"/>
    <xf numFmtId="0" fontId="272" fillId="0" borderId="0"/>
    <xf numFmtId="0" fontId="70" fillId="0" borderId="0"/>
    <xf numFmtId="0" fontId="70" fillId="0" borderId="0"/>
    <xf numFmtId="0" fontId="123" fillId="0" borderId="168"/>
    <xf numFmtId="0" fontId="70" fillId="0" borderId="0"/>
    <xf numFmtId="0" fontId="278" fillId="0" borderId="0"/>
    <xf numFmtId="0" fontId="278" fillId="0" borderId="0"/>
    <xf numFmtId="0" fontId="70" fillId="0" borderId="0"/>
    <xf numFmtId="0" fontId="253" fillId="48" borderId="83"/>
    <xf numFmtId="0" fontId="272" fillId="0" borderId="144"/>
    <xf numFmtId="0" fontId="70" fillId="0" borderId="0"/>
    <xf numFmtId="0" fontId="70" fillId="0" borderId="0"/>
    <xf numFmtId="0" fontId="19" fillId="0" borderId="0"/>
    <xf numFmtId="0" fontId="278" fillId="0" borderId="0"/>
    <xf numFmtId="0" fontId="19" fillId="0" borderId="0"/>
    <xf numFmtId="0" fontId="19" fillId="0" borderId="0"/>
    <xf numFmtId="0" fontId="70" fillId="0" borderId="0"/>
    <xf numFmtId="0" fontId="278" fillId="48" borderId="83"/>
    <xf numFmtId="0" fontId="70" fillId="0" borderId="0"/>
    <xf numFmtId="0" fontId="70" fillId="0" borderId="0"/>
    <xf numFmtId="0" fontId="70" fillId="0" borderId="0"/>
    <xf numFmtId="0" fontId="19" fillId="0" borderId="0"/>
    <xf numFmtId="0" fontId="278" fillId="0" borderId="0"/>
    <xf numFmtId="0" fontId="57" fillId="0" borderId="53"/>
    <xf numFmtId="0" fontId="270" fillId="0" borderId="112"/>
    <xf numFmtId="0" fontId="278" fillId="48" borderId="83"/>
    <xf numFmtId="0" fontId="278" fillId="0" borderId="0"/>
    <xf numFmtId="0" fontId="278" fillId="48" borderId="83"/>
    <xf numFmtId="0" fontId="270" fillId="0" borderId="112"/>
    <xf numFmtId="0" fontId="70" fillId="0" borderId="0"/>
    <xf numFmtId="0" fontId="228" fillId="45" borderId="84"/>
    <xf numFmtId="0" fontId="59" fillId="0" borderId="54"/>
    <xf numFmtId="0" fontId="278" fillId="0" borderId="0"/>
    <xf numFmtId="0" fontId="139" fillId="44" borderId="61"/>
    <xf numFmtId="0" fontId="278" fillId="0" borderId="0"/>
    <xf numFmtId="0" fontId="70" fillId="0" borderId="0"/>
    <xf numFmtId="0" fontId="19" fillId="0" borderId="0"/>
    <xf numFmtId="0" fontId="278" fillId="0" borderId="0"/>
    <xf numFmtId="0" fontId="278" fillId="0" borderId="0"/>
    <xf numFmtId="0" fontId="46" fillId="0" borderId="0"/>
    <xf numFmtId="0" fontId="278" fillId="48" borderId="83"/>
    <xf numFmtId="0" fontId="19" fillId="0" borderId="0"/>
    <xf numFmtId="0" fontId="70" fillId="0" borderId="0"/>
    <xf numFmtId="0" fontId="278" fillId="0" borderId="0"/>
    <xf numFmtId="0" fontId="70" fillId="0" borderId="0"/>
    <xf numFmtId="0" fontId="19" fillId="0" borderId="0"/>
    <xf numFmtId="0" fontId="278" fillId="0" borderId="0"/>
    <xf numFmtId="0" fontId="70" fillId="0" borderId="0"/>
    <xf numFmtId="0" fontId="19" fillId="0" borderId="0"/>
    <xf numFmtId="0" fontId="278" fillId="0" borderId="0"/>
    <xf numFmtId="0" fontId="19" fillId="0" borderId="0"/>
    <xf numFmtId="0" fontId="19" fillId="0" borderId="0"/>
    <xf numFmtId="0" fontId="270" fillId="0" borderId="112"/>
    <xf numFmtId="0" fontId="19" fillId="0" borderId="0"/>
    <xf numFmtId="0" fontId="19" fillId="0" borderId="0"/>
    <xf numFmtId="0" fontId="270" fillId="0" borderId="112"/>
    <xf numFmtId="0" fontId="70" fillId="0" borderId="0"/>
    <xf numFmtId="0" fontId="19" fillId="0" borderId="0"/>
    <xf numFmtId="0" fontId="139" fillId="44" borderId="61"/>
    <xf numFmtId="0" fontId="278" fillId="0" borderId="0"/>
    <xf numFmtId="0" fontId="70" fillId="0" borderId="0"/>
    <xf numFmtId="0" fontId="270" fillId="0" borderId="112"/>
    <xf numFmtId="0" fontId="46" fillId="0" borderId="0"/>
    <xf numFmtId="0" fontId="19" fillId="0" borderId="0"/>
    <xf numFmtId="0" fontId="174" fillId="0" borderId="0"/>
    <xf numFmtId="0" fontId="70" fillId="0" borderId="0"/>
    <xf numFmtId="0" fontId="70" fillId="0" borderId="0"/>
    <xf numFmtId="0" fontId="19" fillId="0" borderId="0"/>
    <xf numFmtId="0" fontId="19" fillId="0" borderId="0"/>
    <xf numFmtId="0" fontId="70" fillId="0" borderId="0"/>
    <xf numFmtId="0" fontId="70" fillId="0" borderId="0"/>
    <xf numFmtId="0" fontId="70" fillId="0" borderId="0"/>
    <xf numFmtId="0" fontId="19" fillId="0" borderId="0"/>
    <xf numFmtId="0" fontId="56" fillId="0" borderId="52"/>
    <xf numFmtId="0" fontId="19" fillId="0" borderId="0"/>
    <xf numFmtId="0" fontId="70" fillId="0" borderId="0"/>
    <xf numFmtId="0" fontId="19" fillId="0" borderId="0"/>
    <xf numFmtId="0" fontId="70" fillId="0" borderId="0"/>
    <xf numFmtId="0" fontId="70" fillId="0" borderId="0"/>
    <xf numFmtId="0" fontId="70" fillId="0" borderId="0"/>
    <xf numFmtId="0" fontId="70" fillId="0" borderId="0"/>
    <xf numFmtId="0" fontId="76" fillId="47" borderId="0"/>
    <xf numFmtId="0" fontId="278" fillId="0" borderId="0"/>
    <xf numFmtId="0" fontId="70" fillId="0" borderId="0"/>
    <xf numFmtId="0" fontId="70" fillId="0" borderId="0"/>
    <xf numFmtId="0" fontId="70" fillId="50" borderId="0"/>
    <xf numFmtId="0" fontId="163" fillId="0" borderId="114"/>
    <xf numFmtId="0" fontId="278" fillId="0" borderId="0"/>
    <xf numFmtId="0" fontId="70" fillId="0" borderId="0"/>
    <xf numFmtId="0" fontId="278" fillId="0" borderId="0"/>
    <xf numFmtId="0" fontId="19" fillId="0" borderId="0"/>
    <xf numFmtId="0" fontId="59" fillId="0" borderId="0"/>
    <xf numFmtId="0" fontId="70" fillId="0" borderId="0"/>
    <xf numFmtId="0" fontId="278" fillId="48" borderId="83"/>
    <xf numFmtId="0" fontId="278" fillId="0" borderId="0"/>
    <xf numFmtId="0" fontId="272" fillId="82" borderId="116"/>
    <xf numFmtId="0" fontId="278" fillId="0" borderId="0"/>
    <xf numFmtId="0" fontId="70" fillId="0" borderId="0"/>
    <xf numFmtId="0" fontId="278" fillId="0" borderId="0"/>
    <xf numFmtId="0" fontId="278" fillId="104" borderId="102"/>
    <xf numFmtId="0" fontId="70" fillId="0" borderId="0"/>
    <xf numFmtId="0" fontId="70" fillId="0" borderId="0"/>
    <xf numFmtId="0" fontId="70" fillId="0" borderId="0"/>
    <xf numFmtId="0" fontId="278" fillId="0" borderId="0"/>
    <xf numFmtId="0" fontId="70" fillId="0" borderId="0"/>
    <xf numFmtId="0" fontId="278" fillId="0" borderId="0"/>
    <xf numFmtId="0" fontId="70" fillId="0" borderId="0"/>
    <xf numFmtId="0" fontId="278" fillId="0" borderId="0"/>
    <xf numFmtId="0" fontId="70" fillId="0" borderId="0"/>
    <xf numFmtId="0" fontId="19" fillId="0" borderId="0"/>
    <xf numFmtId="0" fontId="19" fillId="0" borderId="0"/>
    <xf numFmtId="0" fontId="19" fillId="0" borderId="0"/>
    <xf numFmtId="0" fontId="59" fillId="0" borderId="54"/>
    <xf numFmtId="0" fontId="70" fillId="0" borderId="0"/>
    <xf numFmtId="0" fontId="64" fillId="0" borderId="55"/>
    <xf numFmtId="0" fontId="21" fillId="0" borderId="51"/>
    <xf numFmtId="0" fontId="103" fillId="64" borderId="62"/>
    <xf numFmtId="0" fontId="70" fillId="0" borderId="0"/>
    <xf numFmtId="0" fontId="278" fillId="0" borderId="0"/>
    <xf numFmtId="0" fontId="278" fillId="0" borderId="0"/>
    <xf numFmtId="0" fontId="19" fillId="0" borderId="0"/>
    <xf numFmtId="0" fontId="70" fillId="0" borderId="0"/>
    <xf numFmtId="0" fontId="19" fillId="0" borderId="0"/>
    <xf numFmtId="0" fontId="270" fillId="0" borderId="112"/>
    <xf numFmtId="0" fontId="19" fillId="0" borderId="0"/>
    <xf numFmtId="0" fontId="139" fillId="44" borderId="61"/>
    <xf numFmtId="0" fontId="70" fillId="0" borderId="0"/>
    <xf numFmtId="0" fontId="56" fillId="0" borderId="52"/>
    <xf numFmtId="0" fontId="70" fillId="0" borderId="0"/>
    <xf numFmtId="0" fontId="70" fillId="0" borderId="0"/>
    <xf numFmtId="0" fontId="70" fillId="0" borderId="0"/>
    <xf numFmtId="0" fontId="70" fillId="0" borderId="0"/>
    <xf numFmtId="0" fontId="270" fillId="0" borderId="112"/>
    <xf numFmtId="0" fontId="70" fillId="0" borderId="0"/>
    <xf numFmtId="0" fontId="278" fillId="0" borderId="0"/>
    <xf numFmtId="0" fontId="19" fillId="0" borderId="0"/>
    <xf numFmtId="0" fontId="278" fillId="0" borderId="0"/>
    <xf numFmtId="0" fontId="19" fillId="0" borderId="0"/>
    <xf numFmtId="0" fontId="278" fillId="0" borderId="0"/>
    <xf numFmtId="0" fontId="19" fillId="0" borderId="0"/>
    <xf numFmtId="0" fontId="74" fillId="60" borderId="0"/>
    <xf numFmtId="0" fontId="139" fillId="44" borderId="61"/>
    <xf numFmtId="0" fontId="19" fillId="0" borderId="0"/>
    <xf numFmtId="0" fontId="70" fillId="0" borderId="0"/>
    <xf numFmtId="0" fontId="19" fillId="0" borderId="0"/>
    <xf numFmtId="0" fontId="278" fillId="0" borderId="0"/>
    <xf numFmtId="0" fontId="99" fillId="45" borderId="61"/>
    <xf numFmtId="0" fontId="272" fillId="82" borderId="116"/>
    <xf numFmtId="0" fontId="278" fillId="0" borderId="0"/>
    <xf numFmtId="0" fontId="278" fillId="0" borderId="0"/>
    <xf numFmtId="0" fontId="70" fillId="0" borderId="0"/>
    <xf numFmtId="0" fontId="278" fillId="48" borderId="83"/>
    <xf numFmtId="0" fontId="70" fillId="0" borderId="0"/>
    <xf numFmtId="0" fontId="70" fillId="0" borderId="0"/>
    <xf numFmtId="0" fontId="19" fillId="0" borderId="0"/>
    <xf numFmtId="0" fontId="278" fillId="0" borderId="0"/>
    <xf numFmtId="0" fontId="70" fillId="0" borderId="0"/>
    <xf numFmtId="0" fontId="70" fillId="0" borderId="0"/>
    <xf numFmtId="0" fontId="139" fillId="44" borderId="61"/>
    <xf numFmtId="0" fontId="70" fillId="0" borderId="0"/>
    <xf numFmtId="0" fontId="139" fillId="44" borderId="61"/>
    <xf numFmtId="0" fontId="19" fillId="44" borderId="0"/>
    <xf numFmtId="0" fontId="19" fillId="0" borderId="0"/>
    <xf numFmtId="0" fontId="278" fillId="48" borderId="83"/>
    <xf numFmtId="0" fontId="57" fillId="0" borderId="53"/>
    <xf numFmtId="0" fontId="19" fillId="0" borderId="0"/>
    <xf numFmtId="0" fontId="278" fillId="48" borderId="83"/>
    <xf numFmtId="0" fontId="70" fillId="0" borderId="0"/>
    <xf numFmtId="0" fontId="278" fillId="48" borderId="83"/>
    <xf numFmtId="0" fontId="278" fillId="0" borderId="0"/>
    <xf numFmtId="0" fontId="278" fillId="0" borderId="0"/>
    <xf numFmtId="0" fontId="278" fillId="0" borderId="0"/>
    <xf numFmtId="0" fontId="278" fillId="0" borderId="0"/>
    <xf numFmtId="0" fontId="19" fillId="0" borderId="0"/>
    <xf numFmtId="0" fontId="70" fillId="0" borderId="0"/>
    <xf numFmtId="0" fontId="19" fillId="0" borderId="0"/>
    <xf numFmtId="0" fontId="56" fillId="0" borderId="52"/>
    <xf numFmtId="0" fontId="278" fillId="0" borderId="0"/>
    <xf numFmtId="0" fontId="70" fillId="0" borderId="0"/>
    <xf numFmtId="0" fontId="70" fillId="0" borderId="0"/>
    <xf numFmtId="0" fontId="19" fillId="0" borderId="0"/>
    <xf numFmtId="0" fontId="21" fillId="0" borderId="111"/>
    <xf numFmtId="0" fontId="192" fillId="0" borderId="79"/>
    <xf numFmtId="0" fontId="19" fillId="0" borderId="0"/>
    <xf numFmtId="0" fontId="278" fillId="48" borderId="83"/>
    <xf numFmtId="0" fontId="19" fillId="0" borderId="0"/>
    <xf numFmtId="0" fontId="278" fillId="0" borderId="0"/>
    <xf numFmtId="0" fontId="278" fillId="0" borderId="0"/>
    <xf numFmtId="0" fontId="70" fillId="0" borderId="0"/>
    <xf numFmtId="0" fontId="19" fillId="0" borderId="0"/>
    <xf numFmtId="0" fontId="139" fillId="44" borderId="61"/>
    <xf numFmtId="0" fontId="70" fillId="0" borderId="0"/>
    <xf numFmtId="0" fontId="278" fillId="0" borderId="0"/>
    <xf numFmtId="0" fontId="64" fillId="0" borderId="55"/>
    <xf numFmtId="0" fontId="19" fillId="0" borderId="0"/>
    <xf numFmtId="0" fontId="46" fillId="0" borderId="0"/>
    <xf numFmtId="0" fontId="278" fillId="0" borderId="0"/>
    <xf numFmtId="0" fontId="19" fillId="0" borderId="0"/>
    <xf numFmtId="0" fontId="70" fillId="0" borderId="0"/>
    <xf numFmtId="0" fontId="70" fillId="0" borderId="0"/>
    <xf numFmtId="0" fontId="70" fillId="0" borderId="0"/>
    <xf numFmtId="0" fontId="278" fillId="48" borderId="83"/>
    <xf numFmtId="0" fontId="70" fillId="0" borderId="0"/>
    <xf numFmtId="0" fontId="19" fillId="0" borderId="0"/>
    <xf numFmtId="0" fontId="278" fillId="0" borderId="0"/>
    <xf numFmtId="0" fontId="278" fillId="0" borderId="0"/>
    <xf numFmtId="0" fontId="19" fillId="0" borderId="0"/>
    <xf numFmtId="0" fontId="70" fillId="0" borderId="0"/>
    <xf numFmtId="0" fontId="19" fillId="0" borderId="0"/>
    <xf numFmtId="0" fontId="19" fillId="0" borderId="0"/>
    <xf numFmtId="0" fontId="19" fillId="0" borderId="0"/>
    <xf numFmtId="0" fontId="139" fillId="44" borderId="61"/>
    <xf numFmtId="0" fontId="139" fillId="44" borderId="61"/>
    <xf numFmtId="0" fontId="70" fillId="0" borderId="0"/>
    <xf numFmtId="0" fontId="70" fillId="0" borderId="0"/>
    <xf numFmtId="0" fontId="19" fillId="0" borderId="0"/>
    <xf numFmtId="0" fontId="70" fillId="0" borderId="0"/>
    <xf numFmtId="0" fontId="278" fillId="0" borderId="0"/>
    <xf numFmtId="0" fontId="278" fillId="0" borderId="0"/>
    <xf numFmtId="0" fontId="70" fillId="0" borderId="0"/>
    <xf numFmtId="0" fontId="19" fillId="0" borderId="0"/>
    <xf numFmtId="0" fontId="19" fillId="0" borderId="0"/>
    <xf numFmtId="0" fontId="19" fillId="0" borderId="0"/>
    <xf numFmtId="0" fontId="278" fillId="0" borderId="0"/>
    <xf numFmtId="0" fontId="38" fillId="42" borderId="0"/>
    <xf numFmtId="0" fontId="273" fillId="0" borderId="128"/>
    <xf numFmtId="0" fontId="70" fillId="0" borderId="0"/>
    <xf numFmtId="0" fontId="278" fillId="0" borderId="0"/>
    <xf numFmtId="0" fontId="278" fillId="0" borderId="0"/>
    <xf numFmtId="0" fontId="278" fillId="0" borderId="0"/>
    <xf numFmtId="0" fontId="139" fillId="44" borderId="61"/>
    <xf numFmtId="0" fontId="70" fillId="0" borderId="0"/>
    <xf numFmtId="0" fontId="19" fillId="0" borderId="0"/>
    <xf numFmtId="0" fontId="70" fillId="0" borderId="0"/>
    <xf numFmtId="0" fontId="70" fillId="0" borderId="0"/>
    <xf numFmtId="0" fontId="139" fillId="44" borderId="61"/>
    <xf numFmtId="0" fontId="19" fillId="0" borderId="0"/>
    <xf numFmtId="0" fontId="278" fillId="0" borderId="0"/>
    <xf numFmtId="0" fontId="139" fillId="44" borderId="61"/>
    <xf numFmtId="0" fontId="70" fillId="0" borderId="0"/>
    <xf numFmtId="0" fontId="70" fillId="0" borderId="0"/>
    <xf numFmtId="0" fontId="278" fillId="0" borderId="0"/>
    <xf numFmtId="0" fontId="62" fillId="0" borderId="0"/>
    <xf numFmtId="0" fontId="270" fillId="0" borderId="112"/>
    <xf numFmtId="0" fontId="52" fillId="0" borderId="0"/>
    <xf numFmtId="0" fontId="45" fillId="72" borderId="0"/>
    <xf numFmtId="0" fontId="278" fillId="0" borderId="0"/>
    <xf numFmtId="0" fontId="19" fillId="43" borderId="0"/>
    <xf numFmtId="0" fontId="19" fillId="0" borderId="0"/>
    <xf numFmtId="0" fontId="19" fillId="0" borderId="0"/>
    <xf numFmtId="0" fontId="278" fillId="0" borderId="0"/>
    <xf numFmtId="0" fontId="50" fillId="0" borderId="0"/>
    <xf numFmtId="0" fontId="8" fillId="45" borderId="0"/>
    <xf numFmtId="0" fontId="278" fillId="0" borderId="0"/>
    <xf numFmtId="0" fontId="278" fillId="0" borderId="0"/>
    <xf numFmtId="0" fontId="19" fillId="0" borderId="0"/>
    <xf numFmtId="0" fontId="278" fillId="0" borderId="0"/>
    <xf numFmtId="0" fontId="278" fillId="0" borderId="0"/>
    <xf numFmtId="0" fontId="70" fillId="0" borderId="0"/>
    <xf numFmtId="0" fontId="139" fillId="44" borderId="61"/>
    <xf numFmtId="0" fontId="70" fillId="0" borderId="0"/>
    <xf numFmtId="0" fontId="70" fillId="0" borderId="0"/>
    <xf numFmtId="0" fontId="70" fillId="0" borderId="0"/>
    <xf numFmtId="0" fontId="70" fillId="0" borderId="0"/>
    <xf numFmtId="0" fontId="70" fillId="0" borderId="0"/>
    <xf numFmtId="0" fontId="278" fillId="0" borderId="0"/>
    <xf numFmtId="0" fontId="70" fillId="0" borderId="0"/>
    <xf numFmtId="0" fontId="278" fillId="48" borderId="83"/>
    <xf numFmtId="0" fontId="19" fillId="0" borderId="0"/>
    <xf numFmtId="0" fontId="270" fillId="0" borderId="112"/>
    <xf numFmtId="0" fontId="46" fillId="0" borderId="0"/>
    <xf numFmtId="0" fontId="70" fillId="0" borderId="0"/>
    <xf numFmtId="0" fontId="45" fillId="71" borderId="0"/>
    <xf numFmtId="0" fontId="70" fillId="0" borderId="0"/>
    <xf numFmtId="0" fontId="70" fillId="0" borderId="0"/>
    <xf numFmtId="0" fontId="70" fillId="0" borderId="0"/>
    <xf numFmtId="0" fontId="19" fillId="0" borderId="0"/>
    <xf numFmtId="0" fontId="278" fillId="0" borderId="0"/>
    <xf numFmtId="0" fontId="19" fillId="0" borderId="0"/>
    <xf numFmtId="0" fontId="56" fillId="0" borderId="52"/>
    <xf numFmtId="0" fontId="70" fillId="0" borderId="0"/>
    <xf numFmtId="0" fontId="70" fillId="0" borderId="0"/>
    <xf numFmtId="0" fontId="70" fillId="0" borderId="0"/>
    <xf numFmtId="0" fontId="19" fillId="0" borderId="0"/>
    <xf numFmtId="0" fontId="70" fillId="0" borderId="0"/>
    <xf numFmtId="0" fontId="70" fillId="0" borderId="0"/>
    <xf numFmtId="0" fontId="19" fillId="0" borderId="0"/>
    <xf numFmtId="0" fontId="70" fillId="0" borderId="0"/>
    <xf numFmtId="0" fontId="19" fillId="0" borderId="0"/>
    <xf numFmtId="0" fontId="70" fillId="0" borderId="0"/>
    <xf numFmtId="0" fontId="70" fillId="0" borderId="0"/>
    <xf numFmtId="0" fontId="60" fillId="0" borderId="0"/>
    <xf numFmtId="0" fontId="70" fillId="0" borderId="0"/>
    <xf numFmtId="0" fontId="70" fillId="0" borderId="0"/>
    <xf numFmtId="0" fontId="70" fillId="0" borderId="0"/>
    <xf numFmtId="0" fontId="278" fillId="0" borderId="0"/>
    <xf numFmtId="0" fontId="19" fillId="0" borderId="0"/>
    <xf numFmtId="0" fontId="278" fillId="0" borderId="0"/>
    <xf numFmtId="0" fontId="19" fillId="0" borderId="0"/>
    <xf numFmtId="0" fontId="70" fillId="0" borderId="0"/>
    <xf numFmtId="0" fontId="70" fillId="0" borderId="0"/>
    <xf numFmtId="0" fontId="19" fillId="0" borderId="0"/>
    <xf numFmtId="0" fontId="278" fillId="0" borderId="0"/>
    <xf numFmtId="0" fontId="278" fillId="0" borderId="0"/>
    <xf numFmtId="0" fontId="278" fillId="0" borderId="0"/>
    <xf numFmtId="0" fontId="19" fillId="0" borderId="0"/>
    <xf numFmtId="0" fontId="19" fillId="0" borderId="0"/>
    <xf numFmtId="0" fontId="278" fillId="48" borderId="83"/>
    <xf numFmtId="0" fontId="19" fillId="0" borderId="0"/>
    <xf numFmtId="0" fontId="70" fillId="0" borderId="0"/>
    <xf numFmtId="0" fontId="278" fillId="0" borderId="0"/>
    <xf numFmtId="0" fontId="272" fillId="0" borderId="0"/>
    <xf numFmtId="0" fontId="278" fillId="0" borderId="0"/>
    <xf numFmtId="0" fontId="19" fillId="0" borderId="0"/>
    <xf numFmtId="0" fontId="278" fillId="0" borderId="0"/>
    <xf numFmtId="0" fontId="278" fillId="0" borderId="0"/>
    <xf numFmtId="0" fontId="19" fillId="0" borderId="0"/>
    <xf numFmtId="0" fontId="70" fillId="0" borderId="0"/>
    <xf numFmtId="0" fontId="70" fillId="0" borderId="0"/>
    <xf numFmtId="0" fontId="70" fillId="0" borderId="0"/>
    <xf numFmtId="0" fontId="278" fillId="0" borderId="0"/>
    <xf numFmtId="0" fontId="19" fillId="0" borderId="0"/>
    <xf numFmtId="0" fontId="19" fillId="0" borderId="0"/>
    <xf numFmtId="0" fontId="19" fillId="0" borderId="0"/>
    <xf numFmtId="0" fontId="70" fillId="0" borderId="0"/>
    <xf numFmtId="0" fontId="278" fillId="0" borderId="0"/>
    <xf numFmtId="0" fontId="99" fillId="45" borderId="61"/>
    <xf numFmtId="0" fontId="70" fillId="0" borderId="0"/>
    <xf numFmtId="0" fontId="19" fillId="0" borderId="0"/>
    <xf numFmtId="0" fontId="270" fillId="0" borderId="112"/>
    <xf numFmtId="0" fontId="64" fillId="0" borderId="55"/>
    <xf numFmtId="0" fontId="278" fillId="0" borderId="0"/>
    <xf numFmtId="0" fontId="70" fillId="0" borderId="0"/>
    <xf numFmtId="0" fontId="62" fillId="0" borderId="0"/>
    <xf numFmtId="0" fontId="70" fillId="0" borderId="0"/>
    <xf numFmtId="0" fontId="8" fillId="44" borderId="0"/>
    <xf numFmtId="0" fontId="278" fillId="0" borderId="0"/>
    <xf numFmtId="0" fontId="19" fillId="0" borderId="0"/>
    <xf numFmtId="0" fontId="76" fillId="47" borderId="0"/>
    <xf numFmtId="0" fontId="19" fillId="0" borderId="0"/>
    <xf numFmtId="0" fontId="250" fillId="107" borderId="168"/>
    <xf numFmtId="0" fontId="19" fillId="0" borderId="0"/>
    <xf numFmtId="0" fontId="278" fillId="0" borderId="0"/>
    <xf numFmtId="0" fontId="270" fillId="0" borderId="112"/>
    <xf numFmtId="0" fontId="70" fillId="0" borderId="0"/>
    <xf numFmtId="0" fontId="278" fillId="48" borderId="83"/>
    <xf numFmtId="0" fontId="76" fillId="55" borderId="0"/>
    <xf numFmtId="0" fontId="19" fillId="0" borderId="0"/>
    <xf numFmtId="0" fontId="19" fillId="0" borderId="0"/>
    <xf numFmtId="0" fontId="278" fillId="0" borderId="0"/>
    <xf numFmtId="0" fontId="272" fillId="0" borderId="144"/>
    <xf numFmtId="0" fontId="45" fillId="30" borderId="0"/>
    <xf numFmtId="0" fontId="250" fillId="106" borderId="0"/>
    <xf numFmtId="0" fontId="70" fillId="0" borderId="0"/>
    <xf numFmtId="0" fontId="278" fillId="0" borderId="0"/>
    <xf numFmtId="0" fontId="272" fillId="74" borderId="0"/>
    <xf numFmtId="0" fontId="139" fillId="44" borderId="61"/>
    <xf numFmtId="0" fontId="74" fillId="53" borderId="0"/>
    <xf numFmtId="0" fontId="278" fillId="0" borderId="0"/>
    <xf numFmtId="0" fontId="70" fillId="0" borderId="0"/>
    <xf numFmtId="0" fontId="59" fillId="0" borderId="54"/>
    <xf numFmtId="0" fontId="70" fillId="0" borderId="0"/>
    <xf numFmtId="0" fontId="70" fillId="0" borderId="0"/>
    <xf numFmtId="0" fontId="139" fillId="44" borderId="61"/>
    <xf numFmtId="0" fontId="70" fillId="0" borderId="0"/>
    <xf numFmtId="0" fontId="278" fillId="0" borderId="0"/>
    <xf numFmtId="0" fontId="278" fillId="0" borderId="0"/>
    <xf numFmtId="0" fontId="19" fillId="0" borderId="0"/>
    <xf numFmtId="0" fontId="19" fillId="0" borderId="0"/>
    <xf numFmtId="0" fontId="278" fillId="0" borderId="0"/>
    <xf numFmtId="0" fontId="278" fillId="0" borderId="0"/>
    <xf numFmtId="0" fontId="139" fillId="44" borderId="61"/>
    <xf numFmtId="0" fontId="19" fillId="0" borderId="0"/>
    <xf numFmtId="0" fontId="70" fillId="0" borderId="0"/>
    <xf numFmtId="0" fontId="278" fillId="48" borderId="83"/>
    <xf numFmtId="0" fontId="272" fillId="0" borderId="168"/>
    <xf numFmtId="0" fontId="19" fillId="0" borderId="0"/>
    <xf numFmtId="0" fontId="278" fillId="0" borderId="0"/>
    <xf numFmtId="0" fontId="59" fillId="0" borderId="54"/>
    <xf numFmtId="0" fontId="278" fillId="0" borderId="0"/>
    <xf numFmtId="0" fontId="19" fillId="0" borderId="0"/>
    <xf numFmtId="0" fontId="19" fillId="0" borderId="0"/>
    <xf numFmtId="0" fontId="85" fillId="0" borderId="144"/>
    <xf numFmtId="0" fontId="70" fillId="0" borderId="0"/>
    <xf numFmtId="0" fontId="70" fillId="0" borderId="0"/>
    <xf numFmtId="0" fontId="70" fillId="0" borderId="0"/>
    <xf numFmtId="0" fontId="253" fillId="48" borderId="83"/>
    <xf numFmtId="0" fontId="70" fillId="0" borderId="0"/>
    <xf numFmtId="0" fontId="19" fillId="0" borderId="0"/>
    <xf numFmtId="0" fontId="70" fillId="0" borderId="0"/>
    <xf numFmtId="0" fontId="70" fillId="0" borderId="0"/>
    <xf numFmtId="0" fontId="139" fillId="44" borderId="61"/>
    <xf numFmtId="0" fontId="70" fillId="0" borderId="0"/>
    <xf numFmtId="0" fontId="70" fillId="0" borderId="0"/>
    <xf numFmtId="0" fontId="278" fillId="0" borderId="0"/>
    <xf numFmtId="0" fontId="19" fillId="0" borderId="0"/>
    <xf numFmtId="0" fontId="19" fillId="0" borderId="0"/>
    <xf numFmtId="0" fontId="278" fillId="48" borderId="83"/>
    <xf numFmtId="0" fontId="278" fillId="0" borderId="0"/>
    <xf numFmtId="0" fontId="70" fillId="0" borderId="0"/>
    <xf numFmtId="0" fontId="139" fillId="44" borderId="61"/>
    <xf numFmtId="0" fontId="70" fillId="0" borderId="0"/>
    <xf numFmtId="0" fontId="59" fillId="0" borderId="54"/>
    <xf numFmtId="0" fontId="278" fillId="0" borderId="0"/>
    <xf numFmtId="0" fontId="278" fillId="0" borderId="0"/>
    <xf numFmtId="0" fontId="141" fillId="0" borderId="107"/>
    <xf numFmtId="0" fontId="70" fillId="0" borderId="0"/>
    <xf numFmtId="0" fontId="70" fillId="0" borderId="0"/>
    <xf numFmtId="0" fontId="59" fillId="0" borderId="0"/>
    <xf numFmtId="0" fontId="70" fillId="0" borderId="0"/>
    <xf numFmtId="0" fontId="19" fillId="0" borderId="0"/>
    <xf numFmtId="0" fontId="270" fillId="0" borderId="112"/>
    <xf numFmtId="0" fontId="278" fillId="0" borderId="0"/>
    <xf numFmtId="0" fontId="70" fillId="0" borderId="0"/>
    <xf numFmtId="0" fontId="49" fillId="0" borderId="0"/>
    <xf numFmtId="0" fontId="19" fillId="0" borderId="0"/>
    <xf numFmtId="0" fontId="70" fillId="0" borderId="0"/>
    <xf numFmtId="0" fontId="19" fillId="0" borderId="0"/>
    <xf numFmtId="0" fontId="70" fillId="0" borderId="0"/>
    <xf numFmtId="0" fontId="70" fillId="44" borderId="0"/>
    <xf numFmtId="0" fontId="59" fillId="0" borderId="0"/>
    <xf numFmtId="0" fontId="70" fillId="0" borderId="0"/>
    <xf numFmtId="0" fontId="70" fillId="0" borderId="0"/>
    <xf numFmtId="0" fontId="119" fillId="0" borderId="0"/>
    <xf numFmtId="0" fontId="64" fillId="0" borderId="55"/>
    <xf numFmtId="0" fontId="70" fillId="0" borderId="0"/>
    <xf numFmtId="0" fontId="19" fillId="0" borderId="0"/>
    <xf numFmtId="0" fontId="258" fillId="0" borderId="0"/>
    <xf numFmtId="0" fontId="19" fillId="0" borderId="0"/>
    <xf numFmtId="0" fontId="19" fillId="0" borderId="0"/>
    <xf numFmtId="0" fontId="70" fillId="0" borderId="0"/>
    <xf numFmtId="0" fontId="70" fillId="0" borderId="0"/>
    <xf numFmtId="0" fontId="70" fillId="0" borderId="0"/>
    <xf numFmtId="0" fontId="278" fillId="48" borderId="83"/>
    <xf numFmtId="0" fontId="270" fillId="0" borderId="112"/>
    <xf numFmtId="0" fontId="19" fillId="0" borderId="0"/>
    <xf numFmtId="0" fontId="70" fillId="0" borderId="0"/>
    <xf numFmtId="0" fontId="278" fillId="0" borderId="0"/>
    <xf numFmtId="0" fontId="70" fillId="0" borderId="0"/>
    <xf numFmtId="0" fontId="70" fillId="0" borderId="0"/>
    <xf numFmtId="0" fontId="68" fillId="0" borderId="0"/>
    <xf numFmtId="0" fontId="278" fillId="0" borderId="0"/>
    <xf numFmtId="0" fontId="19" fillId="0" borderId="0"/>
    <xf numFmtId="0" fontId="70" fillId="0" borderId="0"/>
    <xf numFmtId="0" fontId="270" fillId="0" borderId="112"/>
    <xf numFmtId="0" fontId="70" fillId="0" borderId="0"/>
    <xf numFmtId="0" fontId="70" fillId="0" borderId="0"/>
    <xf numFmtId="0" fontId="70" fillId="0" borderId="0"/>
    <xf numFmtId="0" fontId="70" fillId="0" borderId="0"/>
    <xf numFmtId="0" fontId="19" fillId="0" borderId="0"/>
    <xf numFmtId="0" fontId="270" fillId="0" borderId="112"/>
    <xf numFmtId="0" fontId="70" fillId="0" borderId="0"/>
    <xf numFmtId="0" fontId="70" fillId="46" borderId="0"/>
    <xf numFmtId="0" fontId="19" fillId="0" borderId="0"/>
    <xf numFmtId="0" fontId="70" fillId="0" borderId="0"/>
    <xf numFmtId="0" fontId="278" fillId="48" borderId="83"/>
    <xf numFmtId="0" fontId="19" fillId="0" borderId="0"/>
    <xf numFmtId="0" fontId="270" fillId="0" borderId="112"/>
    <xf numFmtId="0" fontId="278" fillId="0" borderId="0"/>
    <xf numFmtId="0" fontId="19" fillId="0" borderId="0"/>
    <xf numFmtId="0" fontId="19" fillId="0" borderId="0"/>
    <xf numFmtId="0" fontId="278" fillId="0" borderId="0"/>
    <xf numFmtId="0" fontId="70" fillId="0" borderId="0"/>
    <xf numFmtId="0" fontId="70" fillId="44" borderId="0"/>
    <xf numFmtId="0" fontId="278" fillId="48" borderId="83"/>
    <xf numFmtId="0" fontId="70" fillId="0" borderId="0"/>
    <xf numFmtId="0" fontId="19" fillId="46" borderId="0"/>
    <xf numFmtId="0" fontId="278" fillId="0" borderId="0"/>
    <xf numFmtId="0" fontId="70" fillId="0" borderId="0"/>
    <xf numFmtId="0" fontId="59" fillId="0" borderId="54"/>
    <xf numFmtId="0" fontId="278" fillId="0" borderId="0"/>
    <xf numFmtId="0" fontId="58" fillId="0" borderId="0"/>
    <xf numFmtId="0" fontId="49" fillId="0" borderId="0"/>
    <xf numFmtId="0" fontId="19" fillId="46" borderId="0"/>
    <xf numFmtId="0" fontId="70" fillId="0" borderId="0"/>
    <xf numFmtId="0" fontId="19" fillId="0" borderId="0"/>
    <xf numFmtId="0" fontId="70" fillId="0" borderId="0"/>
    <xf numFmtId="0" fontId="270" fillId="0" borderId="112"/>
    <xf numFmtId="0" fontId="19" fillId="0" borderId="0"/>
    <xf numFmtId="0" fontId="19" fillId="0" borderId="0"/>
    <xf numFmtId="0" fontId="19" fillId="0" borderId="0"/>
    <xf numFmtId="0" fontId="19" fillId="0" borderId="0"/>
    <xf numFmtId="0" fontId="19" fillId="0" borderId="0"/>
    <xf numFmtId="0" fontId="56" fillId="0" borderId="52"/>
    <xf numFmtId="0" fontId="70" fillId="0" borderId="0"/>
    <xf numFmtId="0" fontId="62" fillId="0" borderId="0"/>
    <xf numFmtId="0" fontId="135" fillId="0" borderId="0"/>
    <xf numFmtId="0" fontId="19" fillId="0" borderId="0"/>
    <xf numFmtId="0" fontId="19" fillId="0" borderId="0"/>
    <xf numFmtId="0" fontId="85" fillId="0" borderId="54"/>
    <xf numFmtId="0" fontId="70" fillId="0" borderId="0"/>
    <xf numFmtId="0" fontId="19" fillId="0" borderId="0"/>
    <xf numFmtId="0" fontId="59" fillId="0" borderId="54"/>
    <xf numFmtId="0" fontId="19" fillId="0" borderId="0"/>
    <xf numFmtId="0" fontId="278" fillId="48" borderId="83"/>
    <xf numFmtId="0" fontId="278" fillId="0" borderId="0"/>
    <xf numFmtId="0" fontId="19" fillId="0" borderId="0"/>
    <xf numFmtId="0" fontId="278" fillId="0" borderId="0"/>
    <xf numFmtId="0" fontId="122" fillId="0" borderId="66"/>
    <xf numFmtId="0" fontId="19" fillId="0" borderId="0"/>
    <xf numFmtId="0" fontId="192" fillId="0" borderId="79"/>
    <xf numFmtId="0" fontId="278" fillId="48" borderId="83"/>
    <xf numFmtId="0" fontId="99" fillId="45" borderId="61"/>
    <xf numFmtId="0" fontId="70" fillId="39" borderId="0"/>
    <xf numFmtId="0" fontId="19" fillId="0" borderId="0"/>
    <xf numFmtId="0" fontId="70" fillId="0" borderId="0"/>
    <xf numFmtId="0" fontId="56" fillId="0" borderId="52"/>
    <xf numFmtId="0" fontId="19" fillId="0" borderId="0"/>
    <xf numFmtId="0" fontId="278" fillId="48" borderId="83"/>
    <xf numFmtId="0" fontId="19" fillId="0" borderId="0"/>
    <xf numFmtId="0" fontId="70" fillId="0" borderId="0"/>
    <xf numFmtId="0" fontId="59" fillId="0" borderId="54"/>
    <xf numFmtId="0" fontId="11" fillId="0" borderId="0"/>
    <xf numFmtId="0" fontId="70" fillId="49" borderId="0"/>
    <xf numFmtId="0" fontId="70" fillId="0" borderId="0"/>
    <xf numFmtId="0" fontId="70" fillId="47" borderId="0"/>
    <xf numFmtId="0" fontId="278" fillId="0" borderId="0"/>
    <xf numFmtId="0" fontId="70" fillId="0" borderId="0"/>
    <xf numFmtId="0" fontId="19" fillId="0" borderId="0"/>
    <xf numFmtId="0" fontId="70" fillId="0" borderId="0"/>
    <xf numFmtId="0" fontId="19" fillId="0" borderId="0"/>
    <xf numFmtId="0" fontId="99" fillId="45" borderId="61"/>
    <xf numFmtId="0" fontId="19" fillId="0" borderId="0"/>
    <xf numFmtId="0" fontId="272" fillId="0" borderId="0"/>
    <xf numFmtId="0" fontId="278" fillId="0" borderId="0"/>
    <xf numFmtId="0" fontId="70" fillId="0" borderId="0"/>
    <xf numFmtId="0" fontId="70" fillId="0" borderId="0"/>
    <xf numFmtId="0" fontId="272" fillId="0" borderId="144"/>
    <xf numFmtId="0" fontId="272" fillId="0" borderId="168"/>
    <xf numFmtId="0" fontId="278" fillId="0" borderId="0"/>
    <xf numFmtId="0" fontId="278" fillId="0" borderId="0"/>
    <xf numFmtId="0" fontId="70" fillId="0" borderId="0"/>
    <xf numFmtId="0" fontId="19" fillId="0" borderId="0"/>
    <xf numFmtId="0" fontId="70" fillId="0" borderId="0"/>
    <xf numFmtId="0" fontId="59" fillId="0" borderId="54"/>
    <xf numFmtId="0" fontId="278" fillId="0" borderId="0"/>
    <xf numFmtId="0" fontId="278" fillId="48" borderId="83"/>
    <xf numFmtId="0" fontId="70" fillId="0" borderId="0"/>
    <xf numFmtId="0" fontId="19" fillId="0" borderId="0"/>
    <xf numFmtId="0" fontId="70" fillId="0" borderId="0"/>
    <xf numFmtId="0" fontId="19" fillId="0" borderId="0"/>
    <xf numFmtId="0" fontId="19" fillId="0" borderId="0"/>
    <xf numFmtId="0" fontId="19" fillId="0" borderId="0"/>
    <xf numFmtId="0" fontId="140" fillId="44" borderId="61"/>
    <xf numFmtId="0" fontId="19" fillId="0" borderId="0"/>
    <xf numFmtId="0" fontId="70" fillId="0" borderId="0"/>
    <xf numFmtId="0" fontId="70" fillId="0" borderId="0"/>
    <xf numFmtId="0" fontId="278" fillId="0" borderId="0"/>
    <xf numFmtId="0" fontId="278" fillId="0" borderId="0"/>
    <xf numFmtId="0" fontId="70" fillId="40" borderId="0"/>
    <xf numFmtId="0" fontId="278" fillId="48" borderId="83"/>
    <xf numFmtId="0" fontId="19" fillId="0" borderId="0"/>
    <xf numFmtId="0" fontId="70" fillId="0" borderId="0"/>
    <xf numFmtId="0" fontId="70" fillId="0" borderId="0"/>
    <xf numFmtId="0" fontId="45" fillId="43" borderId="0"/>
    <xf numFmtId="0" fontId="59" fillId="0" borderId="54"/>
    <xf numFmtId="0" fontId="70" fillId="0" borderId="0"/>
    <xf numFmtId="0" fontId="278" fillId="0" borderId="0"/>
    <xf numFmtId="0" fontId="70" fillId="0" borderId="0"/>
    <xf numFmtId="0" fontId="56" fillId="0" borderId="52"/>
    <xf numFmtId="0" fontId="74" fillId="56" borderId="0"/>
    <xf numFmtId="0" fontId="19" fillId="0" borderId="0"/>
    <xf numFmtId="0" fontId="70" fillId="0" borderId="0"/>
    <xf numFmtId="0" fontId="52" fillId="0" borderId="0"/>
    <xf numFmtId="0" fontId="149" fillId="75" borderId="137"/>
    <xf numFmtId="0" fontId="56" fillId="0" borderId="52"/>
    <xf numFmtId="0" fontId="70" fillId="0" borderId="0"/>
    <xf numFmtId="0" fontId="270" fillId="0" borderId="112"/>
    <xf numFmtId="0" fontId="19" fillId="0" borderId="0"/>
    <xf numFmtId="0" fontId="278" fillId="0" borderId="0"/>
    <xf numFmtId="0" fontId="70" fillId="0" borderId="0"/>
    <xf numFmtId="0" fontId="70" fillId="0" borderId="0"/>
    <xf numFmtId="0" fontId="278" fillId="0" borderId="0"/>
    <xf numFmtId="0" fontId="278" fillId="0" borderId="0"/>
    <xf numFmtId="0" fontId="278" fillId="48" borderId="83"/>
    <xf numFmtId="0" fontId="278" fillId="0" borderId="0"/>
    <xf numFmtId="0" fontId="70" fillId="0" borderId="0"/>
    <xf numFmtId="0" fontId="59" fillId="0" borderId="54"/>
    <xf numFmtId="0" fontId="278" fillId="0" borderId="0"/>
    <xf numFmtId="0" fontId="19" fillId="0" borderId="0"/>
    <xf numFmtId="0" fontId="270" fillId="0" borderId="112"/>
    <xf numFmtId="0" fontId="278" fillId="0" borderId="0"/>
    <xf numFmtId="0" fontId="70" fillId="0" borderId="0"/>
    <xf numFmtId="0" fontId="70" fillId="0" borderId="0"/>
    <xf numFmtId="0" fontId="76" fillId="52" borderId="0"/>
    <xf numFmtId="0" fontId="19" fillId="0" borderId="0"/>
    <xf numFmtId="0" fontId="278" fillId="0" borderId="0"/>
    <xf numFmtId="0" fontId="56" fillId="0" borderId="52"/>
    <xf numFmtId="0" fontId="70" fillId="0" borderId="0"/>
    <xf numFmtId="0" fontId="70" fillId="0" borderId="0"/>
    <xf numFmtId="0" fontId="19" fillId="0" borderId="0"/>
    <xf numFmtId="0" fontId="19" fillId="0" borderId="0"/>
    <xf numFmtId="0" fontId="139" fillId="44" borderId="61"/>
    <xf numFmtId="0" fontId="70" fillId="0" borderId="0"/>
    <xf numFmtId="0" fontId="19" fillId="0" borderId="0"/>
    <xf numFmtId="0" fontId="270" fillId="0" borderId="112"/>
    <xf numFmtId="0" fontId="19" fillId="0" borderId="0"/>
    <xf numFmtId="0" fontId="278" fillId="0" borderId="0"/>
    <xf numFmtId="0" fontId="19" fillId="0" borderId="0"/>
    <xf numFmtId="0" fontId="278" fillId="0" borderId="0"/>
    <xf numFmtId="0" fontId="278" fillId="0" borderId="0"/>
    <xf numFmtId="0" fontId="70" fillId="0" borderId="0"/>
    <xf numFmtId="0" fontId="139" fillId="44" borderId="61"/>
    <xf numFmtId="0" fontId="70" fillId="0" borderId="0"/>
    <xf numFmtId="0" fontId="70" fillId="0" borderId="0"/>
    <xf numFmtId="0" fontId="70" fillId="0" borderId="0"/>
    <xf numFmtId="0" fontId="70" fillId="0" borderId="0"/>
    <xf numFmtId="0" fontId="19" fillId="0" borderId="0"/>
    <xf numFmtId="0" fontId="70" fillId="0" borderId="0"/>
    <xf numFmtId="0" fontId="278" fillId="0" borderId="0"/>
    <xf numFmtId="0" fontId="70" fillId="0" borderId="0"/>
    <xf numFmtId="0" fontId="70" fillId="0" borderId="0"/>
    <xf numFmtId="0" fontId="270" fillId="0" borderId="112"/>
    <xf numFmtId="0" fontId="70" fillId="0" borderId="0"/>
    <xf numFmtId="0" fontId="278" fillId="48" borderId="83"/>
    <xf numFmtId="0" fontId="19" fillId="0" borderId="0"/>
    <xf numFmtId="0" fontId="278" fillId="48" borderId="83"/>
    <xf numFmtId="0" fontId="70" fillId="0" borderId="0"/>
    <xf numFmtId="0" fontId="278" fillId="0" borderId="0"/>
    <xf numFmtId="0" fontId="19"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19" fillId="0" borderId="0"/>
    <xf numFmtId="0" fontId="70" fillId="0" borderId="0"/>
    <xf numFmtId="0" fontId="70" fillId="0" borderId="0"/>
    <xf numFmtId="0" fontId="70" fillId="0" borderId="0"/>
    <xf numFmtId="0" fontId="70" fillId="0" borderId="0"/>
    <xf numFmtId="0" fontId="70" fillId="0" borderId="0"/>
    <xf numFmtId="0" fontId="70" fillId="0" borderId="0"/>
    <xf numFmtId="0" fontId="19" fillId="0" borderId="0"/>
    <xf numFmtId="0" fontId="70" fillId="0" borderId="0"/>
    <xf numFmtId="0" fontId="278" fillId="0" borderId="0"/>
    <xf numFmtId="0" fontId="70" fillId="0" borderId="0"/>
    <xf numFmtId="0" fontId="139" fillId="44" borderId="61"/>
    <xf numFmtId="0" fontId="19" fillId="0" borderId="0"/>
    <xf numFmtId="0" fontId="64" fillId="0" borderId="55"/>
    <xf numFmtId="0" fontId="278" fillId="0" borderId="0"/>
    <xf numFmtId="0" fontId="278" fillId="0" borderId="0"/>
    <xf numFmtId="0" fontId="19" fillId="0" borderId="0"/>
    <xf numFmtId="0" fontId="19" fillId="0" borderId="0"/>
    <xf numFmtId="0" fontId="19" fillId="0" borderId="0"/>
    <xf numFmtId="0" fontId="134" fillId="0" borderId="110"/>
    <xf numFmtId="0" fontId="278" fillId="0" borderId="0"/>
    <xf numFmtId="0" fontId="70" fillId="42" borderId="0"/>
    <xf numFmtId="0" fontId="70" fillId="0" borderId="0"/>
    <xf numFmtId="0" fontId="85" fillId="0" borderId="54"/>
    <xf numFmtId="0" fontId="70" fillId="0" borderId="0"/>
    <xf numFmtId="0" fontId="70" fillId="0" borderId="0"/>
    <xf numFmtId="0" fontId="19" fillId="0" borderId="0"/>
    <xf numFmtId="0" fontId="74" fillId="60" borderId="0"/>
    <xf numFmtId="0" fontId="70" fillId="0" borderId="0"/>
    <xf numFmtId="0" fontId="70" fillId="0" borderId="0"/>
    <xf numFmtId="0" fontId="139" fillId="44" borderId="61"/>
    <xf numFmtId="0" fontId="70" fillId="0" borderId="0"/>
    <xf numFmtId="0" fontId="278" fillId="0" borderId="69"/>
    <xf numFmtId="0" fontId="278" fillId="0" borderId="0"/>
    <xf numFmtId="0" fontId="19" fillId="0" borderId="0"/>
    <xf numFmtId="0" fontId="139" fillId="44" borderId="61"/>
    <xf numFmtId="0" fontId="70" fillId="0" borderId="0"/>
    <xf numFmtId="0" fontId="278" fillId="0" borderId="0"/>
    <xf numFmtId="0" fontId="19" fillId="0" borderId="0"/>
    <xf numFmtId="0" fontId="70" fillId="0" borderId="0"/>
    <xf numFmtId="0" fontId="19" fillId="0" borderId="0"/>
    <xf numFmtId="0" fontId="270" fillId="0" borderId="112"/>
    <xf numFmtId="0" fontId="51" fillId="0" borderId="68"/>
    <xf numFmtId="0" fontId="70" fillId="0" borderId="0"/>
    <xf numFmtId="0" fontId="278" fillId="0" borderId="0"/>
    <xf numFmtId="0" fontId="70" fillId="0" borderId="0"/>
    <xf numFmtId="0" fontId="59" fillId="0" borderId="54"/>
    <xf numFmtId="0" fontId="70" fillId="0" borderId="0"/>
    <xf numFmtId="0" fontId="19" fillId="0" borderId="0"/>
    <xf numFmtId="0" fontId="19" fillId="0" borderId="0"/>
    <xf numFmtId="0" fontId="139" fillId="44" borderId="61"/>
    <xf numFmtId="0" fontId="70" fillId="0" borderId="0"/>
    <xf numFmtId="0" fontId="59" fillId="0" borderId="54"/>
    <xf numFmtId="0" fontId="139" fillId="44" borderId="61"/>
    <xf numFmtId="0" fontId="19" fillId="0" borderId="0"/>
    <xf numFmtId="0" fontId="278" fillId="0" borderId="0"/>
    <xf numFmtId="0" fontId="63" fillId="0" borderId="55"/>
    <xf numFmtId="0" fontId="70" fillId="0" borderId="0"/>
    <xf numFmtId="0" fontId="70" fillId="0" borderId="0"/>
    <xf numFmtId="0" fontId="19" fillId="0" borderId="0"/>
    <xf numFmtId="0" fontId="19" fillId="0" borderId="0"/>
    <xf numFmtId="0" fontId="278" fillId="0" borderId="0"/>
    <xf numFmtId="0" fontId="272" fillId="61" borderId="0"/>
    <xf numFmtId="0" fontId="70" fillId="0" borderId="0"/>
    <xf numFmtId="0" fontId="139" fillId="44" borderId="61"/>
    <xf numFmtId="0" fontId="19" fillId="0" borderId="0"/>
    <xf numFmtId="0" fontId="278" fillId="0" borderId="0"/>
    <xf numFmtId="0" fontId="8" fillId="44" borderId="0"/>
    <xf numFmtId="0" fontId="70" fillId="0" borderId="0"/>
    <xf numFmtId="0" fontId="139" fillId="44" borderId="61"/>
    <xf numFmtId="0" fontId="74" fillId="54" borderId="0"/>
    <xf numFmtId="0" fontId="70" fillId="0" borderId="0"/>
    <xf numFmtId="0" fontId="272" fillId="82" borderId="116"/>
    <xf numFmtId="0" fontId="19" fillId="0" borderId="0"/>
    <xf numFmtId="0" fontId="270" fillId="0" borderId="112"/>
    <xf numFmtId="0" fontId="278" fillId="0" borderId="0"/>
    <xf numFmtId="0" fontId="19" fillId="0" borderId="0"/>
    <xf numFmtId="0" fontId="278" fillId="0" borderId="0"/>
    <xf numFmtId="0" fontId="19" fillId="0" borderId="0"/>
    <xf numFmtId="0" fontId="56" fillId="0" borderId="52"/>
    <xf numFmtId="0" fontId="270" fillId="0" borderId="112"/>
    <xf numFmtId="0" fontId="278" fillId="0" borderId="0"/>
    <xf numFmtId="0" fontId="278" fillId="0" borderId="0"/>
    <xf numFmtId="0" fontId="278" fillId="0" borderId="0"/>
    <xf numFmtId="0" fontId="90" fillId="45" borderId="0"/>
    <xf numFmtId="0" fontId="278" fillId="0" borderId="0"/>
    <xf numFmtId="0" fontId="70" fillId="0" borderId="0"/>
    <xf numFmtId="0" fontId="19" fillId="0" borderId="0"/>
    <xf numFmtId="0" fontId="278" fillId="0" borderId="0"/>
    <xf numFmtId="0" fontId="270" fillId="0" borderId="112"/>
    <xf numFmtId="0" fontId="278" fillId="48" borderId="83"/>
    <xf numFmtId="0" fontId="57" fillId="0" borderId="53"/>
    <xf numFmtId="0" fontId="278" fillId="0" borderId="0"/>
    <xf numFmtId="0" fontId="59" fillId="0" borderId="0"/>
    <xf numFmtId="0" fontId="70" fillId="0" borderId="0"/>
    <xf numFmtId="0" fontId="19" fillId="0" borderId="0"/>
    <xf numFmtId="0" fontId="278" fillId="48" borderId="83"/>
    <xf numFmtId="0" fontId="70" fillId="0" borderId="0"/>
    <xf numFmtId="0" fontId="59" fillId="0" borderId="54"/>
    <xf numFmtId="0" fontId="70" fillId="0" borderId="0"/>
    <xf numFmtId="0" fontId="270" fillId="0" borderId="112"/>
    <xf numFmtId="0" fontId="40" fillId="52" borderId="47"/>
    <xf numFmtId="0" fontId="70" fillId="0" borderId="0"/>
    <xf numFmtId="0" fontId="70" fillId="0" borderId="0"/>
    <xf numFmtId="0" fontId="278" fillId="0" borderId="0"/>
    <xf numFmtId="0" fontId="64" fillId="0" borderId="55"/>
    <xf numFmtId="0" fontId="70" fillId="0" borderId="0"/>
    <xf numFmtId="0" fontId="278" fillId="0" borderId="0"/>
    <xf numFmtId="0" fontId="70" fillId="0" borderId="0"/>
    <xf numFmtId="0" fontId="278" fillId="0" borderId="0"/>
    <xf numFmtId="0" fontId="278" fillId="48" borderId="83"/>
    <xf numFmtId="0" fontId="278" fillId="0" borderId="0"/>
    <xf numFmtId="0" fontId="8" fillId="51" borderId="0"/>
    <xf numFmtId="0" fontId="270" fillId="0" borderId="112"/>
    <xf numFmtId="0" fontId="19" fillId="0" borderId="0"/>
    <xf numFmtId="0" fontId="63" fillId="0" borderId="55"/>
    <xf numFmtId="0" fontId="278" fillId="0" borderId="0"/>
    <xf numFmtId="0" fontId="278" fillId="48" borderId="83"/>
    <xf numFmtId="0" fontId="278" fillId="0" borderId="0"/>
    <xf numFmtId="0" fontId="19" fillId="0" borderId="0"/>
    <xf numFmtId="0" fontId="19" fillId="0" borderId="0"/>
    <xf numFmtId="0" fontId="272" fillId="0" borderId="144"/>
    <xf numFmtId="0" fontId="70" fillId="0" borderId="0"/>
    <xf numFmtId="0" fontId="278" fillId="0" borderId="0"/>
    <xf numFmtId="0" fontId="278" fillId="48" borderId="83"/>
    <xf numFmtId="0" fontId="19" fillId="0" borderId="0"/>
    <xf numFmtId="0" fontId="56" fillId="0" borderId="52"/>
    <xf numFmtId="0" fontId="52" fillId="0" borderId="0"/>
    <xf numFmtId="0" fontId="278" fillId="0" borderId="0"/>
    <xf numFmtId="0" fontId="270" fillId="0" borderId="112"/>
    <xf numFmtId="0" fontId="19" fillId="0" borderId="0"/>
    <xf numFmtId="0" fontId="70" fillId="0" borderId="0"/>
    <xf numFmtId="0" fontId="139" fillId="44" borderId="61"/>
    <xf numFmtId="0" fontId="19" fillId="0" borderId="0"/>
    <xf numFmtId="0" fontId="70" fillId="0" borderId="0"/>
    <xf numFmtId="0" fontId="278" fillId="0" borderId="0"/>
    <xf numFmtId="0" fontId="270" fillId="0" borderId="112"/>
    <xf numFmtId="0" fontId="100" fillId="0" borderId="0"/>
    <xf numFmtId="0" fontId="278" fillId="0" borderId="0"/>
    <xf numFmtId="0" fontId="278" fillId="0" borderId="0"/>
    <xf numFmtId="0" fontId="8" fillId="47" borderId="0"/>
    <xf numFmtId="0" fontId="59" fillId="0" borderId="54"/>
    <xf numFmtId="0" fontId="70" fillId="0" borderId="0"/>
    <xf numFmtId="0" fontId="70" fillId="0" borderId="0"/>
    <xf numFmtId="0" fontId="46" fillId="0" borderId="0"/>
    <xf numFmtId="0" fontId="70" fillId="0" borderId="0"/>
    <xf numFmtId="0" fontId="278" fillId="0" borderId="0"/>
    <xf numFmtId="0" fontId="19" fillId="0" borderId="0"/>
    <xf numFmtId="0" fontId="46" fillId="0" borderId="0"/>
    <xf numFmtId="0" fontId="139" fillId="44" borderId="61"/>
    <xf numFmtId="0" fontId="278" fillId="0" borderId="0"/>
    <xf numFmtId="0" fontId="19" fillId="47" borderId="0"/>
    <xf numFmtId="0" fontId="70" fillId="0" borderId="0"/>
    <xf numFmtId="0" fontId="70" fillId="0" borderId="0"/>
    <xf numFmtId="0" fontId="45" fillId="43" borderId="0"/>
    <xf numFmtId="0" fontId="19" fillId="0" borderId="0"/>
    <xf numFmtId="0" fontId="70" fillId="0" borderId="0"/>
    <xf numFmtId="0" fontId="19" fillId="0" borderId="0"/>
    <xf numFmtId="0" fontId="278" fillId="48" borderId="83"/>
    <xf numFmtId="0" fontId="19" fillId="0" borderId="0"/>
    <xf numFmtId="0" fontId="19" fillId="0" borderId="0"/>
    <xf numFmtId="0" fontId="278" fillId="0" borderId="0"/>
    <xf numFmtId="0" fontId="19" fillId="0" borderId="0"/>
    <xf numFmtId="0" fontId="278" fillId="0" borderId="0"/>
    <xf numFmtId="0" fontId="46" fillId="0" borderId="0"/>
    <xf numFmtId="0" fontId="70" fillId="0" borderId="0"/>
    <xf numFmtId="0" fontId="56" fillId="0" borderId="52"/>
    <xf numFmtId="0" fontId="278" fillId="48" borderId="83"/>
    <xf numFmtId="0" fontId="278" fillId="0" borderId="0"/>
    <xf numFmtId="0" fontId="70" fillId="0" borderId="0"/>
    <xf numFmtId="0" fontId="278" fillId="0" borderId="0"/>
    <xf numFmtId="0" fontId="19" fillId="0" borderId="0"/>
    <xf numFmtId="0" fontId="70" fillId="0" borderId="0"/>
    <xf numFmtId="0" fontId="270" fillId="0" borderId="112"/>
    <xf numFmtId="0" fontId="278" fillId="0" borderId="0"/>
    <xf numFmtId="0" fontId="19" fillId="0" borderId="0"/>
    <xf numFmtId="0" fontId="278" fillId="0" borderId="0"/>
    <xf numFmtId="0" fontId="70" fillId="0" borderId="0"/>
    <xf numFmtId="0" fontId="19" fillId="0" borderId="0"/>
    <xf numFmtId="0" fontId="70" fillId="0" borderId="0"/>
    <xf numFmtId="0" fontId="24" fillId="0" borderId="57"/>
    <xf numFmtId="0" fontId="59" fillId="0" borderId="54"/>
    <xf numFmtId="0" fontId="19" fillId="0" borderId="0"/>
    <xf numFmtId="0" fontId="19" fillId="0" borderId="0"/>
    <xf numFmtId="0" fontId="70" fillId="0" borderId="0"/>
    <xf numFmtId="0" fontId="56" fillId="0" borderId="52"/>
    <xf numFmtId="0" fontId="70" fillId="0" borderId="0"/>
    <xf numFmtId="0" fontId="19" fillId="0" borderId="0"/>
    <xf numFmtId="0" fontId="70" fillId="0" borderId="0"/>
    <xf numFmtId="0" fontId="70" fillId="0" borderId="0"/>
    <xf numFmtId="0" fontId="70" fillId="0" borderId="0"/>
    <xf numFmtId="0" fontId="62" fillId="0" borderId="0"/>
    <xf numFmtId="0" fontId="278" fillId="0" borderId="0"/>
    <xf numFmtId="0" fontId="70" fillId="0" borderId="0"/>
    <xf numFmtId="0" fontId="70" fillId="0" borderId="0"/>
    <xf numFmtId="0" fontId="278" fillId="0" borderId="0"/>
    <xf numFmtId="0" fontId="19" fillId="0" borderId="0"/>
    <xf numFmtId="0" fontId="70" fillId="0" borderId="0"/>
    <xf numFmtId="0" fontId="19" fillId="0" borderId="0"/>
    <xf numFmtId="0" fontId="70" fillId="0" borderId="0"/>
    <xf numFmtId="0" fontId="76" fillId="55" borderId="0"/>
    <xf numFmtId="0" fontId="19" fillId="0" borderId="0"/>
    <xf numFmtId="0" fontId="70" fillId="0" borderId="0"/>
    <xf numFmtId="0" fontId="270" fillId="0" borderId="112"/>
    <xf numFmtId="0" fontId="70" fillId="0" borderId="0"/>
    <xf numFmtId="0" fontId="278" fillId="0" borderId="0"/>
    <xf numFmtId="0" fontId="270" fillId="0" borderId="112"/>
    <xf numFmtId="0" fontId="19" fillId="0" borderId="0"/>
    <xf numFmtId="0" fontId="278" fillId="0" borderId="0"/>
    <xf numFmtId="0" fontId="19" fillId="0" borderId="0"/>
    <xf numFmtId="0" fontId="70" fillId="42" borderId="0"/>
    <xf numFmtId="0" fontId="19" fillId="0" borderId="0"/>
    <xf numFmtId="0" fontId="19" fillId="0" borderId="0"/>
    <xf numFmtId="0" fontId="70" fillId="0" borderId="0"/>
    <xf numFmtId="0" fontId="278" fillId="0" borderId="0"/>
    <xf numFmtId="0" fontId="46" fillId="0" borderId="0"/>
    <xf numFmtId="0" fontId="56" fillId="0" borderId="52"/>
    <xf numFmtId="0" fontId="278" fillId="48" borderId="83"/>
    <xf numFmtId="0" fontId="70" fillId="0" borderId="0"/>
    <xf numFmtId="0" fontId="278" fillId="0" borderId="0"/>
    <xf numFmtId="0" fontId="70" fillId="0" borderId="0"/>
    <xf numFmtId="0" fontId="59" fillId="0" borderId="54"/>
    <xf numFmtId="0" fontId="56" fillId="0" borderId="52"/>
    <xf numFmtId="0" fontId="70" fillId="0" borderId="0"/>
    <xf numFmtId="0" fontId="70" fillId="0" borderId="0"/>
    <xf numFmtId="0" fontId="278" fillId="0" borderId="0"/>
    <xf numFmtId="0" fontId="19" fillId="0" borderId="0"/>
    <xf numFmtId="0" fontId="70" fillId="0" borderId="0"/>
    <xf numFmtId="0" fontId="70" fillId="0" borderId="0"/>
    <xf numFmtId="0" fontId="272" fillId="82" borderId="116"/>
    <xf numFmtId="0" fontId="70" fillId="0" borderId="0"/>
    <xf numFmtId="0" fontId="19" fillId="0" borderId="0"/>
    <xf numFmtId="0" fontId="270" fillId="0" borderId="112"/>
    <xf numFmtId="0" fontId="270" fillId="0" borderId="112"/>
    <xf numFmtId="0" fontId="278" fillId="0" borderId="0"/>
    <xf numFmtId="0" fontId="19" fillId="0" borderId="0"/>
    <xf numFmtId="0" fontId="70" fillId="0" borderId="0"/>
    <xf numFmtId="0" fontId="19" fillId="0" borderId="0"/>
    <xf numFmtId="0" fontId="19" fillId="0" borderId="0"/>
    <xf numFmtId="0" fontId="17" fillId="45" borderId="0"/>
    <xf numFmtId="0" fontId="278" fillId="0" borderId="0"/>
    <xf numFmtId="0" fontId="270" fillId="0" borderId="112"/>
    <xf numFmtId="0" fontId="19" fillId="25" borderId="0"/>
    <xf numFmtId="0" fontId="278" fillId="0" borderId="0"/>
    <xf numFmtId="0" fontId="70" fillId="0" borderId="0"/>
    <xf numFmtId="0" fontId="273" fillId="0" borderId="128"/>
    <xf numFmtId="0" fontId="70" fillId="0" borderId="0"/>
    <xf numFmtId="0" fontId="278" fillId="0" borderId="0"/>
    <xf numFmtId="0" fontId="139" fillId="44" borderId="61"/>
    <xf numFmtId="0" fontId="278" fillId="0" borderId="0"/>
    <xf numFmtId="0" fontId="70" fillId="0" borderId="0"/>
    <xf numFmtId="0" fontId="263" fillId="0" borderId="108"/>
    <xf numFmtId="0" fontId="270" fillId="0" borderId="112"/>
    <xf numFmtId="0" fontId="19" fillId="0" borderId="0"/>
    <xf numFmtId="0" fontId="58" fillId="0" borderId="0"/>
    <xf numFmtId="0" fontId="70" fillId="0" borderId="0"/>
    <xf numFmtId="0" fontId="278" fillId="0" borderId="0"/>
    <xf numFmtId="0" fontId="275" fillId="0" borderId="115"/>
    <xf numFmtId="0" fontId="56" fillId="0" borderId="52"/>
    <xf numFmtId="0" fontId="59" fillId="0" borderId="54"/>
    <xf numFmtId="0" fontId="19" fillId="0" borderId="0"/>
    <xf numFmtId="0" fontId="70" fillId="0" borderId="0"/>
    <xf numFmtId="0" fontId="19" fillId="0" borderId="0"/>
    <xf numFmtId="0" fontId="278" fillId="0" borderId="0"/>
    <xf numFmtId="0" fontId="46" fillId="0" borderId="0"/>
    <xf numFmtId="0" fontId="19" fillId="0" borderId="0"/>
    <xf numFmtId="0" fontId="70" fillId="0" borderId="0"/>
    <xf numFmtId="0" fontId="19" fillId="0" borderId="0"/>
    <xf numFmtId="0" fontId="8" fillId="43" borderId="0"/>
    <xf numFmtId="0" fontId="19" fillId="0" borderId="0"/>
    <xf numFmtId="0" fontId="70" fillId="39" borderId="0"/>
    <xf numFmtId="0" fontId="70" fillId="0" borderId="0"/>
    <xf numFmtId="0" fontId="70" fillId="0" borderId="0"/>
    <xf numFmtId="0" fontId="70" fillId="0" borderId="0"/>
    <xf numFmtId="0" fontId="19" fillId="0" borderId="0"/>
    <xf numFmtId="0" fontId="278" fillId="0" borderId="0"/>
    <xf numFmtId="0" fontId="70" fillId="0" borderId="0"/>
    <xf numFmtId="0" fontId="81" fillId="0" borderId="132"/>
    <xf numFmtId="0" fontId="19" fillId="0" borderId="0"/>
    <xf numFmtId="0" fontId="70" fillId="46" borderId="0"/>
    <xf numFmtId="0" fontId="278" fillId="0" borderId="0"/>
    <xf numFmtId="0" fontId="3" fillId="63" borderId="137"/>
    <xf numFmtId="0" fontId="139" fillId="44" borderId="61"/>
    <xf numFmtId="0" fontId="64" fillId="0" borderId="55"/>
    <xf numFmtId="0" fontId="278" fillId="0" borderId="0"/>
    <xf numFmtId="0" fontId="70" fillId="0" borderId="0"/>
    <xf numFmtId="0" fontId="70" fillId="0" borderId="0"/>
    <xf numFmtId="0" fontId="278" fillId="48" borderId="83"/>
    <xf numFmtId="0" fontId="278" fillId="0" borderId="0"/>
    <xf numFmtId="0" fontId="278" fillId="0" borderId="0"/>
    <xf numFmtId="0" fontId="28" fillId="0" borderId="0"/>
    <xf numFmtId="0" fontId="278" fillId="0" borderId="0"/>
    <xf numFmtId="0" fontId="278" fillId="0" borderId="0"/>
    <xf numFmtId="0" fontId="278" fillId="0" borderId="0"/>
    <xf numFmtId="0" fontId="270" fillId="0" borderId="112"/>
    <xf numFmtId="0" fontId="270" fillId="0" borderId="112"/>
    <xf numFmtId="0" fontId="70" fillId="0" borderId="0"/>
    <xf numFmtId="0" fontId="19" fillId="0" borderId="0"/>
    <xf numFmtId="0" fontId="70" fillId="0" borderId="0"/>
    <xf numFmtId="0" fontId="70" fillId="0" borderId="0"/>
    <xf numFmtId="0" fontId="278" fillId="0" borderId="0"/>
    <xf numFmtId="0" fontId="70" fillId="0" borderId="0"/>
    <xf numFmtId="0" fontId="70" fillId="0" borderId="0"/>
    <xf numFmtId="0" fontId="70" fillId="0" borderId="0"/>
    <xf numFmtId="0" fontId="278" fillId="0" borderId="0"/>
    <xf numFmtId="0" fontId="278" fillId="48" borderId="83"/>
    <xf numFmtId="0" fontId="139" fillId="44" borderId="61"/>
    <xf numFmtId="0" fontId="70" fillId="0" borderId="0"/>
    <xf numFmtId="0" fontId="59" fillId="0" borderId="0"/>
    <xf numFmtId="0" fontId="278" fillId="0" borderId="0"/>
    <xf numFmtId="0" fontId="70" fillId="0" borderId="0"/>
    <xf numFmtId="0" fontId="19" fillId="0" borderId="0"/>
    <xf numFmtId="0" fontId="70" fillId="0" borderId="0"/>
    <xf numFmtId="0" fontId="139" fillId="44" borderId="61"/>
    <xf numFmtId="0" fontId="70" fillId="0" borderId="0"/>
    <xf numFmtId="0" fontId="70" fillId="0" borderId="0"/>
    <xf numFmtId="0" fontId="70" fillId="0" borderId="0"/>
    <xf numFmtId="0" fontId="70" fillId="0" borderId="0"/>
    <xf numFmtId="0" fontId="70" fillId="0" borderId="0"/>
    <xf numFmtId="0" fontId="45" fillId="57" borderId="0"/>
    <xf numFmtId="0" fontId="19" fillId="0" borderId="0"/>
    <xf numFmtId="0" fontId="19" fillId="0" borderId="0"/>
    <xf numFmtId="0" fontId="70" fillId="0" borderId="0"/>
    <xf numFmtId="0" fontId="278" fillId="0" borderId="0"/>
    <xf numFmtId="0" fontId="70" fillId="0" borderId="0"/>
    <xf numFmtId="0" fontId="19" fillId="0" borderId="0"/>
    <xf numFmtId="0" fontId="19" fillId="0" borderId="0"/>
    <xf numFmtId="0" fontId="278" fillId="0" borderId="0"/>
    <xf numFmtId="0" fontId="270" fillId="0" borderId="112"/>
    <xf numFmtId="0" fontId="19" fillId="0" borderId="0"/>
    <xf numFmtId="0" fontId="19" fillId="0" borderId="0"/>
    <xf numFmtId="0" fontId="163" fillId="0" borderId="0"/>
    <xf numFmtId="0" fontId="70" fillId="0" borderId="0"/>
    <xf numFmtId="0" fontId="253" fillId="48" borderId="83"/>
    <xf numFmtId="0" fontId="19" fillId="0" borderId="0"/>
    <xf numFmtId="0" fontId="278" fillId="0" borderId="0"/>
    <xf numFmtId="0" fontId="24" fillId="0" borderId="57"/>
    <xf numFmtId="0" fontId="278" fillId="48" borderId="83"/>
    <xf numFmtId="0" fontId="70" fillId="0" borderId="0"/>
    <xf numFmtId="0" fontId="70" fillId="0" borderId="0"/>
    <xf numFmtId="0" fontId="70" fillId="0" borderId="0"/>
    <xf numFmtId="0" fontId="19" fillId="0" borderId="0"/>
    <xf numFmtId="0" fontId="19" fillId="0" borderId="0"/>
    <xf numFmtId="0" fontId="70" fillId="0" borderId="0"/>
    <xf numFmtId="0" fontId="19" fillId="0" borderId="0"/>
    <xf numFmtId="0" fontId="19" fillId="0" borderId="0"/>
    <xf numFmtId="0" fontId="70" fillId="0" borderId="0"/>
    <xf numFmtId="0" fontId="70" fillId="0" borderId="0"/>
    <xf numFmtId="0" fontId="19" fillId="0" borderId="0"/>
    <xf numFmtId="0" fontId="270" fillId="0" borderId="112"/>
    <xf numFmtId="0" fontId="19" fillId="0" borderId="0"/>
    <xf numFmtId="0" fontId="19" fillId="0" borderId="0"/>
    <xf numFmtId="0" fontId="19" fillId="0" borderId="0"/>
    <xf numFmtId="0" fontId="270" fillId="0" borderId="112"/>
    <xf numFmtId="0" fontId="70" fillId="0" borderId="0"/>
    <xf numFmtId="0" fontId="278" fillId="0" borderId="0"/>
    <xf numFmtId="0" fontId="270" fillId="0" borderId="112"/>
    <xf numFmtId="0" fontId="59" fillId="0" borderId="0"/>
    <xf numFmtId="0" fontId="278" fillId="48" borderId="83"/>
    <xf numFmtId="0" fontId="70" fillId="0" borderId="0"/>
    <xf numFmtId="0" fontId="168" fillId="79" borderId="0"/>
    <xf numFmtId="0" fontId="270" fillId="0" borderId="112"/>
    <xf numFmtId="0" fontId="70" fillId="0" borderId="0"/>
    <xf numFmtId="0" fontId="81" fillId="0" borderId="132"/>
    <xf numFmtId="0" fontId="70" fillId="0" borderId="0"/>
    <xf numFmtId="0" fontId="19" fillId="0" borderId="0"/>
    <xf numFmtId="0" fontId="19" fillId="0" borderId="0"/>
    <xf numFmtId="0" fontId="70" fillId="0" borderId="0"/>
    <xf numFmtId="0" fontId="70" fillId="0" borderId="0"/>
    <xf numFmtId="0" fontId="63" fillId="0" borderId="55"/>
    <xf numFmtId="0" fontId="46" fillId="0" borderId="0"/>
    <xf numFmtId="0" fontId="7" fillId="0" borderId="0"/>
    <xf numFmtId="0" fontId="278" fillId="0" borderId="0"/>
    <xf numFmtId="0" fontId="19" fillId="0" borderId="0"/>
    <xf numFmtId="0" fontId="70" fillId="0" borderId="0"/>
    <xf numFmtId="0" fontId="70" fillId="0" borderId="0"/>
    <xf numFmtId="0" fontId="278" fillId="48" borderId="83"/>
    <xf numFmtId="0" fontId="85" fillId="0" borderId="144"/>
    <xf numFmtId="0" fontId="70" fillId="0" borderId="0"/>
    <xf numFmtId="0" fontId="278" fillId="0" borderId="0"/>
    <xf numFmtId="0" fontId="278" fillId="0" borderId="0"/>
    <xf numFmtId="0" fontId="278" fillId="0" borderId="0"/>
    <xf numFmtId="0" fontId="19" fillId="0" borderId="0"/>
    <xf numFmtId="0" fontId="19" fillId="0" borderId="0"/>
    <xf numFmtId="0" fontId="57" fillId="0" borderId="53"/>
    <xf numFmtId="0" fontId="19" fillId="0" borderId="0"/>
    <xf numFmtId="0" fontId="3" fillId="63" borderId="137"/>
    <xf numFmtId="0" fontId="70" fillId="0" borderId="0"/>
    <xf numFmtId="0" fontId="70" fillId="42" borderId="0"/>
    <xf numFmtId="0" fontId="278" fillId="0" borderId="0"/>
    <xf numFmtId="0" fontId="19" fillId="0" borderId="0"/>
    <xf numFmtId="0" fontId="272" fillId="0" borderId="144"/>
    <xf numFmtId="0" fontId="70" fillId="0" borderId="0"/>
    <xf numFmtId="0" fontId="62" fillId="0" borderId="0"/>
    <xf numFmtId="0" fontId="19" fillId="0" borderId="0"/>
    <xf numFmtId="0" fontId="278" fillId="48" borderId="83"/>
    <xf numFmtId="0" fontId="278" fillId="0" borderId="0"/>
    <xf numFmtId="0" fontId="19" fillId="0" borderId="0"/>
    <xf numFmtId="0" fontId="278" fillId="0" borderId="0"/>
    <xf numFmtId="0" fontId="19" fillId="0" borderId="0"/>
    <xf numFmtId="0" fontId="57" fillId="0" borderId="53"/>
    <xf numFmtId="0" fontId="45" fillId="50" borderId="0"/>
    <xf numFmtId="0" fontId="52" fillId="0" borderId="0"/>
    <xf numFmtId="0" fontId="70" fillId="0" borderId="0"/>
    <xf numFmtId="0" fontId="70" fillId="0" borderId="0"/>
    <xf numFmtId="0" fontId="99" fillId="45" borderId="61"/>
    <xf numFmtId="0" fontId="74" fillId="47" borderId="0"/>
    <xf numFmtId="0" fontId="157" fillId="76" borderId="128"/>
    <xf numFmtId="0" fontId="278" fillId="0" borderId="0"/>
    <xf numFmtId="0" fontId="70" fillId="0" borderId="0"/>
    <xf numFmtId="0" fontId="278" fillId="0" borderId="0"/>
    <xf numFmtId="0" fontId="278" fillId="0" borderId="0"/>
    <xf numFmtId="0" fontId="70" fillId="0" borderId="0"/>
    <xf numFmtId="0" fontId="278" fillId="0" borderId="0"/>
    <xf numFmtId="0" fontId="278" fillId="0" borderId="0"/>
    <xf numFmtId="0" fontId="70" fillId="0" borderId="0"/>
    <xf numFmtId="0" fontId="19" fillId="14" borderId="50"/>
    <xf numFmtId="0" fontId="144" fillId="0" borderId="0"/>
    <xf numFmtId="0" fontId="70" fillId="0" borderId="0"/>
    <xf numFmtId="0" fontId="19" fillId="0" borderId="0"/>
    <xf numFmtId="0" fontId="70" fillId="0" borderId="0"/>
    <xf numFmtId="0" fontId="70" fillId="0" borderId="0"/>
    <xf numFmtId="0" fontId="19" fillId="0" borderId="0"/>
    <xf numFmtId="0" fontId="19" fillId="0" borderId="0"/>
    <xf numFmtId="0" fontId="70" fillId="0" borderId="0"/>
    <xf numFmtId="0" fontId="270" fillId="0" borderId="112"/>
    <xf numFmtId="0" fontId="70" fillId="0" borderId="0"/>
    <xf numFmtId="0" fontId="70" fillId="0" borderId="0"/>
    <xf numFmtId="0" fontId="70" fillId="0" borderId="0"/>
    <xf numFmtId="0" fontId="19" fillId="0" borderId="0"/>
    <xf numFmtId="0" fontId="70" fillId="0" borderId="0"/>
    <xf numFmtId="0" fontId="278" fillId="48" borderId="83"/>
    <xf numFmtId="0" fontId="19" fillId="0" borderId="0"/>
    <xf numFmtId="0" fontId="70" fillId="0" borderId="0"/>
    <xf numFmtId="0" fontId="278" fillId="0" borderId="0"/>
    <xf numFmtId="0" fontId="70" fillId="0" borderId="0"/>
    <xf numFmtId="0" fontId="70" fillId="0" borderId="0"/>
    <xf numFmtId="0" fontId="51" fillId="89" borderId="0"/>
    <xf numFmtId="0" fontId="19" fillId="0" borderId="0"/>
    <xf numFmtId="0" fontId="70" fillId="0" borderId="0"/>
    <xf numFmtId="0" fontId="70" fillId="0" borderId="0"/>
    <xf numFmtId="0" fontId="70" fillId="0" borderId="0"/>
    <xf numFmtId="0" fontId="270" fillId="0" borderId="112"/>
    <xf numFmtId="0" fontId="19" fillId="0" borderId="0"/>
    <xf numFmtId="0" fontId="19" fillId="0" borderId="0"/>
    <xf numFmtId="0" fontId="70" fillId="0" borderId="0"/>
    <xf numFmtId="0" fontId="70" fillId="0" borderId="0"/>
    <xf numFmtId="0" fontId="70" fillId="0" borderId="0"/>
    <xf numFmtId="0" fontId="70" fillId="0" borderId="0"/>
    <xf numFmtId="0" fontId="70" fillId="0" borderId="0"/>
    <xf numFmtId="0" fontId="19" fillId="0" borderId="0"/>
    <xf numFmtId="0" fontId="270" fillId="0" borderId="112"/>
    <xf numFmtId="0" fontId="70" fillId="0" borderId="0"/>
    <xf numFmtId="0" fontId="19" fillId="0" borderId="0"/>
    <xf numFmtId="0" fontId="278" fillId="0" borderId="0"/>
    <xf numFmtId="0" fontId="278" fillId="0" borderId="0"/>
    <xf numFmtId="0" fontId="139" fillId="44" borderId="61"/>
    <xf numFmtId="0" fontId="70" fillId="0" borderId="0"/>
    <xf numFmtId="0" fontId="278" fillId="0" borderId="0"/>
    <xf numFmtId="0" fontId="19" fillId="0" borderId="0"/>
    <xf numFmtId="0" fontId="278" fillId="0" borderId="0"/>
    <xf numFmtId="0" fontId="133" fillId="0" borderId="0"/>
    <xf numFmtId="0" fontId="70" fillId="0" borderId="0"/>
    <xf numFmtId="0" fontId="79" fillId="0" borderId="116"/>
    <xf numFmtId="0" fontId="70" fillId="0" borderId="0"/>
    <xf numFmtId="0" fontId="278" fillId="48" borderId="83"/>
    <xf numFmtId="0" fontId="278" fillId="0" borderId="0"/>
    <xf numFmtId="0" fontId="278" fillId="0" borderId="0"/>
    <xf numFmtId="0" fontId="278" fillId="0" borderId="0"/>
    <xf numFmtId="0" fontId="70" fillId="0" borderId="0"/>
    <xf numFmtId="0" fontId="70" fillId="0" borderId="0"/>
    <xf numFmtId="0" fontId="278" fillId="0" borderId="0"/>
    <xf numFmtId="0" fontId="26" fillId="0" borderId="106"/>
    <xf numFmtId="0" fontId="278" fillId="0" borderId="0"/>
    <xf numFmtId="0" fontId="272" fillId="82" borderId="116"/>
    <xf numFmtId="0" fontId="81" fillId="0" borderId="132"/>
    <xf numFmtId="0" fontId="70" fillId="0" borderId="0"/>
    <xf numFmtId="0" fontId="8" fillId="45" borderId="0"/>
    <xf numFmtId="0" fontId="19" fillId="0" borderId="0"/>
    <xf numFmtId="0" fontId="19" fillId="0" borderId="0"/>
    <xf numFmtId="0" fontId="19" fillId="0" borderId="0"/>
    <xf numFmtId="0" fontId="70" fillId="0" borderId="0"/>
    <xf numFmtId="0" fontId="19" fillId="0" borderId="0"/>
    <xf numFmtId="0" fontId="70" fillId="0" borderId="0"/>
    <xf numFmtId="0" fontId="278" fillId="0" borderId="0"/>
    <xf numFmtId="0" fontId="70" fillId="0" borderId="0"/>
    <xf numFmtId="0" fontId="208" fillId="1" borderId="132"/>
    <xf numFmtId="0" fontId="278" fillId="0" borderId="0"/>
    <xf numFmtId="0" fontId="70" fillId="0" borderId="0"/>
    <xf numFmtId="0" fontId="19" fillId="0" borderId="0"/>
    <xf numFmtId="0" fontId="270" fillId="0" borderId="112"/>
    <xf numFmtId="0" fontId="70" fillId="0" borderId="0"/>
    <xf numFmtId="0" fontId="19" fillId="0" borderId="0"/>
    <xf numFmtId="0" fontId="70" fillId="0" borderId="0"/>
    <xf numFmtId="0" fontId="278" fillId="0" borderId="0"/>
    <xf numFmtId="0" fontId="70" fillId="0" borderId="0"/>
    <xf numFmtId="0" fontId="80" fillId="0" borderId="59"/>
    <xf numFmtId="0" fontId="70" fillId="0" borderId="0"/>
    <xf numFmtId="0" fontId="70" fillId="0" borderId="0"/>
    <xf numFmtId="0" fontId="278" fillId="0" borderId="0"/>
    <xf numFmtId="0" fontId="70" fillId="0" borderId="0"/>
    <xf numFmtId="0" fontId="19" fillId="0" borderId="0"/>
    <xf numFmtId="0" fontId="70" fillId="0" borderId="0"/>
    <xf numFmtId="0" fontId="70" fillId="0" borderId="0"/>
    <xf numFmtId="0" fontId="105" fillId="0" borderId="63"/>
    <xf numFmtId="0" fontId="278" fillId="0" borderId="0"/>
    <xf numFmtId="0" fontId="19" fillId="21" borderId="0"/>
    <xf numFmtId="0" fontId="70" fillId="0" borderId="0"/>
    <xf numFmtId="0" fontId="46" fillId="0" borderId="0"/>
    <xf numFmtId="0" fontId="85" fillId="0" borderId="114"/>
    <xf numFmtId="0" fontId="19" fillId="0" borderId="0"/>
    <xf numFmtId="0" fontId="70" fillId="0" borderId="0"/>
    <xf numFmtId="0" fontId="19" fillId="0" borderId="0"/>
    <xf numFmtId="0" fontId="8" fillId="46" borderId="0"/>
    <xf numFmtId="0" fontId="278" fillId="0" borderId="0"/>
    <xf numFmtId="0" fontId="278" fillId="0" borderId="0"/>
    <xf numFmtId="0" fontId="278" fillId="0" borderId="0"/>
    <xf numFmtId="0" fontId="19" fillId="0" borderId="0"/>
    <xf numFmtId="0" fontId="19" fillId="0" borderId="0"/>
    <xf numFmtId="0" fontId="70" fillId="0" borderId="0"/>
    <xf numFmtId="0" fontId="50" fillId="0" borderId="0"/>
    <xf numFmtId="0" fontId="46" fillId="0" borderId="0"/>
    <xf numFmtId="0" fontId="19" fillId="0" borderId="0"/>
    <xf numFmtId="0" fontId="70" fillId="0" borderId="0"/>
    <xf numFmtId="0" fontId="197" fillId="52" borderId="0"/>
    <xf numFmtId="0" fontId="70" fillId="0" borderId="0"/>
    <xf numFmtId="0" fontId="70" fillId="0" borderId="0"/>
    <xf numFmtId="0" fontId="70" fillId="0" borderId="0"/>
    <xf numFmtId="0" fontId="76" fillId="55" borderId="0"/>
    <xf numFmtId="0" fontId="263" fillId="0" borderId="108"/>
    <xf numFmtId="0" fontId="70" fillId="0" borderId="0"/>
    <xf numFmtId="0" fontId="278" fillId="0" borderId="0"/>
    <xf numFmtId="0" fontId="270" fillId="0" borderId="112"/>
    <xf numFmtId="0" fontId="92" fillId="0" borderId="0"/>
    <xf numFmtId="0" fontId="70" fillId="0" borderId="0"/>
    <xf numFmtId="0" fontId="278" fillId="0" borderId="0"/>
    <xf numFmtId="0" fontId="70" fillId="0" borderId="0"/>
    <xf numFmtId="0" fontId="70" fillId="0" borderId="0"/>
    <xf numFmtId="0" fontId="56" fillId="0" borderId="52"/>
    <xf numFmtId="0" fontId="272" fillId="0" borderId="0"/>
    <xf numFmtId="0" fontId="70" fillId="0" borderId="0"/>
    <xf numFmtId="0" fontId="70" fillId="0" borderId="0"/>
    <xf numFmtId="0" fontId="19" fillId="0" borderId="0"/>
    <xf numFmtId="0" fontId="70" fillId="0" borderId="0"/>
    <xf numFmtId="0" fontId="38" fillId="42" borderId="0"/>
    <xf numFmtId="0" fontId="278" fillId="0" borderId="0"/>
    <xf numFmtId="0" fontId="278" fillId="48" borderId="83"/>
    <xf numFmtId="0" fontId="278" fillId="0" borderId="132"/>
    <xf numFmtId="0" fontId="19" fillId="0" borderId="0"/>
    <xf numFmtId="0" fontId="19" fillId="0" borderId="0"/>
    <xf numFmtId="0" fontId="278" fillId="48" borderId="83"/>
    <xf numFmtId="0" fontId="70" fillId="0" borderId="0"/>
    <xf numFmtId="0" fontId="278" fillId="0" borderId="0"/>
    <xf numFmtId="0" fontId="278" fillId="48" borderId="83"/>
    <xf numFmtId="0" fontId="8" fillId="45" borderId="0"/>
    <xf numFmtId="0" fontId="19" fillId="0" borderId="0"/>
    <xf numFmtId="0" fontId="278" fillId="0" borderId="0"/>
    <xf numFmtId="0" fontId="70" fillId="0" borderId="0"/>
    <xf numFmtId="0" fontId="70" fillId="0" borderId="0"/>
    <xf numFmtId="0" fontId="70" fillId="0" borderId="0"/>
    <xf numFmtId="0" fontId="19" fillId="0" borderId="0"/>
    <xf numFmtId="0" fontId="70" fillId="0" borderId="0"/>
    <xf numFmtId="0" fontId="278" fillId="0" borderId="0"/>
    <xf numFmtId="0" fontId="19" fillId="0" borderId="0"/>
    <xf numFmtId="0" fontId="270" fillId="0" borderId="112"/>
    <xf numFmtId="0" fontId="19" fillId="0" borderId="0"/>
    <xf numFmtId="0" fontId="52" fillId="0" borderId="0"/>
    <xf numFmtId="0" fontId="272" fillId="0" borderId="0"/>
    <xf numFmtId="0" fontId="19" fillId="0" borderId="0"/>
    <xf numFmtId="0" fontId="70" fillId="0" borderId="0"/>
    <xf numFmtId="0" fontId="70" fillId="0" borderId="0"/>
    <xf numFmtId="0" fontId="70" fillId="0" borderId="0"/>
    <xf numFmtId="0" fontId="19" fillId="0" borderId="0"/>
    <xf numFmtId="0" fontId="52" fillId="0" borderId="0"/>
    <xf numFmtId="0" fontId="278" fillId="0" borderId="0"/>
    <xf numFmtId="0" fontId="278" fillId="0" borderId="0"/>
    <xf numFmtId="0" fontId="70" fillId="0" borderId="0"/>
    <xf numFmtId="0" fontId="278" fillId="0" borderId="0"/>
    <xf numFmtId="0" fontId="70" fillId="0" borderId="0"/>
    <xf numFmtId="0" fontId="70" fillId="0" borderId="0"/>
    <xf numFmtId="0" fontId="19" fillId="0" borderId="0"/>
    <xf numFmtId="0" fontId="70" fillId="0" borderId="0"/>
    <xf numFmtId="0" fontId="278" fillId="0" borderId="0"/>
    <xf numFmtId="0" fontId="19" fillId="0" borderId="0"/>
    <xf numFmtId="0" fontId="59" fillId="0" borderId="54"/>
    <xf numFmtId="0" fontId="70" fillId="0" borderId="0"/>
    <xf numFmtId="0" fontId="19" fillId="0" borderId="0"/>
    <xf numFmtId="0" fontId="278" fillId="0" borderId="0"/>
    <xf numFmtId="0" fontId="70" fillId="0" borderId="0"/>
    <xf numFmtId="0" fontId="278" fillId="0" borderId="0"/>
    <xf numFmtId="0" fontId="139" fillId="44" borderId="61"/>
    <xf numFmtId="0" fontId="278" fillId="0" borderId="0"/>
    <xf numFmtId="0" fontId="64" fillId="0" borderId="55"/>
    <xf numFmtId="0" fontId="70" fillId="0" borderId="0"/>
    <xf numFmtId="0" fontId="70" fillId="0" borderId="0"/>
    <xf numFmtId="0" fontId="272" fillId="82" borderId="116"/>
    <xf numFmtId="0" fontId="70" fillId="0" borderId="0"/>
    <xf numFmtId="0" fontId="278" fillId="0" borderId="0"/>
    <xf numFmtId="0" fontId="19" fillId="0" borderId="0"/>
    <xf numFmtId="0" fontId="270" fillId="0" borderId="112"/>
    <xf numFmtId="0" fontId="8" fillId="46" borderId="0"/>
    <xf numFmtId="0" fontId="278" fillId="0" borderId="0"/>
    <xf numFmtId="0" fontId="59" fillId="0" borderId="54"/>
    <xf numFmtId="0" fontId="19" fillId="0" borderId="0"/>
    <xf numFmtId="0" fontId="46" fillId="0" borderId="0"/>
    <xf numFmtId="0" fontId="278" fillId="48" borderId="83"/>
    <xf numFmtId="0" fontId="19" fillId="0" borderId="0"/>
    <xf numFmtId="0" fontId="70" fillId="0" borderId="0"/>
    <xf numFmtId="0" fontId="19" fillId="0" borderId="0"/>
    <xf numFmtId="0" fontId="19" fillId="0" borderId="0"/>
    <xf numFmtId="0" fontId="70" fillId="0" borderId="0"/>
    <xf numFmtId="0" fontId="70" fillId="0" borderId="0"/>
    <xf numFmtId="0" fontId="278" fillId="48" borderId="83"/>
    <xf numFmtId="0" fontId="139" fillId="44" borderId="61"/>
    <xf numFmtId="0" fontId="278" fillId="0" borderId="0"/>
    <xf numFmtId="0" fontId="19" fillId="0" borderId="0"/>
    <xf numFmtId="0" fontId="46" fillId="0" borderId="0"/>
    <xf numFmtId="0" fontId="278" fillId="48" borderId="83"/>
    <xf numFmtId="0" fontId="59" fillId="0" borderId="54"/>
    <xf numFmtId="0" fontId="70" fillId="0" borderId="0"/>
    <xf numFmtId="0" fontId="278" fillId="0" borderId="0"/>
    <xf numFmtId="0" fontId="63" fillId="0" borderId="55"/>
    <xf numFmtId="0" fontId="57" fillId="0" borderId="53"/>
    <xf numFmtId="0" fontId="278" fillId="0" borderId="0"/>
    <xf numFmtId="0" fontId="19" fillId="0" borderId="0"/>
    <xf numFmtId="0" fontId="62" fillId="0" borderId="0"/>
    <xf numFmtId="0" fontId="59" fillId="0" borderId="54"/>
    <xf numFmtId="0" fontId="278" fillId="0" borderId="0"/>
    <xf numFmtId="0" fontId="81" fillId="0" borderId="132"/>
    <xf numFmtId="0" fontId="270" fillId="0" borderId="112"/>
    <xf numFmtId="0" fontId="70" fillId="0" borderId="0"/>
    <xf numFmtId="0" fontId="70" fillId="0" borderId="0"/>
    <xf numFmtId="0" fontId="70" fillId="0" borderId="0"/>
    <xf numFmtId="0" fontId="70" fillId="0" borderId="0"/>
    <xf numFmtId="0" fontId="278" fillId="0" borderId="0"/>
    <xf numFmtId="0" fontId="70" fillId="0" borderId="0"/>
    <xf numFmtId="0" fontId="19" fillId="0" borderId="0"/>
    <xf numFmtId="0" fontId="278" fillId="48" borderId="83"/>
    <xf numFmtId="0" fontId="140" fillId="44" borderId="61"/>
    <xf numFmtId="0" fontId="19" fillId="0" borderId="0"/>
    <xf numFmtId="0" fontId="70" fillId="0" borderId="0"/>
    <xf numFmtId="0" fontId="70" fillId="0" borderId="0"/>
    <xf numFmtId="0" fontId="45" fillId="26" borderId="0"/>
    <xf numFmtId="0" fontId="74" fillId="60" borderId="0"/>
    <xf numFmtId="0" fontId="278" fillId="0" borderId="0"/>
    <xf numFmtId="0" fontId="70" fillId="0" borderId="0"/>
    <xf numFmtId="0" fontId="70" fillId="0" borderId="0"/>
    <xf numFmtId="0" fontId="70" fillId="0" borderId="0"/>
    <xf numFmtId="0" fontId="19" fillId="0" borderId="0"/>
    <xf numFmtId="0" fontId="278" fillId="0" borderId="0"/>
    <xf numFmtId="0" fontId="278" fillId="0" borderId="0"/>
    <xf numFmtId="0" fontId="70" fillId="0" borderId="0"/>
    <xf numFmtId="0" fontId="139" fillId="44" borderId="61"/>
    <xf numFmtId="0" fontId="70" fillId="0" borderId="0"/>
    <xf numFmtId="0" fontId="70" fillId="0" borderId="0"/>
    <xf numFmtId="0" fontId="70" fillId="0" borderId="0"/>
    <xf numFmtId="0" fontId="19" fillId="0" borderId="0"/>
    <xf numFmtId="0" fontId="278" fillId="0" borderId="0"/>
    <xf numFmtId="0" fontId="70" fillId="0" borderId="0"/>
    <xf numFmtId="0" fontId="19" fillId="0" borderId="0"/>
    <xf numFmtId="0" fontId="70" fillId="42" borderId="0"/>
    <xf numFmtId="0" fontId="70" fillId="0" borderId="0"/>
    <xf numFmtId="0" fontId="19" fillId="0" borderId="0"/>
    <xf numFmtId="0" fontId="278" fillId="0" borderId="0"/>
    <xf numFmtId="0" fontId="19" fillId="0" borderId="0"/>
    <xf numFmtId="0" fontId="278" fillId="0" borderId="0"/>
    <xf numFmtId="0" fontId="70" fillId="0" borderId="0"/>
    <xf numFmtId="0" fontId="74" fillId="55" borderId="0"/>
    <xf numFmtId="0" fontId="70" fillId="0" borderId="0"/>
    <xf numFmtId="0" fontId="270" fillId="0" borderId="112"/>
    <xf numFmtId="0" fontId="19" fillId="0" borderId="0"/>
    <xf numFmtId="0" fontId="70" fillId="0" borderId="0"/>
    <xf numFmtId="0" fontId="19" fillId="0" borderId="0"/>
    <xf numFmtId="0" fontId="278" fillId="0" borderId="0"/>
    <xf numFmtId="0" fontId="278" fillId="0" borderId="0"/>
    <xf numFmtId="0" fontId="19" fillId="0" borderId="0"/>
    <xf numFmtId="0" fontId="70" fillId="0" borderId="0"/>
    <xf numFmtId="0" fontId="62" fillId="0" borderId="0"/>
    <xf numFmtId="0" fontId="8" fillId="48" borderId="0"/>
    <xf numFmtId="0" fontId="278" fillId="0" borderId="0"/>
    <xf numFmtId="0" fontId="19" fillId="0" borderId="0"/>
    <xf numFmtId="0" fontId="70" fillId="0" borderId="0"/>
    <xf numFmtId="0" fontId="19" fillId="0" borderId="0"/>
    <xf numFmtId="0" fontId="70" fillId="0" borderId="0"/>
    <xf numFmtId="0" fontId="278" fillId="0" borderId="0"/>
    <xf numFmtId="0" fontId="70" fillId="0" borderId="0"/>
    <xf numFmtId="0" fontId="278" fillId="0" borderId="0"/>
    <xf numFmtId="0" fontId="70" fillId="0" borderId="0"/>
    <xf numFmtId="0" fontId="278" fillId="0" borderId="0"/>
    <xf numFmtId="0" fontId="70" fillId="0" borderId="0"/>
    <xf numFmtId="0" fontId="19" fillId="0" borderId="0"/>
    <xf numFmtId="0" fontId="70" fillId="0" borderId="0"/>
    <xf numFmtId="0" fontId="19" fillId="29" borderId="0"/>
    <xf numFmtId="0" fontId="19" fillId="0" borderId="0"/>
    <xf numFmtId="0" fontId="70" fillId="0" borderId="0"/>
    <xf numFmtId="0" fontId="278" fillId="48" borderId="83"/>
    <xf numFmtId="0" fontId="8" fillId="44" borderId="0"/>
    <xf numFmtId="0" fontId="50" fillId="0" borderId="0"/>
    <xf numFmtId="0" fontId="19" fillId="0" borderId="0"/>
    <xf numFmtId="0" fontId="278" fillId="0" borderId="0"/>
    <xf numFmtId="0" fontId="19" fillId="0" borderId="0"/>
    <xf numFmtId="0" fontId="62" fillId="0" borderId="0"/>
    <xf numFmtId="0" fontId="278" fillId="48" borderId="83"/>
    <xf numFmtId="0" fontId="19" fillId="0" borderId="0"/>
    <xf numFmtId="0" fontId="19" fillId="0" borderId="0"/>
    <xf numFmtId="0" fontId="278" fillId="48" borderId="83"/>
    <xf numFmtId="0" fontId="278" fillId="0" borderId="0"/>
    <xf numFmtId="0" fontId="278" fillId="0" borderId="0"/>
    <xf numFmtId="0" fontId="70" fillId="0" borderId="0"/>
    <xf numFmtId="0" fontId="19" fillId="0" borderId="0"/>
    <xf numFmtId="0" fontId="278" fillId="0" borderId="0"/>
    <xf numFmtId="0" fontId="70" fillId="0" borderId="0"/>
    <xf numFmtId="0" fontId="50" fillId="0" borderId="0"/>
    <xf numFmtId="0" fontId="278" fillId="0" borderId="0"/>
    <xf numFmtId="0" fontId="19" fillId="0" borderId="0"/>
    <xf numFmtId="0" fontId="19" fillId="0" borderId="0"/>
    <xf numFmtId="0" fontId="70" fillId="0" borderId="0"/>
    <xf numFmtId="0" fontId="278" fillId="0" borderId="0"/>
    <xf numFmtId="0" fontId="70" fillId="0" borderId="0"/>
    <xf numFmtId="0" fontId="278" fillId="0" borderId="0"/>
    <xf numFmtId="0" fontId="19" fillId="0" borderId="0"/>
    <xf numFmtId="0" fontId="19" fillId="0" borderId="0"/>
    <xf numFmtId="0" fontId="70" fillId="0" borderId="0"/>
    <xf numFmtId="0" fontId="278" fillId="0" borderId="0"/>
    <xf numFmtId="0" fontId="278" fillId="0" borderId="0"/>
    <xf numFmtId="0" fontId="19" fillId="0" borderId="0"/>
    <xf numFmtId="0" fontId="278" fillId="0" borderId="0"/>
    <xf numFmtId="0" fontId="19" fillId="0" borderId="0"/>
    <xf numFmtId="0" fontId="278" fillId="0" borderId="0"/>
    <xf numFmtId="0" fontId="70" fillId="0" borderId="0"/>
    <xf numFmtId="0" fontId="278" fillId="0" borderId="0"/>
    <xf numFmtId="0" fontId="19" fillId="0" borderId="0"/>
    <xf numFmtId="0" fontId="50"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19" fillId="0" borderId="0"/>
    <xf numFmtId="0" fontId="70" fillId="0" borderId="0"/>
    <xf numFmtId="0" fontId="19" fillId="0" borderId="0"/>
    <xf numFmtId="0" fontId="278" fillId="0" borderId="0"/>
    <xf numFmtId="0" fontId="19" fillId="0" borderId="0"/>
    <xf numFmtId="0" fontId="270" fillId="0" borderId="112"/>
    <xf numFmtId="0" fontId="278" fillId="0" borderId="0"/>
    <xf numFmtId="0" fontId="70" fillId="0" borderId="0"/>
    <xf numFmtId="0" fontId="70" fillId="0" borderId="0"/>
    <xf numFmtId="0" fontId="253" fillId="48" borderId="83"/>
    <xf numFmtId="0" fontId="19" fillId="0" borderId="0"/>
    <xf numFmtId="0" fontId="278" fillId="0" borderId="0"/>
    <xf numFmtId="0" fontId="19" fillId="0" borderId="0"/>
    <xf numFmtId="0" fontId="70" fillId="0" borderId="0"/>
    <xf numFmtId="0" fontId="278" fillId="0" borderId="0"/>
    <xf numFmtId="0" fontId="70" fillId="0" borderId="0"/>
    <xf numFmtId="0" fontId="76" fillId="44" borderId="0"/>
    <xf numFmtId="0" fontId="70" fillId="0" borderId="0"/>
    <xf numFmtId="0" fontId="19" fillId="0" borderId="0"/>
    <xf numFmtId="0" fontId="99" fillId="45" borderId="61"/>
    <xf numFmtId="0" fontId="70" fillId="0" borderId="0"/>
    <xf numFmtId="0" fontId="19" fillId="0" borderId="0"/>
    <xf numFmtId="0" fontId="278" fillId="0" borderId="0"/>
    <xf numFmtId="0" fontId="70" fillId="0" borderId="0"/>
    <xf numFmtId="0" fontId="70" fillId="0" borderId="0"/>
    <xf numFmtId="0" fontId="19" fillId="0" borderId="0"/>
    <xf numFmtId="0" fontId="278" fillId="0" borderId="0"/>
    <xf numFmtId="0" fontId="278" fillId="48" borderId="83"/>
    <xf numFmtId="0" fontId="278" fillId="0" borderId="0"/>
    <xf numFmtId="0" fontId="19" fillId="0" borderId="0"/>
    <xf numFmtId="0" fontId="70" fillId="0" borderId="0"/>
    <xf numFmtId="0" fontId="278" fillId="0" borderId="0"/>
    <xf numFmtId="0" fontId="278" fillId="0" borderId="0"/>
    <xf numFmtId="0" fontId="59" fillId="0" borderId="54"/>
    <xf numFmtId="0" fontId="60" fillId="0" borderId="0"/>
    <xf numFmtId="0" fontId="19" fillId="0" borderId="0"/>
    <xf numFmtId="0" fontId="70" fillId="0" borderId="0"/>
    <xf numFmtId="0" fontId="278" fillId="48" borderId="83"/>
    <xf numFmtId="0" fontId="70" fillId="0" borderId="0"/>
    <xf numFmtId="0" fontId="68" fillId="0" borderId="0"/>
    <xf numFmtId="0" fontId="278" fillId="0" borderId="0"/>
    <xf numFmtId="0" fontId="70" fillId="0" borderId="0"/>
    <xf numFmtId="0" fontId="74" fillId="60" borderId="0"/>
    <xf numFmtId="0" fontId="70" fillId="0" borderId="0"/>
    <xf numFmtId="0" fontId="278" fillId="0" borderId="0"/>
    <xf numFmtId="0" fontId="278" fillId="0" borderId="0"/>
    <xf numFmtId="0" fontId="270" fillId="0" borderId="112"/>
    <xf numFmtId="0" fontId="76" fillId="44" borderId="0"/>
    <xf numFmtId="0" fontId="19" fillId="0" borderId="0"/>
    <xf numFmtId="0" fontId="278" fillId="0" borderId="0"/>
    <xf numFmtId="0" fontId="19" fillId="0" borderId="0"/>
    <xf numFmtId="0" fontId="19" fillId="0" borderId="0"/>
    <xf numFmtId="0" fontId="278" fillId="0" borderId="0"/>
    <xf numFmtId="0" fontId="270" fillId="0" borderId="112"/>
    <xf numFmtId="0" fontId="19" fillId="0" borderId="0"/>
    <xf numFmtId="0" fontId="278" fillId="0" borderId="0"/>
    <xf numFmtId="0" fontId="70" fillId="0" borderId="0"/>
    <xf numFmtId="0" fontId="19" fillId="24" borderId="0"/>
    <xf numFmtId="0" fontId="278" fillId="0" borderId="0"/>
    <xf numFmtId="0" fontId="70" fillId="0" borderId="0"/>
    <xf numFmtId="0" fontId="278" fillId="0" borderId="0"/>
    <xf numFmtId="0" fontId="81" fillId="0" borderId="132"/>
    <xf numFmtId="0" fontId="79" fillId="0" borderId="116"/>
    <xf numFmtId="0" fontId="278" fillId="0" borderId="0"/>
    <xf numFmtId="0" fontId="278" fillId="0" borderId="0"/>
    <xf numFmtId="0" fontId="278" fillId="0" borderId="0"/>
    <xf numFmtId="0" fontId="278" fillId="48" borderId="83"/>
    <xf numFmtId="0" fontId="74" fillId="55" borderId="0"/>
    <xf numFmtId="0" fontId="70" fillId="0" borderId="0"/>
    <xf numFmtId="0" fontId="70" fillId="0" borderId="0"/>
    <xf numFmtId="0" fontId="70" fillId="0" borderId="0"/>
    <xf numFmtId="0" fontId="70" fillId="0" borderId="0"/>
    <xf numFmtId="0" fontId="270" fillId="0" borderId="112"/>
    <xf numFmtId="0" fontId="278" fillId="0" borderId="0"/>
    <xf numFmtId="0" fontId="70" fillId="0" borderId="0"/>
    <xf numFmtId="0" fontId="19" fillId="0" borderId="0"/>
    <xf numFmtId="0" fontId="85" fillId="0" borderId="54"/>
    <xf numFmtId="0" fontId="70" fillId="46" borderId="0"/>
    <xf numFmtId="0" fontId="70" fillId="0" borderId="0"/>
    <xf numFmtId="0" fontId="70" fillId="0" borderId="0"/>
    <xf numFmtId="0" fontId="19" fillId="0" borderId="0"/>
    <xf numFmtId="0" fontId="278" fillId="0" borderId="0"/>
    <xf numFmtId="0" fontId="56" fillId="0" borderId="52"/>
    <xf numFmtId="0" fontId="19" fillId="0" borderId="0"/>
    <xf numFmtId="0" fontId="19" fillId="0" borderId="0"/>
    <xf numFmtId="0" fontId="19" fillId="0" borderId="0"/>
    <xf numFmtId="0" fontId="45" fillId="72" borderId="0"/>
    <xf numFmtId="0" fontId="278" fillId="0" borderId="0"/>
    <xf numFmtId="0" fontId="70" fillId="0" borderId="0"/>
    <xf numFmtId="0" fontId="70" fillId="0" borderId="0"/>
    <xf numFmtId="0" fontId="278" fillId="0" borderId="0"/>
    <xf numFmtId="0" fontId="70" fillId="0" borderId="0"/>
    <xf numFmtId="0" fontId="76" fillId="52" borderId="0"/>
    <xf numFmtId="0" fontId="74" fillId="53" borderId="0"/>
    <xf numFmtId="0" fontId="278" fillId="48" borderId="83"/>
    <xf numFmtId="0" fontId="19" fillId="17" borderId="0"/>
    <xf numFmtId="0" fontId="139" fillId="44" borderId="61"/>
    <xf numFmtId="0" fontId="19" fillId="0" borderId="0"/>
    <xf numFmtId="0" fontId="70" fillId="0" borderId="0"/>
    <xf numFmtId="0" fontId="278" fillId="0" borderId="0"/>
    <xf numFmtId="0" fontId="74" fillId="55" borderId="0"/>
    <xf numFmtId="0" fontId="270" fillId="0" borderId="112"/>
    <xf numFmtId="0" fontId="85" fillId="0" borderId="54"/>
    <xf numFmtId="0" fontId="70" fillId="0" borderId="0"/>
    <xf numFmtId="0" fontId="70" fillId="0" borderId="0"/>
    <xf numFmtId="0" fontId="70" fillId="0" borderId="0"/>
    <xf numFmtId="0" fontId="19" fillId="0" borderId="0"/>
    <xf numFmtId="0" fontId="278" fillId="0" borderId="116"/>
    <xf numFmtId="0" fontId="19" fillId="0" borderId="0"/>
    <xf numFmtId="0" fontId="278" fillId="48" borderId="83"/>
    <xf numFmtId="0" fontId="56" fillId="0" borderId="52"/>
    <xf numFmtId="0" fontId="19" fillId="0" borderId="0"/>
    <xf numFmtId="0" fontId="278" fillId="0" borderId="0"/>
    <xf numFmtId="0" fontId="74" fillId="55" borderId="0"/>
    <xf numFmtId="0" fontId="70" fillId="0" borderId="0"/>
    <xf numFmtId="0" fontId="81" fillId="0" borderId="0"/>
    <xf numFmtId="0" fontId="278" fillId="0" borderId="0"/>
    <xf numFmtId="0" fontId="70" fillId="0" borderId="0"/>
    <xf numFmtId="0" fontId="276" fillId="61" borderId="0"/>
    <xf numFmtId="0" fontId="278" fillId="0" borderId="0"/>
    <xf numFmtId="0" fontId="19" fillId="0" borderId="0"/>
    <xf numFmtId="0" fontId="70" fillId="0" borderId="0"/>
    <xf numFmtId="0" fontId="59" fillId="0" borderId="54"/>
    <xf numFmtId="0" fontId="70" fillId="0" borderId="0"/>
    <xf numFmtId="0" fontId="70" fillId="0" borderId="0"/>
    <xf numFmtId="0" fontId="270" fillId="0" borderId="112"/>
    <xf numFmtId="0" fontId="70" fillId="0" borderId="0"/>
    <xf numFmtId="0" fontId="70" fillId="0" borderId="0"/>
    <xf numFmtId="0" fontId="278" fillId="0" borderId="0"/>
    <xf numFmtId="0" fontId="278" fillId="0" borderId="0"/>
    <xf numFmtId="0" fontId="278" fillId="0" borderId="0"/>
    <xf numFmtId="0" fontId="59" fillId="0" borderId="54"/>
    <xf numFmtId="0" fontId="278" fillId="0" borderId="0"/>
    <xf numFmtId="0" fontId="19" fillId="0" borderId="0"/>
    <xf numFmtId="0" fontId="270" fillId="0" borderId="112"/>
    <xf numFmtId="0" fontId="70" fillId="0" borderId="0"/>
    <xf numFmtId="0" fontId="45" fillId="23" borderId="0"/>
    <xf numFmtId="0" fontId="278" fillId="0" borderId="0"/>
    <xf numFmtId="0" fontId="70" fillId="0" borderId="0"/>
    <xf numFmtId="0" fontId="270" fillId="0" borderId="112"/>
    <xf numFmtId="0" fontId="139" fillId="44" borderId="61"/>
    <xf numFmtId="0" fontId="70" fillId="0" borderId="0"/>
    <xf numFmtId="0" fontId="19" fillId="0" borderId="0"/>
    <xf numFmtId="0" fontId="278" fillId="48" borderId="83"/>
    <xf numFmtId="0" fontId="70" fillId="0" borderId="0"/>
    <xf numFmtId="0" fontId="139" fillId="44" borderId="61"/>
    <xf numFmtId="0" fontId="63" fillId="0" borderId="55"/>
    <xf numFmtId="0" fontId="70" fillId="0" borderId="0"/>
    <xf numFmtId="0" fontId="19" fillId="0" borderId="0"/>
    <xf numFmtId="0" fontId="45" fillId="59" borderId="0"/>
    <xf numFmtId="0" fontId="19" fillId="0" borderId="0"/>
    <xf numFmtId="0" fontId="70" fillId="0" borderId="0"/>
    <xf numFmtId="0" fontId="278" fillId="0" borderId="0"/>
    <xf numFmtId="0" fontId="278" fillId="0" borderId="0"/>
    <xf numFmtId="0" fontId="139" fillId="44" borderId="61"/>
    <xf numFmtId="0" fontId="19" fillId="0" borderId="0"/>
    <xf numFmtId="0" fontId="192" fillId="0" borderId="79"/>
    <xf numFmtId="0" fontId="19" fillId="0" borderId="0"/>
    <xf numFmtId="0" fontId="139" fillId="44" borderId="61"/>
    <xf numFmtId="0" fontId="139" fillId="44" borderId="61"/>
    <xf numFmtId="0" fontId="278" fillId="0" borderId="0"/>
    <xf numFmtId="0" fontId="19" fillId="44" borderId="0"/>
    <xf numFmtId="0" fontId="278" fillId="0" borderId="0"/>
    <xf numFmtId="0" fontId="19" fillId="0" borderId="0"/>
    <xf numFmtId="0" fontId="70" fillId="0" borderId="0"/>
    <xf numFmtId="0" fontId="19" fillId="0" borderId="0"/>
    <xf numFmtId="0" fontId="70" fillId="0" borderId="0"/>
    <xf numFmtId="0" fontId="270" fillId="0" borderId="112"/>
    <xf numFmtId="0" fontId="278" fillId="0" borderId="0"/>
    <xf numFmtId="0" fontId="70" fillId="0" borderId="0"/>
    <xf numFmtId="0" fontId="70" fillId="0" borderId="0"/>
    <xf numFmtId="0" fontId="278" fillId="0" borderId="0"/>
    <xf numFmtId="0" fontId="70" fillId="0" borderId="0"/>
    <xf numFmtId="0" fontId="70" fillId="0" borderId="0"/>
    <xf numFmtId="0" fontId="19" fillId="0" borderId="0"/>
    <xf numFmtId="0" fontId="70" fillId="0" borderId="0"/>
    <xf numFmtId="0" fontId="19" fillId="33" borderId="0"/>
    <xf numFmtId="0" fontId="139" fillId="44" borderId="61"/>
    <xf numFmtId="0" fontId="272" fillId="0" borderId="144"/>
    <xf numFmtId="0" fontId="70" fillId="40" borderId="0"/>
    <xf numFmtId="0" fontId="139" fillId="44" borderId="61"/>
    <xf numFmtId="0" fontId="278" fillId="0" borderId="0"/>
    <xf numFmtId="0" fontId="70" fillId="0" borderId="0"/>
    <xf numFmtId="0" fontId="70" fillId="0" borderId="0"/>
    <xf numFmtId="0" fontId="278" fillId="48" borderId="83"/>
    <xf numFmtId="0" fontId="70" fillId="0" borderId="0"/>
    <xf numFmtId="0" fontId="70" fillId="0" borderId="0"/>
    <xf numFmtId="0" fontId="70" fillId="0" borderId="0"/>
    <xf numFmtId="0" fontId="278" fillId="48" borderId="83"/>
    <xf numFmtId="0" fontId="47" fillId="0" borderId="0"/>
    <xf numFmtId="0" fontId="19" fillId="0" borderId="0"/>
    <xf numFmtId="0" fontId="70" fillId="0" borderId="0"/>
    <xf numFmtId="0" fontId="142" fillId="0" borderId="0"/>
    <xf numFmtId="0" fontId="64" fillId="0" borderId="55"/>
    <xf numFmtId="0" fontId="19" fillId="0" borderId="0"/>
    <xf numFmtId="0" fontId="278" fillId="48" borderId="83"/>
    <xf numFmtId="0" fontId="119" fillId="0" borderId="54"/>
    <xf numFmtId="0" fontId="59" fillId="0" borderId="54"/>
    <xf numFmtId="0" fontId="139" fillId="44" borderId="61"/>
    <xf numFmtId="0" fontId="19" fillId="0" borderId="0"/>
    <xf numFmtId="0" fontId="278" fillId="0" borderId="0"/>
    <xf numFmtId="0" fontId="19" fillId="0" borderId="0"/>
    <xf numFmtId="0" fontId="45" fillId="18" borderId="0"/>
    <xf numFmtId="0" fontId="278" fillId="0" borderId="0"/>
    <xf numFmtId="0" fontId="59" fillId="0" borderId="54"/>
    <xf numFmtId="0" fontId="19" fillId="0" borderId="0"/>
    <xf numFmtId="0" fontId="70" fillId="0" borderId="0"/>
    <xf numFmtId="0" fontId="64" fillId="0" borderId="55"/>
    <xf numFmtId="0" fontId="59" fillId="0" borderId="54"/>
    <xf numFmtId="0" fontId="278" fillId="0" borderId="0"/>
    <xf numFmtId="0" fontId="59" fillId="0" borderId="0"/>
    <xf numFmtId="0" fontId="278" fillId="48" borderId="83"/>
    <xf numFmtId="0" fontId="19" fillId="0" borderId="0"/>
    <xf numFmtId="0" fontId="70" fillId="0" borderId="0"/>
    <xf numFmtId="0" fontId="8" fillId="51" borderId="0"/>
    <xf numFmtId="0" fontId="19" fillId="0" borderId="0"/>
    <xf numFmtId="0" fontId="122" fillId="0" borderId="66"/>
    <xf numFmtId="0" fontId="70" fillId="0" borderId="0"/>
    <xf numFmtId="0" fontId="19" fillId="0" borderId="0"/>
    <xf numFmtId="0" fontId="278" fillId="0" borderId="0"/>
    <xf numFmtId="0" fontId="70" fillId="0" borderId="0"/>
    <xf numFmtId="0" fontId="59" fillId="0" borderId="54"/>
    <xf numFmtId="0" fontId="8" fillId="51" borderId="0"/>
    <xf numFmtId="0" fontId="8" fillId="44" borderId="0"/>
    <xf numFmtId="0" fontId="70" fillId="0" borderId="0"/>
    <xf numFmtId="0" fontId="8" fillId="43" borderId="0"/>
    <xf numFmtId="0" fontId="99" fillId="45" borderId="61"/>
    <xf numFmtId="0" fontId="70" fillId="0" borderId="0"/>
    <xf numFmtId="0" fontId="270" fillId="0" borderId="112"/>
    <xf numFmtId="0" fontId="70" fillId="0" borderId="0"/>
    <xf numFmtId="0" fontId="19" fillId="0" borderId="0"/>
    <xf numFmtId="0" fontId="59" fillId="0" borderId="54"/>
    <xf numFmtId="0" fontId="99" fillId="45" borderId="61"/>
    <xf numFmtId="0" fontId="139" fillId="44" borderId="61"/>
    <xf numFmtId="0" fontId="253" fillId="48" borderId="83"/>
    <xf numFmtId="0" fontId="278" fillId="0" borderId="0"/>
    <xf numFmtId="0" fontId="85" fillId="0" borderId="114"/>
    <xf numFmtId="0" fontId="56" fillId="0" borderId="52"/>
    <xf numFmtId="0" fontId="70" fillId="0" borderId="0"/>
    <xf numFmtId="0" fontId="19" fillId="0" borderId="0"/>
    <xf numFmtId="0" fontId="140" fillId="44" borderId="61"/>
    <xf numFmtId="0" fontId="278" fillId="0" borderId="0"/>
    <xf numFmtId="0" fontId="270" fillId="0" borderId="112"/>
    <xf numFmtId="0" fontId="134" fillId="0" borderId="110"/>
    <xf numFmtId="0" fontId="278" fillId="0" borderId="0"/>
    <xf numFmtId="0" fontId="19" fillId="0" borderId="0"/>
    <xf numFmtId="0" fontId="278" fillId="0" borderId="0"/>
    <xf numFmtId="0" fontId="19" fillId="0" borderId="0"/>
    <xf numFmtId="0" fontId="19" fillId="0" borderId="0"/>
    <xf numFmtId="0" fontId="141" fillId="0" borderId="168"/>
    <xf numFmtId="0" fontId="19" fillId="0" borderId="0"/>
    <xf numFmtId="0" fontId="50" fillId="0" borderId="0"/>
    <xf numFmtId="0" fontId="70" fillId="0" borderId="0"/>
    <xf numFmtId="0" fontId="278" fillId="48" borderId="83"/>
    <xf numFmtId="0" fontId="19" fillId="0" borderId="0"/>
    <xf numFmtId="0" fontId="70" fillId="0" borderId="0"/>
    <xf numFmtId="0" fontId="70" fillId="0" borderId="0"/>
    <xf numFmtId="0" fontId="278" fillId="0" borderId="0"/>
    <xf numFmtId="0" fontId="19" fillId="0" borderId="0"/>
    <xf numFmtId="0" fontId="70" fillId="0" borderId="0"/>
    <xf numFmtId="0" fontId="19" fillId="0" borderId="0"/>
    <xf numFmtId="0" fontId="278" fillId="0" borderId="0"/>
    <xf numFmtId="0" fontId="70" fillId="0" borderId="0"/>
    <xf numFmtId="0" fontId="278" fillId="0" borderId="0"/>
    <xf numFmtId="0" fontId="63" fillId="0" borderId="55"/>
    <xf numFmtId="0" fontId="19" fillId="0" borderId="0"/>
    <xf numFmtId="0" fontId="59" fillId="0" borderId="54"/>
    <xf numFmtId="0" fontId="253" fillId="48" borderId="83"/>
    <xf numFmtId="0" fontId="19" fillId="0" borderId="0"/>
    <xf numFmtId="0" fontId="278" fillId="0" borderId="0"/>
    <xf numFmtId="0" fontId="278" fillId="0" borderId="0"/>
    <xf numFmtId="0" fontId="278" fillId="0" borderId="0"/>
    <xf numFmtId="0" fontId="278" fillId="0" borderId="0"/>
    <xf numFmtId="0" fontId="19" fillId="0" borderId="0"/>
    <xf numFmtId="0" fontId="70" fillId="0" borderId="0"/>
    <xf numFmtId="0" fontId="70" fillId="0" borderId="0"/>
    <xf numFmtId="0" fontId="19" fillId="0" borderId="0"/>
    <xf numFmtId="0" fontId="21" fillId="0" borderId="111"/>
    <xf numFmtId="0" fontId="74" fillId="55" borderId="0"/>
    <xf numFmtId="0" fontId="63" fillId="0" borderId="55"/>
    <xf numFmtId="0" fontId="19" fillId="0" borderId="0"/>
    <xf numFmtId="0" fontId="74" fillId="54" borderId="0"/>
    <xf numFmtId="0" fontId="278" fillId="0" borderId="0"/>
    <xf numFmtId="0" fontId="270" fillId="0" borderId="112"/>
    <xf numFmtId="0" fontId="70" fillId="0" borderId="0"/>
    <xf numFmtId="0" fontId="278" fillId="0" borderId="92"/>
    <xf numFmtId="0" fontId="63" fillId="0" borderId="55"/>
    <xf numFmtId="0" fontId="278" fillId="0" borderId="0"/>
    <xf numFmtId="0" fontId="278" fillId="0" borderId="0"/>
    <xf numFmtId="0" fontId="278" fillId="48" borderId="83"/>
    <xf numFmtId="0" fontId="278" fillId="0" borderId="0"/>
    <xf numFmtId="0" fontId="70" fillId="0" borderId="0"/>
    <xf numFmtId="0" fontId="70" fillId="0" borderId="0"/>
    <xf numFmtId="0" fontId="19" fillId="0" borderId="0"/>
    <xf numFmtId="0" fontId="70" fillId="0" borderId="0"/>
    <xf numFmtId="0" fontId="19" fillId="0" borderId="0"/>
    <xf numFmtId="0" fontId="70" fillId="0" borderId="0"/>
    <xf numFmtId="0" fontId="270" fillId="0" borderId="112"/>
    <xf numFmtId="0" fontId="70" fillId="0" borderId="0"/>
    <xf numFmtId="0" fontId="278" fillId="0" borderId="78"/>
    <xf numFmtId="0" fontId="278" fillId="0" borderId="0"/>
    <xf numFmtId="0" fontId="70" fillId="0" borderId="0"/>
    <xf numFmtId="0" fontId="203" fillId="0" borderId="0"/>
    <xf numFmtId="0" fontId="19" fillId="0" borderId="0"/>
    <xf numFmtId="0" fontId="19" fillId="0" borderId="0"/>
    <xf numFmtId="0" fontId="50" fillId="0" borderId="0"/>
    <xf numFmtId="0" fontId="278" fillId="0" borderId="0"/>
    <xf numFmtId="0" fontId="278" fillId="0" borderId="0"/>
    <xf numFmtId="0" fontId="68" fillId="0" borderId="0"/>
    <xf numFmtId="0" fontId="70" fillId="0" borderId="0"/>
    <xf numFmtId="0" fontId="70" fillId="0" borderId="0"/>
    <xf numFmtId="0" fontId="278" fillId="0" borderId="0"/>
    <xf numFmtId="0" fontId="70" fillId="0" borderId="0"/>
    <xf numFmtId="0" fontId="74" fillId="47" borderId="0"/>
    <xf numFmtId="0" fontId="70" fillId="0" borderId="0"/>
    <xf numFmtId="0" fontId="17" fillId="2" borderId="0"/>
    <xf numFmtId="0" fontId="270" fillId="0" borderId="112"/>
    <xf numFmtId="0" fontId="278" fillId="0" borderId="0"/>
    <xf numFmtId="0" fontId="19" fillId="0" borderId="0"/>
    <xf numFmtId="0" fontId="139" fillId="44" borderId="61"/>
    <xf numFmtId="0" fontId="19" fillId="0" borderId="0"/>
    <xf numFmtId="0" fontId="139" fillId="44" borderId="61"/>
    <xf numFmtId="0" fontId="70" fillId="0" borderId="0"/>
    <xf numFmtId="0" fontId="253" fillId="48" borderId="83"/>
    <xf numFmtId="0" fontId="52" fillId="0" borderId="0"/>
    <xf numFmtId="0" fontId="19" fillId="0" borderId="0"/>
    <xf numFmtId="0" fontId="70" fillId="0" borderId="0"/>
    <xf numFmtId="0" fontId="70" fillId="0" borderId="0"/>
    <xf numFmtId="0" fontId="278" fillId="0" borderId="0"/>
    <xf numFmtId="0" fontId="278" fillId="0" borderId="0"/>
    <xf numFmtId="0" fontId="19" fillId="0" borderId="0"/>
    <xf numFmtId="0" fontId="70" fillId="0" borderId="0"/>
    <xf numFmtId="0" fontId="70" fillId="0" borderId="0"/>
    <xf numFmtId="0" fontId="278" fillId="0" borderId="0"/>
    <xf numFmtId="0" fontId="278" fillId="0" borderId="0"/>
    <xf numFmtId="0" fontId="19" fillId="0" borderId="0"/>
    <xf numFmtId="0" fontId="70" fillId="0" borderId="0"/>
    <xf numFmtId="0" fontId="59" fillId="0" borderId="0"/>
    <xf numFmtId="0" fontId="70" fillId="0" borderId="0"/>
    <xf numFmtId="0" fontId="278" fillId="0" borderId="0"/>
    <xf numFmtId="0" fontId="117" fillId="0" borderId="0"/>
    <xf numFmtId="0" fontId="70" fillId="0" borderId="0"/>
    <xf numFmtId="0" fontId="70" fillId="0" borderId="0"/>
    <xf numFmtId="0" fontId="19" fillId="0" borderId="0"/>
    <xf numFmtId="0" fontId="19" fillId="0" borderId="0"/>
    <xf numFmtId="0" fontId="278" fillId="0" borderId="0"/>
    <xf numFmtId="0" fontId="63" fillId="0" borderId="55"/>
    <xf numFmtId="0" fontId="270" fillId="0" borderId="112"/>
    <xf numFmtId="0" fontId="278" fillId="0" borderId="0"/>
    <xf numFmtId="0" fontId="19" fillId="0" borderId="0"/>
    <xf numFmtId="0" fontId="81" fillId="0" borderId="114"/>
    <xf numFmtId="0" fontId="70" fillId="0" borderId="0"/>
    <xf numFmtId="0" fontId="19" fillId="0" borderId="0"/>
    <xf numFmtId="0" fontId="70" fillId="0" borderId="0"/>
    <xf numFmtId="0" fontId="19" fillId="36" borderId="0"/>
    <xf numFmtId="0" fontId="70" fillId="0" borderId="0"/>
    <xf numFmtId="0" fontId="19" fillId="0" borderId="0"/>
    <xf numFmtId="0" fontId="70" fillId="0" borderId="0"/>
    <xf numFmtId="0" fontId="278" fillId="0" borderId="0"/>
    <xf numFmtId="0" fontId="270" fillId="0" borderId="112"/>
    <xf numFmtId="0" fontId="56" fillId="0" borderId="52"/>
    <xf numFmtId="0" fontId="70" fillId="0" borderId="0"/>
    <xf numFmtId="0" fontId="278" fillId="0" borderId="0"/>
    <xf numFmtId="0" fontId="278" fillId="0" borderId="0"/>
    <xf numFmtId="0" fontId="19" fillId="0" borderId="0"/>
    <xf numFmtId="0" fontId="70" fillId="0" borderId="0"/>
    <xf numFmtId="0" fontId="19" fillId="0" borderId="0"/>
    <xf numFmtId="0" fontId="278" fillId="0" borderId="0"/>
    <xf numFmtId="0" fontId="278" fillId="0" borderId="0"/>
    <xf numFmtId="0" fontId="278" fillId="0" borderId="0"/>
    <xf numFmtId="0" fontId="149" fillId="75" borderId="137"/>
    <xf numFmtId="0" fontId="278" fillId="48" borderId="83"/>
    <xf numFmtId="0" fontId="70" fillId="0" borderId="0"/>
    <xf numFmtId="0" fontId="19" fillId="0" borderId="0"/>
    <xf numFmtId="0" fontId="17" fillId="0" borderId="0"/>
    <xf numFmtId="0" fontId="70" fillId="0" borderId="0"/>
    <xf numFmtId="0" fontId="19" fillId="0" borderId="0"/>
    <xf numFmtId="0" fontId="19" fillId="0" borderId="0"/>
    <xf numFmtId="0" fontId="70" fillId="0" borderId="0"/>
    <xf numFmtId="0" fontId="56" fillId="0" borderId="52"/>
    <xf numFmtId="0" fontId="278" fillId="0" borderId="0"/>
    <xf numFmtId="0" fontId="19" fillId="0" borderId="0"/>
    <xf numFmtId="0" fontId="253" fillId="48" borderId="83"/>
    <xf numFmtId="0" fontId="70" fillId="0" borderId="0"/>
    <xf numFmtId="0" fontId="19" fillId="0" borderId="0"/>
    <xf numFmtId="0" fontId="70" fillId="0" borderId="0"/>
    <xf numFmtId="0" fontId="70" fillId="0" borderId="0"/>
    <xf numFmtId="0" fontId="19" fillId="0" borderId="0"/>
    <xf numFmtId="0" fontId="19" fillId="0" borderId="0"/>
    <xf numFmtId="0" fontId="19" fillId="0" borderId="0"/>
    <xf numFmtId="0" fontId="278" fillId="0" borderId="0"/>
    <xf numFmtId="0" fontId="19" fillId="0" borderId="0"/>
    <xf numFmtId="0" fontId="70" fillId="0" borderId="0"/>
    <xf numFmtId="0" fontId="19" fillId="0" borderId="0"/>
    <xf numFmtId="0" fontId="70" fillId="0" borderId="0"/>
    <xf numFmtId="0" fontId="278" fillId="0" borderId="0"/>
    <xf numFmtId="0" fontId="216" fillId="2" borderId="0"/>
    <xf numFmtId="0" fontId="65" fillId="0" borderId="0"/>
    <xf numFmtId="0" fontId="278" fillId="0" borderId="0"/>
    <xf numFmtId="0" fontId="278" fillId="48" borderId="83"/>
    <xf numFmtId="0" fontId="56" fillId="0" borderId="52"/>
    <xf numFmtId="0" fontId="45" fillId="43" borderId="0"/>
    <xf numFmtId="0" fontId="70" fillId="0" borderId="0"/>
    <xf numFmtId="0" fontId="70" fillId="0" borderId="0"/>
    <xf numFmtId="0" fontId="45" fillId="57" borderId="0"/>
    <xf numFmtId="0" fontId="278" fillId="0" borderId="0"/>
    <xf numFmtId="0" fontId="70" fillId="0" borderId="0"/>
    <xf numFmtId="0" fontId="19" fillId="0" borderId="0"/>
    <xf numFmtId="0" fontId="139" fillId="44" borderId="61"/>
    <xf numFmtId="0" fontId="149" fillId="75" borderId="137"/>
    <xf numFmtId="0" fontId="278" fillId="0" borderId="0"/>
    <xf numFmtId="0" fontId="70" fillId="0" borderId="0"/>
    <xf numFmtId="0" fontId="70" fillId="42" borderId="0"/>
    <xf numFmtId="0" fontId="70" fillId="0" borderId="0"/>
    <xf numFmtId="0" fontId="135" fillId="0" borderId="0"/>
    <xf numFmtId="0" fontId="19" fillId="0" borderId="0"/>
    <xf numFmtId="0" fontId="70" fillId="0" borderId="0"/>
    <xf numFmtId="0" fontId="70" fillId="0" borderId="0"/>
    <xf numFmtId="0" fontId="70" fillId="0" borderId="0"/>
    <xf numFmtId="0" fontId="19" fillId="0" borderId="0"/>
    <xf numFmtId="0" fontId="70" fillId="0" borderId="0"/>
    <xf numFmtId="0" fontId="19" fillId="0" borderId="0"/>
    <xf numFmtId="0" fontId="278" fillId="0" borderId="0"/>
    <xf numFmtId="0" fontId="85" fillId="0" borderId="144"/>
    <xf numFmtId="0" fontId="70" fillId="0" borderId="0"/>
    <xf numFmtId="0" fontId="70" fillId="0" borderId="0"/>
    <xf numFmtId="0" fontId="70" fillId="0" borderId="0"/>
    <xf numFmtId="0" fontId="19" fillId="0" borderId="0"/>
    <xf numFmtId="0" fontId="70" fillId="0" borderId="0"/>
    <xf numFmtId="0" fontId="70" fillId="0" borderId="0"/>
    <xf numFmtId="0" fontId="62" fillId="0" borderId="0"/>
    <xf numFmtId="0" fontId="19" fillId="0" borderId="0"/>
    <xf numFmtId="0" fontId="70" fillId="0" borderId="0"/>
    <xf numFmtId="0" fontId="270" fillId="0" borderId="112"/>
    <xf numFmtId="0" fontId="278" fillId="0" borderId="0"/>
    <xf numFmtId="0" fontId="70" fillId="0" borderId="0"/>
    <xf numFmtId="0" fontId="19" fillId="0" borderId="0"/>
    <xf numFmtId="0" fontId="70" fillId="0" borderId="0"/>
    <xf numFmtId="0" fontId="270" fillId="0" borderId="112"/>
    <xf numFmtId="0" fontId="185" fillId="0" borderId="0"/>
    <xf numFmtId="0" fontId="70" fillId="0" borderId="0"/>
    <xf numFmtId="0" fontId="17" fillId="0" borderId="114"/>
    <xf numFmtId="0" fontId="59" fillId="0" borderId="54"/>
    <xf numFmtId="0" fontId="70" fillId="0" borderId="0"/>
    <xf numFmtId="0" fontId="70" fillId="0" borderId="0"/>
    <xf numFmtId="0" fontId="278" fillId="48" borderId="83"/>
    <xf numFmtId="0" fontId="19" fillId="0" borderId="0"/>
    <xf numFmtId="0" fontId="70" fillId="0" borderId="0"/>
    <xf numFmtId="0" fontId="139" fillId="44" borderId="61"/>
    <xf numFmtId="0" fontId="81" fillId="0" borderId="132"/>
    <xf numFmtId="0" fontId="19" fillId="20" borderId="0"/>
    <xf numFmtId="0" fontId="278" fillId="0" borderId="0"/>
    <xf numFmtId="0" fontId="70" fillId="0" borderId="0"/>
    <xf numFmtId="0" fontId="278" fillId="0" borderId="0"/>
    <xf numFmtId="0" fontId="70" fillId="0" borderId="0"/>
    <xf numFmtId="0" fontId="58" fillId="0" borderId="0"/>
    <xf numFmtId="0" fontId="70" fillId="0" borderId="0"/>
    <xf numFmtId="0" fontId="19" fillId="0" borderId="0"/>
    <xf numFmtId="0" fontId="278" fillId="0" borderId="0"/>
    <xf numFmtId="0" fontId="250" fillId="107" borderId="168"/>
    <xf numFmtId="0" fontId="70" fillId="0" borderId="0"/>
    <xf numFmtId="0" fontId="19" fillId="0" borderId="0"/>
    <xf numFmtId="0" fontId="70" fillId="0" borderId="0"/>
    <xf numFmtId="0" fontId="139" fillId="44" borderId="61"/>
    <xf numFmtId="0" fontId="19" fillId="0" borderId="0"/>
    <xf numFmtId="0" fontId="19" fillId="0" borderId="0"/>
    <xf numFmtId="0" fontId="278" fillId="61" borderId="0"/>
    <xf numFmtId="0" fontId="70" fillId="0" borderId="0"/>
    <xf numFmtId="0" fontId="70" fillId="0" borderId="0"/>
    <xf numFmtId="0" fontId="70" fillId="0" borderId="0"/>
    <xf numFmtId="0" fontId="70" fillId="0" borderId="0"/>
    <xf numFmtId="0" fontId="19" fillId="0" borderId="0"/>
    <xf numFmtId="0" fontId="278" fillId="0" borderId="0"/>
    <xf numFmtId="0" fontId="139" fillId="44" borderId="61"/>
    <xf numFmtId="0" fontId="266" fillId="0" borderId="109"/>
    <xf numFmtId="0" fontId="278" fillId="0" borderId="0"/>
    <xf numFmtId="0" fontId="278" fillId="0" borderId="0"/>
    <xf numFmtId="0" fontId="70" fillId="0" borderId="0"/>
    <xf numFmtId="0" fontId="19" fillId="0" borderId="0"/>
    <xf numFmtId="0" fontId="70" fillId="0" borderId="0"/>
    <xf numFmtId="0" fontId="19" fillId="0" borderId="0"/>
    <xf numFmtId="0" fontId="139" fillId="44" borderId="61"/>
    <xf numFmtId="0" fontId="208" fillId="1" borderId="132"/>
    <xf numFmtId="0" fontId="70" fillId="0" borderId="0"/>
    <xf numFmtId="0" fontId="278" fillId="0" borderId="0"/>
    <xf numFmtId="0" fontId="70" fillId="0" borderId="0"/>
    <xf numFmtId="0" fontId="19" fillId="0" borderId="0"/>
    <xf numFmtId="0" fontId="208" fillId="0" borderId="0"/>
    <xf numFmtId="0" fontId="70" fillId="0" borderId="0"/>
    <xf numFmtId="0" fontId="19" fillId="0" borderId="0"/>
    <xf numFmtId="0" fontId="278" fillId="0" borderId="0"/>
    <xf numFmtId="0" fontId="278" fillId="0" borderId="0"/>
    <xf numFmtId="0" fontId="70" fillId="0" borderId="0"/>
    <xf numFmtId="0" fontId="74" fillId="53" borderId="0"/>
    <xf numFmtId="0" fontId="19" fillId="0" borderId="0"/>
    <xf numFmtId="0" fontId="139" fillId="44" borderId="61"/>
    <xf numFmtId="0" fontId="70" fillId="0" borderId="0"/>
    <xf numFmtId="0" fontId="276" fillId="0" borderId="132"/>
    <xf numFmtId="0" fontId="278" fillId="0" borderId="0"/>
    <xf numFmtId="0" fontId="19" fillId="14" borderId="50"/>
    <xf numFmtId="0" fontId="70" fillId="0" borderId="0"/>
    <xf numFmtId="0" fontId="70" fillId="0" borderId="0"/>
    <xf numFmtId="0" fontId="276" fillId="0" borderId="132"/>
    <xf numFmtId="0" fontId="70" fillId="0" borderId="0"/>
    <xf numFmtId="0" fontId="278" fillId="0" borderId="0"/>
    <xf numFmtId="0" fontId="19" fillId="0" borderId="0"/>
    <xf numFmtId="0" fontId="270" fillId="0" borderId="112"/>
    <xf numFmtId="0" fontId="19" fillId="0" borderId="0"/>
    <xf numFmtId="0" fontId="278" fillId="0" borderId="0"/>
    <xf numFmtId="0" fontId="19" fillId="0" borderId="0"/>
    <xf numFmtId="0" fontId="56" fillId="0" borderId="52"/>
    <xf numFmtId="0" fontId="19" fillId="0" borderId="0"/>
    <xf numFmtId="0" fontId="278" fillId="0" borderId="0"/>
    <xf numFmtId="0" fontId="278" fillId="48" borderId="83"/>
    <xf numFmtId="0" fontId="70" fillId="0" borderId="0"/>
    <xf numFmtId="0" fontId="70" fillId="42" borderId="0"/>
    <xf numFmtId="0" fontId="70" fillId="0" borderId="0"/>
    <xf numFmtId="0" fontId="70" fillId="0" borderId="0"/>
    <xf numFmtId="0" fontId="278" fillId="0" borderId="0"/>
    <xf numFmtId="0" fontId="19" fillId="0" borderId="0"/>
    <xf numFmtId="0" fontId="278" fillId="0" borderId="0"/>
    <xf numFmtId="0" fontId="278" fillId="0" borderId="0"/>
    <xf numFmtId="0" fontId="19" fillId="0" borderId="0"/>
    <xf numFmtId="0" fontId="70" fillId="0" borderId="0"/>
    <xf numFmtId="0" fontId="19" fillId="0" borderId="0"/>
    <xf numFmtId="0" fontId="70" fillId="0" borderId="0"/>
    <xf numFmtId="0" fontId="19" fillId="0" borderId="0"/>
    <xf numFmtId="0" fontId="19" fillId="0" borderId="0"/>
    <xf numFmtId="0" fontId="270" fillId="0" borderId="112"/>
    <xf numFmtId="0" fontId="278" fillId="48" borderId="83"/>
    <xf numFmtId="0" fontId="70" fillId="0" borderId="0"/>
    <xf numFmtId="0" fontId="278" fillId="0" borderId="0"/>
    <xf numFmtId="0" fontId="70" fillId="0" borderId="0"/>
    <xf numFmtId="0" fontId="278" fillId="0" borderId="0"/>
    <xf numFmtId="0" fontId="19" fillId="0" borderId="0"/>
    <xf numFmtId="0" fontId="70" fillId="0" borderId="0"/>
    <xf numFmtId="0" fontId="70" fillId="0" borderId="0"/>
    <xf numFmtId="0" fontId="270" fillId="0" borderId="112"/>
    <xf numFmtId="0" fontId="70" fillId="0" borderId="0"/>
    <xf numFmtId="0" fontId="17" fillId="70" borderId="124"/>
    <xf numFmtId="0" fontId="70" fillId="0" borderId="0"/>
    <xf numFmtId="0" fontId="278" fillId="0" borderId="0"/>
    <xf numFmtId="0" fontId="138" fillId="0" borderId="0"/>
    <xf numFmtId="0" fontId="70" fillId="0" borderId="0"/>
    <xf numFmtId="0" fontId="59" fillId="0" borderId="0"/>
    <xf numFmtId="0" fontId="45" fillId="43" borderId="0"/>
    <xf numFmtId="0" fontId="64" fillId="0" borderId="55"/>
    <xf numFmtId="0" fontId="56" fillId="0" borderId="52"/>
    <xf numFmtId="0" fontId="70" fillId="0" borderId="0"/>
    <xf numFmtId="0" fontId="70" fillId="0" borderId="0"/>
    <xf numFmtId="0" fontId="19" fillId="0" borderId="0"/>
    <xf numFmtId="0" fontId="273" fillId="0" borderId="128"/>
    <xf numFmtId="0" fontId="278" fillId="0" borderId="0"/>
    <xf numFmtId="0" fontId="119" fillId="0" borderId="54"/>
    <xf numFmtId="0" fontId="70" fillId="0" borderId="0"/>
    <xf numFmtId="0" fontId="278" fillId="0" borderId="0"/>
    <xf numFmtId="0" fontId="70" fillId="0" borderId="0"/>
    <xf numFmtId="0" fontId="59" fillId="0" borderId="54"/>
    <xf numFmtId="0" fontId="70" fillId="43" borderId="0"/>
    <xf numFmtId="0" fontId="70" fillId="0" borderId="0"/>
    <xf numFmtId="0" fontId="70" fillId="0" borderId="0"/>
    <xf numFmtId="0" fontId="46" fillId="0" borderId="0"/>
    <xf numFmtId="0" fontId="278" fillId="0" borderId="0"/>
    <xf numFmtId="0" fontId="70" fillId="0" borderId="0"/>
    <xf numFmtId="0" fontId="70" fillId="0" borderId="0"/>
    <xf numFmtId="0" fontId="278" fillId="0" borderId="0"/>
    <xf numFmtId="0" fontId="19" fillId="0" borderId="0"/>
    <xf numFmtId="0" fontId="278" fillId="0" borderId="0"/>
    <xf numFmtId="0" fontId="63" fillId="0" borderId="55"/>
    <xf numFmtId="0" fontId="278" fillId="48" borderId="83"/>
    <xf numFmtId="0" fontId="278" fillId="0" borderId="0"/>
    <xf numFmtId="0" fontId="19" fillId="0" borderId="0"/>
    <xf numFmtId="0" fontId="70" fillId="0" borderId="0"/>
    <xf numFmtId="0" fontId="278" fillId="0" borderId="0"/>
    <xf numFmtId="0" fontId="278" fillId="0" borderId="0"/>
    <xf numFmtId="0" fontId="70" fillId="0" borderId="0"/>
    <xf numFmtId="0" fontId="59" fillId="0" borderId="54"/>
    <xf numFmtId="0" fontId="278" fillId="48" borderId="83"/>
    <xf numFmtId="0" fontId="278" fillId="0" borderId="0"/>
    <xf numFmtId="0" fontId="278" fillId="0" borderId="0"/>
    <xf numFmtId="0" fontId="70" fillId="0" borderId="0"/>
    <xf numFmtId="0" fontId="19" fillId="0" borderId="0"/>
    <xf numFmtId="0" fontId="19" fillId="0" borderId="0"/>
    <xf numFmtId="0" fontId="19" fillId="0" borderId="0"/>
    <xf numFmtId="0" fontId="278" fillId="0" borderId="0"/>
    <xf numFmtId="0" fontId="278" fillId="0" borderId="0"/>
    <xf numFmtId="0" fontId="278" fillId="0" borderId="0"/>
    <xf numFmtId="0" fontId="70" fillId="0" borderId="0"/>
    <xf numFmtId="0" fontId="278" fillId="0" borderId="0"/>
    <xf numFmtId="0" fontId="56" fillId="0" borderId="52"/>
    <xf numFmtId="0" fontId="70" fillId="0" borderId="0"/>
    <xf numFmtId="0" fontId="115" fillId="0" borderId="0"/>
    <xf numFmtId="0" fontId="278" fillId="0" borderId="0"/>
    <xf numFmtId="0" fontId="70" fillId="0" borderId="0"/>
    <xf numFmtId="0" fontId="70" fillId="0" borderId="0"/>
    <xf numFmtId="0" fontId="19" fillId="0" borderId="0"/>
    <xf numFmtId="0" fontId="70" fillId="0" borderId="0"/>
    <xf numFmtId="0" fontId="70" fillId="0" borderId="0"/>
    <xf numFmtId="0" fontId="56" fillId="0" borderId="52"/>
    <xf numFmtId="0" fontId="70" fillId="0" borderId="0"/>
    <xf numFmtId="0" fontId="70" fillId="0" borderId="0"/>
    <xf numFmtId="0" fontId="58" fillId="0" borderId="0"/>
    <xf numFmtId="0" fontId="278" fillId="0" borderId="0"/>
    <xf numFmtId="0" fontId="70" fillId="0" borderId="0"/>
    <xf numFmtId="0" fontId="70" fillId="0" borderId="0"/>
    <xf numFmtId="0" fontId="19" fillId="0" borderId="0"/>
    <xf numFmtId="0" fontId="70" fillId="0" borderId="0"/>
    <xf numFmtId="0" fontId="278" fillId="0" borderId="0"/>
    <xf numFmtId="0" fontId="139" fillId="44" borderId="61"/>
    <xf numFmtId="0" fontId="139" fillId="44" borderId="61"/>
    <xf numFmtId="0" fontId="59" fillId="0" borderId="54"/>
    <xf numFmtId="0" fontId="19" fillId="0" borderId="0"/>
    <xf numFmtId="0" fontId="70" fillId="0" borderId="0"/>
    <xf numFmtId="0" fontId="278" fillId="0" borderId="0"/>
    <xf numFmtId="0" fontId="19" fillId="0" borderId="0"/>
    <xf numFmtId="0" fontId="70" fillId="0" borderId="0"/>
    <xf numFmtId="0" fontId="278" fillId="0" borderId="0"/>
    <xf numFmtId="0" fontId="70" fillId="0" borderId="0"/>
    <xf numFmtId="0" fontId="70" fillId="0" borderId="0"/>
    <xf numFmtId="0" fontId="99" fillId="45" borderId="61"/>
    <xf numFmtId="0" fontId="278" fillId="0" borderId="88"/>
    <xf numFmtId="0" fontId="19" fillId="0" borderId="0"/>
    <xf numFmtId="0" fontId="70" fillId="0" borderId="0"/>
    <xf numFmtId="0" fontId="70" fillId="0" borderId="0"/>
    <xf numFmtId="0" fontId="139" fillId="44" borderId="61"/>
    <xf numFmtId="0" fontId="19" fillId="0" borderId="0"/>
    <xf numFmtId="0" fontId="278" fillId="0" borderId="0"/>
    <xf numFmtId="0" fontId="19" fillId="36" borderId="0"/>
    <xf numFmtId="0" fontId="45" fillId="57" borderId="0"/>
    <xf numFmtId="0" fontId="70" fillId="0" borderId="0"/>
    <xf numFmtId="0" fontId="70" fillId="0" borderId="0"/>
    <xf numFmtId="0" fontId="138" fillId="0" borderId="0"/>
    <xf numFmtId="0" fontId="19" fillId="0" borderId="0"/>
    <xf numFmtId="0" fontId="70" fillId="0" borderId="0"/>
    <xf numFmtId="0" fontId="46" fillId="0" borderId="0"/>
    <xf numFmtId="0" fontId="278" fillId="0" borderId="0"/>
    <xf numFmtId="0" fontId="19" fillId="0" borderId="0"/>
    <xf numFmtId="0" fontId="70" fillId="0" borderId="0"/>
    <xf numFmtId="0" fontId="63" fillId="0" borderId="55"/>
    <xf numFmtId="0" fontId="64" fillId="0" borderId="55"/>
    <xf numFmtId="0" fontId="278" fillId="0" borderId="0"/>
    <xf numFmtId="0" fontId="70" fillId="0" borderId="0"/>
    <xf numFmtId="0" fontId="19" fillId="0" borderId="0"/>
    <xf numFmtId="0" fontId="70" fillId="0" borderId="0"/>
    <xf numFmtId="0" fontId="70" fillId="0" borderId="0"/>
    <xf numFmtId="0" fontId="278" fillId="48" borderId="83"/>
    <xf numFmtId="0" fontId="19" fillId="0" borderId="0"/>
    <xf numFmtId="0" fontId="19" fillId="0" borderId="0"/>
    <xf numFmtId="0" fontId="278" fillId="0" borderId="0"/>
    <xf numFmtId="0" fontId="70" fillId="0" borderId="0"/>
    <xf numFmtId="0" fontId="104" fillId="0" borderId="63"/>
    <xf numFmtId="0" fontId="70" fillId="0" borderId="0"/>
    <xf numFmtId="0" fontId="19" fillId="0" borderId="0"/>
    <xf numFmtId="0" fontId="278" fillId="0" borderId="0"/>
    <xf numFmtId="0" fontId="70" fillId="0" borderId="0"/>
    <xf numFmtId="0" fontId="70" fillId="0" borderId="0"/>
    <xf numFmtId="0" fontId="70" fillId="0" borderId="0"/>
    <xf numFmtId="0" fontId="70" fillId="0" borderId="0"/>
    <xf numFmtId="0" fontId="58" fillId="0" borderId="0"/>
    <xf numFmtId="0" fontId="272" fillId="82" borderId="116"/>
    <xf numFmtId="0" fontId="19" fillId="0" borderId="0"/>
    <xf numFmtId="0" fontId="70" fillId="0" borderId="0"/>
    <xf numFmtId="0" fontId="70" fillId="0" borderId="0"/>
    <xf numFmtId="0" fontId="19" fillId="0" borderId="0"/>
    <xf numFmtId="0" fontId="19" fillId="0" borderId="0"/>
    <xf numFmtId="0" fontId="278" fillId="0" borderId="0"/>
    <xf numFmtId="0" fontId="70" fillId="0" borderId="0"/>
    <xf numFmtId="0" fontId="19" fillId="0" borderId="0"/>
    <xf numFmtId="0" fontId="70" fillId="0" borderId="0"/>
    <xf numFmtId="0" fontId="70" fillId="0" borderId="0"/>
    <xf numFmtId="0" fontId="278" fillId="0" borderId="0"/>
    <xf numFmtId="0" fontId="255" fillId="0" borderId="0"/>
    <xf numFmtId="0" fontId="19" fillId="0" borderId="0"/>
    <xf numFmtId="0" fontId="278" fillId="0" borderId="0"/>
    <xf numFmtId="0" fontId="76" fillId="60" borderId="0"/>
    <xf numFmtId="0" fontId="70" fillId="0" borderId="0"/>
    <xf numFmtId="0" fontId="139" fillId="44" borderId="61"/>
    <xf numFmtId="0" fontId="19" fillId="0" borderId="0"/>
    <xf numFmtId="0" fontId="70" fillId="0" borderId="0"/>
    <xf numFmtId="0" fontId="139" fillId="44" borderId="61"/>
    <xf numFmtId="0" fontId="46" fillId="0" borderId="0"/>
    <xf numFmtId="0" fontId="273" fillId="0" borderId="128"/>
    <xf numFmtId="0" fontId="139" fillId="44" borderId="61"/>
    <xf numFmtId="0" fontId="70" fillId="0" borderId="0"/>
    <xf numFmtId="0" fontId="74" fillId="55" borderId="0"/>
    <xf numFmtId="0" fontId="113" fillId="0" borderId="0"/>
    <xf numFmtId="0" fontId="70" fillId="0" borderId="0"/>
    <xf numFmtId="0" fontId="70" fillId="0" borderId="0"/>
    <xf numFmtId="0" fontId="70" fillId="0" borderId="0"/>
    <xf numFmtId="0" fontId="278" fillId="0" borderId="0"/>
    <xf numFmtId="0" fontId="70" fillId="0" borderId="0"/>
    <xf numFmtId="0" fontId="19" fillId="0" borderId="0"/>
    <xf numFmtId="0" fontId="19" fillId="0" borderId="0"/>
    <xf numFmtId="0" fontId="278" fillId="0" borderId="0"/>
    <xf numFmtId="0" fontId="278" fillId="0" borderId="0"/>
    <xf numFmtId="0" fontId="139" fillId="44" borderId="61"/>
    <xf numFmtId="0" fontId="19" fillId="0" borderId="0"/>
    <xf numFmtId="0" fontId="19" fillId="0" borderId="0"/>
    <xf numFmtId="0" fontId="276" fillId="0" borderId="132"/>
    <xf numFmtId="0" fontId="278" fillId="0" borderId="0"/>
    <xf numFmtId="0" fontId="70" fillId="0" borderId="0"/>
    <xf numFmtId="0" fontId="70" fillId="0" borderId="0"/>
    <xf numFmtId="0" fontId="278" fillId="48" borderId="83"/>
    <xf numFmtId="0" fontId="99" fillId="45" borderId="61"/>
    <xf numFmtId="0" fontId="278" fillId="0" borderId="0"/>
    <xf numFmtId="0" fontId="70" fillId="0" borderId="0"/>
    <xf numFmtId="0" fontId="19" fillId="0" borderId="0"/>
    <xf numFmtId="0" fontId="19" fillId="0" borderId="0"/>
    <xf numFmtId="0" fontId="85" fillId="0" borderId="54"/>
    <xf numFmtId="0" fontId="270" fillId="0" borderId="112"/>
    <xf numFmtId="0" fontId="94" fillId="0" borderId="0"/>
    <xf numFmtId="0" fontId="19" fillId="0" borderId="0"/>
    <xf numFmtId="0" fontId="139" fillId="44" borderId="61"/>
    <xf numFmtId="0" fontId="70" fillId="0" borderId="0"/>
    <xf numFmtId="0" fontId="278" fillId="48" borderId="83"/>
    <xf numFmtId="0" fontId="56" fillId="0" borderId="52"/>
    <xf numFmtId="0" fontId="19" fillId="0" borderId="0"/>
    <xf numFmtId="0" fontId="278" fillId="0" borderId="67"/>
    <xf numFmtId="0" fontId="139" fillId="44" borderId="61"/>
    <xf numFmtId="0" fontId="70" fillId="0" borderId="0"/>
    <xf numFmtId="0" fontId="74" fillId="59" borderId="0"/>
    <xf numFmtId="0" fontId="278" fillId="0" borderId="0"/>
    <xf numFmtId="0" fontId="19" fillId="0" borderId="0"/>
    <xf numFmtId="0" fontId="278" fillId="0" borderId="0"/>
    <xf numFmtId="0" fontId="19" fillId="0" borderId="0"/>
    <xf numFmtId="0" fontId="59" fillId="0" borderId="54"/>
    <xf numFmtId="0" fontId="19" fillId="0" borderId="0"/>
    <xf numFmtId="0" fontId="19" fillId="0" borderId="0"/>
    <xf numFmtId="0" fontId="70" fillId="0" borderId="0"/>
    <xf numFmtId="0" fontId="70" fillId="42" borderId="0"/>
    <xf numFmtId="0" fontId="70" fillId="0" borderId="0"/>
    <xf numFmtId="0" fontId="19" fillId="0" borderId="0"/>
    <xf numFmtId="0" fontId="139" fillId="44" borderId="61"/>
    <xf numFmtId="0" fontId="192" fillId="0" borderId="79"/>
    <xf numFmtId="0" fontId="81" fillId="0" borderId="132"/>
    <xf numFmtId="0" fontId="278" fillId="0" borderId="0"/>
    <xf numFmtId="0" fontId="70" fillId="0" borderId="0"/>
    <xf numFmtId="0" fontId="70" fillId="0" borderId="0"/>
    <xf numFmtId="0" fontId="19" fillId="0" borderId="0"/>
    <xf numFmtId="0" fontId="270" fillId="0" borderId="112"/>
    <xf numFmtId="0" fontId="70" fillId="0" borderId="0"/>
    <xf numFmtId="0" fontId="278" fillId="0" borderId="0"/>
    <xf numFmtId="0" fontId="70" fillId="0" borderId="0"/>
    <xf numFmtId="0" fontId="278" fillId="0" borderId="0"/>
    <xf numFmtId="0" fontId="19" fillId="0" borderId="0"/>
    <xf numFmtId="0" fontId="259" fillId="0" borderId="0"/>
    <xf numFmtId="0" fontId="208" fillId="0" borderId="0"/>
    <xf numFmtId="0" fontId="272" fillId="82" borderId="116"/>
    <xf numFmtId="0" fontId="278" fillId="0" borderId="0"/>
    <xf numFmtId="0" fontId="139" fillId="44" borderId="61"/>
    <xf numFmtId="0" fontId="52" fillId="0" borderId="0"/>
    <xf numFmtId="0" fontId="70" fillId="0" borderId="0"/>
    <xf numFmtId="0" fontId="19" fillId="0" borderId="0"/>
    <xf numFmtId="0" fontId="70" fillId="0" borderId="0"/>
    <xf numFmtId="0" fontId="70" fillId="0" borderId="0"/>
    <xf numFmtId="0" fontId="19" fillId="0" borderId="0"/>
    <xf numFmtId="0" fontId="19" fillId="0" borderId="0"/>
    <xf numFmtId="0" fontId="19" fillId="0" borderId="0"/>
    <xf numFmtId="0" fontId="278" fillId="0" borderId="0"/>
    <xf numFmtId="0" fontId="270" fillId="0" borderId="112"/>
    <xf numFmtId="0" fontId="139" fillId="44" borderId="61"/>
    <xf numFmtId="0" fontId="278" fillId="48" borderId="83"/>
    <xf numFmtId="0" fontId="19" fillId="0" borderId="0"/>
    <xf numFmtId="0" fontId="19" fillId="0" borderId="0"/>
    <xf numFmtId="0" fontId="85" fillId="0" borderId="144"/>
    <xf numFmtId="0" fontId="19" fillId="0" borderId="0"/>
    <xf numFmtId="0" fontId="139" fillId="44" borderId="61"/>
    <xf numFmtId="0" fontId="278" fillId="0" borderId="0"/>
    <xf numFmtId="0" fontId="70" fillId="0" borderId="0"/>
    <xf numFmtId="0" fontId="46" fillId="0" borderId="0"/>
    <xf numFmtId="0" fontId="19" fillId="0" borderId="0"/>
    <xf numFmtId="0" fontId="278" fillId="0" borderId="0"/>
    <xf numFmtId="0" fontId="278" fillId="48" borderId="83"/>
    <xf numFmtId="0" fontId="278" fillId="0" borderId="0"/>
    <xf numFmtId="0" fontId="19" fillId="0" borderId="0"/>
    <xf numFmtId="0" fontId="197" fillId="52" borderId="0"/>
    <xf numFmtId="0" fontId="278" fillId="0" borderId="0"/>
    <xf numFmtId="0" fontId="70" fillId="0" borderId="0"/>
    <xf numFmtId="0" fontId="37" fillId="43" borderId="0"/>
    <xf numFmtId="0" fontId="278" fillId="0" borderId="0"/>
    <xf numFmtId="0" fontId="19" fillId="0" borderId="0"/>
    <xf numFmtId="0" fontId="70" fillId="0" borderId="0"/>
    <xf numFmtId="0" fontId="70" fillId="0" borderId="0"/>
    <xf numFmtId="0" fontId="70" fillId="0" borderId="0"/>
    <xf numFmtId="0" fontId="139" fillId="44" borderId="61"/>
    <xf numFmtId="0" fontId="19" fillId="0" borderId="0"/>
    <xf numFmtId="0" fontId="164" fillId="0" borderId="0"/>
    <xf numFmtId="0" fontId="70" fillId="0" borderId="0"/>
    <xf numFmtId="0" fontId="19" fillId="0" borderId="0"/>
    <xf numFmtId="0" fontId="69" fillId="0" borderId="0"/>
    <xf numFmtId="0" fontId="278" fillId="0" borderId="0"/>
    <xf numFmtId="0" fontId="19" fillId="0" borderId="0"/>
    <xf numFmtId="0" fontId="278" fillId="0" borderId="0"/>
    <xf numFmtId="0" fontId="70" fillId="0" borderId="0"/>
    <xf numFmtId="0" fontId="19" fillId="0" borderId="0"/>
    <xf numFmtId="0" fontId="19" fillId="0" borderId="0"/>
    <xf numFmtId="0" fontId="19" fillId="0" borderId="0"/>
    <xf numFmtId="0" fontId="278" fillId="0" borderId="0"/>
    <xf numFmtId="0" fontId="56" fillId="0" borderId="52"/>
    <xf numFmtId="0" fontId="19" fillId="0" borderId="0"/>
    <xf numFmtId="0" fontId="278" fillId="0" borderId="0"/>
    <xf numFmtId="0" fontId="118" fillId="0" borderId="0"/>
    <xf numFmtId="0" fontId="19" fillId="0" borderId="0"/>
    <xf numFmtId="0" fontId="119" fillId="0" borderId="0"/>
    <xf numFmtId="0" fontId="278" fillId="0" borderId="0"/>
    <xf numFmtId="0" fontId="19" fillId="0" borderId="0"/>
    <xf numFmtId="0" fontId="19" fillId="0" borderId="0"/>
    <xf numFmtId="0" fontId="74" fillId="60" borderId="0"/>
    <xf numFmtId="0" fontId="70" fillId="0" borderId="0"/>
    <xf numFmtId="0" fontId="46" fillId="0" borderId="0"/>
    <xf numFmtId="0" fontId="278" fillId="0" borderId="0"/>
    <xf numFmtId="0" fontId="19" fillId="0" borderId="0"/>
    <xf numFmtId="0" fontId="70" fillId="0" borderId="0"/>
    <xf numFmtId="0" fontId="278" fillId="0" borderId="0"/>
    <xf numFmtId="0" fontId="70" fillId="0" borderId="0"/>
    <xf numFmtId="0" fontId="272" fillId="82" borderId="116"/>
    <xf numFmtId="0" fontId="52" fillId="0" borderId="0"/>
    <xf numFmtId="0" fontId="70" fillId="40" borderId="0"/>
    <xf numFmtId="0" fontId="19" fillId="0" borderId="0"/>
    <xf numFmtId="0" fontId="278" fillId="0" borderId="0"/>
    <xf numFmtId="0" fontId="139" fillId="44" borderId="61"/>
    <xf numFmtId="0" fontId="70" fillId="0" borderId="0"/>
    <xf numFmtId="0" fontId="70" fillId="0" borderId="0"/>
    <xf numFmtId="0" fontId="278" fillId="0" borderId="0"/>
    <xf numFmtId="0" fontId="199" fillId="0" borderId="0"/>
    <xf numFmtId="0" fontId="59" fillId="0" borderId="54"/>
    <xf numFmtId="0" fontId="52" fillId="0" borderId="0"/>
    <xf numFmtId="0" fontId="19" fillId="0" borderId="0"/>
    <xf numFmtId="0" fontId="74" fillId="47" borderId="0"/>
    <xf numFmtId="0" fontId="278" fillId="0" borderId="0"/>
    <xf numFmtId="0" fontId="278" fillId="0" borderId="0"/>
    <xf numFmtId="0" fontId="19" fillId="0" borderId="0"/>
    <xf numFmtId="0" fontId="278" fillId="0" borderId="0"/>
    <xf numFmtId="0" fontId="64" fillId="0" borderId="55"/>
    <xf numFmtId="0" fontId="70" fillId="0" borderId="0"/>
    <xf numFmtId="0" fontId="278" fillId="0" borderId="0"/>
    <xf numFmtId="0" fontId="157" fillId="76" borderId="128"/>
    <xf numFmtId="0" fontId="70" fillId="0" borderId="0"/>
    <xf numFmtId="0" fontId="198" fillId="86" borderId="146"/>
    <xf numFmtId="0" fontId="19" fillId="0" borderId="0"/>
    <xf numFmtId="0" fontId="59" fillId="0" borderId="54"/>
    <xf numFmtId="0" fontId="278" fillId="0" borderId="0"/>
    <xf numFmtId="0" fontId="70" fillId="0" borderId="0"/>
    <xf numFmtId="0" fontId="70" fillId="0" borderId="0"/>
    <xf numFmtId="0" fontId="270" fillId="0" borderId="112"/>
    <xf numFmtId="0" fontId="278" fillId="0" borderId="0"/>
    <xf numFmtId="0" fontId="278" fillId="0" borderId="0"/>
    <xf numFmtId="0" fontId="270" fillId="0" borderId="112"/>
    <xf numFmtId="0" fontId="59" fillId="0" borderId="0"/>
    <xf numFmtId="0" fontId="56" fillId="0" borderId="52"/>
    <xf numFmtId="0" fontId="278" fillId="0" borderId="0"/>
    <xf numFmtId="0" fontId="278" fillId="0" borderId="0"/>
    <xf numFmtId="0" fontId="76" fillId="44" borderId="0"/>
    <xf numFmtId="0" fontId="278" fillId="0" borderId="0"/>
    <xf numFmtId="0" fontId="270" fillId="0" borderId="112"/>
    <xf numFmtId="0" fontId="70" fillId="0" borderId="0"/>
    <xf numFmtId="0" fontId="59" fillId="0" borderId="54"/>
    <xf numFmtId="0" fontId="19" fillId="0" borderId="0"/>
    <xf numFmtId="0" fontId="19" fillId="0" borderId="0"/>
    <xf numFmtId="0" fontId="19" fillId="0" borderId="0"/>
    <xf numFmtId="0" fontId="70" fillId="0" borderId="0"/>
    <xf numFmtId="0" fontId="85" fillId="0" borderId="144"/>
    <xf numFmtId="0" fontId="70" fillId="0" borderId="0"/>
    <xf numFmtId="0" fontId="19" fillId="0" borderId="0"/>
    <xf numFmtId="0" fontId="270" fillId="0" borderId="112"/>
    <xf numFmtId="0" fontId="139" fillId="44" borderId="61"/>
    <xf numFmtId="0" fontId="278" fillId="0" borderId="0"/>
    <xf numFmtId="0" fontId="19" fillId="0" borderId="0"/>
    <xf numFmtId="0" fontId="99" fillId="45" borderId="61"/>
    <xf numFmtId="0" fontId="19" fillId="0" borderId="0"/>
    <xf numFmtId="0" fontId="19" fillId="0" borderId="0"/>
    <xf numFmtId="0" fontId="19" fillId="0" borderId="0"/>
    <xf numFmtId="0" fontId="70" fillId="0" borderId="0"/>
    <xf numFmtId="0" fontId="70" fillId="0" borderId="0"/>
    <xf numFmtId="0" fontId="278" fillId="0" borderId="0"/>
    <xf numFmtId="0" fontId="70" fillId="0" borderId="0"/>
    <xf numFmtId="0" fontId="270" fillId="0" borderId="112"/>
    <xf numFmtId="0" fontId="19" fillId="0" borderId="0"/>
    <xf numFmtId="0" fontId="70" fillId="0" borderId="0"/>
    <xf numFmtId="0" fontId="70" fillId="0" borderId="0"/>
    <xf numFmtId="0" fontId="19" fillId="0" borderId="0"/>
    <xf numFmtId="0" fontId="70" fillId="0" borderId="0"/>
    <xf numFmtId="0" fontId="139" fillId="44" borderId="61"/>
    <xf numFmtId="0" fontId="56" fillId="0" borderId="52"/>
    <xf numFmtId="0" fontId="278" fillId="0" borderId="0"/>
    <xf numFmtId="0" fontId="278" fillId="0" borderId="0"/>
    <xf numFmtId="0" fontId="70" fillId="0" borderId="0"/>
    <xf numFmtId="0" fontId="70" fillId="0" borderId="0"/>
    <xf numFmtId="0" fontId="19" fillId="0" borderId="0"/>
    <xf numFmtId="0" fontId="8" fillId="44" borderId="0"/>
    <xf numFmtId="0" fontId="278" fillId="0" borderId="69"/>
    <xf numFmtId="0" fontId="70" fillId="0" borderId="0"/>
    <xf numFmtId="0" fontId="270" fillId="0" borderId="112"/>
    <xf numFmtId="0" fontId="70" fillId="0" borderId="0"/>
    <xf numFmtId="0" fontId="74" fillId="54" borderId="0"/>
    <xf numFmtId="0" fontId="70" fillId="0" borderId="0"/>
    <xf numFmtId="0" fontId="70" fillId="0" borderId="0"/>
    <xf numFmtId="0" fontId="81" fillId="0" borderId="132"/>
    <xf numFmtId="0" fontId="56" fillId="0" borderId="52"/>
    <xf numFmtId="0" fontId="70" fillId="0" borderId="0"/>
    <xf numFmtId="0" fontId="19" fillId="0" borderId="0"/>
    <xf numFmtId="0" fontId="278" fillId="0" borderId="0"/>
    <xf numFmtId="0" fontId="278" fillId="0" borderId="0"/>
    <xf numFmtId="0" fontId="19" fillId="0" borderId="0"/>
    <xf numFmtId="0" fontId="19" fillId="0" borderId="0"/>
    <xf numFmtId="0" fontId="70" fillId="0" borderId="0"/>
    <xf numFmtId="0" fontId="19" fillId="0" borderId="0"/>
    <xf numFmtId="0" fontId="70" fillId="0" borderId="0"/>
    <xf numFmtId="0" fontId="70" fillId="0" borderId="0"/>
    <xf numFmtId="0" fontId="192" fillId="0" borderId="79"/>
    <xf numFmtId="0" fontId="46" fillId="0" borderId="0"/>
    <xf numFmtId="0" fontId="19" fillId="0" borderId="0"/>
    <xf numFmtId="0" fontId="70" fillId="46" borderId="0"/>
    <xf numFmtId="0" fontId="19" fillId="0" borderId="0"/>
    <xf numFmtId="0" fontId="70" fillId="0" borderId="0"/>
    <xf numFmtId="0" fontId="278" fillId="48" borderId="83"/>
    <xf numFmtId="0" fontId="19" fillId="0" borderId="0"/>
    <xf numFmtId="0" fontId="70" fillId="0" borderId="0"/>
    <xf numFmtId="0" fontId="19" fillId="0" borderId="0"/>
    <xf numFmtId="0" fontId="19" fillId="0" borderId="0"/>
    <xf numFmtId="0" fontId="70" fillId="0" borderId="0"/>
    <xf numFmtId="0" fontId="19" fillId="0" borderId="0"/>
    <xf numFmtId="0" fontId="19" fillId="0" borderId="0"/>
    <xf numFmtId="0" fontId="139" fillId="44" borderId="61"/>
    <xf numFmtId="0" fontId="278" fillId="0" borderId="0"/>
    <xf numFmtId="0" fontId="19" fillId="0" borderId="0"/>
    <xf numFmtId="0" fontId="278" fillId="0" borderId="0"/>
    <xf numFmtId="0" fontId="70" fillId="0" borderId="0"/>
    <xf numFmtId="0" fontId="139" fillId="44" borderId="61"/>
    <xf numFmtId="0" fontId="278" fillId="0" borderId="0"/>
    <xf numFmtId="0" fontId="270" fillId="0" borderId="112"/>
    <xf numFmtId="0" fontId="70" fillId="0" borderId="0"/>
    <xf numFmtId="0" fontId="278" fillId="0" borderId="0"/>
    <xf numFmtId="0" fontId="19" fillId="0" borderId="0"/>
    <xf numFmtId="0" fontId="78" fillId="0" borderId="0"/>
    <xf numFmtId="0" fontId="58" fillId="0" borderId="0"/>
    <xf numFmtId="0" fontId="70" fillId="0" borderId="0"/>
    <xf numFmtId="0" fontId="278" fillId="0" borderId="0"/>
    <xf numFmtId="0" fontId="70" fillId="0" borderId="0"/>
    <xf numFmtId="0" fontId="139" fillId="44" borderId="61"/>
    <xf numFmtId="0" fontId="70" fillId="0" borderId="0"/>
    <xf numFmtId="0" fontId="19" fillId="0" borderId="0"/>
    <xf numFmtId="0" fontId="278" fillId="0" borderId="0"/>
    <xf numFmtId="0" fontId="19" fillId="0" borderId="0"/>
    <xf numFmtId="0" fontId="19" fillId="0" borderId="0"/>
    <xf numFmtId="0" fontId="278" fillId="0" borderId="0"/>
    <xf numFmtId="0" fontId="278" fillId="48" borderId="83"/>
    <xf numFmtId="0" fontId="70" fillId="43" borderId="0"/>
    <xf numFmtId="0" fontId="19" fillId="0" borderId="0"/>
    <xf numFmtId="0" fontId="70" fillId="0" borderId="0"/>
    <xf numFmtId="0" fontId="270" fillId="0" borderId="112"/>
    <xf numFmtId="0" fontId="157" fillId="76" borderId="128"/>
    <xf numFmtId="0" fontId="70" fillId="0" borderId="0"/>
    <xf numFmtId="0" fontId="19" fillId="0" borderId="0"/>
    <xf numFmtId="0" fontId="19" fillId="0" borderId="0"/>
    <xf numFmtId="0" fontId="37" fillId="43" borderId="0"/>
    <xf numFmtId="0" fontId="38" fillId="10" borderId="0"/>
    <xf numFmtId="0" fontId="76" fillId="44" borderId="0"/>
    <xf numFmtId="0" fontId="146" fillId="0" borderId="0"/>
    <xf numFmtId="0" fontId="76" fillId="55" borderId="0"/>
    <xf numFmtId="0" fontId="70" fillId="0" borderId="0"/>
    <xf numFmtId="0" fontId="70" fillId="0" borderId="0"/>
    <xf numFmtId="0" fontId="278" fillId="0" borderId="0"/>
    <xf numFmtId="0" fontId="19" fillId="0" borderId="0"/>
    <xf numFmtId="0" fontId="8" fillId="0" borderId="0"/>
    <xf numFmtId="0" fontId="278" fillId="48" borderId="83"/>
    <xf numFmtId="0" fontId="70" fillId="0" borderId="0"/>
    <xf numFmtId="0" fontId="228" fillId="45" borderId="84"/>
    <xf numFmtId="0" fontId="46" fillId="0" borderId="0"/>
    <xf numFmtId="0" fontId="70" fillId="0" borderId="0"/>
    <xf numFmtId="0" fontId="70" fillId="0" borderId="0"/>
    <xf numFmtId="0" fontId="70" fillId="0" borderId="0"/>
    <xf numFmtId="0" fontId="59" fillId="0" borderId="54"/>
    <xf numFmtId="0" fontId="58" fillId="0" borderId="0"/>
    <xf numFmtId="0" fontId="139" fillId="44" borderId="61"/>
    <xf numFmtId="0" fontId="57" fillId="0" borderId="53"/>
    <xf numFmtId="0" fontId="19" fillId="0" borderId="0"/>
    <xf numFmtId="0" fontId="70" fillId="0" borderId="0"/>
    <xf numFmtId="0" fontId="278" fillId="48" borderId="83"/>
    <xf numFmtId="0" fontId="56" fillId="0" borderId="52"/>
    <xf numFmtId="0" fontId="17" fillId="0" borderId="0"/>
    <xf numFmtId="0" fontId="17" fillId="0" borderId="0"/>
    <xf numFmtId="0" fontId="70" fillId="0" borderId="0"/>
    <xf numFmtId="0" fontId="278" fillId="0" borderId="0"/>
    <xf numFmtId="0" fontId="19" fillId="0" borderId="0"/>
    <xf numFmtId="0" fontId="81" fillId="0" borderId="132"/>
    <xf numFmtId="0" fontId="278" fillId="0" borderId="0"/>
    <xf numFmtId="0" fontId="19" fillId="0" borderId="0"/>
    <xf numFmtId="0" fontId="59" fillId="0" borderId="54"/>
    <xf numFmtId="0" fontId="70" fillId="0" borderId="0"/>
    <xf numFmtId="0" fontId="139" fillId="44" borderId="61"/>
    <xf numFmtId="0" fontId="85" fillId="0" borderId="144"/>
    <xf numFmtId="0" fontId="70" fillId="0" borderId="0"/>
    <xf numFmtId="0" fontId="192" fillId="0" borderId="79"/>
    <xf numFmtId="0" fontId="278" fillId="0" borderId="0"/>
    <xf numFmtId="0" fontId="19" fillId="0" borderId="0"/>
    <xf numFmtId="0" fontId="70" fillId="0" borderId="0"/>
    <xf numFmtId="0" fontId="278" fillId="0" borderId="0"/>
    <xf numFmtId="0" fontId="278" fillId="0" borderId="0"/>
    <xf numFmtId="0" fontId="70" fillId="46" borderId="0"/>
    <xf numFmtId="0" fontId="19" fillId="0" borderId="0"/>
    <xf numFmtId="0" fontId="278" fillId="0" borderId="0"/>
    <xf numFmtId="0" fontId="270" fillId="0" borderId="112"/>
    <xf numFmtId="0" fontId="56" fillId="0" borderId="52"/>
    <xf numFmtId="0" fontId="278" fillId="0" borderId="0"/>
    <xf numFmtId="0" fontId="70" fillId="0" borderId="0"/>
    <xf numFmtId="0" fontId="19" fillId="0" borderId="0"/>
    <xf numFmtId="0" fontId="272" fillId="0" borderId="144"/>
    <xf numFmtId="0" fontId="70" fillId="0" borderId="0"/>
    <xf numFmtId="0" fontId="270" fillId="0" borderId="112"/>
    <xf numFmtId="0" fontId="278" fillId="48" borderId="83"/>
    <xf numFmtId="0" fontId="19" fillId="0" borderId="0"/>
    <xf numFmtId="0" fontId="19" fillId="0" borderId="0"/>
    <xf numFmtId="0" fontId="139" fillId="51" borderId="61"/>
    <xf numFmtId="0" fontId="70" fillId="0" borderId="0"/>
    <xf numFmtId="0" fontId="19" fillId="0" borderId="0"/>
    <xf numFmtId="0" fontId="272" fillId="82" borderId="116"/>
    <xf numFmtId="0" fontId="278" fillId="0" borderId="0"/>
    <xf numFmtId="0" fontId="278" fillId="0" borderId="0"/>
    <xf numFmtId="0" fontId="19" fillId="0" borderId="0"/>
    <xf numFmtId="0" fontId="278" fillId="0" borderId="0"/>
    <xf numFmtId="0" fontId="272" fillId="0" borderId="144"/>
    <xf numFmtId="0" fontId="278" fillId="0" borderId="0"/>
    <xf numFmtId="0" fontId="19" fillId="0" borderId="0"/>
    <xf numFmtId="0" fontId="157" fillId="76" borderId="128"/>
    <xf numFmtId="0" fontId="70" fillId="0" borderId="0"/>
    <xf numFmtId="0" fontId="19" fillId="0" borderId="0"/>
    <xf numFmtId="0" fontId="278" fillId="0" borderId="0"/>
    <xf numFmtId="0" fontId="278" fillId="0" borderId="0"/>
    <xf numFmtId="0" fontId="278" fillId="0" borderId="0"/>
    <xf numFmtId="0" fontId="113" fillId="0" borderId="0"/>
    <xf numFmtId="0" fontId="270" fillId="0" borderId="112"/>
    <xf numFmtId="0" fontId="19" fillId="0" borderId="0"/>
    <xf numFmtId="0" fontId="74" fillId="56" borderId="0"/>
    <xf numFmtId="0" fontId="70" fillId="0" borderId="0"/>
    <xf numFmtId="0" fontId="70" fillId="0" borderId="0"/>
    <xf numFmtId="0" fontId="272" fillId="82" borderId="116"/>
    <xf numFmtId="0" fontId="8" fillId="47" borderId="0"/>
    <xf numFmtId="0" fontId="19" fillId="0" borderId="0"/>
    <xf numFmtId="0" fontId="8" fillId="48" borderId="0"/>
    <xf numFmtId="0" fontId="70" fillId="0" borderId="0"/>
    <xf numFmtId="0" fontId="278" fillId="48" borderId="83"/>
    <xf numFmtId="0" fontId="19" fillId="0" borderId="0"/>
    <xf numFmtId="0" fontId="278" fillId="48" borderId="83"/>
    <xf numFmtId="0" fontId="149" fillId="75" borderId="137"/>
    <xf numFmtId="0" fontId="19" fillId="0" borderId="0"/>
    <xf numFmtId="0" fontId="270" fillId="0" borderId="112"/>
    <xf numFmtId="0" fontId="278" fillId="0" borderId="0"/>
    <xf numFmtId="0" fontId="270" fillId="0" borderId="112"/>
    <xf numFmtId="0" fontId="70" fillId="0" borderId="0"/>
    <xf numFmtId="0" fontId="81" fillId="0" borderId="0"/>
    <xf numFmtId="0" fontId="139" fillId="44" borderId="61"/>
    <xf numFmtId="0" fontId="157" fillId="76" borderId="128"/>
    <xf numFmtId="0" fontId="122" fillId="0" borderId="66"/>
    <xf numFmtId="0" fontId="278" fillId="0" borderId="0"/>
    <xf numFmtId="0" fontId="19" fillId="0" borderId="0"/>
    <xf numFmtId="0" fontId="278" fillId="0" borderId="0"/>
    <xf numFmtId="0" fontId="70" fillId="0" borderId="0"/>
    <xf numFmtId="0" fontId="70" fillId="0" borderId="0"/>
    <xf numFmtId="0" fontId="74" fillId="47" borderId="0"/>
    <xf numFmtId="0" fontId="270" fillId="0" borderId="112"/>
    <xf numFmtId="0" fontId="278" fillId="0" borderId="0"/>
    <xf numFmtId="0" fontId="19" fillId="0" borderId="0"/>
    <xf numFmtId="0" fontId="70" fillId="0" borderId="0"/>
    <xf numFmtId="0" fontId="19" fillId="0" borderId="0"/>
    <xf numFmtId="0" fontId="70" fillId="0" borderId="0"/>
    <xf numFmtId="0" fontId="70" fillId="0" borderId="0"/>
    <xf numFmtId="0" fontId="278" fillId="0" borderId="0"/>
    <xf numFmtId="0" fontId="278" fillId="0" borderId="0"/>
    <xf numFmtId="0" fontId="19" fillId="0" borderId="0"/>
    <xf numFmtId="0" fontId="19" fillId="0" borderId="0"/>
    <xf numFmtId="0" fontId="278" fillId="0" borderId="0"/>
    <xf numFmtId="0" fontId="8" fillId="44" borderId="0"/>
    <xf numFmtId="0" fontId="19" fillId="0" borderId="0"/>
    <xf numFmtId="0" fontId="278" fillId="0" borderId="0"/>
    <xf numFmtId="0" fontId="70" fillId="0" borderId="0"/>
    <xf numFmtId="0" fontId="70" fillId="0" borderId="0"/>
    <xf numFmtId="0" fontId="278" fillId="0" borderId="0"/>
    <xf numFmtId="0" fontId="19" fillId="0" borderId="0"/>
    <xf numFmtId="0" fontId="139" fillId="44" borderId="61"/>
    <xf numFmtId="0" fontId="270" fillId="0" borderId="112"/>
    <xf numFmtId="0" fontId="8" fillId="51" borderId="0"/>
    <xf numFmtId="0" fontId="278" fillId="48" borderId="83"/>
    <xf numFmtId="0" fontId="70" fillId="0" borderId="0"/>
    <xf numFmtId="0" fontId="70" fillId="0" borderId="0"/>
    <xf numFmtId="0" fontId="19" fillId="0" borderId="0"/>
    <xf numFmtId="0" fontId="70" fillId="0" borderId="0"/>
    <xf numFmtId="0" fontId="70" fillId="0" borderId="0"/>
    <xf numFmtId="0" fontId="19" fillId="0" borderId="0"/>
    <xf numFmtId="0" fontId="278" fillId="0" borderId="0"/>
    <xf numFmtId="0" fontId="278" fillId="0" borderId="168"/>
    <xf numFmtId="0" fontId="19" fillId="0" borderId="0"/>
    <xf numFmtId="0" fontId="59" fillId="0" borderId="54"/>
    <xf numFmtId="0" fontId="19" fillId="0" borderId="0"/>
    <xf numFmtId="0" fontId="278" fillId="0" borderId="0"/>
    <xf numFmtId="0" fontId="70" fillId="0" borderId="0"/>
    <xf numFmtId="0" fontId="272" fillId="74" borderId="0"/>
    <xf numFmtId="0" fontId="56" fillId="0" borderId="52"/>
    <xf numFmtId="0" fontId="46" fillId="0" borderId="0"/>
    <xf numFmtId="0" fontId="278" fillId="0" borderId="0"/>
    <xf numFmtId="0" fontId="70" fillId="0" borderId="0"/>
    <xf numFmtId="0" fontId="70" fillId="0" borderId="0"/>
    <xf numFmtId="0" fontId="19" fillId="0" borderId="0"/>
    <xf numFmtId="0" fontId="278" fillId="0" borderId="0"/>
    <xf numFmtId="0" fontId="70" fillId="0" borderId="0"/>
    <xf numFmtId="0" fontId="70" fillId="0" borderId="0"/>
    <xf numFmtId="0" fontId="70" fillId="0" borderId="0"/>
    <xf numFmtId="0" fontId="278" fillId="48" borderId="83"/>
    <xf numFmtId="0" fontId="278" fillId="0" borderId="0"/>
    <xf numFmtId="0" fontId="70" fillId="0" borderId="0"/>
    <xf numFmtId="0" fontId="70" fillId="0" borderId="0"/>
    <xf numFmtId="0" fontId="70" fillId="42" borderId="0"/>
    <xf numFmtId="0" fontId="278" fillId="48" borderId="83"/>
    <xf numFmtId="0" fontId="278" fillId="0" borderId="0"/>
    <xf numFmtId="0" fontId="278" fillId="0" borderId="0"/>
    <xf numFmtId="0" fontId="19" fillId="0" borderId="0"/>
    <xf numFmtId="0" fontId="70" fillId="0" borderId="0"/>
    <xf numFmtId="0" fontId="59" fillId="0" borderId="0"/>
    <xf numFmtId="0" fontId="70" fillId="0" borderId="0"/>
    <xf numFmtId="0" fontId="19" fillId="0" borderId="0"/>
    <xf numFmtId="0" fontId="70" fillId="0" borderId="0"/>
    <xf numFmtId="0" fontId="19" fillId="0" borderId="0"/>
    <xf numFmtId="0" fontId="278" fillId="48" borderId="83"/>
    <xf numFmtId="0" fontId="70" fillId="0" borderId="0"/>
    <xf numFmtId="0" fontId="278" fillId="0" borderId="0"/>
    <xf numFmtId="0" fontId="70" fillId="0" borderId="0"/>
    <xf numFmtId="0" fontId="70" fillId="0" borderId="0"/>
    <xf numFmtId="0" fontId="278" fillId="0" borderId="0"/>
    <xf numFmtId="0" fontId="70" fillId="0" borderId="0"/>
    <xf numFmtId="0" fontId="70" fillId="0" borderId="0"/>
    <xf numFmtId="0" fontId="270" fillId="0" borderId="112"/>
    <xf numFmtId="0" fontId="46" fillId="0" borderId="0"/>
    <xf numFmtId="0" fontId="278" fillId="0" borderId="0"/>
    <xf numFmtId="0" fontId="113" fillId="0" borderId="0"/>
    <xf numFmtId="0" fontId="270" fillId="0" borderId="112"/>
    <xf numFmtId="0" fontId="218" fillId="0" borderId="0"/>
    <xf numFmtId="0" fontId="70" fillId="0" borderId="0"/>
    <xf numFmtId="0" fontId="19" fillId="0" borderId="0"/>
    <xf numFmtId="0" fontId="70" fillId="0" borderId="0"/>
    <xf numFmtId="0" fontId="278" fillId="0" borderId="0"/>
    <xf numFmtId="0" fontId="278" fillId="0" borderId="0"/>
    <xf numFmtId="0" fontId="70" fillId="0" borderId="0"/>
    <xf numFmtId="0" fontId="70" fillId="0" borderId="0"/>
    <xf numFmtId="0" fontId="70" fillId="0" borderId="0"/>
    <xf numFmtId="0" fontId="278" fillId="0" borderId="0"/>
    <xf numFmtId="0" fontId="278" fillId="0" borderId="0"/>
    <xf numFmtId="0" fontId="278" fillId="0" borderId="0"/>
    <xf numFmtId="0" fontId="78" fillId="0" borderId="0"/>
    <xf numFmtId="0" fontId="59" fillId="0" borderId="54"/>
    <xf numFmtId="0" fontId="70" fillId="0" borderId="0"/>
    <xf numFmtId="0" fontId="52" fillId="0" borderId="0"/>
    <xf numFmtId="0" fontId="70" fillId="0" borderId="0"/>
    <xf numFmtId="0" fontId="19" fillId="0" borderId="0"/>
    <xf numFmtId="0" fontId="70" fillId="0" borderId="0"/>
    <xf numFmtId="0" fontId="270" fillId="0" borderId="112"/>
    <xf numFmtId="0" fontId="278" fillId="0" borderId="0"/>
    <xf numFmtId="0" fontId="278" fillId="0" borderId="0"/>
    <xf numFmtId="0" fontId="70" fillId="0" borderId="0"/>
    <xf numFmtId="0" fontId="278" fillId="0" borderId="0"/>
    <xf numFmtId="0" fontId="272" fillId="0" borderId="144"/>
    <xf numFmtId="0" fontId="19" fillId="14" borderId="50"/>
    <xf numFmtId="0" fontId="139" fillId="44" borderId="61"/>
    <xf numFmtId="0" fontId="19" fillId="0" borderId="0"/>
    <xf numFmtId="0" fontId="19" fillId="0" borderId="0"/>
    <xf numFmtId="0" fontId="19" fillId="0" borderId="0"/>
    <xf numFmtId="0" fontId="278" fillId="0" borderId="0"/>
    <xf numFmtId="0" fontId="19" fillId="0" borderId="0"/>
    <xf numFmtId="0" fontId="70" fillId="0" borderId="0"/>
    <xf numFmtId="0" fontId="19" fillId="0" borderId="0"/>
    <xf numFmtId="0" fontId="270" fillId="0" borderId="112"/>
    <xf numFmtId="0" fontId="278" fillId="0" borderId="0"/>
    <xf numFmtId="0" fontId="70" fillId="0" borderId="0"/>
    <xf numFmtId="0" fontId="70" fillId="0" borderId="0"/>
    <xf numFmtId="0" fontId="278" fillId="0" borderId="0"/>
    <xf numFmtId="0" fontId="79" fillId="0" borderId="168"/>
    <xf numFmtId="0" fontId="278" fillId="0" borderId="0"/>
    <xf numFmtId="0" fontId="270" fillId="0" borderId="112"/>
    <xf numFmtId="0" fontId="59" fillId="0" borderId="0"/>
    <xf numFmtId="0" fontId="70" fillId="0" borderId="0"/>
    <xf numFmtId="0" fontId="81" fillId="0" borderId="132"/>
    <xf numFmtId="0" fontId="19" fillId="0" borderId="0"/>
    <xf numFmtId="0" fontId="62" fillId="0" borderId="0"/>
    <xf numFmtId="0" fontId="70" fillId="0" borderId="0"/>
    <xf numFmtId="0" fontId="56" fillId="0" borderId="52"/>
    <xf numFmtId="0" fontId="278" fillId="48" borderId="83"/>
    <xf numFmtId="0" fontId="70" fillId="0" borderId="0"/>
    <xf numFmtId="0" fontId="278" fillId="48" borderId="83"/>
    <xf numFmtId="0" fontId="70" fillId="0" borderId="0"/>
    <xf numFmtId="0" fontId="192" fillId="0" borderId="79"/>
    <xf numFmtId="0" fontId="278" fillId="0" borderId="0"/>
    <xf numFmtId="0" fontId="70" fillId="0" borderId="0"/>
    <xf numFmtId="0" fontId="70" fillId="0" borderId="0"/>
    <xf numFmtId="0" fontId="70" fillId="0" borderId="0"/>
    <xf numFmtId="0" fontId="70" fillId="0" borderId="0"/>
    <xf numFmtId="0" fontId="139" fillId="44" borderId="61"/>
    <xf numFmtId="0" fontId="243" fillId="0" borderId="0"/>
    <xf numFmtId="0" fontId="70" fillId="0" borderId="0"/>
    <xf numFmtId="0" fontId="70" fillId="0" borderId="0"/>
    <xf numFmtId="0" fontId="278" fillId="48" borderId="83"/>
    <xf numFmtId="0" fontId="278" fillId="0" borderId="0"/>
    <xf numFmtId="0" fontId="70" fillId="0" borderId="0"/>
    <xf numFmtId="0" fontId="19" fillId="0" borderId="0"/>
    <xf numFmtId="0" fontId="19" fillId="0" borderId="0"/>
    <xf numFmtId="0" fontId="70" fillId="0" borderId="0"/>
    <xf numFmtId="0" fontId="19" fillId="0" borderId="0"/>
    <xf numFmtId="0" fontId="19" fillId="0" borderId="0"/>
    <xf numFmtId="0" fontId="70" fillId="0" borderId="0"/>
    <xf numFmtId="0" fontId="70" fillId="39" borderId="0"/>
    <xf numFmtId="0" fontId="19" fillId="0" borderId="0"/>
    <xf numFmtId="0" fontId="19" fillId="0" borderId="0"/>
    <xf numFmtId="0" fontId="70" fillId="0" borderId="0"/>
    <xf numFmtId="0" fontId="278" fillId="0" borderId="0"/>
    <xf numFmtId="0" fontId="56" fillId="0" borderId="52"/>
    <xf numFmtId="0" fontId="70" fillId="0" borderId="0"/>
    <xf numFmtId="0" fontId="270" fillId="0" borderId="112"/>
    <xf numFmtId="0" fontId="228" fillId="45" borderId="84"/>
    <xf numFmtId="0" fontId="70" fillId="0" borderId="0"/>
    <xf numFmtId="0" fontId="19" fillId="0" borderId="0"/>
    <xf numFmtId="0" fontId="278" fillId="48" borderId="83"/>
    <xf numFmtId="0" fontId="19" fillId="0" borderId="0"/>
    <xf numFmtId="0" fontId="278" fillId="0" borderId="0"/>
    <xf numFmtId="0" fontId="278" fillId="0" borderId="0"/>
    <xf numFmtId="0" fontId="70" fillId="0" borderId="0"/>
    <xf numFmtId="0" fontId="70" fillId="0" borderId="0"/>
    <xf numFmtId="0" fontId="70" fillId="0" borderId="0"/>
    <xf numFmtId="0" fontId="70" fillId="0" borderId="0"/>
    <xf numFmtId="0" fontId="278" fillId="0" borderId="0"/>
    <xf numFmtId="0" fontId="70" fillId="0" borderId="0"/>
    <xf numFmtId="0" fontId="19" fillId="0" borderId="0"/>
    <xf numFmtId="0" fontId="70" fillId="0" borderId="0"/>
    <xf numFmtId="0" fontId="278" fillId="48" borderId="83"/>
    <xf numFmtId="0" fontId="139" fillId="44" borderId="61"/>
    <xf numFmtId="0" fontId="270" fillId="0" borderId="112"/>
    <xf numFmtId="0" fontId="70" fillId="0" borderId="0"/>
    <xf numFmtId="0" fontId="70" fillId="44" borderId="0"/>
    <xf numFmtId="0" fontId="70" fillId="0" borderId="0"/>
    <xf numFmtId="0" fontId="8" fillId="44" borderId="0"/>
    <xf numFmtId="0" fontId="59" fillId="0" borderId="0"/>
    <xf numFmtId="0" fontId="70" fillId="0" borderId="0"/>
    <xf numFmtId="0" fontId="50" fillId="0" borderId="0"/>
    <xf numFmtId="0" fontId="70" fillId="0" borderId="0"/>
    <xf numFmtId="0" fontId="70" fillId="0" borderId="0"/>
    <xf numFmtId="0" fontId="278" fillId="48" borderId="83"/>
    <xf numFmtId="0" fontId="272" fillId="70" borderId="0"/>
    <xf numFmtId="0" fontId="17" fillId="0" borderId="114"/>
    <xf numFmtId="0" fontId="19" fillId="0" borderId="0"/>
    <xf numFmtId="0" fontId="70" fillId="0" borderId="0"/>
    <xf numFmtId="0" fontId="70" fillId="0" borderId="0"/>
    <xf numFmtId="0" fontId="70" fillId="0" borderId="0"/>
    <xf numFmtId="0" fontId="139" fillId="44" borderId="61"/>
    <xf numFmtId="0" fontId="19" fillId="0" borderId="0"/>
    <xf numFmtId="0" fontId="278" fillId="0" borderId="0"/>
    <xf numFmtId="0" fontId="70" fillId="46" borderId="0"/>
    <xf numFmtId="0" fontId="19" fillId="0" borderId="0"/>
    <xf numFmtId="0" fontId="19" fillId="0" borderId="0"/>
    <xf numFmtId="0" fontId="56" fillId="0" borderId="52"/>
    <xf numFmtId="0" fontId="278" fillId="0" borderId="0"/>
    <xf numFmtId="0" fontId="70" fillId="0" borderId="0"/>
    <xf numFmtId="0" fontId="278" fillId="0" borderId="0"/>
    <xf numFmtId="0" fontId="19" fillId="0" borderId="0"/>
    <xf numFmtId="0" fontId="70" fillId="0" borderId="0"/>
    <xf numFmtId="0" fontId="278" fillId="0" borderId="0"/>
    <xf numFmtId="0" fontId="63" fillId="0" borderId="55"/>
    <xf numFmtId="0" fontId="270" fillId="0" borderId="112"/>
    <xf numFmtId="0" fontId="70" fillId="50" borderId="0"/>
    <xf numFmtId="0" fontId="278" fillId="0" borderId="0"/>
    <xf numFmtId="0" fontId="139" fillId="44" borderId="61"/>
    <xf numFmtId="0" fontId="19" fillId="0" borderId="0"/>
    <xf numFmtId="0" fontId="76" fillId="51" borderId="0"/>
    <xf numFmtId="0" fontId="278" fillId="0" borderId="0"/>
    <xf numFmtId="0" fontId="98" fillId="45" borderId="47"/>
    <xf numFmtId="0" fontId="70" fillId="0" borderId="0"/>
    <xf numFmtId="0" fontId="19" fillId="0" borderId="0"/>
    <xf numFmtId="0" fontId="19" fillId="0" borderId="0"/>
    <xf numFmtId="0" fontId="46" fillId="0" borderId="0"/>
    <xf numFmtId="0" fontId="278" fillId="0" borderId="0"/>
    <xf numFmtId="0" fontId="19" fillId="0" borderId="0"/>
    <xf numFmtId="0" fontId="70" fillId="0" borderId="0"/>
    <xf numFmtId="0" fontId="278" fillId="0" borderId="0"/>
    <xf numFmtId="0" fontId="70" fillId="0" borderId="0"/>
    <xf numFmtId="0" fontId="140" fillId="44" borderId="61"/>
    <xf numFmtId="0" fontId="70" fillId="0" borderId="0"/>
    <xf numFmtId="0" fontId="70" fillId="0" borderId="0"/>
    <xf numFmtId="0" fontId="278" fillId="48" borderId="83"/>
    <xf numFmtId="0" fontId="278" fillId="0" borderId="0"/>
    <xf numFmtId="0" fontId="56" fillId="0" borderId="52"/>
    <xf numFmtId="0" fontId="19" fillId="0" borderId="0"/>
    <xf numFmtId="0" fontId="19" fillId="0" borderId="0"/>
    <xf numFmtId="0" fontId="143" fillId="0" borderId="0"/>
    <xf numFmtId="0" fontId="19" fillId="0" borderId="0"/>
    <xf numFmtId="0" fontId="19" fillId="0" borderId="0"/>
    <xf numFmtId="0" fontId="19" fillId="0" borderId="0"/>
    <xf numFmtId="0" fontId="57" fillId="0" borderId="53"/>
    <xf numFmtId="0" fontId="19" fillId="0" borderId="0"/>
    <xf numFmtId="0" fontId="19" fillId="0" borderId="0"/>
    <xf numFmtId="0" fontId="278" fillId="0" borderId="0"/>
    <xf numFmtId="0" fontId="19" fillId="0" borderId="0"/>
    <xf numFmtId="0" fontId="270" fillId="0" borderId="112"/>
    <xf numFmtId="0" fontId="64" fillId="0" borderId="55"/>
    <xf numFmtId="0" fontId="70" fillId="0" borderId="0"/>
    <xf numFmtId="0" fontId="19" fillId="0" borderId="0"/>
    <xf numFmtId="0" fontId="81" fillId="0" borderId="132"/>
    <xf numFmtId="0" fontId="278" fillId="0" borderId="0"/>
    <xf numFmtId="0" fontId="139" fillId="44" borderId="61"/>
    <xf numFmtId="0" fontId="278" fillId="48" borderId="83"/>
    <xf numFmtId="0" fontId="70" fillId="0" borderId="0"/>
    <xf numFmtId="0" fontId="278" fillId="0" borderId="0"/>
    <xf numFmtId="0" fontId="70" fillId="0" borderId="0"/>
    <xf numFmtId="0" fontId="70" fillId="0" borderId="0"/>
    <xf numFmtId="0" fontId="270" fillId="0" borderId="112"/>
    <xf numFmtId="0" fontId="278" fillId="0" borderId="0"/>
    <xf numFmtId="0" fontId="139" fillId="44" borderId="61"/>
    <xf numFmtId="0" fontId="57" fillId="0" borderId="53"/>
    <xf numFmtId="0" fontId="70" fillId="0" borderId="0"/>
    <xf numFmtId="0" fontId="278" fillId="0" borderId="0"/>
    <xf numFmtId="0" fontId="19" fillId="0" borderId="0"/>
    <xf numFmtId="0" fontId="70" fillId="0" borderId="0"/>
    <xf numFmtId="0" fontId="278" fillId="0" borderId="0"/>
    <xf numFmtId="0" fontId="278" fillId="48" borderId="83"/>
    <xf numFmtId="0" fontId="81" fillId="0" borderId="132"/>
    <xf numFmtId="0" fontId="70" fillId="0" borderId="0"/>
    <xf numFmtId="0" fontId="19" fillId="0" borderId="0"/>
    <xf numFmtId="0" fontId="19" fillId="0" borderId="0"/>
    <xf numFmtId="0" fontId="19" fillId="0" borderId="0"/>
    <xf numFmtId="0" fontId="278" fillId="0" borderId="0"/>
    <xf numFmtId="0" fontId="139" fillId="44" borderId="61"/>
    <xf numFmtId="0" fontId="278" fillId="48" borderId="83"/>
    <xf numFmtId="0" fontId="70" fillId="0" borderId="0"/>
    <xf numFmtId="0" fontId="45" fillId="50" borderId="0"/>
    <xf numFmtId="0" fontId="45" fillId="72" borderId="0"/>
    <xf numFmtId="0" fontId="19" fillId="0" borderId="0"/>
    <xf numFmtId="0" fontId="19" fillId="0" borderId="0"/>
    <xf numFmtId="0" fontId="19" fillId="0" borderId="0"/>
    <xf numFmtId="0" fontId="278" fillId="48" borderId="83"/>
    <xf numFmtId="0" fontId="70" fillId="0" borderId="0"/>
    <xf numFmtId="0" fontId="278" fillId="0" borderId="0"/>
    <xf numFmtId="0" fontId="19" fillId="0" borderId="0"/>
    <xf numFmtId="0" fontId="278" fillId="0" borderId="0"/>
    <xf numFmtId="0" fontId="70" fillId="0" borderId="0"/>
    <xf numFmtId="0" fontId="70" fillId="0" borderId="0"/>
    <xf numFmtId="0" fontId="278" fillId="0" borderId="0"/>
    <xf numFmtId="0" fontId="278" fillId="0" borderId="0"/>
    <xf numFmtId="0" fontId="8" fillId="44" borderId="0"/>
    <xf numFmtId="0" fontId="278" fillId="0" borderId="0"/>
    <xf numFmtId="0" fontId="272" fillId="0" borderId="144"/>
    <xf numFmtId="0" fontId="19" fillId="0" borderId="0"/>
    <xf numFmtId="0" fontId="139" fillId="44" borderId="61"/>
    <xf numFmtId="0" fontId="70" fillId="0" borderId="0"/>
    <xf numFmtId="0" fontId="63" fillId="0" borderId="55"/>
    <xf numFmtId="0" fontId="278" fillId="0" borderId="0"/>
    <xf numFmtId="0" fontId="19" fillId="0" borderId="0"/>
    <xf numFmtId="0" fontId="74" fillId="49" borderId="0"/>
    <xf numFmtId="0" fontId="70" fillId="0" borderId="0"/>
    <xf numFmtId="0" fontId="56" fillId="0" borderId="52"/>
    <xf numFmtId="0" fontId="278" fillId="48" borderId="83"/>
    <xf numFmtId="0" fontId="70" fillId="0" borderId="0"/>
    <xf numFmtId="0" fontId="70" fillId="0" borderId="0"/>
    <xf numFmtId="0" fontId="270" fillId="0" borderId="112"/>
    <xf numFmtId="0" fontId="70" fillId="0" borderId="0"/>
    <xf numFmtId="0" fontId="74" fillId="60" borderId="0"/>
    <xf numFmtId="0" fontId="19" fillId="0" borderId="0"/>
    <xf numFmtId="0" fontId="278" fillId="0" borderId="0"/>
    <xf numFmtId="0" fontId="149" fillId="75" borderId="137"/>
    <xf numFmtId="0" fontId="70" fillId="0" borderId="0"/>
    <xf numFmtId="0" fontId="70" fillId="0" borderId="0"/>
    <xf numFmtId="0" fontId="70" fillId="0" borderId="0"/>
    <xf numFmtId="0" fontId="19" fillId="0" borderId="0"/>
    <xf numFmtId="0" fontId="139" fillId="44" borderId="61"/>
    <xf numFmtId="0" fontId="46" fillId="0" borderId="0"/>
    <xf numFmtId="0" fontId="59" fillId="0" borderId="54"/>
    <xf numFmtId="0" fontId="70" fillId="0" borderId="0"/>
    <xf numFmtId="0" fontId="19" fillId="0" borderId="0"/>
    <xf numFmtId="0" fontId="278" fillId="0" borderId="0"/>
    <xf numFmtId="0" fontId="70" fillId="0" borderId="0"/>
    <xf numFmtId="0" fontId="19" fillId="0" borderId="0"/>
    <xf numFmtId="0" fontId="278" fillId="0" borderId="0"/>
    <xf numFmtId="0" fontId="19" fillId="0" borderId="0"/>
    <xf numFmtId="0" fontId="139" fillId="44" borderId="61"/>
    <xf numFmtId="0" fontId="19" fillId="0" borderId="0"/>
    <xf numFmtId="0" fontId="19" fillId="0" borderId="0"/>
    <xf numFmtId="0" fontId="272" fillId="0" borderId="144"/>
    <xf numFmtId="0" fontId="278" fillId="48" borderId="83"/>
    <xf numFmtId="0" fontId="196" fillId="11" borderId="0"/>
    <xf numFmtId="0" fontId="278" fillId="0" borderId="0"/>
    <xf numFmtId="0" fontId="70" fillId="0" borderId="0"/>
    <xf numFmtId="0" fontId="70" fillId="0" borderId="0"/>
    <xf numFmtId="0" fontId="278" fillId="0" borderId="0"/>
    <xf numFmtId="0" fontId="74" fillId="53" borderId="0"/>
    <xf numFmtId="0" fontId="278" fillId="0" borderId="0"/>
    <xf numFmtId="0" fontId="70" fillId="0" borderId="0"/>
    <xf numFmtId="0" fontId="19" fillId="0" borderId="0"/>
    <xf numFmtId="0" fontId="19" fillId="0" borderId="0"/>
    <xf numFmtId="0" fontId="278" fillId="0" borderId="0"/>
    <xf numFmtId="0" fontId="70" fillId="0" borderId="0"/>
    <xf numFmtId="0" fontId="99" fillId="45" borderId="61"/>
    <xf numFmtId="0" fontId="278" fillId="0" borderId="0"/>
    <xf numFmtId="0" fontId="50" fillId="0" borderId="94"/>
    <xf numFmtId="0" fontId="70" fillId="0" borderId="0"/>
    <xf numFmtId="0" fontId="70" fillId="0" borderId="0"/>
    <xf numFmtId="0" fontId="19" fillId="0" borderId="0"/>
    <xf numFmtId="0" fontId="139" fillId="44" borderId="61"/>
    <xf numFmtId="0" fontId="70" fillId="0" borderId="0"/>
    <xf numFmtId="0" fontId="278" fillId="0" borderId="0"/>
    <xf numFmtId="0" fontId="49" fillId="0" borderId="0"/>
    <xf numFmtId="0" fontId="278" fillId="0" borderId="0"/>
    <xf numFmtId="0" fontId="70" fillId="0" borderId="0"/>
    <xf numFmtId="0" fontId="19" fillId="0" borderId="0"/>
    <xf numFmtId="0" fontId="278" fillId="0" borderId="0"/>
    <xf numFmtId="0" fontId="244" fillId="0" borderId="0"/>
    <xf numFmtId="0" fontId="70" fillId="0" borderId="0"/>
    <xf numFmtId="0" fontId="70" fillId="0" borderId="0"/>
    <xf numFmtId="0" fontId="178" fillId="0" borderId="0"/>
    <xf numFmtId="0" fontId="19" fillId="0" borderId="0"/>
    <xf numFmtId="0" fontId="278" fillId="48" borderId="83"/>
    <xf numFmtId="0" fontId="62" fillId="0" borderId="0"/>
    <xf numFmtId="0" fontId="278" fillId="48" borderId="83"/>
    <xf numFmtId="0" fontId="70" fillId="0" borderId="0"/>
    <xf numFmtId="0" fontId="278" fillId="0" borderId="0"/>
    <xf numFmtId="0" fontId="278" fillId="48" borderId="83"/>
    <xf numFmtId="0" fontId="70" fillId="0" borderId="0"/>
    <xf numFmtId="0" fontId="119" fillId="0" borderId="54"/>
    <xf numFmtId="0" fontId="70" fillId="0" borderId="0"/>
    <xf numFmtId="0" fontId="70" fillId="0" borderId="0"/>
    <xf numFmtId="0" fontId="278" fillId="0" borderId="0"/>
    <xf numFmtId="0" fontId="270" fillId="0" borderId="112"/>
    <xf numFmtId="0" fontId="19" fillId="0" borderId="0"/>
    <xf numFmtId="0" fontId="70" fillId="0" borderId="0"/>
    <xf numFmtId="0" fontId="3" fillId="63" borderId="137"/>
    <xf numFmtId="0" fontId="70" fillId="0" borderId="0"/>
    <xf numFmtId="0" fontId="8" fillId="51" borderId="0"/>
    <xf numFmtId="0" fontId="70" fillId="0" borderId="0"/>
    <xf numFmtId="0" fontId="70" fillId="0" borderId="0"/>
    <xf numFmtId="0" fontId="81" fillId="0" borderId="132"/>
    <xf numFmtId="0" fontId="64" fillId="0" borderId="55"/>
    <xf numFmtId="0" fontId="70" fillId="0" borderId="0"/>
    <xf numFmtId="0" fontId="19" fillId="0" borderId="0"/>
    <xf numFmtId="0" fontId="70" fillId="0" borderId="0"/>
    <xf numFmtId="0" fontId="19" fillId="0" borderId="0"/>
    <xf numFmtId="0" fontId="278" fillId="0" borderId="0"/>
    <xf numFmtId="0" fontId="19" fillId="0" borderId="0"/>
    <xf numFmtId="0" fontId="19" fillId="0" borderId="0"/>
    <xf numFmtId="0" fontId="70" fillId="0" borderId="0"/>
    <xf numFmtId="0" fontId="70" fillId="0" borderId="0"/>
    <xf numFmtId="0" fontId="19" fillId="0" borderId="0"/>
    <xf numFmtId="0" fontId="278" fillId="48" borderId="83"/>
    <xf numFmtId="0" fontId="278" fillId="0" borderId="0"/>
    <xf numFmtId="0" fontId="70" fillId="0" borderId="0"/>
    <xf numFmtId="0" fontId="70" fillId="0" borderId="0"/>
    <xf numFmtId="0" fontId="278" fillId="48" borderId="83"/>
    <xf numFmtId="0" fontId="278" fillId="48" borderId="83"/>
    <xf numFmtId="0" fontId="163" fillId="0" borderId="0"/>
    <xf numFmtId="0" fontId="278" fillId="0" borderId="0"/>
    <xf numFmtId="0" fontId="19" fillId="0" borderId="0"/>
    <xf numFmtId="0" fontId="19" fillId="0" borderId="0"/>
    <xf numFmtId="0" fontId="139" fillId="44" borderId="61"/>
    <xf numFmtId="0" fontId="70" fillId="0" borderId="0"/>
    <xf numFmtId="0" fontId="278" fillId="0" borderId="0"/>
    <xf numFmtId="0" fontId="70" fillId="0" borderId="0"/>
    <xf numFmtId="0" fontId="70" fillId="0" borderId="0"/>
    <xf numFmtId="0" fontId="278" fillId="0" borderId="0"/>
    <xf numFmtId="0" fontId="19" fillId="0" borderId="0"/>
    <xf numFmtId="0" fontId="278" fillId="61" borderId="0"/>
    <xf numFmtId="0" fontId="70" fillId="0" borderId="0"/>
    <xf numFmtId="0" fontId="74" fillId="59" borderId="0"/>
    <xf numFmtId="0" fontId="278" fillId="0" borderId="0"/>
    <xf numFmtId="0" fontId="70" fillId="0" borderId="0"/>
    <xf numFmtId="0" fontId="278" fillId="0" borderId="0"/>
    <xf numFmtId="0" fontId="278" fillId="0" borderId="0"/>
    <xf numFmtId="0" fontId="19" fillId="0" borderId="0"/>
    <xf numFmtId="0" fontId="278" fillId="0" borderId="0"/>
    <xf numFmtId="0" fontId="19" fillId="0" borderId="0"/>
    <xf numFmtId="0" fontId="278" fillId="0" borderId="0"/>
    <xf numFmtId="0" fontId="278" fillId="0" borderId="0"/>
    <xf numFmtId="0" fontId="70" fillId="0" borderId="0"/>
    <xf numFmtId="0" fontId="70" fillId="0" borderId="0"/>
    <xf numFmtId="0" fontId="70" fillId="0" borderId="0"/>
    <xf numFmtId="0" fontId="19" fillId="0" borderId="0"/>
    <xf numFmtId="0" fontId="278" fillId="48" borderId="83"/>
    <xf numFmtId="0" fontId="70" fillId="0" borderId="0"/>
    <xf numFmtId="0" fontId="70" fillId="0" borderId="0"/>
    <xf numFmtId="0" fontId="70" fillId="0" borderId="0"/>
    <xf numFmtId="0" fontId="19" fillId="0" borderId="0"/>
    <xf numFmtId="0" fontId="70" fillId="0" borderId="0"/>
    <xf numFmtId="0" fontId="278" fillId="0" borderId="0"/>
    <xf numFmtId="0" fontId="58" fillId="0" borderId="0"/>
    <xf numFmtId="0" fontId="278" fillId="0" borderId="0"/>
    <xf numFmtId="0" fontId="278" fillId="0" borderId="0"/>
    <xf numFmtId="0" fontId="70" fillId="0" borderId="0"/>
    <xf numFmtId="0" fontId="70" fillId="0" borderId="0"/>
    <xf numFmtId="0" fontId="19" fillId="0" borderId="0"/>
    <xf numFmtId="0" fontId="70" fillId="0" borderId="0"/>
    <xf numFmtId="0" fontId="119" fillId="0" borderId="54"/>
    <xf numFmtId="0" fontId="270" fillId="0" borderId="112"/>
    <xf numFmtId="0" fontId="70" fillId="0" borderId="0"/>
    <xf numFmtId="0" fontId="70" fillId="0" borderId="0"/>
    <xf numFmtId="0" fontId="278" fillId="48" borderId="83"/>
    <xf numFmtId="0" fontId="70" fillId="0" borderId="0"/>
    <xf numFmtId="0" fontId="19" fillId="0" borderId="0"/>
    <xf numFmtId="0" fontId="19" fillId="0" borderId="0"/>
    <xf numFmtId="0" fontId="70" fillId="0" borderId="0"/>
    <xf numFmtId="0" fontId="278" fillId="0" borderId="0"/>
    <xf numFmtId="0" fontId="139" fillId="44" borderId="61"/>
    <xf numFmtId="0" fontId="46" fillId="0" borderId="0"/>
    <xf numFmtId="0" fontId="278" fillId="48" borderId="83"/>
    <xf numFmtId="0" fontId="228" fillId="45" borderId="84"/>
    <xf numFmtId="0" fontId="70" fillId="0" borderId="0"/>
    <xf numFmtId="0" fontId="270" fillId="0" borderId="112"/>
    <xf numFmtId="0" fontId="70" fillId="0" borderId="0"/>
    <xf numFmtId="0" fontId="70" fillId="0" borderId="0"/>
    <xf numFmtId="0" fontId="278" fillId="0" borderId="0"/>
    <xf numFmtId="0" fontId="70" fillId="0" borderId="0"/>
    <xf numFmtId="0" fontId="139" fillId="44" borderId="61"/>
    <xf numFmtId="0" fontId="19" fillId="0" borderId="0"/>
    <xf numFmtId="0" fontId="81" fillId="0" borderId="0"/>
    <xf numFmtId="0" fontId="19" fillId="0" borderId="0"/>
    <xf numFmtId="0" fontId="70" fillId="0" borderId="0"/>
    <xf numFmtId="0" fontId="201" fillId="0" borderId="107"/>
    <xf numFmtId="0" fontId="278" fillId="0" borderId="0"/>
    <xf numFmtId="0" fontId="64" fillId="0" borderId="55"/>
    <xf numFmtId="0" fontId="70" fillId="0" borderId="0"/>
    <xf numFmtId="0" fontId="278" fillId="0" borderId="0"/>
    <xf numFmtId="0" fontId="19" fillId="0" borderId="0"/>
    <xf numFmtId="0" fontId="70" fillId="0" borderId="0"/>
    <xf numFmtId="0" fontId="8" fillId="48" borderId="0"/>
    <xf numFmtId="0" fontId="19" fillId="0" borderId="0"/>
    <xf numFmtId="0" fontId="70" fillId="0" borderId="0"/>
    <xf numFmtId="0" fontId="76" fillId="44" borderId="0"/>
    <xf numFmtId="0" fontId="197" fillId="52" borderId="0"/>
    <xf numFmtId="0" fontId="70" fillId="0" borderId="0"/>
    <xf numFmtId="0" fontId="70" fillId="0" borderId="0"/>
    <xf numFmtId="0" fontId="19" fillId="0" borderId="0"/>
    <xf numFmtId="0" fontId="278" fillId="0" borderId="0"/>
    <xf numFmtId="0" fontId="278" fillId="0" borderId="0"/>
    <xf numFmtId="0" fontId="278" fillId="0" borderId="0"/>
    <xf numFmtId="0" fontId="70" fillId="0" borderId="0"/>
    <xf numFmtId="0" fontId="19" fillId="0" borderId="0"/>
    <xf numFmtId="0" fontId="270" fillId="0" borderId="112"/>
    <xf numFmtId="0" fontId="70" fillId="0" borderId="0"/>
    <xf numFmtId="0" fontId="139" fillId="44" borderId="61"/>
    <xf numFmtId="0" fontId="19" fillId="0" borderId="0"/>
    <xf numFmtId="0" fontId="59" fillId="0" borderId="54"/>
    <xf numFmtId="0" fontId="70" fillId="0" borderId="0"/>
    <xf numFmtId="0" fontId="70" fillId="0" borderId="0"/>
    <xf numFmtId="0" fontId="70" fillId="0" borderId="0"/>
    <xf numFmtId="0" fontId="19" fillId="0" borderId="0"/>
    <xf numFmtId="0" fontId="278" fillId="0" borderId="0"/>
    <xf numFmtId="0" fontId="19" fillId="0" borderId="0"/>
    <xf numFmtId="0" fontId="70" fillId="0" borderId="0"/>
    <xf numFmtId="0" fontId="59" fillId="0" borderId="0"/>
    <xf numFmtId="0" fontId="70" fillId="0" borderId="0"/>
    <xf numFmtId="0" fontId="70" fillId="0" borderId="0"/>
    <xf numFmtId="0" fontId="278" fillId="0" borderId="0"/>
    <xf numFmtId="0" fontId="278" fillId="0" borderId="0"/>
    <xf numFmtId="0" fontId="19" fillId="0" borderId="0"/>
    <xf numFmtId="0" fontId="70" fillId="46" borderId="0"/>
    <xf numFmtId="0" fontId="19" fillId="0" borderId="0"/>
    <xf numFmtId="0" fontId="8" fillId="45" borderId="0"/>
    <xf numFmtId="0" fontId="278" fillId="0" borderId="0"/>
    <xf numFmtId="0" fontId="74" fillId="55" borderId="0"/>
    <xf numFmtId="0" fontId="21" fillId="0" borderId="111"/>
    <xf numFmtId="0" fontId="19" fillId="0" borderId="0"/>
    <xf numFmtId="0" fontId="278" fillId="0" borderId="0"/>
    <xf numFmtId="0" fontId="272" fillId="0" borderId="0"/>
    <xf numFmtId="0" fontId="70" fillId="0" borderId="0"/>
    <xf numFmtId="0" fontId="278" fillId="48" borderId="83"/>
    <xf numFmtId="0" fontId="70" fillId="0" borderId="0"/>
    <xf numFmtId="0" fontId="278" fillId="0" borderId="0"/>
    <xf numFmtId="0" fontId="70" fillId="0" borderId="0"/>
    <xf numFmtId="0" fontId="59" fillId="0" borderId="54"/>
    <xf numFmtId="0" fontId="19" fillId="0" borderId="0"/>
    <xf numFmtId="0" fontId="45" fillId="57" borderId="0"/>
    <xf numFmtId="0" fontId="278" fillId="0" borderId="0"/>
    <xf numFmtId="0" fontId="19" fillId="0" borderId="0"/>
    <xf numFmtId="0" fontId="278" fillId="0" borderId="0"/>
    <xf numFmtId="0" fontId="278" fillId="0" borderId="0"/>
    <xf numFmtId="0" fontId="270" fillId="0" borderId="112"/>
    <xf numFmtId="0" fontId="70" fillId="0" borderId="0"/>
    <xf numFmtId="0" fontId="278" fillId="0" borderId="0"/>
    <xf numFmtId="0" fontId="278" fillId="48" borderId="83"/>
    <xf numFmtId="0" fontId="19" fillId="0" borderId="0"/>
    <xf numFmtId="0" fontId="8" fillId="45" borderId="0"/>
    <xf numFmtId="0" fontId="19" fillId="0" borderId="0"/>
    <xf numFmtId="0" fontId="228" fillId="45" borderId="84"/>
    <xf numFmtId="0" fontId="139" fillId="44" borderId="61"/>
    <xf numFmtId="0" fontId="19" fillId="0" borderId="0"/>
    <xf numFmtId="0" fontId="70" fillId="0" borderId="0"/>
    <xf numFmtId="0" fontId="70" fillId="0" borderId="0"/>
    <xf numFmtId="0" fontId="19" fillId="0" borderId="0"/>
    <xf numFmtId="0" fontId="19" fillId="0" borderId="0"/>
    <xf numFmtId="0" fontId="278" fillId="0" borderId="0"/>
    <xf numFmtId="0" fontId="70" fillId="0" borderId="0"/>
    <xf numFmtId="0" fontId="278" fillId="0" borderId="0"/>
    <xf numFmtId="0" fontId="278" fillId="0" borderId="93"/>
    <xf numFmtId="0" fontId="206" fillId="0" borderId="0"/>
    <xf numFmtId="0" fontId="70" fillId="0" borderId="0"/>
    <xf numFmtId="0" fontId="70" fillId="0" borderId="0"/>
    <xf numFmtId="0" fontId="70" fillId="0" borderId="0"/>
    <xf numFmtId="0" fontId="272" fillId="74" borderId="0"/>
    <xf numFmtId="0" fontId="70" fillId="0" borderId="0"/>
    <xf numFmtId="0" fontId="70" fillId="0" borderId="0"/>
    <xf numFmtId="0" fontId="278" fillId="0" borderId="0"/>
    <xf numFmtId="0" fontId="70" fillId="0" borderId="0"/>
    <xf numFmtId="0" fontId="70" fillId="0" borderId="0"/>
    <xf numFmtId="0" fontId="70" fillId="0" borderId="0"/>
    <xf numFmtId="0" fontId="19" fillId="0" borderId="0"/>
    <xf numFmtId="0" fontId="19" fillId="0" borderId="0"/>
    <xf numFmtId="0" fontId="278" fillId="48" borderId="83"/>
    <xf numFmtId="0" fontId="19" fillId="0" borderId="0"/>
    <xf numFmtId="0" fontId="70" fillId="0" borderId="0"/>
    <xf numFmtId="0" fontId="70" fillId="0" borderId="0"/>
    <xf numFmtId="0" fontId="278" fillId="0" borderId="0"/>
    <xf numFmtId="0" fontId="19" fillId="0" borderId="0"/>
    <xf numFmtId="0" fontId="278" fillId="0" borderId="0"/>
    <xf numFmtId="0" fontId="270" fillId="0" borderId="112"/>
    <xf numFmtId="0" fontId="70" fillId="0" borderId="0"/>
    <xf numFmtId="0" fontId="70" fillId="0" borderId="0"/>
    <xf numFmtId="0" fontId="278" fillId="0" borderId="0"/>
    <xf numFmtId="0" fontId="139" fillId="44" borderId="61"/>
    <xf numFmtId="0" fontId="59" fillId="0" borderId="54"/>
    <xf numFmtId="0" fontId="278" fillId="0" borderId="0"/>
    <xf numFmtId="0" fontId="70" fillId="0" borderId="0"/>
    <xf numFmtId="0" fontId="70" fillId="0" borderId="0"/>
    <xf numFmtId="0" fontId="19" fillId="0" borderId="0"/>
    <xf numFmtId="0" fontId="70" fillId="0" borderId="0"/>
    <xf numFmtId="0" fontId="278" fillId="0" borderId="0"/>
    <xf numFmtId="0" fontId="19" fillId="0" borderId="0"/>
    <xf numFmtId="0" fontId="70" fillId="0" borderId="0"/>
    <xf numFmtId="0" fontId="19" fillId="0" borderId="0"/>
    <xf numFmtId="0" fontId="278" fillId="0" borderId="0"/>
    <xf numFmtId="0" fontId="270" fillId="0" borderId="112"/>
    <xf numFmtId="0" fontId="272" fillId="0" borderId="0"/>
    <xf numFmtId="0" fontId="76" fillId="55" borderId="0"/>
    <xf numFmtId="0" fontId="70" fillId="0" borderId="0"/>
    <xf numFmtId="0" fontId="270" fillId="0" borderId="112"/>
    <xf numFmtId="0" fontId="278" fillId="0" borderId="0"/>
    <xf numFmtId="0" fontId="270" fillId="0" borderId="112"/>
    <xf numFmtId="0" fontId="278" fillId="0" borderId="0"/>
    <xf numFmtId="0" fontId="19" fillId="0" borderId="0"/>
    <xf numFmtId="0" fontId="19" fillId="0" borderId="0"/>
    <xf numFmtId="0" fontId="272" fillId="0" borderId="144"/>
    <xf numFmtId="0" fontId="70" fillId="0" borderId="0"/>
    <xf numFmtId="0" fontId="278" fillId="0" borderId="0"/>
    <xf numFmtId="0" fontId="56" fillId="0" borderId="52"/>
    <xf numFmtId="0" fontId="278" fillId="0" borderId="0"/>
    <xf numFmtId="0" fontId="202" fillId="0" borderId="0"/>
    <xf numFmtId="0" fontId="19" fillId="0" borderId="0"/>
    <xf numFmtId="0" fontId="19" fillId="0" borderId="0"/>
    <xf numFmtId="0" fontId="70" fillId="0" borderId="0"/>
    <xf numFmtId="0" fontId="70" fillId="0" borderId="0"/>
    <xf numFmtId="0" fontId="19" fillId="0" borderId="0"/>
    <xf numFmtId="0" fontId="70" fillId="0" borderId="0"/>
    <xf numFmtId="0" fontId="70" fillId="0" borderId="0"/>
    <xf numFmtId="0" fontId="70" fillId="0" borderId="0"/>
    <xf numFmtId="0" fontId="70" fillId="0" borderId="0"/>
    <xf numFmtId="0" fontId="70" fillId="0" borderId="0"/>
    <xf numFmtId="0" fontId="278" fillId="0" borderId="0"/>
    <xf numFmtId="0" fontId="70" fillId="0" borderId="0"/>
    <xf numFmtId="0" fontId="270" fillId="0" borderId="112"/>
    <xf numFmtId="0" fontId="278" fillId="48" borderId="83"/>
    <xf numFmtId="0" fontId="19" fillId="0" borderId="0"/>
    <xf numFmtId="0" fontId="98" fillId="45" borderId="47"/>
    <xf numFmtId="0" fontId="19" fillId="0" borderId="0"/>
    <xf numFmtId="0" fontId="278" fillId="0" borderId="0"/>
    <xf numFmtId="0" fontId="278" fillId="0" borderId="0"/>
    <xf numFmtId="0" fontId="85" fillId="0" borderId="144"/>
    <xf numFmtId="0" fontId="70" fillId="0" borderId="0"/>
    <xf numFmtId="0" fontId="19" fillId="0" borderId="0"/>
    <xf numFmtId="0" fontId="70" fillId="0" borderId="0"/>
    <xf numFmtId="0" fontId="19" fillId="0" borderId="0"/>
    <xf numFmtId="0" fontId="70" fillId="0" borderId="0"/>
    <xf numFmtId="0" fontId="278" fillId="0" borderId="0"/>
    <xf numFmtId="0" fontId="70" fillId="0" borderId="0"/>
    <xf numFmtId="0" fontId="70" fillId="0" borderId="0"/>
    <xf numFmtId="0" fontId="163" fillId="0" borderId="114"/>
    <xf numFmtId="0" fontId="278" fillId="48" borderId="83"/>
    <xf numFmtId="0" fontId="70" fillId="0" borderId="0"/>
    <xf numFmtId="0" fontId="139" fillId="44" borderId="61"/>
    <xf numFmtId="0" fontId="70" fillId="0" borderId="0"/>
    <xf numFmtId="0" fontId="19" fillId="0" borderId="0"/>
    <xf numFmtId="0" fontId="70" fillId="0" borderId="0"/>
    <xf numFmtId="0" fontId="278" fillId="0" borderId="0"/>
    <xf numFmtId="0" fontId="19" fillId="0" borderId="0"/>
    <xf numFmtId="0" fontId="59" fillId="0" borderId="54"/>
    <xf numFmtId="0" fontId="278" fillId="0" borderId="0"/>
    <xf numFmtId="0" fontId="70" fillId="0" borderId="0"/>
    <xf numFmtId="0" fontId="59" fillId="0" borderId="0"/>
    <xf numFmtId="0" fontId="278" fillId="0" borderId="0"/>
    <xf numFmtId="0" fontId="70" fillId="46" borderId="0"/>
    <xf numFmtId="0" fontId="45" fillId="71" borderId="0"/>
    <xf numFmtId="0" fontId="253" fillId="48" borderId="83"/>
    <xf numFmtId="0" fontId="70" fillId="0" borderId="0"/>
    <xf numFmtId="0" fontId="70" fillId="0" borderId="0"/>
    <xf numFmtId="0" fontId="70" fillId="0" borderId="0"/>
    <xf numFmtId="0" fontId="278" fillId="0" borderId="78"/>
    <xf numFmtId="0" fontId="19" fillId="0" borderId="0"/>
    <xf numFmtId="0" fontId="278" fillId="0" borderId="0"/>
    <xf numFmtId="0" fontId="70" fillId="0" borderId="0"/>
    <xf numFmtId="0" fontId="278" fillId="0" borderId="0"/>
    <xf numFmtId="0" fontId="19" fillId="0" borderId="0"/>
    <xf numFmtId="0" fontId="3" fillId="63" borderId="137"/>
    <xf numFmtId="0" fontId="160" fillId="0" borderId="74"/>
    <xf numFmtId="0" fontId="70" fillId="0" borderId="0"/>
    <xf numFmtId="0" fontId="278" fillId="48" borderId="83"/>
    <xf numFmtId="0" fontId="270" fillId="0" borderId="112"/>
    <xf numFmtId="0" fontId="19" fillId="0" borderId="0"/>
    <xf numFmtId="0" fontId="278" fillId="0" borderId="0"/>
    <xf numFmtId="0" fontId="70" fillId="0" borderId="0"/>
    <xf numFmtId="0" fontId="45" fillId="71" borderId="0"/>
    <xf numFmtId="0" fontId="253" fillId="48" borderId="83"/>
    <xf numFmtId="0" fontId="278" fillId="0" borderId="0"/>
    <xf numFmtId="0" fontId="278" fillId="0" borderId="0"/>
    <xf numFmtId="0" fontId="278" fillId="0" borderId="0"/>
    <xf numFmtId="0" fontId="19" fillId="0" borderId="0"/>
    <xf numFmtId="0" fontId="70" fillId="0" borderId="0"/>
    <xf numFmtId="0" fontId="70" fillId="0" borderId="0"/>
    <xf numFmtId="0" fontId="278" fillId="0" borderId="0"/>
    <xf numFmtId="0" fontId="3" fillId="63" borderId="137"/>
    <xf numFmtId="0" fontId="70" fillId="0" borderId="0"/>
    <xf numFmtId="0" fontId="56" fillId="0" borderId="52"/>
    <xf numFmtId="0" fontId="70" fillId="0" borderId="0"/>
    <xf numFmtId="0" fontId="270" fillId="0" borderId="112"/>
    <xf numFmtId="0" fontId="278" fillId="0" borderId="0"/>
    <xf numFmtId="0" fontId="139" fillId="44" borderId="61"/>
    <xf numFmtId="0" fontId="278" fillId="0" borderId="0"/>
    <xf numFmtId="0" fontId="19" fillId="0" borderId="0"/>
    <xf numFmtId="0" fontId="19" fillId="0" borderId="0"/>
    <xf numFmtId="0" fontId="149" fillId="75" borderId="137"/>
    <xf numFmtId="0" fontId="278" fillId="48" borderId="83"/>
    <xf numFmtId="0" fontId="278" fillId="0" borderId="0"/>
    <xf numFmtId="0" fontId="70" fillId="0" borderId="0"/>
    <xf numFmtId="0" fontId="140" fillId="44" borderId="61"/>
    <xf numFmtId="0" fontId="19" fillId="0" borderId="0"/>
    <xf numFmtId="0" fontId="19" fillId="0" borderId="0"/>
    <xf numFmtId="0" fontId="134" fillId="0" borderId="110"/>
    <xf numFmtId="0" fontId="70" fillId="0" borderId="0"/>
    <xf numFmtId="0" fontId="19" fillId="0" borderId="0"/>
    <xf numFmtId="0" fontId="70" fillId="0" borderId="0"/>
    <xf numFmtId="0" fontId="278" fillId="0" borderId="0"/>
    <xf numFmtId="0" fontId="278" fillId="0" borderId="0"/>
    <xf numFmtId="0" fontId="70" fillId="0" borderId="0"/>
    <xf numFmtId="0" fontId="278" fillId="0" borderId="0"/>
    <xf numFmtId="0" fontId="8" fillId="51" borderId="0"/>
    <xf numFmtId="0" fontId="59" fillId="0" borderId="0"/>
    <xf numFmtId="0" fontId="56" fillId="0" borderId="52"/>
    <xf numFmtId="0" fontId="278" fillId="0" borderId="0"/>
    <xf numFmtId="0" fontId="278" fillId="0" borderId="0"/>
    <xf numFmtId="0" fontId="70" fillId="0" borderId="0"/>
    <xf numFmtId="0" fontId="70" fillId="0" borderId="0"/>
    <xf numFmtId="0" fontId="262" fillId="0" borderId="0"/>
    <xf numFmtId="0" fontId="206" fillId="0" borderId="0"/>
    <xf numFmtId="0" fontId="278" fillId="0" borderId="0"/>
    <xf numFmtId="0" fontId="278" fillId="0" borderId="0"/>
    <xf numFmtId="0" fontId="70" fillId="0" borderId="0"/>
    <xf numFmtId="0" fontId="278" fillId="48" borderId="83"/>
    <xf numFmtId="0" fontId="70" fillId="0" borderId="0"/>
    <xf numFmtId="0" fontId="19" fillId="0" borderId="0"/>
    <xf numFmtId="0" fontId="70" fillId="0" borderId="0"/>
    <xf numFmtId="0" fontId="278" fillId="0" borderId="0"/>
    <xf numFmtId="0" fontId="19" fillId="0" borderId="0"/>
    <xf numFmtId="0" fontId="278" fillId="0" borderId="0"/>
    <xf numFmtId="0" fontId="19" fillId="0" borderId="0"/>
    <xf numFmtId="0" fontId="278" fillId="0" borderId="0"/>
    <xf numFmtId="0" fontId="70" fillId="0" borderId="0"/>
    <xf numFmtId="0" fontId="59" fillId="0" borderId="0"/>
    <xf numFmtId="0" fontId="70" fillId="0" borderId="0"/>
    <xf numFmtId="0" fontId="74" fillId="56" borderId="0"/>
    <xf numFmtId="0" fontId="70" fillId="0" borderId="0"/>
    <xf numFmtId="0" fontId="52" fillId="0" borderId="0"/>
    <xf numFmtId="0" fontId="70" fillId="0" borderId="0"/>
    <xf numFmtId="0" fontId="56" fillId="0" borderId="52"/>
    <xf numFmtId="0" fontId="70" fillId="0" borderId="0"/>
    <xf numFmtId="0" fontId="70" fillId="0" borderId="0"/>
    <xf numFmtId="0" fontId="278" fillId="0" borderId="0"/>
    <xf numFmtId="0" fontId="46" fillId="0" borderId="0"/>
    <xf numFmtId="0" fontId="278" fillId="0" borderId="0"/>
    <xf numFmtId="0" fontId="70" fillId="0" borderId="0"/>
    <xf numFmtId="0" fontId="278" fillId="0" borderId="0"/>
    <xf numFmtId="0" fontId="70" fillId="0" borderId="0"/>
    <xf numFmtId="0" fontId="76" fillId="51" borderId="0"/>
    <xf numFmtId="0" fontId="278" fillId="0" borderId="0"/>
    <xf numFmtId="0" fontId="278" fillId="0" borderId="0"/>
    <xf numFmtId="0" fontId="56" fillId="0" borderId="52"/>
    <xf numFmtId="0" fontId="70" fillId="0" borderId="0"/>
    <xf numFmtId="0" fontId="19" fillId="0" borderId="0"/>
    <xf numFmtId="0" fontId="70" fillId="0" borderId="0"/>
    <xf numFmtId="0" fontId="56" fillId="0" borderId="52"/>
    <xf numFmtId="0" fontId="70" fillId="0" borderId="0"/>
    <xf numFmtId="0" fontId="76" fillId="55" borderId="0"/>
    <xf numFmtId="0" fontId="19" fillId="0" borderId="0"/>
    <xf numFmtId="0" fontId="70" fillId="0" borderId="0"/>
    <xf numFmtId="0" fontId="278" fillId="0" borderId="0"/>
    <xf numFmtId="0" fontId="70" fillId="0" borderId="0"/>
    <xf numFmtId="0" fontId="70" fillId="0" borderId="0"/>
    <xf numFmtId="0" fontId="99" fillId="45" borderId="61"/>
    <xf numFmtId="0" fontId="70" fillId="0" borderId="0"/>
    <xf numFmtId="0" fontId="98" fillId="45" borderId="47"/>
    <xf numFmtId="0" fontId="70" fillId="0" borderId="0"/>
    <xf numFmtId="0" fontId="270" fillId="0" borderId="112"/>
    <xf numFmtId="0" fontId="70" fillId="0" borderId="0"/>
    <xf numFmtId="0" fontId="70" fillId="0" borderId="0"/>
    <xf numFmtId="0" fontId="19" fillId="0" borderId="0"/>
    <xf numFmtId="0" fontId="19" fillId="0" borderId="0"/>
    <xf numFmtId="0" fontId="272" fillId="82" borderId="116"/>
    <xf numFmtId="0" fontId="59" fillId="0" borderId="54"/>
    <xf numFmtId="0" fontId="59" fillId="0" borderId="54"/>
    <xf numFmtId="0" fontId="155" fillId="0" borderId="72"/>
    <xf numFmtId="0" fontId="70" fillId="0" borderId="0"/>
    <xf numFmtId="0" fontId="19" fillId="0" borderId="0"/>
    <xf numFmtId="0" fontId="70" fillId="0" borderId="0"/>
    <xf numFmtId="0" fontId="70" fillId="0" borderId="0"/>
    <xf numFmtId="0" fontId="278" fillId="48" borderId="83"/>
    <xf numFmtId="0" fontId="70" fillId="0" borderId="0"/>
    <xf numFmtId="0" fontId="278" fillId="0" borderId="0"/>
    <xf numFmtId="0" fontId="19" fillId="0" borderId="0"/>
    <xf numFmtId="0" fontId="70" fillId="0" borderId="0"/>
    <xf numFmtId="0" fontId="8" fillId="43" borderId="0"/>
    <xf numFmtId="0" fontId="278" fillId="0" borderId="0"/>
    <xf numFmtId="0" fontId="139" fillId="44" borderId="61"/>
    <xf numFmtId="0" fontId="19" fillId="0" borderId="0"/>
    <xf numFmtId="0" fontId="253" fillId="48" borderId="83"/>
    <xf numFmtId="0" fontId="70" fillId="0" borderId="0"/>
    <xf numFmtId="0" fontId="19" fillId="44" borderId="0"/>
    <xf numFmtId="0" fontId="19" fillId="0" borderId="0"/>
    <xf numFmtId="0" fontId="8" fillId="48" borderId="0"/>
    <xf numFmtId="0" fontId="278" fillId="48" borderId="83"/>
    <xf numFmtId="0" fontId="70" fillId="0" borderId="0"/>
    <xf numFmtId="0" fontId="19" fillId="43" borderId="0"/>
    <xf numFmtId="0" fontId="278" fillId="0" borderId="0"/>
    <xf numFmtId="0" fontId="278" fillId="0" borderId="0"/>
    <xf numFmtId="0" fontId="278" fillId="0" borderId="0"/>
    <xf numFmtId="0" fontId="270" fillId="0" borderId="112"/>
    <xf numFmtId="0" fontId="278" fillId="0" borderId="0"/>
    <xf numFmtId="0" fontId="278" fillId="0" borderId="0"/>
    <xf numFmtId="0" fontId="19" fillId="0" borderId="0"/>
    <xf numFmtId="0" fontId="19" fillId="0" borderId="0"/>
    <xf numFmtId="0" fontId="70" fillId="0" borderId="0"/>
    <xf numFmtId="0" fontId="19" fillId="0" borderId="0"/>
    <xf numFmtId="0" fontId="70" fillId="0" borderId="0"/>
    <xf numFmtId="0" fontId="59" fillId="0" borderId="0"/>
    <xf numFmtId="0" fontId="59" fillId="0" borderId="54"/>
    <xf numFmtId="0" fontId="19" fillId="0" borderId="0"/>
    <xf numFmtId="0" fontId="70" fillId="0" borderId="0"/>
    <xf numFmtId="0" fontId="272" fillId="0" borderId="144"/>
    <xf numFmtId="0" fontId="278" fillId="0" borderId="0"/>
    <xf numFmtId="0" fontId="278" fillId="0" borderId="0"/>
    <xf numFmtId="0" fontId="57" fillId="0" borderId="53"/>
    <xf numFmtId="0" fontId="278" fillId="0" borderId="0"/>
    <xf numFmtId="0" fontId="278" fillId="0" borderId="0"/>
    <xf numFmtId="0" fontId="19" fillId="0" borderId="0"/>
    <xf numFmtId="0" fontId="278" fillId="0" borderId="0"/>
    <xf numFmtId="0" fontId="19" fillId="0" borderId="0"/>
    <xf numFmtId="0" fontId="19" fillId="0" borderId="0"/>
    <xf numFmtId="0" fontId="56" fillId="0" borderId="52"/>
    <xf numFmtId="0" fontId="70" fillId="0" borderId="0"/>
    <xf numFmtId="0" fontId="19" fillId="0" borderId="0"/>
    <xf numFmtId="0" fontId="19" fillId="0" borderId="0"/>
    <xf numFmtId="0" fontId="276" fillId="0" borderId="132"/>
    <xf numFmtId="0" fontId="278" fillId="0" borderId="0"/>
    <xf numFmtId="0" fontId="19" fillId="0" borderId="0"/>
    <xf numFmtId="0" fontId="70" fillId="0" borderId="0"/>
    <xf numFmtId="0" fontId="50" fillId="0" borderId="0"/>
    <xf numFmtId="0" fontId="19" fillId="0" borderId="0"/>
    <xf numFmtId="0" fontId="8" fillId="44" borderId="0"/>
    <xf numFmtId="0" fontId="70" fillId="0" borderId="0"/>
    <xf numFmtId="0" fontId="278" fillId="0" borderId="0"/>
    <xf numFmtId="0" fontId="278" fillId="0" borderId="0"/>
    <xf numFmtId="0" fontId="70" fillId="42" borderId="0"/>
    <xf numFmtId="0" fontId="270" fillId="0" borderId="112"/>
    <xf numFmtId="0" fontId="63" fillId="0" borderId="55"/>
    <xf numFmtId="0" fontId="70" fillId="14" borderId="50"/>
    <xf numFmtId="0" fontId="70" fillId="0" borderId="0"/>
    <xf numFmtId="0" fontId="94" fillId="0" borderId="82"/>
    <xf numFmtId="0" fontId="70" fillId="0" borderId="0"/>
    <xf numFmtId="0" fontId="278" fillId="0" borderId="0"/>
    <xf numFmtId="0" fontId="46" fillId="0" borderId="0"/>
    <xf numFmtId="0" fontId="139" fillId="44" borderId="61"/>
    <xf numFmtId="0" fontId="192" fillId="0" borderId="79"/>
    <xf numFmtId="0" fontId="19" fillId="0" borderId="0"/>
    <xf numFmtId="0" fontId="278" fillId="0" borderId="0"/>
    <xf numFmtId="0" fontId="19" fillId="0" borderId="0"/>
    <xf numFmtId="0" fontId="278" fillId="0" borderId="0"/>
    <xf numFmtId="0" fontId="19" fillId="0" borderId="0"/>
    <xf numFmtId="0" fontId="19" fillId="0" borderId="0"/>
    <xf numFmtId="0" fontId="278" fillId="0" borderId="0"/>
    <xf numFmtId="0" fontId="278" fillId="0" borderId="0"/>
    <xf numFmtId="0" fontId="278" fillId="0" borderId="0"/>
    <xf numFmtId="0" fontId="19" fillId="0" borderId="0"/>
    <xf numFmtId="0" fontId="19" fillId="0" borderId="0"/>
    <xf numFmtId="0" fontId="70" fillId="0" borderId="0"/>
    <xf numFmtId="0" fontId="19" fillId="0" borderId="0"/>
    <xf numFmtId="0" fontId="70" fillId="0" borderId="0"/>
    <xf numFmtId="0" fontId="70" fillId="0" borderId="0"/>
    <xf numFmtId="0" fontId="59" fillId="0" borderId="54"/>
    <xf numFmtId="0" fontId="62" fillId="0" borderId="0"/>
    <xf numFmtId="0" fontId="70" fillId="0" borderId="0"/>
    <xf numFmtId="0" fontId="19" fillId="0" borderId="0"/>
    <xf numFmtId="0" fontId="270" fillId="0" borderId="112"/>
    <xf numFmtId="0" fontId="278" fillId="0" borderId="0"/>
    <xf numFmtId="0" fontId="70" fillId="46" borderId="0"/>
    <xf numFmtId="0" fontId="278" fillId="0" borderId="0"/>
    <xf numFmtId="0" fontId="270" fillId="0" borderId="112"/>
    <xf numFmtId="0" fontId="70" fillId="0" borderId="0"/>
    <xf numFmtId="0" fontId="114" fillId="0" borderId="0"/>
    <xf numFmtId="0" fontId="228" fillId="45" borderId="84"/>
    <xf numFmtId="0" fontId="70" fillId="0" borderId="0"/>
    <xf numFmtId="0" fontId="8" fillId="51" borderId="0"/>
    <xf numFmtId="0" fontId="278" fillId="0" borderId="0"/>
    <xf numFmtId="0" fontId="278" fillId="0" borderId="0"/>
    <xf numFmtId="0" fontId="70" fillId="0" borderId="0"/>
    <xf numFmtId="0" fontId="172" fillId="0" borderId="0"/>
    <xf numFmtId="0" fontId="119" fillId="0" borderId="54"/>
    <xf numFmtId="0" fontId="278" fillId="0" borderId="0"/>
    <xf numFmtId="0" fontId="54" fillId="0" borderId="0"/>
    <xf numFmtId="0" fontId="278" fillId="0" borderId="0"/>
    <xf numFmtId="0" fontId="19" fillId="0" borderId="0"/>
    <xf numFmtId="0" fontId="70" fillId="0" borderId="0"/>
    <xf numFmtId="0" fontId="19" fillId="0" borderId="0"/>
    <xf numFmtId="0" fontId="19" fillId="0" borderId="0"/>
    <xf numFmtId="0" fontId="63" fillId="0" borderId="55"/>
    <xf numFmtId="0" fontId="70" fillId="14" borderId="50"/>
    <xf numFmtId="0" fontId="70" fillId="0" borderId="0"/>
    <xf numFmtId="0" fontId="70" fillId="0" borderId="0"/>
    <xf numFmtId="0" fontId="139" fillId="44" borderId="61"/>
    <xf numFmtId="0" fontId="70" fillId="0" borderId="0"/>
    <xf numFmtId="0" fontId="70" fillId="0" borderId="0"/>
    <xf numFmtId="0" fontId="19" fillId="0" borderId="0"/>
    <xf numFmtId="0" fontId="8" fillId="44" borderId="0"/>
    <xf numFmtId="0" fontId="19" fillId="0" borderId="0"/>
    <xf numFmtId="0" fontId="139" fillId="51" borderId="61"/>
    <xf numFmtId="0" fontId="70" fillId="0" borderId="0"/>
    <xf numFmtId="0" fontId="278" fillId="0" borderId="0"/>
    <xf numFmtId="0" fontId="59" fillId="0" borderId="54"/>
    <xf numFmtId="0" fontId="278" fillId="0" borderId="0"/>
    <xf numFmtId="0" fontId="70" fillId="0" borderId="0"/>
    <xf numFmtId="0" fontId="139" fillId="44" borderId="61"/>
    <xf numFmtId="0" fontId="70" fillId="0" borderId="0"/>
    <xf numFmtId="0" fontId="70" fillId="0" borderId="0"/>
    <xf numFmtId="0" fontId="70" fillId="0" borderId="0"/>
    <xf numFmtId="0" fontId="270" fillId="0" borderId="112"/>
    <xf numFmtId="0" fontId="19" fillId="0" borderId="0"/>
    <xf numFmtId="0" fontId="70" fillId="0" borderId="0"/>
    <xf numFmtId="0" fontId="70" fillId="0" borderId="0"/>
    <xf numFmtId="0" fontId="70" fillId="0" borderId="0"/>
    <xf numFmtId="0" fontId="278" fillId="0" borderId="0"/>
    <xf numFmtId="0" fontId="278" fillId="48" borderId="83"/>
    <xf numFmtId="0" fontId="278" fillId="0" borderId="0"/>
    <xf numFmtId="0" fontId="70" fillId="0" borderId="0"/>
    <xf numFmtId="0" fontId="139" fillId="44" borderId="61"/>
    <xf numFmtId="0" fontId="19" fillId="0" borderId="0"/>
    <xf numFmtId="0" fontId="19" fillId="0" borderId="0"/>
    <xf numFmtId="0" fontId="19" fillId="0" borderId="0"/>
    <xf numFmtId="0" fontId="19" fillId="0" borderId="0"/>
    <xf numFmtId="0" fontId="139" fillId="44" borderId="61"/>
    <xf numFmtId="0" fontId="56" fillId="0" borderId="52"/>
    <xf numFmtId="0" fontId="19" fillId="16" borderId="0"/>
    <xf numFmtId="0" fontId="278" fillId="48" borderId="83"/>
    <xf numFmtId="0" fontId="270" fillId="0" borderId="112"/>
    <xf numFmtId="0" fontId="70" fillId="0" borderId="0"/>
    <xf numFmtId="0" fontId="70" fillId="49" borderId="0"/>
    <xf numFmtId="0" fontId="278" fillId="48" borderId="83"/>
    <xf numFmtId="0" fontId="19" fillId="0" borderId="0"/>
    <xf numFmtId="0" fontId="70" fillId="0" borderId="0"/>
    <xf numFmtId="0" fontId="19" fillId="0" borderId="0"/>
    <xf numFmtId="0" fontId="19" fillId="0" borderId="0"/>
    <xf numFmtId="0" fontId="45" fillId="47" borderId="0"/>
    <xf numFmtId="0" fontId="19" fillId="0" borderId="0"/>
    <xf numFmtId="0" fontId="19" fillId="0" borderId="0"/>
    <xf numFmtId="0" fontId="270" fillId="0" borderId="112"/>
    <xf numFmtId="0" fontId="70" fillId="0" borderId="0"/>
    <xf numFmtId="0" fontId="19" fillId="0" borderId="0"/>
    <xf numFmtId="0" fontId="70" fillId="0" borderId="0"/>
    <xf numFmtId="0" fontId="278" fillId="0" borderId="0"/>
    <xf numFmtId="0" fontId="278" fillId="0" borderId="0"/>
    <xf numFmtId="0" fontId="70" fillId="0" borderId="0"/>
    <xf numFmtId="0" fontId="278" fillId="48" borderId="83"/>
    <xf numFmtId="0" fontId="278" fillId="0" borderId="0"/>
    <xf numFmtId="0" fontId="19" fillId="0" borderId="0"/>
    <xf numFmtId="0" fontId="278" fillId="0" borderId="0"/>
    <xf numFmtId="0" fontId="278" fillId="0" borderId="0"/>
    <xf numFmtId="0" fontId="63" fillId="0" borderId="55"/>
    <xf numFmtId="0" fontId="272" fillId="0" borderId="144"/>
    <xf numFmtId="0" fontId="70" fillId="0" borderId="0"/>
    <xf numFmtId="0" fontId="278" fillId="0" borderId="0"/>
    <xf numFmtId="0" fontId="70" fillId="0" borderId="0"/>
    <xf numFmtId="0" fontId="70" fillId="0" borderId="0"/>
    <xf numFmtId="0" fontId="253" fillId="48" borderId="83"/>
    <xf numFmtId="0" fontId="46" fillId="0" borderId="0"/>
    <xf numFmtId="0" fontId="139" fillId="44" borderId="61"/>
    <xf numFmtId="0" fontId="70" fillId="0" borderId="0"/>
    <xf numFmtId="0" fontId="19" fillId="0" borderId="0"/>
    <xf numFmtId="0" fontId="70" fillId="0" borderId="0"/>
    <xf numFmtId="0" fontId="270" fillId="0" borderId="112"/>
    <xf numFmtId="0" fontId="70" fillId="0" borderId="0"/>
    <xf numFmtId="0" fontId="278" fillId="0" borderId="0"/>
    <xf numFmtId="0" fontId="278" fillId="0" borderId="0"/>
    <xf numFmtId="0" fontId="70" fillId="0" borderId="0"/>
    <xf numFmtId="0" fontId="19" fillId="0" borderId="0"/>
    <xf numFmtId="0" fontId="278" fillId="0" borderId="0"/>
    <xf numFmtId="0" fontId="19" fillId="0" borderId="0"/>
    <xf numFmtId="0" fontId="278" fillId="0" borderId="0"/>
    <xf numFmtId="0" fontId="19" fillId="0" borderId="0"/>
    <xf numFmtId="0" fontId="70" fillId="0" borderId="0"/>
    <xf numFmtId="0" fontId="70" fillId="0" borderId="0"/>
    <xf numFmtId="0" fontId="19" fillId="0" borderId="0"/>
    <xf numFmtId="0" fontId="19" fillId="0" borderId="0"/>
    <xf numFmtId="0" fontId="70" fillId="0" borderId="0"/>
    <xf numFmtId="0" fontId="70" fillId="0" borderId="0"/>
    <xf numFmtId="0" fontId="70" fillId="0" borderId="0"/>
    <xf numFmtId="0" fontId="70" fillId="0" borderId="0"/>
    <xf numFmtId="0" fontId="139" fillId="44" borderId="61"/>
    <xf numFmtId="0" fontId="278" fillId="0" borderId="0"/>
    <xf numFmtId="0" fontId="19" fillId="0" borderId="0"/>
    <xf numFmtId="0" fontId="19" fillId="0" borderId="0"/>
    <xf numFmtId="0" fontId="278" fillId="0" borderId="0"/>
    <xf numFmtId="0" fontId="70" fillId="0" borderId="0"/>
    <xf numFmtId="0" fontId="139" fillId="44" borderId="61"/>
    <xf numFmtId="0" fontId="19" fillId="0" borderId="0"/>
    <xf numFmtId="0" fontId="70" fillId="0" borderId="0"/>
    <xf numFmtId="0" fontId="46" fillId="0" borderId="0"/>
    <xf numFmtId="0" fontId="64" fillId="0" borderId="55"/>
    <xf numFmtId="0" fontId="56" fillId="0" borderId="52"/>
    <xf numFmtId="0" fontId="70" fillId="0" borderId="0"/>
    <xf numFmtId="0" fontId="56" fillId="0" borderId="52"/>
    <xf numFmtId="0" fontId="19" fillId="0" borderId="0"/>
    <xf numFmtId="0" fontId="278" fillId="0" borderId="0"/>
    <xf numFmtId="0" fontId="70" fillId="0" borderId="0"/>
    <xf numFmtId="0" fontId="70" fillId="0" borderId="0"/>
    <xf numFmtId="0" fontId="70" fillId="0" borderId="0"/>
    <xf numFmtId="0" fontId="19" fillId="0" borderId="0"/>
    <xf numFmtId="0" fontId="278" fillId="0" borderId="0"/>
    <xf numFmtId="0" fontId="270" fillId="0" borderId="112"/>
    <xf numFmtId="0" fontId="139" fillId="44" borderId="61"/>
    <xf numFmtId="0" fontId="278" fillId="0" borderId="0"/>
    <xf numFmtId="0" fontId="99" fillId="45" borderId="61"/>
    <xf numFmtId="0" fontId="278" fillId="0" borderId="0"/>
    <xf numFmtId="0" fontId="59" fillId="0" borderId="54"/>
    <xf numFmtId="0" fontId="19" fillId="0" borderId="0"/>
    <xf numFmtId="0" fontId="56" fillId="0" borderId="52"/>
    <xf numFmtId="0" fontId="19" fillId="0" borderId="0"/>
    <xf numFmtId="0" fontId="19" fillId="0" borderId="0"/>
    <xf numFmtId="0" fontId="70" fillId="0" borderId="0"/>
    <xf numFmtId="0" fontId="278" fillId="0" borderId="0"/>
    <xf numFmtId="0" fontId="59" fillId="0" borderId="54"/>
    <xf numFmtId="0" fontId="139" fillId="44" borderId="61"/>
    <xf numFmtId="0" fontId="19" fillId="37" borderId="0"/>
    <xf numFmtId="0" fontId="139" fillId="44" borderId="61"/>
    <xf numFmtId="0" fontId="19" fillId="0" borderId="0"/>
    <xf numFmtId="0" fontId="70" fillId="0" borderId="0"/>
    <xf numFmtId="0" fontId="59" fillId="0" borderId="54"/>
    <xf numFmtId="0" fontId="70" fillId="0" borderId="0"/>
    <xf numFmtId="0" fontId="278" fillId="0" borderId="0"/>
    <xf numFmtId="0" fontId="278" fillId="0" borderId="0"/>
    <xf numFmtId="0" fontId="70" fillId="0" borderId="0"/>
    <xf numFmtId="0" fontId="139" fillId="44" borderId="61"/>
    <xf numFmtId="0" fontId="70" fillId="0" borderId="0"/>
    <xf numFmtId="0" fontId="8" fillId="0" borderId="0"/>
    <xf numFmtId="0" fontId="74" fillId="55" borderId="0"/>
    <xf numFmtId="0" fontId="270" fillId="0" borderId="112"/>
    <xf numFmtId="0" fontId="70" fillId="0" borderId="0"/>
    <xf numFmtId="0" fontId="70" fillId="49" borderId="0"/>
    <xf numFmtId="0" fontId="74" fillId="59" borderId="0"/>
    <xf numFmtId="0" fontId="70" fillId="0" borderId="0"/>
    <xf numFmtId="0" fontId="70" fillId="0" borderId="0"/>
    <xf numFmtId="0" fontId="19" fillId="0" borderId="0"/>
    <xf numFmtId="0" fontId="19" fillId="0" borderId="0"/>
    <xf numFmtId="0" fontId="19" fillId="43" borderId="0"/>
    <xf numFmtId="0" fontId="272" fillId="0" borderId="0"/>
    <xf numFmtId="0" fontId="278" fillId="0" borderId="0"/>
    <xf numFmtId="0" fontId="278" fillId="0" borderId="0"/>
    <xf numFmtId="0" fontId="74" fillId="55" borderId="0"/>
    <xf numFmtId="0" fontId="208" fillId="1" borderId="132"/>
    <xf numFmtId="0" fontId="19" fillId="0" borderId="0"/>
    <xf numFmtId="0" fontId="70" fillId="0" borderId="0"/>
    <xf numFmtId="0" fontId="70" fillId="0" borderId="0"/>
    <xf numFmtId="0" fontId="19" fillId="0" borderId="0"/>
    <xf numFmtId="0" fontId="139" fillId="44" borderId="61"/>
    <xf numFmtId="0" fontId="278" fillId="0" borderId="0"/>
    <xf numFmtId="0" fontId="70" fillId="0" borderId="0"/>
    <xf numFmtId="0" fontId="19" fillId="0" borderId="0"/>
    <xf numFmtId="0" fontId="19" fillId="0" borderId="0"/>
    <xf numFmtId="0" fontId="46" fillId="0" borderId="0"/>
    <xf numFmtId="0" fontId="278" fillId="0" borderId="168"/>
    <xf numFmtId="0" fontId="70" fillId="0" borderId="0"/>
    <xf numFmtId="0" fontId="19" fillId="0" borderId="0"/>
    <xf numFmtId="0" fontId="19" fillId="0" borderId="0"/>
    <xf numFmtId="0" fontId="278" fillId="48" borderId="83"/>
    <xf numFmtId="0" fontId="70" fillId="0" borderId="0"/>
    <xf numFmtId="0" fontId="19" fillId="0" borderId="0"/>
    <xf numFmtId="0" fontId="70" fillId="0" borderId="0"/>
    <xf numFmtId="0" fontId="21" fillId="0" borderId="111"/>
    <xf numFmtId="0" fontId="70" fillId="0" borderId="0"/>
    <xf numFmtId="0" fontId="278" fillId="0" borderId="0"/>
    <xf numFmtId="0" fontId="70" fillId="0" borderId="0"/>
    <xf numFmtId="0" fontId="19" fillId="0" borderId="0"/>
    <xf numFmtId="0" fontId="19" fillId="0" borderId="0"/>
    <xf numFmtId="0" fontId="70" fillId="0" borderId="0"/>
    <xf numFmtId="0" fontId="19" fillId="0" borderId="0"/>
    <xf numFmtId="0" fontId="19" fillId="0" borderId="0"/>
    <xf numFmtId="0" fontId="70" fillId="0" borderId="0"/>
    <xf numFmtId="0" fontId="70" fillId="0" borderId="0"/>
    <xf numFmtId="0" fontId="76" fillId="51" borderId="0"/>
    <xf numFmtId="0" fontId="278" fillId="0" borderId="0"/>
    <xf numFmtId="0" fontId="70" fillId="0" borderId="0"/>
    <xf numFmtId="0" fontId="70" fillId="0" borderId="0"/>
    <xf numFmtId="0" fontId="278" fillId="0" borderId="0"/>
    <xf numFmtId="0" fontId="17" fillId="0" borderId="0"/>
    <xf numFmtId="0" fontId="19" fillId="0" borderId="0"/>
    <xf numFmtId="0" fontId="70" fillId="0" borderId="0"/>
    <xf numFmtId="0" fontId="140" fillId="44" borderId="61"/>
    <xf numFmtId="0" fontId="70" fillId="0" borderId="0"/>
    <xf numFmtId="0" fontId="46" fillId="0" borderId="0"/>
    <xf numFmtId="0" fontId="19" fillId="0" borderId="0"/>
    <xf numFmtId="0" fontId="19" fillId="0" borderId="0"/>
    <xf numFmtId="0" fontId="56" fillId="0" borderId="52"/>
    <xf numFmtId="0" fontId="70" fillId="0" borderId="0"/>
    <xf numFmtId="0" fontId="278" fillId="0" borderId="0"/>
    <xf numFmtId="0" fontId="278" fillId="0" borderId="0"/>
    <xf numFmtId="0" fontId="217" fillId="0" borderId="0"/>
    <xf numFmtId="0" fontId="278" fillId="0" borderId="67"/>
    <xf numFmtId="0" fontId="19" fillId="0" borderId="0"/>
    <xf numFmtId="0" fontId="70" fillId="0" borderId="0"/>
    <xf numFmtId="0" fontId="19" fillId="0" borderId="0"/>
    <xf numFmtId="0" fontId="70" fillId="0" borderId="0"/>
    <xf numFmtId="0" fontId="19" fillId="0" borderId="0"/>
    <xf numFmtId="0" fontId="192" fillId="0" borderId="79"/>
    <xf numFmtId="0" fontId="19" fillId="0" borderId="0"/>
    <xf numFmtId="0" fontId="19" fillId="33" borderId="0"/>
    <xf numFmtId="0" fontId="70" fillId="0" borderId="0"/>
    <xf numFmtId="0" fontId="19" fillId="0" borderId="0"/>
    <xf numFmtId="0" fontId="278" fillId="0" borderId="0"/>
    <xf numFmtId="0" fontId="278" fillId="0" borderId="0"/>
    <xf numFmtId="0" fontId="59" fillId="0" borderId="54"/>
    <xf numFmtId="0" fontId="278" fillId="0" borderId="0"/>
    <xf numFmtId="0" fontId="278" fillId="0" borderId="0"/>
    <xf numFmtId="0" fontId="70" fillId="41" borderId="0"/>
    <xf numFmtId="0" fontId="70" fillId="0" borderId="0"/>
    <xf numFmtId="0" fontId="19" fillId="0" borderId="0"/>
    <xf numFmtId="0" fontId="70" fillId="0" borderId="0"/>
    <xf numFmtId="0" fontId="19" fillId="0" borderId="0"/>
    <xf numFmtId="0" fontId="70" fillId="43" borderId="0"/>
    <xf numFmtId="0" fontId="70" fillId="0" borderId="0"/>
    <xf numFmtId="0" fontId="70" fillId="0" borderId="0"/>
    <xf numFmtId="0" fontId="278" fillId="0" borderId="0"/>
    <xf numFmtId="0" fontId="149" fillId="75" borderId="137"/>
    <xf numFmtId="0" fontId="19" fillId="0" borderId="0"/>
    <xf numFmtId="0" fontId="278" fillId="0" borderId="0"/>
    <xf numFmtId="0" fontId="70" fillId="0" borderId="0"/>
    <xf numFmtId="0" fontId="70" fillId="0" borderId="0"/>
    <xf numFmtId="0" fontId="70" fillId="0" borderId="0"/>
    <xf numFmtId="0" fontId="19" fillId="0" borderId="0"/>
    <xf numFmtId="0" fontId="19" fillId="0" borderId="0"/>
    <xf numFmtId="0" fontId="76" fillId="55" borderId="0"/>
    <xf numFmtId="0" fontId="19" fillId="0" borderId="0"/>
    <xf numFmtId="0" fontId="70" fillId="0" borderId="0"/>
    <xf numFmtId="0" fontId="19" fillId="0" borderId="0"/>
    <xf numFmtId="0" fontId="278" fillId="0" borderId="0"/>
    <xf numFmtId="0" fontId="70" fillId="0" borderId="0"/>
    <xf numFmtId="0" fontId="70" fillId="0" borderId="0"/>
    <xf numFmtId="0" fontId="19" fillId="0" borderId="0"/>
    <xf numFmtId="0" fontId="70" fillId="0" borderId="0"/>
    <xf numFmtId="0" fontId="70" fillId="0" borderId="0"/>
    <xf numFmtId="0" fontId="278" fillId="0" borderId="0"/>
    <xf numFmtId="0" fontId="70" fillId="0" borderId="0"/>
    <xf numFmtId="0" fontId="19" fillId="0" borderId="0"/>
    <xf numFmtId="0" fontId="70" fillId="0" borderId="0"/>
    <xf numFmtId="0" fontId="52" fillId="0" borderId="0"/>
    <xf numFmtId="0" fontId="70" fillId="0" borderId="0"/>
    <xf numFmtId="0" fontId="270" fillId="0" borderId="112"/>
    <xf numFmtId="0" fontId="70" fillId="0" borderId="0"/>
    <xf numFmtId="0" fontId="56" fillId="0" borderId="52"/>
    <xf numFmtId="0" fontId="70" fillId="0" borderId="0"/>
    <xf numFmtId="0" fontId="278" fillId="0" borderId="0"/>
    <xf numFmtId="0" fontId="70" fillId="0" borderId="0"/>
    <xf numFmtId="0" fontId="70" fillId="0" borderId="0"/>
    <xf numFmtId="0" fontId="70" fillId="0" borderId="0"/>
    <xf numFmtId="0" fontId="70" fillId="0" borderId="0"/>
    <xf numFmtId="0" fontId="19" fillId="0" borderId="0"/>
    <xf numFmtId="0" fontId="70" fillId="0" borderId="0"/>
    <xf numFmtId="0" fontId="278" fillId="0" borderId="0"/>
    <xf numFmtId="0" fontId="278" fillId="0" borderId="0"/>
    <xf numFmtId="0" fontId="278" fillId="0" borderId="0"/>
    <xf numFmtId="0" fontId="70" fillId="0" borderId="0"/>
    <xf numFmtId="0" fontId="70" fillId="0" borderId="0"/>
    <xf numFmtId="0" fontId="278" fillId="48" borderId="83"/>
    <xf numFmtId="0" fontId="70" fillId="0" borderId="0"/>
    <xf numFmtId="0" fontId="59" fillId="0" borderId="54"/>
    <xf numFmtId="0" fontId="270" fillId="0" borderId="112"/>
    <xf numFmtId="0" fontId="70" fillId="0" borderId="0"/>
    <xf numFmtId="0" fontId="139" fillId="44" borderId="61"/>
    <xf numFmtId="0" fontId="19" fillId="0" borderId="0"/>
    <xf numFmtId="0" fontId="19" fillId="0" borderId="0"/>
    <xf numFmtId="0" fontId="70" fillId="0" borderId="0"/>
    <xf numFmtId="0" fontId="70" fillId="0" borderId="0"/>
    <xf numFmtId="0" fontId="278" fillId="0" borderId="0"/>
    <xf numFmtId="0" fontId="152" fillId="0" borderId="0"/>
    <xf numFmtId="0" fontId="278" fillId="0" borderId="0"/>
    <xf numFmtId="0" fontId="278" fillId="0" borderId="0"/>
    <xf numFmtId="0" fontId="74" fillId="53" borderId="0"/>
    <xf numFmtId="0" fontId="70" fillId="0" borderId="0"/>
    <xf numFmtId="0" fontId="19" fillId="0" borderId="0"/>
    <xf numFmtId="0" fontId="59" fillId="0" borderId="0"/>
    <xf numFmtId="0" fontId="139" fillId="44" borderId="61"/>
    <xf numFmtId="0" fontId="70" fillId="0" borderId="0"/>
    <xf numFmtId="0" fontId="278" fillId="48" borderId="83"/>
    <xf numFmtId="0" fontId="74" fillId="55" borderId="0"/>
    <xf numFmtId="0" fontId="70" fillId="0" borderId="0"/>
    <xf numFmtId="0" fontId="139" fillId="44" borderId="61"/>
    <xf numFmtId="0" fontId="19" fillId="0" borderId="0"/>
    <xf numFmtId="0" fontId="70" fillId="0" borderId="0"/>
    <xf numFmtId="0" fontId="19" fillId="0" borderId="0"/>
    <xf numFmtId="0" fontId="74" fillId="58" borderId="0"/>
    <xf numFmtId="0" fontId="70" fillId="0" borderId="0"/>
    <xf numFmtId="0" fontId="139" fillId="44" borderId="61"/>
    <xf numFmtId="0" fontId="278" fillId="0" borderId="0"/>
    <xf numFmtId="0" fontId="19" fillId="0" borderId="0"/>
    <xf numFmtId="0" fontId="19" fillId="0" borderId="0"/>
    <xf numFmtId="0" fontId="59" fillId="0" borderId="54"/>
    <xf numFmtId="0" fontId="19" fillId="0" borderId="0"/>
    <xf numFmtId="0" fontId="70" fillId="0" borderId="0"/>
    <xf numFmtId="0" fontId="278" fillId="0" borderId="0"/>
    <xf numFmtId="0" fontId="19" fillId="0" borderId="0"/>
    <xf numFmtId="0" fontId="81" fillId="0" borderId="114"/>
    <xf numFmtId="0" fontId="19" fillId="14" borderId="50"/>
    <xf numFmtId="0" fontId="19" fillId="0" borderId="0"/>
    <xf numFmtId="0" fontId="70" fillId="0" borderId="0"/>
    <xf numFmtId="0" fontId="19" fillId="0" borderId="0"/>
    <xf numFmtId="0" fontId="70" fillId="0" borderId="0"/>
    <xf numFmtId="0" fontId="278" fillId="0" borderId="0"/>
    <xf numFmtId="0" fontId="19" fillId="0" borderId="0"/>
    <xf numFmtId="0" fontId="19" fillId="0" borderId="0"/>
    <xf numFmtId="0" fontId="278" fillId="0" borderId="0"/>
    <xf numFmtId="0" fontId="221" fillId="0" borderId="0"/>
    <xf numFmtId="0" fontId="19" fillId="0" borderId="0"/>
    <xf numFmtId="0" fontId="70" fillId="0" borderId="0"/>
    <xf numFmtId="0" fontId="19" fillId="0" borderId="0"/>
    <xf numFmtId="0" fontId="19" fillId="40" borderId="0"/>
    <xf numFmtId="0" fontId="70" fillId="0" borderId="0"/>
    <xf numFmtId="0" fontId="70" fillId="0" borderId="0"/>
    <xf numFmtId="0" fontId="74" fillId="54" borderId="0"/>
    <xf numFmtId="0" fontId="70" fillId="0" borderId="0"/>
    <xf numFmtId="0" fontId="278" fillId="0" borderId="0"/>
    <xf numFmtId="0" fontId="70" fillId="0" borderId="0"/>
    <xf numFmtId="0" fontId="19" fillId="0" borderId="0"/>
    <xf numFmtId="0" fontId="70" fillId="0" borderId="0"/>
    <xf numFmtId="0" fontId="46" fillId="0" borderId="0"/>
    <xf numFmtId="0" fontId="70" fillId="0" borderId="0"/>
    <xf numFmtId="0" fontId="278" fillId="48" borderId="83"/>
    <xf numFmtId="0" fontId="272" fillId="0" borderId="0"/>
    <xf numFmtId="0" fontId="70" fillId="0" borderId="0"/>
    <xf numFmtId="0" fontId="70" fillId="0" borderId="0"/>
    <xf numFmtId="0" fontId="70" fillId="42" borderId="0"/>
    <xf numFmtId="0" fontId="19" fillId="0" borderId="0"/>
    <xf numFmtId="0" fontId="270" fillId="0" borderId="112"/>
    <xf numFmtId="0" fontId="70" fillId="0" borderId="0"/>
    <xf numFmtId="0" fontId="278" fillId="48" borderId="83"/>
    <xf numFmtId="0" fontId="168" fillId="79" borderId="0"/>
    <xf numFmtId="0" fontId="19" fillId="0" borderId="0"/>
    <xf numFmtId="0" fontId="70" fillId="0" borderId="0"/>
    <xf numFmtId="0" fontId="70" fillId="0" borderId="0"/>
    <xf numFmtId="0" fontId="70" fillId="0" borderId="0"/>
    <xf numFmtId="0" fontId="70" fillId="0" borderId="0"/>
    <xf numFmtId="0" fontId="278" fillId="48" borderId="83"/>
    <xf numFmtId="0" fontId="70" fillId="0" borderId="0"/>
    <xf numFmtId="0" fontId="278" fillId="0" borderId="0"/>
    <xf numFmtId="0" fontId="70" fillId="0" borderId="0"/>
    <xf numFmtId="0" fontId="278" fillId="0" borderId="0"/>
    <xf numFmtId="0" fontId="19" fillId="0" borderId="0"/>
    <xf numFmtId="0" fontId="278" fillId="0" borderId="0"/>
    <xf numFmtId="0" fontId="70" fillId="0" borderId="0"/>
    <xf numFmtId="0" fontId="59" fillId="0" borderId="54"/>
    <xf numFmtId="0" fontId="70" fillId="0" borderId="0"/>
    <xf numFmtId="0" fontId="70" fillId="0" borderId="0"/>
    <xf numFmtId="0" fontId="272" fillId="0" borderId="0"/>
    <xf numFmtId="0" fontId="278" fillId="0" borderId="0"/>
    <xf numFmtId="0" fontId="19" fillId="0" borderId="0"/>
    <xf numFmtId="0" fontId="270" fillId="0" borderId="112"/>
    <xf numFmtId="0" fontId="19" fillId="0" borderId="0"/>
    <xf numFmtId="0" fontId="278" fillId="0" borderId="0"/>
    <xf numFmtId="0" fontId="70" fillId="0" borderId="0"/>
    <xf numFmtId="0" fontId="70" fillId="0" borderId="0"/>
    <xf numFmtId="0" fontId="278" fillId="0" borderId="0"/>
    <xf numFmtId="0" fontId="19" fillId="0" borderId="0"/>
    <xf numFmtId="0" fontId="19" fillId="0" borderId="0"/>
    <xf numFmtId="0" fontId="278" fillId="48" borderId="83"/>
    <xf numFmtId="0" fontId="59" fillId="0" borderId="0"/>
    <xf numFmtId="0" fontId="272" fillId="61" borderId="0"/>
    <xf numFmtId="0" fontId="278" fillId="0" borderId="0"/>
    <xf numFmtId="0" fontId="278" fillId="48" borderId="83"/>
    <xf numFmtId="0" fontId="70" fillId="0" borderId="0"/>
    <xf numFmtId="0" fontId="278" fillId="0" borderId="0"/>
    <xf numFmtId="0" fontId="278" fillId="0" borderId="0"/>
    <xf numFmtId="0" fontId="19" fillId="0" borderId="0"/>
    <xf numFmtId="0" fontId="19" fillId="0" borderId="0"/>
    <xf numFmtId="0" fontId="278" fillId="0" borderId="0"/>
    <xf numFmtId="0" fontId="70" fillId="0" borderId="0"/>
    <xf numFmtId="0" fontId="70" fillId="39" borderId="0"/>
    <xf numFmtId="0" fontId="278" fillId="0" borderId="0"/>
    <xf numFmtId="0" fontId="270" fillId="0" borderId="112"/>
    <xf numFmtId="0" fontId="70" fillId="0" borderId="0"/>
    <xf numFmtId="0" fontId="74" fillId="60" borderId="0"/>
    <xf numFmtId="0" fontId="278" fillId="0" borderId="0"/>
    <xf numFmtId="0" fontId="278" fillId="0" borderId="0"/>
    <xf numFmtId="0" fontId="59" fillId="0" borderId="0"/>
    <xf numFmtId="0" fontId="270" fillId="0" borderId="112"/>
    <xf numFmtId="0" fontId="270" fillId="0" borderId="112"/>
    <xf numFmtId="0" fontId="278" fillId="0" borderId="0"/>
    <xf numFmtId="0" fontId="70" fillId="0" borderId="0"/>
    <xf numFmtId="0" fontId="70" fillId="0" borderId="0"/>
    <xf numFmtId="0" fontId="278" fillId="0" borderId="0"/>
    <xf numFmtId="0" fontId="74" fillId="60" borderId="0"/>
    <xf numFmtId="0" fontId="19" fillId="0" borderId="0"/>
    <xf numFmtId="0" fontId="70" fillId="0" borderId="0"/>
    <xf numFmtId="0" fontId="70" fillId="0" borderId="0"/>
    <xf numFmtId="0" fontId="46" fillId="0" borderId="0"/>
    <xf numFmtId="0" fontId="59" fillId="0" borderId="54"/>
    <xf numFmtId="0" fontId="19" fillId="0" borderId="0"/>
    <xf numFmtId="0" fontId="46" fillId="0" borderId="0"/>
    <xf numFmtId="0" fontId="70" fillId="0" borderId="0"/>
    <xf numFmtId="0" fontId="278" fillId="0" borderId="0"/>
    <xf numFmtId="0" fontId="70" fillId="0" borderId="0"/>
    <xf numFmtId="0" fontId="70" fillId="0" borderId="0"/>
    <xf numFmtId="0" fontId="278" fillId="48" borderId="83"/>
    <xf numFmtId="0" fontId="19" fillId="0" borderId="0"/>
    <xf numFmtId="0" fontId="278" fillId="0" borderId="0"/>
    <xf numFmtId="0" fontId="139" fillId="44" borderId="61"/>
    <xf numFmtId="0" fontId="272" fillId="0" borderId="168"/>
    <xf numFmtId="0" fontId="278" fillId="0" borderId="0"/>
    <xf numFmtId="0" fontId="70" fillId="0" borderId="0"/>
    <xf numFmtId="0" fontId="70" fillId="0" borderId="0"/>
    <xf numFmtId="0" fontId="70" fillId="0" borderId="0"/>
    <xf numFmtId="0" fontId="70" fillId="0" borderId="0"/>
    <xf numFmtId="0" fontId="70" fillId="0" borderId="0"/>
    <xf numFmtId="0" fontId="278" fillId="0" borderId="0"/>
    <xf numFmtId="0" fontId="70" fillId="0" borderId="0"/>
    <xf numFmtId="0" fontId="19" fillId="0" borderId="0"/>
    <xf numFmtId="0" fontId="70" fillId="0" borderId="0"/>
    <xf numFmtId="0" fontId="270" fillId="0" borderId="112"/>
    <xf numFmtId="0" fontId="19" fillId="0" borderId="0"/>
    <xf numFmtId="0" fontId="70" fillId="0" borderId="0"/>
    <xf numFmtId="0" fontId="70" fillId="0" borderId="0"/>
    <xf numFmtId="0" fontId="278" fillId="0" borderId="0"/>
    <xf numFmtId="0" fontId="19" fillId="0" borderId="0"/>
    <xf numFmtId="0" fontId="161" fillId="0" borderId="0"/>
    <xf numFmtId="0" fontId="278" fillId="0" borderId="0"/>
    <xf numFmtId="0" fontId="270" fillId="0" borderId="112"/>
    <xf numFmtId="0" fontId="70" fillId="0" borderId="0"/>
    <xf numFmtId="0" fontId="19" fillId="0" borderId="0"/>
    <xf numFmtId="0" fontId="19" fillId="0" borderId="0"/>
    <xf numFmtId="0" fontId="270" fillId="0" borderId="112"/>
    <xf numFmtId="0" fontId="278" fillId="0" borderId="0"/>
    <xf numFmtId="0" fontId="70" fillId="0" borderId="0"/>
    <xf numFmtId="0" fontId="19" fillId="0" borderId="0"/>
    <xf numFmtId="0" fontId="70" fillId="0" borderId="0"/>
    <xf numFmtId="0" fontId="70" fillId="40" borderId="0"/>
    <xf numFmtId="0" fontId="70" fillId="0" borderId="0"/>
    <xf numFmtId="0" fontId="19" fillId="0" borderId="0"/>
    <xf numFmtId="0" fontId="19" fillId="0" borderId="0"/>
    <xf numFmtId="0" fontId="270" fillId="0" borderId="112"/>
    <xf numFmtId="0" fontId="70" fillId="0" borderId="0"/>
    <xf numFmtId="0" fontId="70" fillId="14" borderId="50"/>
    <xf numFmtId="0" fontId="278" fillId="48" borderId="83"/>
    <xf numFmtId="0" fontId="278" fillId="0" borderId="0"/>
    <xf numFmtId="0" fontId="140" fillId="44" borderId="61"/>
    <xf numFmtId="0" fontId="70" fillId="0" borderId="0"/>
    <xf numFmtId="0" fontId="70" fillId="0" borderId="0"/>
    <xf numFmtId="0" fontId="19" fillId="0" borderId="0"/>
    <xf numFmtId="0" fontId="70" fillId="0" borderId="0"/>
    <xf numFmtId="0" fontId="278" fillId="0" borderId="0"/>
    <xf numFmtId="0" fontId="70" fillId="42" borderId="0"/>
    <xf numFmtId="0" fontId="19" fillId="0" borderId="0"/>
    <xf numFmtId="0" fontId="139" fillId="44" borderId="61"/>
    <xf numFmtId="0" fontId="70" fillId="0" borderId="0"/>
    <xf numFmtId="0" fontId="19" fillId="0" borderId="0"/>
    <xf numFmtId="0" fontId="45" fillId="34" borderId="0"/>
    <xf numFmtId="0" fontId="139" fillId="44" borderId="61"/>
    <xf numFmtId="0" fontId="19" fillId="0" borderId="0"/>
    <xf numFmtId="0" fontId="278" fillId="0" borderId="0"/>
    <xf numFmtId="0" fontId="270" fillId="0" borderId="112"/>
    <xf numFmtId="0" fontId="70" fillId="0" borderId="0"/>
    <xf numFmtId="0" fontId="70" fillId="0" borderId="0"/>
    <xf numFmtId="0" fontId="70" fillId="0" borderId="0"/>
    <xf numFmtId="0" fontId="19" fillId="0" borderId="0"/>
    <xf numFmtId="0" fontId="19" fillId="0" borderId="0"/>
    <xf numFmtId="0" fontId="139" fillId="44" borderId="61"/>
    <xf numFmtId="0" fontId="19" fillId="0" borderId="0"/>
    <xf numFmtId="0" fontId="70" fillId="0" borderId="0"/>
    <xf numFmtId="0" fontId="70" fillId="0" borderId="0"/>
    <xf numFmtId="0" fontId="45" fillId="40" borderId="0"/>
    <xf numFmtId="0" fontId="192" fillId="0" borderId="79"/>
    <xf numFmtId="0" fontId="278" fillId="0" borderId="0"/>
    <xf numFmtId="0" fontId="139" fillId="44" borderId="61"/>
    <xf numFmtId="0" fontId="139" fillId="44" borderId="61"/>
    <xf numFmtId="0" fontId="278" fillId="0" borderId="0"/>
    <xf numFmtId="0" fontId="70" fillId="0" borderId="0"/>
    <xf numFmtId="0" fontId="278" fillId="48" borderId="83"/>
    <xf numFmtId="0" fontId="278" fillId="0" borderId="0"/>
    <xf numFmtId="0" fontId="19" fillId="0" borderId="0"/>
    <xf numFmtId="0" fontId="278" fillId="0" borderId="0"/>
    <xf numFmtId="0" fontId="278" fillId="0" borderId="0"/>
    <xf numFmtId="0" fontId="122" fillId="0" borderId="66"/>
    <xf numFmtId="0" fontId="59" fillId="0" borderId="54"/>
    <xf numFmtId="0" fontId="278" fillId="0" borderId="0"/>
    <xf numFmtId="0" fontId="278" fillId="0" borderId="0"/>
    <xf numFmtId="0" fontId="278" fillId="48" borderId="83"/>
    <xf numFmtId="0" fontId="278" fillId="0" borderId="0"/>
    <xf numFmtId="0" fontId="19" fillId="0" borderId="0"/>
    <xf numFmtId="0" fontId="19" fillId="0" borderId="0"/>
    <xf numFmtId="0" fontId="208" fillId="1" borderId="132"/>
    <xf numFmtId="0" fontId="70" fillId="0" borderId="0"/>
    <xf numFmtId="0" fontId="70" fillId="0" borderId="0"/>
    <xf numFmtId="0" fontId="70" fillId="0" borderId="0"/>
    <xf numFmtId="0" fontId="70" fillId="0" borderId="0"/>
    <xf numFmtId="0" fontId="278" fillId="0" borderId="0"/>
    <xf numFmtId="0" fontId="70" fillId="0" borderId="0"/>
    <xf numFmtId="0" fontId="278" fillId="48" borderId="83"/>
    <xf numFmtId="0" fontId="278" fillId="0" borderId="0"/>
    <xf numFmtId="0" fontId="70" fillId="0" borderId="0"/>
    <xf numFmtId="0" fontId="70" fillId="0" borderId="0"/>
    <xf numFmtId="0" fontId="278" fillId="0" borderId="0"/>
    <xf numFmtId="0" fontId="278" fillId="0" borderId="0"/>
    <xf numFmtId="0" fontId="70" fillId="0" borderId="0"/>
    <xf numFmtId="0" fontId="278" fillId="0" borderId="0"/>
    <xf numFmtId="0" fontId="70" fillId="0" borderId="0"/>
    <xf numFmtId="0" fontId="70" fillId="0" borderId="0"/>
    <xf numFmtId="0" fontId="278" fillId="0" borderId="0"/>
    <xf numFmtId="0" fontId="278" fillId="0" borderId="0"/>
    <xf numFmtId="0" fontId="70" fillId="0" borderId="0"/>
    <xf numFmtId="0" fontId="70" fillId="0" borderId="0"/>
    <xf numFmtId="0" fontId="56" fillId="0" borderId="52"/>
    <xf numFmtId="0" fontId="278" fillId="0" borderId="0"/>
    <xf numFmtId="0" fontId="19" fillId="0" borderId="0"/>
    <xf numFmtId="0" fontId="70" fillId="0" borderId="0"/>
    <xf numFmtId="0" fontId="278" fillId="0" borderId="0"/>
    <xf numFmtId="0" fontId="139" fillId="44" borderId="61"/>
    <xf numFmtId="0" fontId="51" fillId="89" borderId="0"/>
    <xf numFmtId="0" fontId="70" fillId="0" borderId="0"/>
    <xf numFmtId="0" fontId="70" fillId="0" borderId="0"/>
    <xf numFmtId="0" fontId="19" fillId="0" borderId="0"/>
    <xf numFmtId="0" fontId="70" fillId="0" borderId="0"/>
    <xf numFmtId="0" fontId="19" fillId="0" borderId="0"/>
    <xf numFmtId="0" fontId="19" fillId="0" borderId="0"/>
    <xf numFmtId="0" fontId="70" fillId="0" borderId="0"/>
    <xf numFmtId="0" fontId="17" fillId="0" borderId="0"/>
    <xf numFmtId="0" fontId="278" fillId="0" borderId="0"/>
    <xf numFmtId="0" fontId="270" fillId="0" borderId="112"/>
    <xf numFmtId="0" fontId="3" fillId="63" borderId="137"/>
    <xf numFmtId="0" fontId="278" fillId="0" borderId="0"/>
    <xf numFmtId="0" fontId="278" fillId="48" borderId="83"/>
    <xf numFmtId="0" fontId="70" fillId="0" borderId="0"/>
    <xf numFmtId="0" fontId="278" fillId="48" borderId="83"/>
    <xf numFmtId="0" fontId="50" fillId="0" borderId="0"/>
    <xf numFmtId="0" fontId="278" fillId="0" borderId="0"/>
    <xf numFmtId="0" fontId="70" fillId="0" borderId="0"/>
    <xf numFmtId="0" fontId="70" fillId="0" borderId="0"/>
    <xf numFmtId="0" fontId="19" fillId="0" borderId="0"/>
    <xf numFmtId="0" fontId="70" fillId="0" borderId="0"/>
    <xf numFmtId="0" fontId="70" fillId="0" borderId="0"/>
    <xf numFmtId="0" fontId="278" fillId="48" borderId="83"/>
    <xf numFmtId="0" fontId="19" fillId="0" borderId="0"/>
    <xf numFmtId="0" fontId="139" fillId="44" borderId="61"/>
    <xf numFmtId="0" fontId="70" fillId="0" borderId="0"/>
    <xf numFmtId="0" fontId="278" fillId="0" borderId="0"/>
    <xf numFmtId="0" fontId="19" fillId="0" borderId="0"/>
    <xf numFmtId="0" fontId="278" fillId="0" borderId="0"/>
    <xf numFmtId="0" fontId="19" fillId="0" borderId="0"/>
    <xf numFmtId="0" fontId="56" fillId="0" borderId="52"/>
    <xf numFmtId="0" fontId="278" fillId="48" borderId="83"/>
    <xf numFmtId="0" fontId="19" fillId="0" borderId="0"/>
    <xf numFmtId="0" fontId="19" fillId="0" borderId="0"/>
    <xf numFmtId="0" fontId="278" fillId="0" borderId="0"/>
    <xf numFmtId="0" fontId="278" fillId="0" borderId="0"/>
    <xf numFmtId="0" fontId="64" fillId="0" borderId="55"/>
    <xf numFmtId="0" fontId="19" fillId="0" borderId="0"/>
    <xf numFmtId="0" fontId="278" fillId="0" borderId="0"/>
    <xf numFmtId="0" fontId="70" fillId="0" borderId="0"/>
    <xf numFmtId="0" fontId="19" fillId="17" borderId="0"/>
    <xf numFmtId="0" fontId="119" fillId="0" borderId="54"/>
    <xf numFmtId="0" fontId="278" fillId="0" borderId="0"/>
    <xf numFmtId="0" fontId="70" fillId="0" borderId="0"/>
    <xf numFmtId="0" fontId="19" fillId="0" borderId="0"/>
    <xf numFmtId="0" fontId="70" fillId="0" borderId="0"/>
    <xf numFmtId="0" fontId="278" fillId="0" borderId="0"/>
    <xf numFmtId="0" fontId="19" fillId="0" borderId="0"/>
    <xf numFmtId="0" fontId="74" fillId="54" borderId="0"/>
    <xf numFmtId="0" fontId="278" fillId="0" borderId="0"/>
    <xf numFmtId="0" fontId="70" fillId="0" borderId="0"/>
    <xf numFmtId="0" fontId="139" fillId="44" borderId="61"/>
    <xf numFmtId="0" fontId="70" fillId="0" borderId="0"/>
    <xf numFmtId="0" fontId="270" fillId="0" borderId="112"/>
    <xf numFmtId="0" fontId="278" fillId="0" borderId="0"/>
    <xf numFmtId="0" fontId="70" fillId="0" borderId="0"/>
    <xf numFmtId="0" fontId="70" fillId="0" borderId="0"/>
    <xf numFmtId="0" fontId="276" fillId="0" borderId="132"/>
    <xf numFmtId="0" fontId="59" fillId="0" borderId="54"/>
    <xf numFmtId="0" fontId="70" fillId="0" borderId="0"/>
    <xf numFmtId="0" fontId="70" fillId="40" borderId="0"/>
    <xf numFmtId="0" fontId="76" fillId="51" borderId="0"/>
    <xf numFmtId="0" fontId="70" fillId="0" borderId="0"/>
    <xf numFmtId="0" fontId="270" fillId="0" borderId="112"/>
    <xf numFmtId="0" fontId="19" fillId="0" borderId="0"/>
    <xf numFmtId="0" fontId="70" fillId="0" borderId="0"/>
    <xf numFmtId="0" fontId="278" fillId="0" borderId="0"/>
    <xf numFmtId="0" fontId="70" fillId="0" borderId="0"/>
    <xf numFmtId="0" fontId="19" fillId="0" borderId="0"/>
    <xf numFmtId="0" fontId="70" fillId="0" borderId="0"/>
    <xf numFmtId="0" fontId="122" fillId="0" borderId="66"/>
    <xf numFmtId="0" fontId="19" fillId="0" borderId="0"/>
    <xf numFmtId="0" fontId="278" fillId="0" borderId="0"/>
    <xf numFmtId="0" fontId="78" fillId="0" borderId="0"/>
    <xf numFmtId="0" fontId="74" fillId="49" borderId="0"/>
    <xf numFmtId="0" fontId="70" fillId="0" borderId="0"/>
    <xf numFmtId="0" fontId="70" fillId="50" borderId="0"/>
    <xf numFmtId="0" fontId="70" fillId="0" borderId="0"/>
    <xf numFmtId="0" fontId="19" fillId="0" borderId="0"/>
    <xf numFmtId="0" fontId="70" fillId="0" borderId="0"/>
    <xf numFmtId="0" fontId="70" fillId="0" borderId="0"/>
    <xf numFmtId="0" fontId="70" fillId="0" borderId="0"/>
    <xf numFmtId="0" fontId="70" fillId="0" borderId="0"/>
    <xf numFmtId="0" fontId="70" fillId="42" borderId="0"/>
    <xf numFmtId="0" fontId="70" fillId="0" borderId="0"/>
    <xf numFmtId="0" fontId="19" fillId="0" borderId="0"/>
    <xf numFmtId="0" fontId="70" fillId="0" borderId="0"/>
    <xf numFmtId="0" fontId="70" fillId="0" borderId="0"/>
    <xf numFmtId="0" fontId="70" fillId="0" borderId="0"/>
    <xf numFmtId="0" fontId="278" fillId="0" borderId="0"/>
    <xf numFmtId="0" fontId="70" fillId="0" borderId="0"/>
    <xf numFmtId="0" fontId="70" fillId="0" borderId="0"/>
    <xf numFmtId="0" fontId="19" fillId="0" borderId="0"/>
    <xf numFmtId="0" fontId="270" fillId="0" borderId="112"/>
    <xf numFmtId="0" fontId="139" fillId="44" borderId="61"/>
    <xf numFmtId="0" fontId="278" fillId="0" borderId="0"/>
    <xf numFmtId="0" fontId="139" fillId="44" borderId="61"/>
    <xf numFmtId="0" fontId="17" fillId="0" borderId="114"/>
    <xf numFmtId="0" fontId="278" fillId="0" borderId="0"/>
    <xf numFmtId="0" fontId="70" fillId="0" borderId="0"/>
    <xf numFmtId="0" fontId="278" fillId="0" borderId="0"/>
    <xf numFmtId="0" fontId="278" fillId="0" borderId="0"/>
    <xf numFmtId="0" fontId="272" fillId="82" borderId="116"/>
    <xf numFmtId="0" fontId="272" fillId="0" borderId="144"/>
    <xf numFmtId="0" fontId="278" fillId="0" borderId="0"/>
    <xf numFmtId="0" fontId="70" fillId="0" borderId="0"/>
    <xf numFmtId="0" fontId="70" fillId="0" borderId="0"/>
    <xf numFmtId="0" fontId="278" fillId="0" borderId="0"/>
    <xf numFmtId="0" fontId="19" fillId="0" borderId="0"/>
    <xf numFmtId="0" fontId="19" fillId="25" borderId="0"/>
    <xf numFmtId="0" fontId="270" fillId="0" borderId="112"/>
    <xf numFmtId="0" fontId="19" fillId="0" borderId="0"/>
    <xf numFmtId="0" fontId="19" fillId="0" borderId="0"/>
    <xf numFmtId="0" fontId="70" fillId="0" borderId="0"/>
    <xf numFmtId="0" fontId="19" fillId="0" borderId="0"/>
    <xf numFmtId="0" fontId="19" fillId="0" borderId="0"/>
    <xf numFmtId="0" fontId="70" fillId="0" borderId="0"/>
    <xf numFmtId="0" fontId="70" fillId="39" borderId="0"/>
    <xf numFmtId="0" fontId="278" fillId="0" borderId="0"/>
    <xf numFmtId="0" fontId="59" fillId="0" borderId="54"/>
    <xf numFmtId="0" fontId="278" fillId="0" borderId="0"/>
    <xf numFmtId="0" fontId="157" fillId="76" borderId="128"/>
    <xf numFmtId="0" fontId="19" fillId="0" borderId="0"/>
    <xf numFmtId="0" fontId="278" fillId="0" borderId="0"/>
    <xf numFmtId="0" fontId="278" fillId="0" borderId="0"/>
    <xf numFmtId="0" fontId="70" fillId="0" borderId="0"/>
    <xf numFmtId="0" fontId="19" fillId="0" borderId="0"/>
    <xf numFmtId="0" fontId="19" fillId="0" borderId="0"/>
    <xf numFmtId="0" fontId="70" fillId="0" borderId="0"/>
    <xf numFmtId="0" fontId="58" fillId="0" borderId="0"/>
    <xf numFmtId="0" fontId="278" fillId="0" borderId="0"/>
    <xf numFmtId="0" fontId="278" fillId="48" borderId="83"/>
    <xf numFmtId="0" fontId="70" fillId="0" borderId="0"/>
    <xf numFmtId="0" fontId="70" fillId="0" borderId="0"/>
    <xf numFmtId="0" fontId="272" fillId="0" borderId="144"/>
    <xf numFmtId="0" fontId="278" fillId="48" borderId="83"/>
    <xf numFmtId="0" fontId="70" fillId="0" borderId="0"/>
    <xf numFmtId="0" fontId="278" fillId="0" borderId="0"/>
    <xf numFmtId="0" fontId="70" fillId="0" borderId="0"/>
    <xf numFmtId="0" fontId="19" fillId="0" borderId="0"/>
    <xf numFmtId="0" fontId="139" fillId="44" borderId="61"/>
    <xf numFmtId="0" fontId="52" fillId="0" borderId="0"/>
    <xf numFmtId="0" fontId="70" fillId="0" borderId="0"/>
    <xf numFmtId="0" fontId="19" fillId="0" borderId="0"/>
    <xf numFmtId="0" fontId="70" fillId="0" borderId="0"/>
    <xf numFmtId="0" fontId="270" fillId="0" borderId="112"/>
    <xf numFmtId="0" fontId="19" fillId="0" borderId="0"/>
    <xf numFmtId="0" fontId="70" fillId="0" borderId="0"/>
    <xf numFmtId="0" fontId="278" fillId="0" borderId="0"/>
    <xf numFmtId="0" fontId="19" fillId="0" borderId="0"/>
    <xf numFmtId="0" fontId="75" fillId="0" borderId="0"/>
    <xf numFmtId="0" fontId="70" fillId="0" borderId="0"/>
    <xf numFmtId="0" fontId="278" fillId="0" borderId="0"/>
    <xf numFmtId="0" fontId="173" fillId="0" borderId="0"/>
    <xf numFmtId="0" fontId="19" fillId="0" borderId="0"/>
    <xf numFmtId="0" fontId="70" fillId="0" borderId="0"/>
    <xf numFmtId="0" fontId="8" fillId="51" borderId="0"/>
    <xf numFmtId="0" fontId="70" fillId="39" borderId="0"/>
    <xf numFmtId="0" fontId="70" fillId="0" borderId="0"/>
    <xf numFmtId="0" fontId="70" fillId="0" borderId="0"/>
    <xf numFmtId="0" fontId="19" fillId="0" borderId="0"/>
    <xf numFmtId="0" fontId="278" fillId="48" borderId="83"/>
    <xf numFmtId="0" fontId="270" fillId="0" borderId="112"/>
    <xf numFmtId="0" fontId="19" fillId="0" borderId="0"/>
    <xf numFmtId="0" fontId="278" fillId="0" borderId="0"/>
    <xf numFmtId="0" fontId="19" fillId="0" borderId="0"/>
    <xf numFmtId="0" fontId="278" fillId="0" borderId="0"/>
    <xf numFmtId="0" fontId="278" fillId="0" borderId="0"/>
    <xf numFmtId="0" fontId="278" fillId="0" borderId="0"/>
    <xf numFmtId="0" fontId="59" fillId="0" borderId="0"/>
    <xf numFmtId="0" fontId="19" fillId="0" borderId="0"/>
    <xf numFmtId="0" fontId="8" fillId="51" borderId="0"/>
    <xf numFmtId="0" fontId="278" fillId="0" borderId="0"/>
    <xf numFmtId="0" fontId="70" fillId="0" borderId="0"/>
    <xf numFmtId="0" fontId="70" fillId="0" borderId="0"/>
    <xf numFmtId="0" fontId="70" fillId="0" borderId="0"/>
    <xf numFmtId="0" fontId="19" fillId="0" borderId="0"/>
    <xf numFmtId="0" fontId="272" fillId="0" borderId="0"/>
    <xf numFmtId="0" fontId="70" fillId="0" borderId="0"/>
    <xf numFmtId="0" fontId="278" fillId="0" borderId="0"/>
    <xf numFmtId="0" fontId="278" fillId="0" borderId="0"/>
    <xf numFmtId="0" fontId="278" fillId="0" borderId="0"/>
    <xf numFmtId="0" fontId="19" fillId="0" borderId="0"/>
    <xf numFmtId="0" fontId="85" fillId="0" borderId="144"/>
    <xf numFmtId="0" fontId="19" fillId="0" borderId="0"/>
    <xf numFmtId="0" fontId="278" fillId="48" borderId="83"/>
    <xf numFmtId="0" fontId="272" fillId="0" borderId="0"/>
    <xf numFmtId="0" fontId="139" fillId="44" borderId="61"/>
    <xf numFmtId="0" fontId="278" fillId="0" borderId="0"/>
    <xf numFmtId="0" fontId="70" fillId="0" borderId="0"/>
    <xf numFmtId="0" fontId="278" fillId="0" borderId="0"/>
    <xf numFmtId="0" fontId="52" fillId="0" borderId="0"/>
    <xf numFmtId="0" fontId="70" fillId="0" borderId="0"/>
    <xf numFmtId="0" fontId="70" fillId="0" borderId="0"/>
    <xf numFmtId="0" fontId="278" fillId="0" borderId="0"/>
    <xf numFmtId="0" fontId="64" fillId="0" borderId="55"/>
    <xf numFmtId="0" fontId="19" fillId="0" borderId="0"/>
    <xf numFmtId="0" fontId="70" fillId="0" borderId="0"/>
    <xf numFmtId="0" fontId="70" fillId="0" borderId="0"/>
    <xf numFmtId="0" fontId="278" fillId="0" borderId="0"/>
    <xf numFmtId="0" fontId="19" fillId="0" borderId="0"/>
    <xf numFmtId="0" fontId="278" fillId="0" borderId="0"/>
    <xf numFmtId="0" fontId="119" fillId="0" borderId="0"/>
    <xf numFmtId="0" fontId="19" fillId="0" borderId="0"/>
    <xf numFmtId="0" fontId="70" fillId="0" borderId="0"/>
    <xf numFmtId="0" fontId="70" fillId="0" borderId="0"/>
    <xf numFmtId="0" fontId="8" fillId="44" borderId="0"/>
    <xf numFmtId="0" fontId="19" fillId="0" borderId="0"/>
    <xf numFmtId="0" fontId="70" fillId="0" borderId="0"/>
    <xf numFmtId="0" fontId="19" fillId="0" borderId="0"/>
    <xf numFmtId="0" fontId="70" fillId="0" borderId="0"/>
    <xf numFmtId="0" fontId="19" fillId="0" borderId="0"/>
    <xf numFmtId="0" fontId="76" fillId="52" borderId="0"/>
    <xf numFmtId="0" fontId="19" fillId="0" borderId="0"/>
    <xf numFmtId="0" fontId="19" fillId="0" borderId="0"/>
    <xf numFmtId="0" fontId="70" fillId="0" borderId="0"/>
    <xf numFmtId="0" fontId="19" fillId="0" borderId="0"/>
    <xf numFmtId="0" fontId="19" fillId="0" borderId="0"/>
    <xf numFmtId="0" fontId="66" fillId="0" borderId="0"/>
    <xf numFmtId="0" fontId="273" fillId="0" borderId="128"/>
    <xf numFmtId="0" fontId="70" fillId="0" borderId="0"/>
    <xf numFmtId="0" fontId="278" fillId="0" borderId="0"/>
    <xf numFmtId="0" fontId="278" fillId="0" borderId="0"/>
    <xf numFmtId="0" fontId="172" fillId="0" borderId="77"/>
    <xf numFmtId="0" fontId="70" fillId="0" borderId="0"/>
    <xf numFmtId="0" fontId="270" fillId="0" borderId="112"/>
    <xf numFmtId="0" fontId="157" fillId="76" borderId="128"/>
    <xf numFmtId="0" fontId="278" fillId="0" borderId="0"/>
    <xf numFmtId="0" fontId="278" fillId="0" borderId="0"/>
    <xf numFmtId="0" fontId="70" fillId="0" borderId="0"/>
    <xf numFmtId="0" fontId="70" fillId="0" borderId="0"/>
    <xf numFmtId="0" fontId="278" fillId="0" borderId="0"/>
    <xf numFmtId="0" fontId="19" fillId="0" borderId="0"/>
    <xf numFmtId="0" fontId="70" fillId="0" borderId="0"/>
    <xf numFmtId="0" fontId="19" fillId="0" borderId="0"/>
    <xf numFmtId="0" fontId="278" fillId="0" borderId="0"/>
    <xf numFmtId="0" fontId="19" fillId="0" borderId="0"/>
    <xf numFmtId="0" fontId="63" fillId="0" borderId="55"/>
    <xf numFmtId="0" fontId="70" fillId="0" borderId="0"/>
    <xf numFmtId="0" fontId="270" fillId="0" borderId="112"/>
    <xf numFmtId="0" fontId="270" fillId="0" borderId="112"/>
    <xf numFmtId="0" fontId="70" fillId="0" borderId="0"/>
    <xf numFmtId="0" fontId="70" fillId="0" borderId="0"/>
    <xf numFmtId="0" fontId="19" fillId="0" borderId="0"/>
    <xf numFmtId="0" fontId="70" fillId="0" borderId="0"/>
    <xf numFmtId="0" fontId="278" fillId="48" borderId="83"/>
    <xf numFmtId="0" fontId="50" fillId="0" borderId="0"/>
    <xf numFmtId="0" fontId="19" fillId="40" borderId="0"/>
    <xf numFmtId="0" fontId="270" fillId="0" borderId="112"/>
    <xf numFmtId="0" fontId="19" fillId="0" borderId="0"/>
    <xf numFmtId="0" fontId="278" fillId="48" borderId="83"/>
    <xf numFmtId="0" fontId="70" fillId="0" borderId="0"/>
    <xf numFmtId="0" fontId="19" fillId="0" borderId="0"/>
    <xf numFmtId="0" fontId="19" fillId="0" borderId="0"/>
    <xf numFmtId="0" fontId="270" fillId="0" borderId="112"/>
    <xf numFmtId="0" fontId="19" fillId="0" borderId="0"/>
    <xf numFmtId="0" fontId="278" fillId="48" borderId="83"/>
    <xf numFmtId="0" fontId="46" fillId="0" borderId="0"/>
    <xf numFmtId="0" fontId="70" fillId="0" borderId="0"/>
    <xf numFmtId="0" fontId="70" fillId="0" borderId="0"/>
    <xf numFmtId="0" fontId="70" fillId="0" borderId="0"/>
    <xf numFmtId="0" fontId="70" fillId="0" borderId="0"/>
    <xf numFmtId="0" fontId="19" fillId="0" borderId="0"/>
    <xf numFmtId="0" fontId="70" fillId="0" borderId="0"/>
    <xf numFmtId="0" fontId="19" fillId="0" borderId="0"/>
    <xf numFmtId="0" fontId="56" fillId="0" borderId="52"/>
    <xf numFmtId="0" fontId="270" fillId="0" borderId="112"/>
    <xf numFmtId="0" fontId="19" fillId="0" borderId="0"/>
    <xf numFmtId="0" fontId="19" fillId="48" borderId="0"/>
    <xf numFmtId="0" fontId="8" fillId="51" borderId="0"/>
    <xf numFmtId="0" fontId="278" fillId="0" borderId="0"/>
    <xf numFmtId="0" fontId="70" fillId="0" borderId="0"/>
    <xf numFmtId="0" fontId="70" fillId="0" borderId="0"/>
    <xf numFmtId="0" fontId="70" fillId="0" borderId="0"/>
    <xf numFmtId="0" fontId="64" fillId="0" borderId="55"/>
    <xf numFmtId="0" fontId="70" fillId="42" borderId="0"/>
    <xf numFmtId="0" fontId="278" fillId="0" borderId="0"/>
    <xf numFmtId="0" fontId="278" fillId="0" borderId="0"/>
    <xf numFmtId="0" fontId="70" fillId="0" borderId="0"/>
    <xf numFmtId="0" fontId="70" fillId="0" borderId="0"/>
    <xf numFmtId="0" fontId="278" fillId="0" borderId="0"/>
    <xf numFmtId="0" fontId="19" fillId="0" borderId="0"/>
    <xf numFmtId="0" fontId="139" fillId="44" borderId="61"/>
    <xf numFmtId="0" fontId="19" fillId="0" borderId="0"/>
    <xf numFmtId="0" fontId="19" fillId="14" borderId="50"/>
    <xf numFmtId="0" fontId="139" fillId="44" borderId="61"/>
    <xf numFmtId="0" fontId="19" fillId="0" borderId="0"/>
    <xf numFmtId="0" fontId="278" fillId="0" borderId="0"/>
    <xf numFmtId="0" fontId="74" fillId="59" borderId="0"/>
    <xf numFmtId="0" fontId="278" fillId="0" borderId="0"/>
    <xf numFmtId="0" fontId="3" fillId="63" borderId="137"/>
    <xf numFmtId="0" fontId="70" fillId="46" borderId="0"/>
    <xf numFmtId="0" fontId="70" fillId="0" borderId="0"/>
    <xf numFmtId="0" fontId="278" fillId="0" borderId="0"/>
    <xf numFmtId="0" fontId="70" fillId="0" borderId="0"/>
    <xf numFmtId="0" fontId="70" fillId="0" borderId="0"/>
    <xf numFmtId="0" fontId="270" fillId="0" borderId="112"/>
    <xf numFmtId="0" fontId="70" fillId="0" borderId="0"/>
    <xf numFmtId="0" fontId="50" fillId="0" borderId="0"/>
    <xf numFmtId="0" fontId="70" fillId="0" borderId="0"/>
    <xf numFmtId="0" fontId="70" fillId="0" borderId="0"/>
    <xf numFmtId="0" fontId="19" fillId="0" borderId="0"/>
    <xf numFmtId="0" fontId="70" fillId="0" borderId="0"/>
    <xf numFmtId="0" fontId="81" fillId="0" borderId="132"/>
    <xf numFmtId="0" fontId="270" fillId="0" borderId="112"/>
    <xf numFmtId="0" fontId="19" fillId="0" borderId="0"/>
    <xf numFmtId="0" fontId="7" fillId="95" borderId="40"/>
    <xf numFmtId="0" fontId="59" fillId="0" borderId="54"/>
    <xf numFmtId="0" fontId="19" fillId="0" borderId="0"/>
    <xf numFmtId="0" fontId="278" fillId="0" borderId="0"/>
    <xf numFmtId="0" fontId="273" fillId="0" borderId="128"/>
    <xf numFmtId="0" fontId="139" fillId="44" borderId="61"/>
    <xf numFmtId="0" fontId="70" fillId="0" borderId="0"/>
    <xf numFmtId="0" fontId="19" fillId="0" borderId="0"/>
    <xf numFmtId="0" fontId="70" fillId="0" borderId="0"/>
    <xf numFmtId="0" fontId="59" fillId="0" borderId="54"/>
    <xf numFmtId="0" fontId="19" fillId="0" borderId="0"/>
    <xf numFmtId="0" fontId="70" fillId="0" borderId="0"/>
    <xf numFmtId="0" fontId="270" fillId="0" borderId="112"/>
    <xf numFmtId="0" fontId="19" fillId="0" borderId="0"/>
    <xf numFmtId="0" fontId="278" fillId="0" borderId="0"/>
    <xf numFmtId="0" fontId="19" fillId="0" borderId="0"/>
    <xf numFmtId="0" fontId="139" fillId="44" borderId="61"/>
    <xf numFmtId="0" fontId="278" fillId="0" borderId="0"/>
    <xf numFmtId="0" fontId="278" fillId="0" borderId="0"/>
    <xf numFmtId="0" fontId="278" fillId="0" borderId="0"/>
    <xf numFmtId="0" fontId="70" fillId="0" borderId="0"/>
    <xf numFmtId="0" fontId="56" fillId="0" borderId="52"/>
    <xf numFmtId="0" fontId="70" fillId="0" borderId="0"/>
    <xf numFmtId="0" fontId="56" fillId="0" borderId="52"/>
    <xf numFmtId="0" fontId="70" fillId="0" borderId="0"/>
    <xf numFmtId="0" fontId="59" fillId="0" borderId="54"/>
    <xf numFmtId="0" fontId="278" fillId="0" borderId="0"/>
    <xf numFmtId="0" fontId="278" fillId="0" borderId="0"/>
    <xf numFmtId="0" fontId="278" fillId="0" borderId="0"/>
    <xf numFmtId="0" fontId="19" fillId="0" borderId="0"/>
    <xf numFmtId="0" fontId="70" fillId="0" borderId="0"/>
    <xf numFmtId="0" fontId="70" fillId="0" borderId="0"/>
    <xf numFmtId="0" fontId="70" fillId="0" borderId="0"/>
    <xf numFmtId="0" fontId="19" fillId="0" borderId="0"/>
    <xf numFmtId="0" fontId="70" fillId="0" borderId="0"/>
    <xf numFmtId="0" fontId="19" fillId="14" borderId="50"/>
    <xf numFmtId="0" fontId="70" fillId="0" borderId="0"/>
    <xf numFmtId="0" fontId="278" fillId="0" borderId="0"/>
    <xf numFmtId="0" fontId="45" fillId="40" borderId="0"/>
    <xf numFmtId="0" fontId="45" fillId="34" borderId="0"/>
    <xf numFmtId="0" fontId="278" fillId="0" borderId="0"/>
    <xf numFmtId="0" fontId="139" fillId="44" borderId="61"/>
    <xf numFmtId="0" fontId="8" fillId="51" borderId="0"/>
    <xf numFmtId="0" fontId="70" fillId="0" borderId="0"/>
    <xf numFmtId="0" fontId="50" fillId="0" borderId="0"/>
    <xf numFmtId="0" fontId="278" fillId="0" borderId="0"/>
    <xf numFmtId="0" fontId="278" fillId="48" borderId="83"/>
    <xf numFmtId="0" fontId="278" fillId="0" borderId="0"/>
    <xf numFmtId="0" fontId="278" fillId="48" borderId="83"/>
    <xf numFmtId="0" fontId="278" fillId="0" borderId="0"/>
    <xf numFmtId="0" fontId="70" fillId="0" borderId="0"/>
    <xf numFmtId="0" fontId="70" fillId="0" borderId="0"/>
    <xf numFmtId="0" fontId="278" fillId="0" borderId="0"/>
    <xf numFmtId="0" fontId="70" fillId="0" borderId="0"/>
    <xf numFmtId="0" fontId="278" fillId="0" borderId="0"/>
    <xf numFmtId="0" fontId="139" fillId="44" borderId="61"/>
    <xf numFmtId="0" fontId="70" fillId="0" borderId="0"/>
    <xf numFmtId="0" fontId="19" fillId="0" borderId="0"/>
    <xf numFmtId="0" fontId="70" fillId="0" borderId="0"/>
    <xf numFmtId="0" fontId="70" fillId="0" borderId="0"/>
    <xf numFmtId="0" fontId="19" fillId="0" borderId="0"/>
    <xf numFmtId="0" fontId="19" fillId="0" borderId="0"/>
    <xf numFmtId="0" fontId="70" fillId="0" borderId="0"/>
    <xf numFmtId="0" fontId="278" fillId="0" borderId="0"/>
    <xf numFmtId="0" fontId="70" fillId="0" borderId="0"/>
    <xf numFmtId="0" fontId="19" fillId="0" borderId="0"/>
    <xf numFmtId="0" fontId="278" fillId="0" borderId="0"/>
    <xf numFmtId="0" fontId="19" fillId="0" borderId="0"/>
    <xf numFmtId="0" fontId="278" fillId="0" borderId="0"/>
    <xf numFmtId="0" fontId="70" fillId="0" borderId="0"/>
    <xf numFmtId="0" fontId="149" fillId="75" borderId="137"/>
    <xf numFmtId="0" fontId="19"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19" fillId="0" borderId="0"/>
    <xf numFmtId="0" fontId="139" fillId="44" borderId="61"/>
    <xf numFmtId="0" fontId="19" fillId="0" borderId="0"/>
    <xf numFmtId="0" fontId="19" fillId="0" borderId="0"/>
    <xf numFmtId="0" fontId="70" fillId="0" borderId="0"/>
    <xf numFmtId="0" fontId="19" fillId="0" borderId="0"/>
    <xf numFmtId="0" fontId="19" fillId="0" borderId="0"/>
    <xf numFmtId="0" fontId="70" fillId="0" borderId="0"/>
    <xf numFmtId="0" fontId="19" fillId="0" borderId="0"/>
    <xf numFmtId="0" fontId="70" fillId="0" borderId="0"/>
    <xf numFmtId="0" fontId="70" fillId="0" borderId="0"/>
    <xf numFmtId="0" fontId="19" fillId="0" borderId="0"/>
    <xf numFmtId="0" fontId="139" fillId="44" borderId="61"/>
    <xf numFmtId="0" fontId="70" fillId="0" borderId="0"/>
    <xf numFmtId="0" fontId="19" fillId="0" borderId="0"/>
    <xf numFmtId="0" fontId="70" fillId="0" borderId="0"/>
    <xf numFmtId="0" fontId="278" fillId="0" borderId="0"/>
    <xf numFmtId="0" fontId="278" fillId="0" borderId="0"/>
    <xf numFmtId="0" fontId="19" fillId="0" borderId="0"/>
    <xf numFmtId="0" fontId="19" fillId="0" borderId="0"/>
    <xf numFmtId="0" fontId="19" fillId="0" borderId="0"/>
    <xf numFmtId="0" fontId="70" fillId="0" borderId="0"/>
    <xf numFmtId="0" fontId="70" fillId="0" borderId="0"/>
    <xf numFmtId="0" fontId="278" fillId="0" borderId="0"/>
    <xf numFmtId="0" fontId="19" fillId="0" borderId="0"/>
    <xf numFmtId="0" fontId="19" fillId="0" borderId="0"/>
    <xf numFmtId="0" fontId="278" fillId="0" borderId="0"/>
    <xf numFmtId="0" fontId="70" fillId="0" borderId="0"/>
    <xf numFmtId="0" fontId="56" fillId="0" borderId="52"/>
    <xf numFmtId="0" fontId="19" fillId="0" borderId="0"/>
    <xf numFmtId="0" fontId="19" fillId="0" borderId="0"/>
    <xf numFmtId="0" fontId="70" fillId="0" borderId="0"/>
    <xf numFmtId="0" fontId="278" fillId="48" borderId="83"/>
    <xf numFmtId="0" fontId="8" fillId="47" borderId="0"/>
    <xf numFmtId="0" fontId="278" fillId="0" borderId="0"/>
    <xf numFmtId="0" fontId="19" fillId="0" borderId="0"/>
    <xf numFmtId="0" fontId="70" fillId="0" borderId="0"/>
    <xf numFmtId="0" fontId="19" fillId="0" borderId="0"/>
    <xf numFmtId="0" fontId="278" fillId="0" borderId="0"/>
    <xf numFmtId="0" fontId="70" fillId="0" borderId="0"/>
    <xf numFmtId="0" fontId="64" fillId="0" borderId="55"/>
    <xf numFmtId="0" fontId="70" fillId="0" borderId="0"/>
    <xf numFmtId="0" fontId="139" fillId="44" borderId="61"/>
    <xf numFmtId="0" fontId="270" fillId="0" borderId="112"/>
    <xf numFmtId="0" fontId="19" fillId="0" borderId="0"/>
    <xf numFmtId="0" fontId="70" fillId="0" borderId="0"/>
    <xf numFmtId="0" fontId="70" fillId="0" borderId="0"/>
    <xf numFmtId="0" fontId="56" fillId="0" borderId="52"/>
    <xf numFmtId="0" fontId="139" fillId="44" borderId="61"/>
    <xf numFmtId="0" fontId="19" fillId="0" borderId="0"/>
    <xf numFmtId="0" fontId="278" fillId="0" borderId="0"/>
    <xf numFmtId="0" fontId="70" fillId="0" borderId="0"/>
    <xf numFmtId="0" fontId="19" fillId="0" borderId="0"/>
    <xf numFmtId="0" fontId="270" fillId="0" borderId="112"/>
    <xf numFmtId="0" fontId="70" fillId="0" borderId="0"/>
    <xf numFmtId="0" fontId="19" fillId="0" borderId="0"/>
    <xf numFmtId="0" fontId="278" fillId="0" borderId="0"/>
    <xf numFmtId="0" fontId="19" fillId="0" borderId="0"/>
    <xf numFmtId="0" fontId="139" fillId="44" borderId="61"/>
    <xf numFmtId="0" fontId="19" fillId="0" borderId="0"/>
    <xf numFmtId="0" fontId="70" fillId="0" borderId="0"/>
    <xf numFmtId="0" fontId="70" fillId="0" borderId="0"/>
    <xf numFmtId="0" fontId="19" fillId="0" borderId="0"/>
    <xf numFmtId="0" fontId="272" fillId="82" borderId="116"/>
    <xf numFmtId="0" fontId="19" fillId="0" borderId="0"/>
    <xf numFmtId="0" fontId="139" fillId="44" borderId="61"/>
    <xf numFmtId="0" fontId="70" fillId="0" borderId="0"/>
    <xf numFmtId="0" fontId="278" fillId="0" borderId="0"/>
    <xf numFmtId="0" fontId="70" fillId="0" borderId="0"/>
    <xf numFmtId="0" fontId="278" fillId="0" borderId="0"/>
    <xf numFmtId="0" fontId="56" fillId="0" borderId="52"/>
    <xf numFmtId="0" fontId="70" fillId="0" borderId="0"/>
    <xf numFmtId="0" fontId="70" fillId="0" borderId="0"/>
    <xf numFmtId="0" fontId="278" fillId="0" borderId="0"/>
    <xf numFmtId="0" fontId="70" fillId="0" borderId="0"/>
    <xf numFmtId="0" fontId="70" fillId="0" borderId="0"/>
    <xf numFmtId="0" fontId="149" fillId="75" borderId="137"/>
    <xf numFmtId="0" fontId="278" fillId="0" borderId="0"/>
    <xf numFmtId="0" fontId="19" fillId="0" borderId="0"/>
    <xf numFmtId="0" fontId="74" fillId="49" borderId="0"/>
    <xf numFmtId="0" fontId="70" fillId="0" borderId="0"/>
    <xf numFmtId="0" fontId="70" fillId="0" borderId="0"/>
    <xf numFmtId="0" fontId="19" fillId="0" borderId="0"/>
    <xf numFmtId="0" fontId="70" fillId="0" borderId="0"/>
    <xf numFmtId="0" fontId="278" fillId="0" borderId="0"/>
    <xf numFmtId="0" fontId="70" fillId="0" borderId="0"/>
    <xf numFmtId="0" fontId="139" fillId="44" borderId="61"/>
    <xf numFmtId="0" fontId="64" fillId="0" borderId="55"/>
    <xf numFmtId="0" fontId="278" fillId="0" borderId="0"/>
    <xf numFmtId="0" fontId="70" fillId="0" borderId="0"/>
    <xf numFmtId="0" fontId="70" fillId="0" borderId="0"/>
    <xf numFmtId="0" fontId="139" fillId="44" borderId="61"/>
    <xf numFmtId="0" fontId="19" fillId="0" borderId="0"/>
    <xf numFmtId="0" fontId="70" fillId="0" borderId="0"/>
    <xf numFmtId="0" fontId="272" fillId="0" borderId="144"/>
    <xf numFmtId="0" fontId="139" fillId="44" borderId="61"/>
    <xf numFmtId="0" fontId="59" fillId="0" borderId="54"/>
    <xf numFmtId="0" fontId="139" fillId="44" borderId="61"/>
    <xf numFmtId="0" fontId="70" fillId="0" borderId="0"/>
    <xf numFmtId="0" fontId="70" fillId="0" borderId="0"/>
    <xf numFmtId="0" fontId="70" fillId="0" borderId="0"/>
    <xf numFmtId="0" fontId="278" fillId="0" borderId="0"/>
    <xf numFmtId="0" fontId="278" fillId="0" borderId="0"/>
    <xf numFmtId="0" fontId="19" fillId="0" borderId="0"/>
    <xf numFmtId="0" fontId="70" fillId="0" borderId="0"/>
    <xf numFmtId="0" fontId="19" fillId="0" borderId="0"/>
    <xf numFmtId="0" fontId="19" fillId="0" borderId="0"/>
    <xf numFmtId="0" fontId="19" fillId="0" borderId="0"/>
    <xf numFmtId="0" fontId="270" fillId="0" borderId="112"/>
    <xf numFmtId="0" fontId="70" fillId="0" borderId="0"/>
    <xf numFmtId="0" fontId="70" fillId="0" borderId="0"/>
    <xf numFmtId="0" fontId="270" fillId="0" borderId="112"/>
    <xf numFmtId="0" fontId="70" fillId="0" borderId="0"/>
    <xf numFmtId="0" fontId="70" fillId="0" borderId="0"/>
    <xf numFmtId="0" fontId="19" fillId="0" borderId="0"/>
    <xf numFmtId="0" fontId="19" fillId="0" borderId="0"/>
    <xf numFmtId="0" fontId="70" fillId="0" borderId="0"/>
    <xf numFmtId="0" fontId="19" fillId="0" borderId="0"/>
    <xf numFmtId="0" fontId="19" fillId="0" borderId="0"/>
    <xf numFmtId="0" fontId="62" fillId="0" borderId="0"/>
    <xf numFmtId="0" fontId="70" fillId="0" borderId="0"/>
    <xf numFmtId="0" fontId="139" fillId="44" borderId="61"/>
    <xf numFmtId="0" fontId="19" fillId="0" borderId="0"/>
    <xf numFmtId="0" fontId="56" fillId="0" borderId="52"/>
    <xf numFmtId="0" fontId="70" fillId="0" borderId="0"/>
    <xf numFmtId="0" fontId="278" fillId="48" borderId="83"/>
    <xf numFmtId="0" fontId="278" fillId="48" borderId="83"/>
    <xf numFmtId="0" fontId="278" fillId="48" borderId="83"/>
    <xf numFmtId="0" fontId="278" fillId="48" borderId="83"/>
    <xf numFmtId="0" fontId="70" fillId="0" borderId="0"/>
    <xf numFmtId="0" fontId="70" fillId="0" borderId="0"/>
    <xf numFmtId="0" fontId="262" fillId="0" borderId="0"/>
    <xf numFmtId="0" fontId="70" fillId="0" borderId="0"/>
    <xf numFmtId="0" fontId="278" fillId="0" borderId="0"/>
    <xf numFmtId="0" fontId="19" fillId="0" borderId="0"/>
    <xf numFmtId="0" fontId="139" fillId="44" borderId="61"/>
    <xf numFmtId="0" fontId="70" fillId="0" borderId="0"/>
    <xf numFmtId="0" fontId="70" fillId="0" borderId="0"/>
    <xf numFmtId="0" fontId="70" fillId="0" borderId="0"/>
    <xf numFmtId="0" fontId="19" fillId="0" borderId="0"/>
    <xf numFmtId="0" fontId="278" fillId="0" borderId="0"/>
    <xf numFmtId="0" fontId="59" fillId="0" borderId="54"/>
    <xf numFmtId="0" fontId="70" fillId="0" borderId="0"/>
    <xf numFmtId="0" fontId="228" fillId="45" borderId="84"/>
    <xf numFmtId="0" fontId="19" fillId="0" borderId="0"/>
    <xf numFmtId="0" fontId="19" fillId="0" borderId="0"/>
    <xf numFmtId="0" fontId="46" fillId="0" borderId="0"/>
    <xf numFmtId="0" fontId="59" fillId="0" borderId="54"/>
    <xf numFmtId="0" fontId="270" fillId="0" borderId="112"/>
    <xf numFmtId="0" fontId="70" fillId="0" borderId="0"/>
    <xf numFmtId="0" fontId="70" fillId="0" borderId="0"/>
    <xf numFmtId="0" fontId="46" fillId="0" borderId="0"/>
    <xf numFmtId="0" fontId="70" fillId="0" borderId="0"/>
    <xf numFmtId="0" fontId="70" fillId="0" borderId="0"/>
    <xf numFmtId="0" fontId="70" fillId="0" borderId="0"/>
    <xf numFmtId="0" fontId="278" fillId="0" borderId="0"/>
    <xf numFmtId="0" fontId="70" fillId="0" borderId="0"/>
    <xf numFmtId="0" fontId="76" fillId="47" borderId="0"/>
    <xf numFmtId="0" fontId="19" fillId="0" borderId="0"/>
    <xf numFmtId="0" fontId="19" fillId="0" borderId="0"/>
    <xf numFmtId="0" fontId="270" fillId="0" borderId="112"/>
    <xf numFmtId="0" fontId="278" fillId="0" borderId="0"/>
    <xf numFmtId="0" fontId="70" fillId="0" borderId="0"/>
    <xf numFmtId="0" fontId="278" fillId="0" borderId="0"/>
    <xf numFmtId="0" fontId="70" fillId="0" borderId="0"/>
    <xf numFmtId="0" fontId="270" fillId="0" borderId="112"/>
    <xf numFmtId="0" fontId="70" fillId="0" borderId="0"/>
    <xf numFmtId="0" fontId="45" fillId="43" borderId="0"/>
    <xf numFmtId="0" fontId="270" fillId="0" borderId="112"/>
    <xf numFmtId="0" fontId="278" fillId="0" borderId="0"/>
    <xf numFmtId="0" fontId="70" fillId="0" borderId="0"/>
    <xf numFmtId="0" fontId="278" fillId="0" borderId="0"/>
    <xf numFmtId="0" fontId="19" fillId="0" borderId="0"/>
    <xf numFmtId="0" fontId="70" fillId="0" borderId="0"/>
    <xf numFmtId="0" fontId="70" fillId="0" borderId="0"/>
    <xf numFmtId="0" fontId="70" fillId="0" borderId="0"/>
    <xf numFmtId="0" fontId="19" fillId="0" borderId="0"/>
    <xf numFmtId="0" fontId="278" fillId="0" borderId="0"/>
    <xf numFmtId="0" fontId="19" fillId="0" borderId="0"/>
    <xf numFmtId="0" fontId="70" fillId="0" borderId="0"/>
    <xf numFmtId="0" fontId="59" fillId="0" borderId="54"/>
    <xf numFmtId="0" fontId="19" fillId="0" borderId="0"/>
    <xf numFmtId="0" fontId="70" fillId="0" borderId="0"/>
    <xf numFmtId="0" fontId="278" fillId="48" borderId="83"/>
    <xf numFmtId="0" fontId="70" fillId="0" borderId="0"/>
    <xf numFmtId="0" fontId="139" fillId="44" borderId="61"/>
    <xf numFmtId="0" fontId="270" fillId="0" borderId="112"/>
    <xf numFmtId="0" fontId="76" fillId="55" borderId="0"/>
    <xf numFmtId="0" fontId="19" fillId="14" borderId="50"/>
    <xf numFmtId="0" fontId="139" fillId="44" borderId="61"/>
    <xf numFmtId="0" fontId="19" fillId="0" borderId="0"/>
    <xf numFmtId="0" fontId="139" fillId="44" borderId="61"/>
    <xf numFmtId="0" fontId="19" fillId="0" borderId="0"/>
    <xf numFmtId="0" fontId="19" fillId="0" borderId="0"/>
    <xf numFmtId="0" fontId="121" fillId="0" borderId="0"/>
    <xf numFmtId="0" fontId="278" fillId="48" borderId="83"/>
    <xf numFmtId="0" fontId="70" fillId="0" borderId="0"/>
    <xf numFmtId="0" fontId="19" fillId="0" borderId="0"/>
    <xf numFmtId="0" fontId="278" fillId="0" borderId="0"/>
    <xf numFmtId="0" fontId="253" fillId="48" borderId="83"/>
    <xf numFmtId="0" fontId="270" fillId="0" borderId="112"/>
    <xf numFmtId="0" fontId="278" fillId="0" borderId="0"/>
    <xf numFmtId="0" fontId="59" fillId="0" borderId="54"/>
    <xf numFmtId="0" fontId="70" fillId="0" borderId="0"/>
    <xf numFmtId="0" fontId="70" fillId="0" borderId="0"/>
    <xf numFmtId="0" fontId="46" fillId="0" borderId="0"/>
    <xf numFmtId="0" fontId="70" fillId="0" borderId="0"/>
    <xf numFmtId="0" fontId="70" fillId="0" borderId="0"/>
    <xf numFmtId="0" fontId="19" fillId="0" borderId="0"/>
    <xf numFmtId="0" fontId="70" fillId="0" borderId="0"/>
    <xf numFmtId="0" fontId="70" fillId="0" borderId="0"/>
    <xf numFmtId="0" fontId="139" fillId="44" borderId="61"/>
    <xf numFmtId="0" fontId="70" fillId="0" borderId="0"/>
    <xf numFmtId="0" fontId="70" fillId="0" borderId="0"/>
    <xf numFmtId="0" fontId="272" fillId="0" borderId="144"/>
    <xf numFmtId="0" fontId="19" fillId="0" borderId="0"/>
    <xf numFmtId="0" fontId="278" fillId="0" borderId="0"/>
    <xf numFmtId="0" fontId="139" fillId="44" borderId="61"/>
    <xf numFmtId="0" fontId="45" fillId="43" borderId="0"/>
    <xf numFmtId="0" fontId="74" fillId="59" borderId="0"/>
    <xf numFmtId="0" fontId="270" fillId="0" borderId="112"/>
    <xf numFmtId="0" fontId="70" fillId="0" borderId="0"/>
    <xf numFmtId="0" fontId="278" fillId="48" borderId="83"/>
    <xf numFmtId="0" fontId="19" fillId="0" borderId="0"/>
    <xf numFmtId="0" fontId="70" fillId="0" borderId="0"/>
    <xf numFmtId="0" fontId="278" fillId="0" borderId="0"/>
    <xf numFmtId="0" fontId="278" fillId="0" borderId="0"/>
    <xf numFmtId="0" fontId="19" fillId="0" borderId="0"/>
    <xf numFmtId="0" fontId="278" fillId="0" borderId="0"/>
    <xf numFmtId="0" fontId="278" fillId="0" borderId="0"/>
    <xf numFmtId="0" fontId="278" fillId="0" borderId="0"/>
    <xf numFmtId="0" fontId="19" fillId="0" borderId="0"/>
    <xf numFmtId="0" fontId="278" fillId="0" borderId="0"/>
    <xf numFmtId="0" fontId="70" fillId="0" borderId="0"/>
    <xf numFmtId="0" fontId="19" fillId="0" borderId="0"/>
    <xf numFmtId="0" fontId="63" fillId="0" borderId="55"/>
    <xf numFmtId="0" fontId="19" fillId="0" borderId="0"/>
    <xf numFmtId="0" fontId="46" fillId="0" borderId="0"/>
    <xf numFmtId="0" fontId="278" fillId="0" borderId="0"/>
    <xf numFmtId="0" fontId="62" fillId="0" borderId="0"/>
    <xf numFmtId="0" fontId="70" fillId="0" borderId="0"/>
    <xf numFmtId="0" fontId="56" fillId="0" borderId="52"/>
    <xf numFmtId="0" fontId="278" fillId="48" borderId="83"/>
    <xf numFmtId="0" fontId="278" fillId="48" borderId="83"/>
    <xf numFmtId="0" fontId="278" fillId="0" borderId="0"/>
    <xf numFmtId="0" fontId="139" fillId="44" borderId="61"/>
    <xf numFmtId="0" fontId="19" fillId="0" borderId="0"/>
    <xf numFmtId="0" fontId="70" fillId="0" borderId="0"/>
    <xf numFmtId="0" fontId="19" fillId="0" borderId="0"/>
    <xf numFmtId="0" fontId="278" fillId="0" borderId="0"/>
    <xf numFmtId="0" fontId="70" fillId="0" borderId="0"/>
    <xf numFmtId="0" fontId="139" fillId="44" borderId="61"/>
    <xf numFmtId="0" fontId="70" fillId="0" borderId="0"/>
    <xf numFmtId="0" fontId="50" fillId="0" borderId="0"/>
    <xf numFmtId="0" fontId="70" fillId="0" borderId="0"/>
    <xf numFmtId="0" fontId="8" fillId="47" borderId="0"/>
    <xf numFmtId="0" fontId="70" fillId="0" borderId="0"/>
    <xf numFmtId="0" fontId="278" fillId="0" borderId="0"/>
    <xf numFmtId="0" fontId="56" fillId="0" borderId="52"/>
    <xf numFmtId="0" fontId="270" fillId="0" borderId="112"/>
    <xf numFmtId="0" fontId="278" fillId="0" borderId="0"/>
    <xf numFmtId="0" fontId="19" fillId="0" borderId="0"/>
    <xf numFmtId="0" fontId="19" fillId="0" borderId="0"/>
    <xf numFmtId="0" fontId="19" fillId="0" borderId="0"/>
    <xf numFmtId="0" fontId="278" fillId="48" borderId="83"/>
    <xf numFmtId="0" fontId="19" fillId="0" borderId="0"/>
    <xf numFmtId="0" fontId="19" fillId="0" borderId="0"/>
    <xf numFmtId="0" fontId="19" fillId="0" borderId="0"/>
    <xf numFmtId="0" fontId="70" fillId="0" borderId="0"/>
    <xf numFmtId="0" fontId="70" fillId="0" borderId="0"/>
    <xf numFmtId="0" fontId="278" fillId="0" borderId="0"/>
    <xf numFmtId="0" fontId="139" fillId="44" borderId="61"/>
    <xf numFmtId="0" fontId="70" fillId="0" borderId="0"/>
    <xf numFmtId="0" fontId="270" fillId="0" borderId="112"/>
    <xf numFmtId="0" fontId="19" fillId="0" borderId="0"/>
    <xf numFmtId="0" fontId="278" fillId="0" borderId="0"/>
    <xf numFmtId="0" fontId="66" fillId="0" borderId="0"/>
    <xf numFmtId="0" fontId="139" fillId="44" borderId="61"/>
    <xf numFmtId="0" fontId="278" fillId="0" borderId="0"/>
    <xf numFmtId="0" fontId="70" fillId="0" borderId="0"/>
    <xf numFmtId="0" fontId="278" fillId="0" borderId="0"/>
    <xf numFmtId="0" fontId="19" fillId="0" borderId="0"/>
    <xf numFmtId="0" fontId="70" fillId="0" borderId="0"/>
    <xf numFmtId="0" fontId="19" fillId="0" borderId="0"/>
    <xf numFmtId="0" fontId="278" fillId="0" borderId="0"/>
    <xf numFmtId="0" fontId="19" fillId="0" borderId="0"/>
    <xf numFmtId="0" fontId="77" fillId="0" borderId="0"/>
    <xf numFmtId="0" fontId="278" fillId="0" borderId="0"/>
    <xf numFmtId="0" fontId="50" fillId="0" borderId="0"/>
    <xf numFmtId="0" fontId="278" fillId="0" borderId="0"/>
    <xf numFmtId="0" fontId="19" fillId="0" borderId="0"/>
    <xf numFmtId="0" fontId="19" fillId="0" borderId="0"/>
    <xf numFmtId="0" fontId="278" fillId="0" borderId="0"/>
    <xf numFmtId="0" fontId="45" fillId="43" borderId="0"/>
    <xf numFmtId="0" fontId="70" fillId="0" borderId="0"/>
    <xf numFmtId="0" fontId="278" fillId="0" borderId="0"/>
    <xf numFmtId="0" fontId="19" fillId="0" borderId="0"/>
    <xf numFmtId="0" fontId="70" fillId="0" borderId="0"/>
    <xf numFmtId="0" fontId="19" fillId="0" borderId="0"/>
    <xf numFmtId="0" fontId="278" fillId="0" borderId="0"/>
    <xf numFmtId="0" fontId="19" fillId="0" borderId="0"/>
    <xf numFmtId="0" fontId="19" fillId="0" borderId="0"/>
    <xf numFmtId="0" fontId="278" fillId="48" borderId="83"/>
    <xf numFmtId="0" fontId="278" fillId="0" borderId="0"/>
    <xf numFmtId="0" fontId="70" fillId="0" borderId="0"/>
    <xf numFmtId="0" fontId="19" fillId="0" borderId="0"/>
    <xf numFmtId="0" fontId="19" fillId="0" borderId="0"/>
    <xf numFmtId="0" fontId="278" fillId="0" borderId="0"/>
    <xf numFmtId="0" fontId="19" fillId="0" borderId="0"/>
    <xf numFmtId="0" fontId="70" fillId="0" borderId="0"/>
    <xf numFmtId="0" fontId="19" fillId="0" borderId="0"/>
    <xf numFmtId="0" fontId="278" fillId="0" borderId="0"/>
    <xf numFmtId="0" fontId="70" fillId="0" borderId="0"/>
    <xf numFmtId="0" fontId="70" fillId="0" borderId="0"/>
    <xf numFmtId="0" fontId="70" fillId="0" borderId="0"/>
    <xf numFmtId="0" fontId="134" fillId="0" borderId="0"/>
    <xf numFmtId="0" fontId="19" fillId="0" borderId="0"/>
    <xf numFmtId="0" fontId="278" fillId="0" borderId="0"/>
    <xf numFmtId="0" fontId="278" fillId="48" borderId="83"/>
    <xf numFmtId="0" fontId="70" fillId="0" borderId="0"/>
    <xf numFmtId="0" fontId="70" fillId="0" borderId="0"/>
    <xf numFmtId="0" fontId="70" fillId="0" borderId="0"/>
    <xf numFmtId="0" fontId="70" fillId="0" borderId="0"/>
    <xf numFmtId="0" fontId="270" fillId="0" borderId="112"/>
    <xf numFmtId="0" fontId="70" fillId="0" borderId="0"/>
    <xf numFmtId="0" fontId="59" fillId="0" borderId="0"/>
    <xf numFmtId="0" fontId="19" fillId="0" borderId="0"/>
    <xf numFmtId="0" fontId="8" fillId="52" borderId="0"/>
    <xf numFmtId="0" fontId="216" fillId="2" borderId="0"/>
    <xf numFmtId="0" fontId="278" fillId="48" borderId="83"/>
    <xf numFmtId="0" fontId="19" fillId="0" borderId="0"/>
    <xf numFmtId="0" fontId="19" fillId="0" borderId="0"/>
    <xf numFmtId="0" fontId="56" fillId="0" borderId="52"/>
    <xf numFmtId="0" fontId="19" fillId="0" borderId="0"/>
    <xf numFmtId="0" fontId="70" fillId="0" borderId="0"/>
    <xf numFmtId="0" fontId="19" fillId="0" borderId="0"/>
    <xf numFmtId="0" fontId="19" fillId="0" borderId="0"/>
    <xf numFmtId="0" fontId="70" fillId="0" borderId="0"/>
    <xf numFmtId="0" fontId="139" fillId="44" borderId="61"/>
    <xf numFmtId="0" fontId="8" fillId="45" borderId="0"/>
    <xf numFmtId="0" fontId="99" fillId="45" borderId="61"/>
    <xf numFmtId="0" fontId="19" fillId="0" borderId="0"/>
    <xf numFmtId="0" fontId="278" fillId="0" borderId="0"/>
    <xf numFmtId="0" fontId="272" fillId="0" borderId="0"/>
    <xf numFmtId="0" fontId="70" fillId="0" borderId="0"/>
    <xf numFmtId="0" fontId="19" fillId="0" borderId="0"/>
    <xf numFmtId="0" fontId="17" fillId="0" borderId="0"/>
    <xf numFmtId="0" fontId="278" fillId="0" borderId="0"/>
    <xf numFmtId="0" fontId="70" fillId="0" borderId="0"/>
    <xf numFmtId="0" fontId="19" fillId="0" borderId="0"/>
    <xf numFmtId="0" fontId="278" fillId="0" borderId="0"/>
    <xf numFmtId="0" fontId="278" fillId="48" borderId="83"/>
    <xf numFmtId="0" fontId="70" fillId="0" borderId="0"/>
    <xf numFmtId="0" fontId="46" fillId="0" borderId="0"/>
    <xf numFmtId="0" fontId="70" fillId="0" borderId="0"/>
    <xf numFmtId="0" fontId="278" fillId="0" borderId="0"/>
    <xf numFmtId="0" fontId="81" fillId="0" borderId="132"/>
    <xf numFmtId="0" fontId="19" fillId="0" borderId="0"/>
    <xf numFmtId="0" fontId="70" fillId="0" borderId="0"/>
    <xf numFmtId="0" fontId="270" fillId="0" borderId="112"/>
    <xf numFmtId="0" fontId="70" fillId="0" borderId="0"/>
    <xf numFmtId="0" fontId="278" fillId="0" borderId="0"/>
    <xf numFmtId="0" fontId="192" fillId="0" borderId="79"/>
    <xf numFmtId="0" fontId="70" fillId="0" borderId="0"/>
    <xf numFmtId="0" fontId="19" fillId="0" borderId="0"/>
    <xf numFmtId="0" fontId="70" fillId="0" borderId="0"/>
    <xf numFmtId="0" fontId="70" fillId="0" borderId="0"/>
    <xf numFmtId="0" fontId="70" fillId="0" borderId="0"/>
    <xf numFmtId="0" fontId="278" fillId="0" borderId="0"/>
    <xf numFmtId="0" fontId="59" fillId="0" borderId="54"/>
    <xf numFmtId="0" fontId="70" fillId="0" borderId="0"/>
    <xf numFmtId="0" fontId="19" fillId="0" borderId="0"/>
    <xf numFmtId="0" fontId="140" fillId="44" borderId="61"/>
    <xf numFmtId="0" fontId="19" fillId="0" borderId="0"/>
    <xf numFmtId="0" fontId="19" fillId="0" borderId="0"/>
    <xf numFmtId="0" fontId="278" fillId="48" borderId="83"/>
    <xf numFmtId="0" fontId="70" fillId="0" borderId="0"/>
    <xf numFmtId="0" fontId="278" fillId="93" borderId="84"/>
    <xf numFmtId="0" fontId="278" fillId="0" borderId="0"/>
    <xf numFmtId="0" fontId="70" fillId="0" borderId="0"/>
    <xf numFmtId="0" fontId="70" fillId="0" borderId="0"/>
    <xf numFmtId="0" fontId="278" fillId="0" borderId="0"/>
    <xf numFmtId="0" fontId="278" fillId="0" borderId="0"/>
    <xf numFmtId="0" fontId="278" fillId="0" borderId="0"/>
    <xf numFmtId="0" fontId="19" fillId="0" borderId="0"/>
    <xf numFmtId="0" fontId="70" fillId="0" borderId="0"/>
    <xf numFmtId="0" fontId="70" fillId="0" borderId="0"/>
    <xf numFmtId="0" fontId="270" fillId="0" borderId="112"/>
    <xf numFmtId="0" fontId="19" fillId="0" borderId="0"/>
    <xf numFmtId="0" fontId="70" fillId="0" borderId="0"/>
    <xf numFmtId="0" fontId="19" fillId="0" borderId="0"/>
    <xf numFmtId="0" fontId="278" fillId="0" borderId="0"/>
    <xf numFmtId="0" fontId="278" fillId="0" borderId="0"/>
    <xf numFmtId="0" fontId="70" fillId="46" borderId="0"/>
    <xf numFmtId="0" fontId="228" fillId="45" borderId="84"/>
    <xf numFmtId="0" fontId="278" fillId="0" borderId="0"/>
    <xf numFmtId="0" fontId="56" fillId="0" borderId="52"/>
    <xf numFmtId="0" fontId="93" fillId="13" borderId="36"/>
    <xf numFmtId="0" fontId="119" fillId="0" borderId="54"/>
    <xf numFmtId="0" fontId="19" fillId="0" borderId="0"/>
    <xf numFmtId="0" fontId="19" fillId="0" borderId="0"/>
    <xf numFmtId="0" fontId="70" fillId="46" borderId="0"/>
    <xf numFmtId="0" fontId="19" fillId="0" borderId="0"/>
    <xf numFmtId="0" fontId="70" fillId="0" borderId="0"/>
    <xf numFmtId="0" fontId="278" fillId="0" borderId="0"/>
    <xf numFmtId="0" fontId="278" fillId="0" borderId="0"/>
    <xf numFmtId="0" fontId="70" fillId="0" borderId="0"/>
    <xf numFmtId="0" fontId="70" fillId="0" borderId="0"/>
    <xf numFmtId="0" fontId="19" fillId="0" borderId="0"/>
    <xf numFmtId="0" fontId="278" fillId="0" borderId="0"/>
    <xf numFmtId="0" fontId="278" fillId="48" borderId="83"/>
    <xf numFmtId="0" fontId="59" fillId="0" borderId="0"/>
    <xf numFmtId="0" fontId="19" fillId="0" borderId="0"/>
    <xf numFmtId="0" fontId="19" fillId="43" borderId="0"/>
    <xf numFmtId="0" fontId="56" fillId="0" borderId="52"/>
    <xf numFmtId="0" fontId="70" fillId="0" borderId="0"/>
    <xf numFmtId="0" fontId="70" fillId="0" borderId="0"/>
    <xf numFmtId="0" fontId="70" fillId="0" borderId="0"/>
    <xf numFmtId="0" fontId="70" fillId="0" borderId="0"/>
    <xf numFmtId="0" fontId="70" fillId="0" borderId="0"/>
    <xf numFmtId="0" fontId="70" fillId="0" borderId="0"/>
    <xf numFmtId="0" fontId="19" fillId="0" borderId="0"/>
    <xf numFmtId="0" fontId="139" fillId="44" borderId="61"/>
    <xf numFmtId="0" fontId="19" fillId="17" borderId="0"/>
    <xf numFmtId="0" fontId="56" fillId="0" borderId="52"/>
    <xf numFmtId="0" fontId="278" fillId="0" borderId="0"/>
    <xf numFmtId="0" fontId="19" fillId="0" borderId="0"/>
    <xf numFmtId="0" fontId="19" fillId="0" borderId="0"/>
    <xf numFmtId="0" fontId="70" fillId="0" borderId="0"/>
    <xf numFmtId="0" fontId="70" fillId="0" borderId="0"/>
    <xf numFmtId="0" fontId="70" fillId="0" borderId="0"/>
    <xf numFmtId="0" fontId="278" fillId="0" borderId="0"/>
    <xf numFmtId="0" fontId="278" fillId="0" borderId="0"/>
    <xf numFmtId="0" fontId="19" fillId="0" borderId="0"/>
    <xf numFmtId="0" fontId="70" fillId="0" borderId="0"/>
    <xf numFmtId="0" fontId="70" fillId="0" borderId="0"/>
    <xf numFmtId="0" fontId="19" fillId="0" borderId="0"/>
    <xf numFmtId="0" fontId="278" fillId="0" borderId="0"/>
    <xf numFmtId="0" fontId="70" fillId="0" borderId="0"/>
    <xf numFmtId="0" fontId="278" fillId="0" borderId="0"/>
    <xf numFmtId="0" fontId="278" fillId="0" borderId="0"/>
    <xf numFmtId="0" fontId="19" fillId="0" borderId="0"/>
    <xf numFmtId="0" fontId="70" fillId="0" borderId="0"/>
    <xf numFmtId="0" fontId="59" fillId="0" borderId="54"/>
    <xf numFmtId="0" fontId="228" fillId="45" borderId="84"/>
    <xf numFmtId="0" fontId="56" fillId="0" borderId="52"/>
    <xf numFmtId="0" fontId="278" fillId="0" borderId="0"/>
    <xf numFmtId="0" fontId="70" fillId="0" borderId="0"/>
    <xf numFmtId="0" fontId="272" fillId="82" borderId="116"/>
    <xf numFmtId="0" fontId="70" fillId="0" borderId="0"/>
    <xf numFmtId="0" fontId="19" fillId="0" borderId="0"/>
    <xf numFmtId="0" fontId="276" fillId="0" borderId="132"/>
    <xf numFmtId="0" fontId="70" fillId="0" borderId="0"/>
    <xf numFmtId="0" fontId="278" fillId="0" borderId="0"/>
    <xf numFmtId="0" fontId="70" fillId="0" borderId="0"/>
    <xf numFmtId="0" fontId="26" fillId="74" borderId="0"/>
    <xf numFmtId="0" fontId="278" fillId="0" borderId="0"/>
    <xf numFmtId="0" fontId="139" fillId="44" borderId="61"/>
    <xf numFmtId="0" fontId="278" fillId="0" borderId="0"/>
    <xf numFmtId="0" fontId="70" fillId="0" borderId="0"/>
    <xf numFmtId="0" fontId="19" fillId="0" borderId="0"/>
    <xf numFmtId="0" fontId="56" fillId="0" borderId="52"/>
    <xf numFmtId="0" fontId="278" fillId="0" borderId="0"/>
    <xf numFmtId="0" fontId="139" fillId="44" borderId="61"/>
    <xf numFmtId="0" fontId="19" fillId="0" borderId="0"/>
    <xf numFmtId="0" fontId="278" fillId="0" borderId="0"/>
    <xf numFmtId="0" fontId="19" fillId="0" borderId="0"/>
    <xf numFmtId="0" fontId="70" fillId="0" borderId="0"/>
    <xf numFmtId="0" fontId="19" fillId="0" borderId="0"/>
    <xf numFmtId="0" fontId="74" fillId="47" borderId="0"/>
    <xf numFmtId="0" fontId="19" fillId="0" borderId="0"/>
    <xf numFmtId="0" fontId="70" fillId="0" borderId="0"/>
    <xf numFmtId="0" fontId="56" fillId="0" borderId="52"/>
    <xf numFmtId="0" fontId="70" fillId="0" borderId="0"/>
    <xf numFmtId="0" fontId="19" fillId="0" borderId="0"/>
    <xf numFmtId="0" fontId="19" fillId="0" borderId="0"/>
    <xf numFmtId="0" fontId="70" fillId="0" borderId="0"/>
    <xf numFmtId="0" fontId="280" fillId="0" borderId="0"/>
    <xf numFmtId="0" fontId="139" fillId="44" borderId="61"/>
    <xf numFmtId="0" fontId="270" fillId="0" borderId="112"/>
    <xf numFmtId="0" fontId="19" fillId="0" borderId="0"/>
    <xf numFmtId="0" fontId="19" fillId="0" borderId="0"/>
    <xf numFmtId="0" fontId="45" fillId="40" borderId="0"/>
    <xf numFmtId="0" fontId="278" fillId="0" borderId="0"/>
    <xf numFmtId="0" fontId="70" fillId="0" borderId="0"/>
    <xf numFmtId="0" fontId="139" fillId="44" borderId="61"/>
    <xf numFmtId="0" fontId="56" fillId="0" borderId="52"/>
    <xf numFmtId="0" fontId="270" fillId="0" borderId="112"/>
    <xf numFmtId="0" fontId="278" fillId="0" borderId="0"/>
    <xf numFmtId="0" fontId="70" fillId="0" borderId="0"/>
    <xf numFmtId="0" fontId="19" fillId="0" borderId="0"/>
    <xf numFmtId="0" fontId="76" fillId="52" borderId="0"/>
    <xf numFmtId="0" fontId="139" fillId="44" borderId="61"/>
    <xf numFmtId="0" fontId="70" fillId="0" borderId="0"/>
    <xf numFmtId="0" fontId="74" fillId="59" borderId="0"/>
    <xf numFmtId="0" fontId="19" fillId="0" borderId="0"/>
    <xf numFmtId="0" fontId="278" fillId="0" borderId="0"/>
    <xf numFmtId="0" fontId="278" fillId="0" borderId="0"/>
    <xf numFmtId="0" fontId="278" fillId="0" borderId="0"/>
    <xf numFmtId="0" fontId="278" fillId="0" borderId="0"/>
    <xf numFmtId="0" fontId="74" fillId="49" borderId="0"/>
    <xf numFmtId="0" fontId="70" fillId="0" borderId="0"/>
    <xf numFmtId="0" fontId="19" fillId="0" borderId="0"/>
    <xf numFmtId="0" fontId="19" fillId="0" borderId="0"/>
    <xf numFmtId="0" fontId="41" fillId="45" borderId="48"/>
    <xf numFmtId="0" fontId="19" fillId="0" borderId="0"/>
    <xf numFmtId="0" fontId="58" fillId="0" borderId="0"/>
    <xf numFmtId="0" fontId="70" fillId="0" borderId="0"/>
    <xf numFmtId="0" fontId="19" fillId="0" borderId="0"/>
    <xf numFmtId="0" fontId="19" fillId="0" borderId="0"/>
    <xf numFmtId="0" fontId="46" fillId="0" borderId="0"/>
    <xf numFmtId="0" fontId="70" fillId="0" borderId="0"/>
    <xf numFmtId="0" fontId="70" fillId="0" borderId="0"/>
    <xf numFmtId="0" fontId="278" fillId="0" borderId="0"/>
    <xf numFmtId="0" fontId="19" fillId="0" borderId="0"/>
    <xf numFmtId="0" fontId="70" fillId="0" borderId="0"/>
    <xf numFmtId="0" fontId="59" fillId="0" borderId="54"/>
    <xf numFmtId="0" fontId="70" fillId="0" borderId="0"/>
    <xf numFmtId="0" fontId="70" fillId="0" borderId="0"/>
    <xf numFmtId="0" fontId="19" fillId="0" borderId="0"/>
    <xf numFmtId="0" fontId="70" fillId="0" borderId="0"/>
    <xf numFmtId="0" fontId="19" fillId="0" borderId="0"/>
    <xf numFmtId="0" fontId="70" fillId="0" borderId="0"/>
    <xf numFmtId="0" fontId="19" fillId="0" borderId="0"/>
    <xf numFmtId="0" fontId="278" fillId="0" borderId="0"/>
    <xf numFmtId="0" fontId="70" fillId="0" borderId="0"/>
    <xf numFmtId="0" fontId="19" fillId="0" borderId="0"/>
    <xf numFmtId="0" fontId="74" fillId="53" borderId="0"/>
    <xf numFmtId="0" fontId="70" fillId="0" borderId="0"/>
    <xf numFmtId="0" fontId="19" fillId="0" borderId="0"/>
    <xf numFmtId="0" fontId="19" fillId="0" borderId="0"/>
    <xf numFmtId="0" fontId="278" fillId="0" borderId="0"/>
    <xf numFmtId="0" fontId="278" fillId="0" borderId="0"/>
    <xf numFmtId="0" fontId="59" fillId="0" borderId="54"/>
    <xf numFmtId="0" fontId="70" fillId="0" borderId="0"/>
    <xf numFmtId="0" fontId="70" fillId="0" borderId="0"/>
    <xf numFmtId="0" fontId="19" fillId="0" borderId="0"/>
    <xf numFmtId="0" fontId="70" fillId="0" borderId="0"/>
    <xf numFmtId="0" fontId="19" fillId="0" borderId="0"/>
    <xf numFmtId="0" fontId="19" fillId="0" borderId="0"/>
    <xf numFmtId="0" fontId="278" fillId="0" borderId="0"/>
    <xf numFmtId="0" fontId="278" fillId="0" borderId="0"/>
    <xf numFmtId="0" fontId="278" fillId="48" borderId="83"/>
    <xf numFmtId="0" fontId="70" fillId="0" borderId="0"/>
    <xf numFmtId="0" fontId="19" fillId="0" borderId="0"/>
    <xf numFmtId="0" fontId="70" fillId="0" borderId="0"/>
    <xf numFmtId="0" fontId="19" fillId="0" borderId="0"/>
    <xf numFmtId="0" fontId="70" fillId="0" borderId="0"/>
    <xf numFmtId="0" fontId="278" fillId="0" borderId="0"/>
    <xf numFmtId="0" fontId="70" fillId="0" borderId="0"/>
    <xf numFmtId="0" fontId="139" fillId="44" borderId="61"/>
    <xf numFmtId="0" fontId="99" fillId="45" borderId="61"/>
    <xf numFmtId="0" fontId="19" fillId="0" borderId="0"/>
    <xf numFmtId="0" fontId="70" fillId="0" borderId="0"/>
    <xf numFmtId="0" fontId="278" fillId="0" borderId="0"/>
    <xf numFmtId="0" fontId="19" fillId="0" borderId="0"/>
    <xf numFmtId="0" fontId="70" fillId="0" borderId="0"/>
    <xf numFmtId="0" fontId="278" fillId="0" borderId="0"/>
    <xf numFmtId="0" fontId="70" fillId="0" borderId="0"/>
    <xf numFmtId="0" fontId="70" fillId="0" borderId="0"/>
    <xf numFmtId="0" fontId="19" fillId="0" borderId="0"/>
    <xf numFmtId="0" fontId="19" fillId="0" borderId="0"/>
    <xf numFmtId="0" fontId="19" fillId="0" borderId="0"/>
    <xf numFmtId="0" fontId="70" fillId="0" borderId="0"/>
    <xf numFmtId="0" fontId="70" fillId="0" borderId="0"/>
    <xf numFmtId="0" fontId="19" fillId="0" borderId="0"/>
    <xf numFmtId="0" fontId="278" fillId="0" borderId="0"/>
    <xf numFmtId="0" fontId="270" fillId="0" borderId="112"/>
    <xf numFmtId="0" fontId="19" fillId="0" borderId="0"/>
    <xf numFmtId="0" fontId="19" fillId="0" borderId="0"/>
    <xf numFmtId="0" fontId="161" fillId="0" borderId="0"/>
    <xf numFmtId="0" fontId="19" fillId="0" borderId="0"/>
    <xf numFmtId="0" fontId="70" fillId="0" borderId="0"/>
    <xf numFmtId="0" fontId="70" fillId="0" borderId="0"/>
    <xf numFmtId="0" fontId="278" fillId="0" borderId="0"/>
    <xf numFmtId="0" fontId="278" fillId="0" borderId="0"/>
    <xf numFmtId="0" fontId="19" fillId="0" borderId="0"/>
    <xf numFmtId="0" fontId="19" fillId="0" borderId="0"/>
    <xf numFmtId="0" fontId="139" fillId="44" borderId="61"/>
    <xf numFmtId="0" fontId="19" fillId="0" borderId="0"/>
    <xf numFmtId="0" fontId="19" fillId="0" borderId="0"/>
    <xf numFmtId="0" fontId="70" fillId="0" borderId="0"/>
    <xf numFmtId="0" fontId="278" fillId="0" borderId="0"/>
    <xf numFmtId="0" fontId="139" fillId="44" borderId="61"/>
    <xf numFmtId="0" fontId="59" fillId="0" borderId="54"/>
    <xf numFmtId="0" fontId="19" fillId="0" borderId="0"/>
    <xf numFmtId="0" fontId="134" fillId="0" borderId="110"/>
    <xf numFmtId="0" fontId="139" fillId="44" borderId="61"/>
    <xf numFmtId="0" fontId="278" fillId="0" borderId="0"/>
    <xf numFmtId="0" fontId="70" fillId="0" borderId="0"/>
    <xf numFmtId="0" fontId="19" fillId="0" borderId="0"/>
    <xf numFmtId="0" fontId="139" fillId="44" borderId="61"/>
    <xf numFmtId="0" fontId="278" fillId="0" borderId="0"/>
    <xf numFmtId="0" fontId="19" fillId="0" borderId="0"/>
    <xf numFmtId="0" fontId="278" fillId="48" borderId="83"/>
    <xf numFmtId="0" fontId="278" fillId="0" borderId="0"/>
    <xf numFmtId="0" fontId="109" fillId="0" borderId="116"/>
    <xf numFmtId="0" fontId="19" fillId="0" borderId="0"/>
    <xf numFmtId="0" fontId="272" fillId="61" borderId="0"/>
    <xf numFmtId="0" fontId="70" fillId="0" borderId="0"/>
    <xf numFmtId="0" fontId="154" fillId="0" borderId="0"/>
    <xf numFmtId="0" fontId="278" fillId="0" borderId="0"/>
    <xf numFmtId="0" fontId="70" fillId="0" borderId="0"/>
    <xf numFmtId="0" fontId="278" fillId="0" borderId="0"/>
    <xf numFmtId="0" fontId="278" fillId="0" borderId="0"/>
    <xf numFmtId="0" fontId="19" fillId="0" borderId="0"/>
    <xf numFmtId="0" fontId="270" fillId="0" borderId="112"/>
    <xf numFmtId="0" fontId="70" fillId="0" borderId="0"/>
    <xf numFmtId="0" fontId="278" fillId="0" borderId="0"/>
    <xf numFmtId="0" fontId="70" fillId="0" borderId="0"/>
    <xf numFmtId="0" fontId="70" fillId="0" borderId="0"/>
    <xf numFmtId="0" fontId="253" fillId="48" borderId="83"/>
    <xf numFmtId="0" fontId="19" fillId="0" borderId="0"/>
    <xf numFmtId="0" fontId="19" fillId="0" borderId="0"/>
    <xf numFmtId="0" fontId="139" fillId="44" borderId="61"/>
    <xf numFmtId="0" fontId="139" fillId="44" borderId="61"/>
    <xf numFmtId="0" fontId="70" fillId="0" borderId="0"/>
    <xf numFmtId="0" fontId="70" fillId="0" borderId="0"/>
    <xf numFmtId="0" fontId="278" fillId="0" borderId="0"/>
    <xf numFmtId="0" fontId="19" fillId="0" borderId="0"/>
    <xf numFmtId="0" fontId="70" fillId="0" borderId="0"/>
    <xf numFmtId="0" fontId="59" fillId="0" borderId="54"/>
    <xf numFmtId="0" fontId="79" fillId="0" borderId="0"/>
    <xf numFmtId="0" fontId="70" fillId="0" borderId="0"/>
    <xf numFmtId="0" fontId="278" fillId="48" borderId="83"/>
    <xf numFmtId="0" fontId="19" fillId="0" borderId="0"/>
    <xf numFmtId="0" fontId="228" fillId="45" borderId="84"/>
    <xf numFmtId="0" fontId="19" fillId="0" borderId="0"/>
    <xf numFmtId="0" fontId="70" fillId="0" borderId="0"/>
    <xf numFmtId="0" fontId="70" fillId="0" borderId="0"/>
    <xf numFmtId="0" fontId="70" fillId="0" borderId="0"/>
    <xf numFmtId="0" fontId="278" fillId="0" borderId="0"/>
    <xf numFmtId="0" fontId="19" fillId="0" borderId="0"/>
    <xf numFmtId="0" fontId="70" fillId="47" borderId="0"/>
    <xf numFmtId="0" fontId="56" fillId="0" borderId="52"/>
    <xf numFmtId="0" fontId="70" fillId="0" borderId="0"/>
    <xf numFmtId="0" fontId="19" fillId="0" borderId="0"/>
    <xf numFmtId="0" fontId="70" fillId="0" borderId="0"/>
    <xf numFmtId="0" fontId="74" fillId="58" borderId="0"/>
    <xf numFmtId="0" fontId="70" fillId="0" borderId="0"/>
    <xf numFmtId="0" fontId="19" fillId="0" borderId="0"/>
    <xf numFmtId="0" fontId="278" fillId="0" borderId="0"/>
    <xf numFmtId="0" fontId="70" fillId="0" borderId="0"/>
    <xf numFmtId="0" fontId="70" fillId="0" borderId="0"/>
    <xf numFmtId="0" fontId="70" fillId="0" borderId="0"/>
    <xf numFmtId="0" fontId="8" fillId="45" borderId="0"/>
    <xf numFmtId="0" fontId="278" fillId="48" borderId="83"/>
    <xf numFmtId="0" fontId="19" fillId="0" borderId="0"/>
    <xf numFmtId="0" fontId="19" fillId="0" borderId="0"/>
    <xf numFmtId="0" fontId="70" fillId="0" borderId="0"/>
    <xf numFmtId="0" fontId="64" fillId="0" borderId="55"/>
    <xf numFmtId="0" fontId="70" fillId="0" borderId="0"/>
    <xf numFmtId="0" fontId="70" fillId="0" borderId="0"/>
    <xf numFmtId="0" fontId="70" fillId="0" borderId="0"/>
    <xf numFmtId="0" fontId="19" fillId="0" borderId="0"/>
    <xf numFmtId="0" fontId="70" fillId="0" borderId="0"/>
    <xf numFmtId="0" fontId="19" fillId="0" borderId="0"/>
    <xf numFmtId="0" fontId="70" fillId="0" borderId="0"/>
    <xf numFmtId="0" fontId="278" fillId="0" borderId="0"/>
    <xf numFmtId="0" fontId="70" fillId="0" borderId="0"/>
    <xf numFmtId="0" fontId="70" fillId="0" borderId="0"/>
    <xf numFmtId="0" fontId="49" fillId="0" borderId="0"/>
    <xf numFmtId="0" fontId="19" fillId="0" borderId="0"/>
    <xf numFmtId="0" fontId="19" fillId="25" borderId="0"/>
    <xf numFmtId="0" fontId="278" fillId="0" borderId="0"/>
    <xf numFmtId="0" fontId="278" fillId="0" borderId="0"/>
    <xf numFmtId="0" fontId="70" fillId="0" borderId="0"/>
    <xf numFmtId="0" fontId="70" fillId="0" borderId="0"/>
    <xf numFmtId="0" fontId="50" fillId="0" borderId="0"/>
    <xf numFmtId="0" fontId="70" fillId="0" borderId="0"/>
    <xf numFmtId="0" fontId="70" fillId="0" borderId="0"/>
    <xf numFmtId="0" fontId="19" fillId="0" borderId="0"/>
    <xf numFmtId="0" fontId="278" fillId="0" borderId="0"/>
    <xf numFmtId="0" fontId="278" fillId="0" borderId="0"/>
    <xf numFmtId="0" fontId="74" fillId="54" borderId="0"/>
    <xf numFmtId="0" fontId="70" fillId="0" borderId="0"/>
    <xf numFmtId="0" fontId="70" fillId="0" borderId="0"/>
    <xf numFmtId="0" fontId="19" fillId="0" borderId="0"/>
    <xf numFmtId="0" fontId="59" fillId="0" borderId="0"/>
    <xf numFmtId="0" fontId="70" fillId="0" borderId="0"/>
    <xf numFmtId="0" fontId="70" fillId="0" borderId="0"/>
    <xf numFmtId="0" fontId="70" fillId="0" borderId="0"/>
    <xf numFmtId="0" fontId="19" fillId="0" borderId="0"/>
    <xf numFmtId="0" fontId="278" fillId="0" borderId="0"/>
    <xf numFmtId="0" fontId="70" fillId="0" borderId="0"/>
    <xf numFmtId="0" fontId="70" fillId="0" borderId="0"/>
    <xf numFmtId="0" fontId="74" fillId="56" borderId="0"/>
    <xf numFmtId="0" fontId="19" fillId="0" borderId="0"/>
    <xf numFmtId="0" fontId="58" fillId="0" borderId="0"/>
    <xf numFmtId="0" fontId="70" fillId="0" borderId="0"/>
    <xf numFmtId="0" fontId="139" fillId="44" borderId="61"/>
    <xf numFmtId="0" fontId="278" fillId="0" borderId="0"/>
    <xf numFmtId="0" fontId="19" fillId="0" borderId="0"/>
    <xf numFmtId="0" fontId="278" fillId="48" borderId="83"/>
    <xf numFmtId="0" fontId="70" fillId="0" borderId="0"/>
    <xf numFmtId="0" fontId="70" fillId="0" borderId="0"/>
    <xf numFmtId="0" fontId="19" fillId="0" borderId="0"/>
    <xf numFmtId="0" fontId="70" fillId="0" borderId="0"/>
    <xf numFmtId="0" fontId="139" fillId="44" borderId="61"/>
    <xf numFmtId="0" fontId="70" fillId="0" borderId="0"/>
    <xf numFmtId="0" fontId="19" fillId="0" borderId="0"/>
    <xf numFmtId="0" fontId="19" fillId="0" borderId="0"/>
    <xf numFmtId="0" fontId="278" fillId="0" borderId="0"/>
    <xf numFmtId="0" fontId="32" fillId="0" borderId="0"/>
    <xf numFmtId="0" fontId="57" fillId="0" borderId="53"/>
    <xf numFmtId="0" fontId="139" fillId="44" borderId="61"/>
    <xf numFmtId="0" fontId="278" fillId="0" borderId="0"/>
    <xf numFmtId="0" fontId="70" fillId="0" borderId="0"/>
    <xf numFmtId="0" fontId="19" fillId="0" borderId="0"/>
    <xf numFmtId="0" fontId="276" fillId="0" borderId="0"/>
    <xf numFmtId="0" fontId="278" fillId="0" borderId="0"/>
    <xf numFmtId="0" fontId="19" fillId="0" borderId="0"/>
    <xf numFmtId="0" fontId="278" fillId="0" borderId="0"/>
    <xf numFmtId="0" fontId="278" fillId="0" borderId="0"/>
    <xf numFmtId="0" fontId="278" fillId="0" borderId="0"/>
    <xf numFmtId="0" fontId="19" fillId="0" borderId="0"/>
    <xf numFmtId="0" fontId="19" fillId="0" borderId="0"/>
    <xf numFmtId="0" fontId="52" fillId="0" borderId="0"/>
    <xf numFmtId="0" fontId="19" fillId="0" borderId="0"/>
    <xf numFmtId="0" fontId="19" fillId="0" borderId="0"/>
    <xf numFmtId="0" fontId="278" fillId="0" borderId="0"/>
    <xf numFmtId="0" fontId="278" fillId="48" borderId="83"/>
    <xf numFmtId="0" fontId="278" fillId="0" borderId="0"/>
    <xf numFmtId="0" fontId="278" fillId="0" borderId="0"/>
    <xf numFmtId="0" fontId="70" fillId="0" borderId="0"/>
    <xf numFmtId="0" fontId="19" fillId="0" borderId="0"/>
    <xf numFmtId="0" fontId="70" fillId="0" borderId="0"/>
    <xf numFmtId="0" fontId="70" fillId="0" borderId="0"/>
    <xf numFmtId="0" fontId="19" fillId="0" borderId="0"/>
    <xf numFmtId="0" fontId="19" fillId="0" borderId="0"/>
    <xf numFmtId="0" fontId="278" fillId="0" borderId="0"/>
    <xf numFmtId="0" fontId="52" fillId="0" borderId="0"/>
    <xf numFmtId="0" fontId="19" fillId="0" borderId="0"/>
    <xf numFmtId="0" fontId="270" fillId="0" borderId="112"/>
    <xf numFmtId="0" fontId="278" fillId="0" borderId="0"/>
    <xf numFmtId="0" fontId="278" fillId="0" borderId="0"/>
    <xf numFmtId="0" fontId="70" fillId="0" borderId="0"/>
    <xf numFmtId="0" fontId="146" fillId="0" borderId="146"/>
    <xf numFmtId="0" fontId="59" fillId="0" borderId="54"/>
    <xf numFmtId="0" fontId="52" fillId="0" borderId="0"/>
    <xf numFmtId="0" fontId="19" fillId="0" borderId="0"/>
    <xf numFmtId="0" fontId="45" fillId="71" borderId="0"/>
    <xf numFmtId="0" fontId="56" fillId="0" borderId="52"/>
    <xf numFmtId="0" fontId="9" fillId="0" borderId="0"/>
    <xf numFmtId="0" fontId="278" fillId="48" borderId="83"/>
    <xf numFmtId="0" fontId="70" fillId="0" borderId="0"/>
    <xf numFmtId="0" fontId="19" fillId="0" borderId="0"/>
    <xf numFmtId="0" fontId="70" fillId="0" borderId="0"/>
    <xf numFmtId="0" fontId="19" fillId="0" borderId="0"/>
    <xf numFmtId="0" fontId="278" fillId="0" borderId="0"/>
    <xf numFmtId="0" fontId="278" fillId="0" borderId="0"/>
    <xf numFmtId="0" fontId="70" fillId="0" borderId="0"/>
    <xf numFmtId="0" fontId="278" fillId="48" borderId="83"/>
    <xf numFmtId="0" fontId="70" fillId="0" borderId="0"/>
    <xf numFmtId="0" fontId="278" fillId="48" borderId="83"/>
    <xf numFmtId="0" fontId="278" fillId="0" borderId="0"/>
    <xf numFmtId="0" fontId="19" fillId="0" borderId="0"/>
    <xf numFmtId="0" fontId="70" fillId="0" borderId="0"/>
    <xf numFmtId="0" fontId="278" fillId="0" borderId="0"/>
    <xf numFmtId="0" fontId="278" fillId="0" borderId="0"/>
    <xf numFmtId="0" fontId="70" fillId="0" borderId="0"/>
    <xf numFmtId="0" fontId="139" fillId="44" borderId="61"/>
    <xf numFmtId="0" fontId="56" fillId="0" borderId="52"/>
    <xf numFmtId="0" fontId="278" fillId="48" borderId="83"/>
    <xf numFmtId="0" fontId="8" fillId="0" borderId="0"/>
    <xf numFmtId="0" fontId="70" fillId="0" borderId="0"/>
    <xf numFmtId="0" fontId="70" fillId="0" borderId="0"/>
    <xf numFmtId="0" fontId="19" fillId="0" borderId="0"/>
    <xf numFmtId="0" fontId="19" fillId="0" borderId="0"/>
    <xf numFmtId="0" fontId="278" fillId="48" borderId="83"/>
    <xf numFmtId="0" fontId="278" fillId="0" borderId="0"/>
    <xf numFmtId="0" fontId="19" fillId="0" borderId="0"/>
    <xf numFmtId="0" fontId="278" fillId="0" borderId="0"/>
    <xf numFmtId="0" fontId="19" fillId="0" borderId="0"/>
    <xf numFmtId="0" fontId="278" fillId="61" borderId="0"/>
    <xf numFmtId="0" fontId="70" fillId="0" borderId="0"/>
    <xf numFmtId="0" fontId="70" fillId="0" borderId="0"/>
    <xf numFmtId="0" fontId="55" fillId="0" borderId="0"/>
    <xf numFmtId="0" fontId="278" fillId="0" borderId="0"/>
    <xf numFmtId="0" fontId="270" fillId="0" borderId="112"/>
    <xf numFmtId="0" fontId="59" fillId="0" borderId="54"/>
    <xf numFmtId="0" fontId="70" fillId="0" borderId="0"/>
    <xf numFmtId="0" fontId="157" fillId="76" borderId="128"/>
    <xf numFmtId="0" fontId="276" fillId="61" borderId="0"/>
    <xf numFmtId="0" fontId="19" fillId="0" borderId="0"/>
    <xf numFmtId="0" fontId="70" fillId="0" borderId="0"/>
    <xf numFmtId="0" fontId="278" fillId="0" borderId="0"/>
    <xf numFmtId="0" fontId="70" fillId="0" borderId="0"/>
    <xf numFmtId="0" fontId="70" fillId="0" borderId="0"/>
    <xf numFmtId="0" fontId="278" fillId="48" borderId="83"/>
    <xf numFmtId="0" fontId="56" fillId="0" borderId="52"/>
    <xf numFmtId="0" fontId="278" fillId="48" borderId="83"/>
    <xf numFmtId="0" fontId="70" fillId="0" borderId="0"/>
    <xf numFmtId="0" fontId="49" fillId="0" borderId="0"/>
    <xf numFmtId="0" fontId="19" fillId="0" borderId="0"/>
    <xf numFmtId="0" fontId="278" fillId="0" borderId="0"/>
    <xf numFmtId="0" fontId="70" fillId="0" borderId="0"/>
    <xf numFmtId="0" fontId="278" fillId="0" borderId="0"/>
    <xf numFmtId="0" fontId="278" fillId="0" borderId="0"/>
    <xf numFmtId="0" fontId="70" fillId="0" borderId="0"/>
    <xf numFmtId="0" fontId="70" fillId="0" borderId="0"/>
    <xf numFmtId="0" fontId="19" fillId="0" borderId="0"/>
    <xf numFmtId="0" fontId="70" fillId="0" borderId="0"/>
    <xf numFmtId="0" fontId="19" fillId="0" borderId="0"/>
    <xf numFmtId="0" fontId="70" fillId="0" borderId="0"/>
    <xf numFmtId="0" fontId="278" fillId="0" borderId="0"/>
    <xf numFmtId="0" fontId="139" fillId="44" borderId="61"/>
    <xf numFmtId="0" fontId="59" fillId="0" borderId="54"/>
    <xf numFmtId="0" fontId="278" fillId="0" borderId="0"/>
    <xf numFmtId="0" fontId="62" fillId="0" borderId="0"/>
    <xf numFmtId="0" fontId="70" fillId="0" borderId="0"/>
    <xf numFmtId="0" fontId="278" fillId="0" borderId="0"/>
    <xf numFmtId="0" fontId="19" fillId="0" borderId="0"/>
    <xf numFmtId="0" fontId="278" fillId="0" borderId="0"/>
    <xf numFmtId="0" fontId="278" fillId="0" borderId="0"/>
    <xf numFmtId="0" fontId="70" fillId="0" borderId="0"/>
    <xf numFmtId="0" fontId="70" fillId="0" borderId="0"/>
    <xf numFmtId="0" fontId="8" fillId="43" borderId="0"/>
    <xf numFmtId="0" fontId="70" fillId="0" borderId="0"/>
    <xf numFmtId="0" fontId="273" fillId="0" borderId="128"/>
    <xf numFmtId="0" fontId="19" fillId="46" borderId="0"/>
    <xf numFmtId="0" fontId="26" fillId="0" borderId="0"/>
    <xf numFmtId="0" fontId="64" fillId="0" borderId="55"/>
    <xf numFmtId="0" fontId="70" fillId="0" borderId="0"/>
    <xf numFmtId="0" fontId="262" fillId="0" borderId="0"/>
    <xf numFmtId="0" fontId="19" fillId="0" borderId="0"/>
    <xf numFmtId="0" fontId="8" fillId="44" borderId="0"/>
    <xf numFmtId="0" fontId="70" fillId="0" borderId="0"/>
    <xf numFmtId="0" fontId="70" fillId="0" borderId="0"/>
    <xf numFmtId="0" fontId="278" fillId="0" borderId="0"/>
    <xf numFmtId="0" fontId="139" fillId="44" borderId="61"/>
    <xf numFmtId="0" fontId="141" fillId="0" borderId="168"/>
    <xf numFmtId="0" fontId="19" fillId="0" borderId="0"/>
    <xf numFmtId="0" fontId="278" fillId="0" borderId="0"/>
    <xf numFmtId="0" fontId="70" fillId="0" borderId="0"/>
    <xf numFmtId="0" fontId="81" fillId="0" borderId="36"/>
    <xf numFmtId="0" fontId="278" fillId="0" borderId="0"/>
    <xf numFmtId="0" fontId="74" fillId="54" borderId="0"/>
    <xf numFmtId="0" fontId="19" fillId="0" borderId="0"/>
    <xf numFmtId="0" fontId="278" fillId="0" borderId="0"/>
    <xf numFmtId="0" fontId="19" fillId="0" borderId="0"/>
    <xf numFmtId="0" fontId="70" fillId="0" borderId="0"/>
    <xf numFmtId="0" fontId="70" fillId="0" borderId="0"/>
    <xf numFmtId="0" fontId="270" fillId="0" borderId="112"/>
    <xf numFmtId="0" fontId="70" fillId="0" borderId="0"/>
    <xf numFmtId="0" fontId="70" fillId="49" borderId="0"/>
    <xf numFmtId="0" fontId="74" fillId="55" borderId="0"/>
    <xf numFmtId="0" fontId="278" fillId="0" borderId="0"/>
    <xf numFmtId="0" fontId="128" fillId="0" borderId="0"/>
    <xf numFmtId="0" fontId="278" fillId="0" borderId="0"/>
    <xf numFmtId="0" fontId="52" fillId="0" borderId="0"/>
    <xf numFmtId="0" fontId="19" fillId="0" borderId="0"/>
    <xf numFmtId="0" fontId="278" fillId="0" borderId="0"/>
    <xf numFmtId="0" fontId="19" fillId="0" borderId="0"/>
    <xf numFmtId="0" fontId="70" fillId="0" borderId="0"/>
    <xf numFmtId="0" fontId="59" fillId="0" borderId="54"/>
    <xf numFmtId="0" fontId="70" fillId="0" borderId="0"/>
    <xf numFmtId="0" fontId="19" fillId="0" borderId="0"/>
    <xf numFmtId="0" fontId="278" fillId="0" borderId="0"/>
    <xf numFmtId="0" fontId="278" fillId="0" borderId="0"/>
    <xf numFmtId="0" fontId="70" fillId="0" borderId="0"/>
    <xf numFmtId="0" fontId="139" fillId="44" borderId="61"/>
    <xf numFmtId="0" fontId="70" fillId="0" borderId="0"/>
    <xf numFmtId="0" fontId="19" fillId="0" borderId="0"/>
    <xf numFmtId="0" fontId="70" fillId="0" borderId="0"/>
    <xf numFmtId="0" fontId="70" fillId="0" borderId="0"/>
    <xf numFmtId="0" fontId="70" fillId="0" borderId="0"/>
    <xf numFmtId="0" fontId="8" fillId="0" borderId="0"/>
    <xf numFmtId="0" fontId="163" fillId="0" borderId="114"/>
    <xf numFmtId="0" fontId="70" fillId="0" borderId="0"/>
    <xf numFmtId="0" fontId="70" fillId="0" borderId="0"/>
    <xf numFmtId="0" fontId="270" fillId="0" borderId="112"/>
    <xf numFmtId="0" fontId="70" fillId="0" borderId="0"/>
    <xf numFmtId="0" fontId="19" fillId="0" borderId="0"/>
    <xf numFmtId="0" fontId="278" fillId="48" borderId="83"/>
    <xf numFmtId="0" fontId="159" fillId="0" borderId="74"/>
    <xf numFmtId="0" fontId="70" fillId="0" borderId="0"/>
    <xf numFmtId="0" fontId="278" fillId="0" borderId="0"/>
    <xf numFmtId="0" fontId="19" fillId="0" borderId="0"/>
    <xf numFmtId="0" fontId="70" fillId="0" borderId="0"/>
    <xf numFmtId="0" fontId="70" fillId="0" borderId="0"/>
    <xf numFmtId="0" fontId="19" fillId="0" borderId="0"/>
    <xf numFmtId="0" fontId="19" fillId="0" borderId="0"/>
    <xf numFmtId="0" fontId="59" fillId="0" borderId="54"/>
    <xf numFmtId="0" fontId="19" fillId="0" borderId="0"/>
    <xf numFmtId="0" fontId="19" fillId="0" borderId="0"/>
    <xf numFmtId="0" fontId="62" fillId="0" borderId="0"/>
    <xf numFmtId="0" fontId="19" fillId="0" borderId="0"/>
    <xf numFmtId="0" fontId="270" fillId="0" borderId="112"/>
    <xf numFmtId="0" fontId="59" fillId="0" borderId="54"/>
    <xf numFmtId="0" fontId="278" fillId="0" borderId="0"/>
    <xf numFmtId="0" fontId="3" fillId="63" borderId="137"/>
    <xf numFmtId="0" fontId="70" fillId="42" borderId="0"/>
    <xf numFmtId="0" fontId="139" fillId="44" borderId="61"/>
    <xf numFmtId="0" fontId="278" fillId="48" borderId="83"/>
    <xf numFmtId="0" fontId="70" fillId="0" borderId="0"/>
    <xf numFmtId="0" fontId="19" fillId="0" borderId="0"/>
    <xf numFmtId="0" fontId="70" fillId="0" borderId="0"/>
    <xf numFmtId="0" fontId="19" fillId="0" borderId="0"/>
    <xf numFmtId="0" fontId="278" fillId="0" borderId="0"/>
    <xf numFmtId="0" fontId="70" fillId="0" borderId="0"/>
    <xf numFmtId="0" fontId="270" fillId="0" borderId="112"/>
    <xf numFmtId="0" fontId="74" fillId="54" borderId="0"/>
    <xf numFmtId="0" fontId="272" fillId="0" borderId="168"/>
    <xf numFmtId="0" fontId="270" fillId="0" borderId="112"/>
    <xf numFmtId="0" fontId="70" fillId="0" borderId="0"/>
    <xf numFmtId="0" fontId="70" fillId="0" borderId="0"/>
    <xf numFmtId="0" fontId="19" fillId="0" borderId="0"/>
    <xf numFmtId="0" fontId="19" fillId="0" borderId="0"/>
    <xf numFmtId="0" fontId="278" fillId="0" borderId="0"/>
    <xf numFmtId="0" fontId="19" fillId="0" borderId="0"/>
    <xf numFmtId="0" fontId="70" fillId="0" borderId="0"/>
    <xf numFmtId="0" fontId="278" fillId="48" borderId="83"/>
    <xf numFmtId="0" fontId="71" fillId="44" borderId="0"/>
    <xf numFmtId="0" fontId="70" fillId="0" borderId="0"/>
    <xf numFmtId="0" fontId="19" fillId="0" borderId="0"/>
    <xf numFmtId="0" fontId="70" fillId="0" borderId="0"/>
    <xf numFmtId="0" fontId="70" fillId="0" borderId="0"/>
    <xf numFmtId="0" fontId="270" fillId="0" borderId="112"/>
    <xf numFmtId="0" fontId="70" fillId="0" borderId="0"/>
    <xf numFmtId="0" fontId="70" fillId="0" borderId="0"/>
    <xf numFmtId="0" fontId="278" fillId="0" borderId="0"/>
    <xf numFmtId="0" fontId="278" fillId="0" borderId="0"/>
    <xf numFmtId="0" fontId="278" fillId="0" borderId="0"/>
    <xf numFmtId="0" fontId="59" fillId="0" borderId="54"/>
    <xf numFmtId="0" fontId="70" fillId="0" borderId="0"/>
    <xf numFmtId="0" fontId="19" fillId="0" borderId="0"/>
    <xf numFmtId="0" fontId="19" fillId="0" borderId="0"/>
    <xf numFmtId="0" fontId="278" fillId="0" borderId="0"/>
    <xf numFmtId="0" fontId="278" fillId="0" borderId="0"/>
    <xf numFmtId="0" fontId="70" fillId="0" borderId="0"/>
    <xf numFmtId="0" fontId="278" fillId="0" borderId="0"/>
    <xf numFmtId="0" fontId="278" fillId="0" borderId="0"/>
    <xf numFmtId="0" fontId="278" fillId="48" borderId="83"/>
    <xf numFmtId="0" fontId="46" fillId="0" borderId="0"/>
    <xf numFmtId="0" fontId="19" fillId="0" borderId="0"/>
    <xf numFmtId="0" fontId="278" fillId="0" borderId="0"/>
    <xf numFmtId="0" fontId="19" fillId="0" borderId="0"/>
    <xf numFmtId="0" fontId="278" fillId="0" borderId="0"/>
    <xf numFmtId="0" fontId="278" fillId="0" borderId="0"/>
    <xf numFmtId="0" fontId="56" fillId="0" borderId="52"/>
    <xf numFmtId="0" fontId="46" fillId="0" borderId="0"/>
    <xf numFmtId="0" fontId="19" fillId="0" borderId="0"/>
    <xf numFmtId="0" fontId="19" fillId="0" borderId="0"/>
    <xf numFmtId="0" fontId="19" fillId="0" borderId="0"/>
    <xf numFmtId="0" fontId="19" fillId="0" borderId="0"/>
    <xf numFmtId="0" fontId="70" fillId="0" borderId="0"/>
    <xf numFmtId="0" fontId="278" fillId="0" borderId="0"/>
    <xf numFmtId="0" fontId="19" fillId="0" borderId="0"/>
    <xf numFmtId="0" fontId="278" fillId="0" borderId="0"/>
    <xf numFmtId="0" fontId="139" fillId="44" borderId="61"/>
    <xf numFmtId="0" fontId="85" fillId="0" borderId="0"/>
    <xf numFmtId="0" fontId="70" fillId="0" borderId="0"/>
    <xf numFmtId="0" fontId="70" fillId="0" borderId="0"/>
    <xf numFmtId="0" fontId="70" fillId="0" borderId="0"/>
    <xf numFmtId="0" fontId="139" fillId="44" borderId="61"/>
    <xf numFmtId="0" fontId="70" fillId="0" borderId="0"/>
    <xf numFmtId="0" fontId="19" fillId="0" borderId="0"/>
    <xf numFmtId="0" fontId="70" fillId="42" borderId="0"/>
    <xf numFmtId="0" fontId="139" fillId="44" borderId="61"/>
    <xf numFmtId="0" fontId="70" fillId="0" borderId="0"/>
    <xf numFmtId="0" fontId="70" fillId="0" borderId="0"/>
    <xf numFmtId="0" fontId="19" fillId="0" borderId="0"/>
    <xf numFmtId="0" fontId="19" fillId="0" borderId="0"/>
    <xf numFmtId="0" fontId="139" fillId="44" borderId="61"/>
    <xf numFmtId="0" fontId="270" fillId="0" borderId="112"/>
    <xf numFmtId="0" fontId="11" fillId="0" borderId="0"/>
    <xf numFmtId="0" fontId="270" fillId="0" borderId="112"/>
    <xf numFmtId="0" fontId="19" fillId="0" borderId="0"/>
    <xf numFmtId="0" fontId="70" fillId="0" borderId="0"/>
    <xf numFmtId="0" fontId="70" fillId="42" borderId="0"/>
    <xf numFmtId="0" fontId="278" fillId="0" borderId="0"/>
    <xf numFmtId="0" fontId="70" fillId="50" borderId="0"/>
    <xf numFmtId="0" fontId="70" fillId="0" borderId="0"/>
    <xf numFmtId="0" fontId="134" fillId="0" borderId="110"/>
    <xf numFmtId="0" fontId="278" fillId="0" borderId="0"/>
    <xf numFmtId="0" fontId="19" fillId="0" borderId="0"/>
    <xf numFmtId="0" fontId="59" fillId="0" borderId="54"/>
    <xf numFmtId="0" fontId="278" fillId="48" borderId="83"/>
    <xf numFmtId="0" fontId="278" fillId="48" borderId="83"/>
    <xf numFmtId="0" fontId="278" fillId="0" borderId="0"/>
    <xf numFmtId="0" fontId="19" fillId="0" borderId="0"/>
    <xf numFmtId="0" fontId="50" fillId="0" borderId="0"/>
    <xf numFmtId="0" fontId="70" fillId="0" borderId="0"/>
    <xf numFmtId="0" fontId="19" fillId="0" borderId="0"/>
    <xf numFmtId="0" fontId="70" fillId="0" borderId="0"/>
    <xf numFmtId="0" fontId="76" fillId="55" borderId="0"/>
    <xf numFmtId="0" fontId="70" fillId="0" borderId="0"/>
    <xf numFmtId="0" fontId="278" fillId="0" borderId="0"/>
    <xf numFmtId="0" fontId="70" fillId="0" borderId="0"/>
    <xf numFmtId="0" fontId="278" fillId="0" borderId="0"/>
    <xf numFmtId="0" fontId="253" fillId="48" borderId="83"/>
    <xf numFmtId="0" fontId="70" fillId="0" borderId="0"/>
    <xf numFmtId="0" fontId="139" fillId="44" borderId="61"/>
    <xf numFmtId="0" fontId="278" fillId="0" borderId="0"/>
    <xf numFmtId="0" fontId="75" fillId="0" borderId="0"/>
    <xf numFmtId="0" fontId="278" fillId="0" borderId="0"/>
    <xf numFmtId="0" fontId="56" fillId="0" borderId="52"/>
    <xf numFmtId="0" fontId="278" fillId="0" borderId="0"/>
    <xf numFmtId="0" fontId="70" fillId="0" borderId="0"/>
    <xf numFmtId="0" fontId="278" fillId="48" borderId="83"/>
    <xf numFmtId="0" fontId="70" fillId="0" borderId="0"/>
    <xf numFmtId="0" fontId="19" fillId="0" borderId="0"/>
    <xf numFmtId="0" fontId="85" fillId="0" borderId="144"/>
    <xf numFmtId="0" fontId="278" fillId="0" borderId="0"/>
    <xf numFmtId="0" fontId="278" fillId="48" borderId="83"/>
    <xf numFmtId="0" fontId="68" fillId="0" borderId="0"/>
    <xf numFmtId="0" fontId="78" fillId="0" borderId="0"/>
    <xf numFmtId="0" fontId="56" fillId="0" borderId="52"/>
    <xf numFmtId="0" fontId="278" fillId="48" borderId="83"/>
    <xf numFmtId="0" fontId="278" fillId="48" borderId="83"/>
    <xf numFmtId="0" fontId="63" fillId="0" borderId="55"/>
    <xf numFmtId="0" fontId="278" fillId="0" borderId="0"/>
    <xf numFmtId="0" fontId="59" fillId="0" borderId="54"/>
    <xf numFmtId="0" fontId="139" fillId="44" borderId="61"/>
    <xf numFmtId="0" fontId="70" fillId="0" borderId="0"/>
    <xf numFmtId="0" fontId="19" fillId="0" borderId="0"/>
    <xf numFmtId="0" fontId="19" fillId="0" borderId="0"/>
    <xf numFmtId="0" fontId="70" fillId="0" borderId="0"/>
    <xf numFmtId="0" fontId="19" fillId="0" borderId="0"/>
    <xf numFmtId="0" fontId="19" fillId="0" borderId="0"/>
    <xf numFmtId="0" fontId="70" fillId="0" borderId="0"/>
    <xf numFmtId="0" fontId="19" fillId="0" borderId="0"/>
    <xf numFmtId="0" fontId="70" fillId="0" borderId="0"/>
    <xf numFmtId="0" fontId="70" fillId="0" borderId="0"/>
    <xf numFmtId="0" fontId="278" fillId="0" borderId="0"/>
    <xf numFmtId="0" fontId="228" fillId="45" borderId="84"/>
    <xf numFmtId="0" fontId="70" fillId="0" borderId="0"/>
    <xf numFmtId="0" fontId="70" fillId="0" borderId="0"/>
    <xf numFmtId="0" fontId="278" fillId="0" borderId="0"/>
    <xf numFmtId="0" fontId="70" fillId="0" borderId="0"/>
    <xf numFmtId="0" fontId="278" fillId="0" borderId="0"/>
    <xf numFmtId="0" fontId="70" fillId="0" borderId="0"/>
    <xf numFmtId="0" fontId="70" fillId="0" borderId="0"/>
    <xf numFmtId="0" fontId="19" fillId="0" borderId="0"/>
    <xf numFmtId="0" fontId="278" fillId="0" borderId="0"/>
    <xf numFmtId="0" fontId="278" fillId="0" borderId="0"/>
    <xf numFmtId="0" fontId="278" fillId="48" borderId="83"/>
    <xf numFmtId="0" fontId="70" fillId="0" borderId="0"/>
    <xf numFmtId="0" fontId="76" fillId="52" borderId="0"/>
    <xf numFmtId="0" fontId="139" fillId="44" borderId="61"/>
    <xf numFmtId="0" fontId="19" fillId="0" borderId="0"/>
    <xf numFmtId="0" fontId="278" fillId="0" borderId="0"/>
    <xf numFmtId="0" fontId="270" fillId="0" borderId="112"/>
    <xf numFmtId="0" fontId="278" fillId="0" borderId="0"/>
    <xf numFmtId="0" fontId="19" fillId="0" borderId="0"/>
    <xf numFmtId="0" fontId="278" fillId="0" borderId="0"/>
    <xf numFmtId="0" fontId="19" fillId="0" borderId="0"/>
    <xf numFmtId="0" fontId="19" fillId="0" borderId="0"/>
    <xf numFmtId="0" fontId="139" fillId="44" borderId="61"/>
    <xf numFmtId="0" fontId="70" fillId="0" borderId="0"/>
    <xf numFmtId="0" fontId="19" fillId="0" borderId="0"/>
    <xf numFmtId="0" fontId="19" fillId="0" borderId="0"/>
    <xf numFmtId="0" fontId="52" fillId="0" borderId="0"/>
    <xf numFmtId="0" fontId="19" fillId="0" borderId="0"/>
    <xf numFmtId="0" fontId="70" fillId="0" borderId="0"/>
    <xf numFmtId="0" fontId="19" fillId="14" borderId="50"/>
    <xf numFmtId="0" fontId="70" fillId="0" borderId="0"/>
    <xf numFmtId="0" fontId="70" fillId="0" borderId="0"/>
    <xf numFmtId="0" fontId="278" fillId="0" borderId="0"/>
    <xf numFmtId="0" fontId="278" fillId="0" borderId="0"/>
    <xf numFmtId="0" fontId="64" fillId="0" borderId="55"/>
    <xf numFmtId="0" fontId="278" fillId="0" borderId="0"/>
    <xf numFmtId="0" fontId="278" fillId="0" borderId="0"/>
    <xf numFmtId="0" fontId="278" fillId="0" borderId="0"/>
    <xf numFmtId="0" fontId="278" fillId="0" borderId="0"/>
    <xf numFmtId="0" fontId="278" fillId="0" borderId="0"/>
    <xf numFmtId="0" fontId="70" fillId="0" borderId="0"/>
    <xf numFmtId="0" fontId="278" fillId="0" borderId="0"/>
    <xf numFmtId="0" fontId="70" fillId="5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270" fillId="0" borderId="112"/>
    <xf numFmtId="0" fontId="70" fillId="0" borderId="0"/>
    <xf numFmtId="0" fontId="19" fillId="0" borderId="0"/>
    <xf numFmtId="0" fontId="270" fillId="0" borderId="112"/>
    <xf numFmtId="0" fontId="76" fillId="47" borderId="0"/>
    <xf numFmtId="0" fontId="19" fillId="0" borderId="0"/>
    <xf numFmtId="0" fontId="70" fillId="0" borderId="0"/>
    <xf numFmtId="0" fontId="70" fillId="0" borderId="0"/>
    <xf numFmtId="0" fontId="19" fillId="40" borderId="0"/>
    <xf numFmtId="0" fontId="70" fillId="0" borderId="0"/>
    <xf numFmtId="0" fontId="19" fillId="40" borderId="0"/>
    <xf numFmtId="0" fontId="19" fillId="0" borderId="0"/>
    <xf numFmtId="0" fontId="270" fillId="0" borderId="112"/>
    <xf numFmtId="0" fontId="70" fillId="0" borderId="0"/>
    <xf numFmtId="0" fontId="70" fillId="0" borderId="0"/>
    <xf numFmtId="0" fontId="253" fillId="48" borderId="83"/>
    <xf numFmtId="0" fontId="278" fillId="0" borderId="0"/>
    <xf numFmtId="0" fontId="70" fillId="0" borderId="0"/>
    <xf numFmtId="0" fontId="19" fillId="0" borderId="0"/>
    <xf numFmtId="0" fontId="278" fillId="48" borderId="83"/>
    <xf numFmtId="0" fontId="278" fillId="0" borderId="0"/>
    <xf numFmtId="0" fontId="278" fillId="0" borderId="0"/>
    <xf numFmtId="0" fontId="139" fillId="44" borderId="61"/>
    <xf numFmtId="0" fontId="278" fillId="0" borderId="0"/>
    <xf numFmtId="0" fontId="19" fillId="0" borderId="0"/>
    <xf numFmtId="0" fontId="70" fillId="0" borderId="0"/>
    <xf numFmtId="0" fontId="70" fillId="42" borderId="0"/>
    <xf numFmtId="0" fontId="278" fillId="0" borderId="0"/>
    <xf numFmtId="0" fontId="278" fillId="0" borderId="0"/>
    <xf numFmtId="0" fontId="76" fillId="51" borderId="0"/>
    <xf numFmtId="0" fontId="19" fillId="0" borderId="0"/>
    <xf numFmtId="0" fontId="19" fillId="0" borderId="0"/>
    <xf numFmtId="0" fontId="70" fillId="0" borderId="0"/>
    <xf numFmtId="0" fontId="19" fillId="0" borderId="0"/>
    <xf numFmtId="0" fontId="278" fillId="48" borderId="83"/>
    <xf numFmtId="0" fontId="270" fillId="0" borderId="112"/>
    <xf numFmtId="0" fontId="70" fillId="0" borderId="0"/>
    <xf numFmtId="0" fontId="278" fillId="0" borderId="0"/>
    <xf numFmtId="0" fontId="19" fillId="0" borderId="0"/>
    <xf numFmtId="0" fontId="278" fillId="0" borderId="0"/>
    <xf numFmtId="0" fontId="19" fillId="0" borderId="0"/>
    <xf numFmtId="0" fontId="59" fillId="0" borderId="54"/>
    <xf numFmtId="0" fontId="19" fillId="0" borderId="0"/>
    <xf numFmtId="0" fontId="70" fillId="0" borderId="0"/>
    <xf numFmtId="0" fontId="26" fillId="2" borderId="0"/>
    <xf numFmtId="0" fontId="270" fillId="0" borderId="112"/>
    <xf numFmtId="0" fontId="19" fillId="0" borderId="0"/>
    <xf numFmtId="0" fontId="70" fillId="0" borderId="0"/>
    <xf numFmtId="0" fontId="278" fillId="0" borderId="0"/>
    <xf numFmtId="0" fontId="278" fillId="0" borderId="0"/>
    <xf numFmtId="0" fontId="70" fillId="0" borderId="0"/>
    <xf numFmtId="0" fontId="278" fillId="0" borderId="0"/>
    <xf numFmtId="0" fontId="70" fillId="0" borderId="0"/>
    <xf numFmtId="0" fontId="270" fillId="0" borderId="112"/>
    <xf numFmtId="0" fontId="272" fillId="0" borderId="144"/>
    <xf numFmtId="0" fontId="270" fillId="0" borderId="112"/>
    <xf numFmtId="0" fontId="19" fillId="0" borderId="0"/>
    <xf numFmtId="0" fontId="46" fillId="0" borderId="0"/>
    <xf numFmtId="0" fontId="278" fillId="0" borderId="0"/>
    <xf numFmtId="0" fontId="70" fillId="0" borderId="0"/>
    <xf numFmtId="0" fontId="270" fillId="0" borderId="112"/>
    <xf numFmtId="0" fontId="19" fillId="0" borderId="0"/>
    <xf numFmtId="0" fontId="19" fillId="48" borderId="0"/>
    <xf numFmtId="0" fontId="70" fillId="0" borderId="0"/>
    <xf numFmtId="0" fontId="278" fillId="0" borderId="0"/>
    <xf numFmtId="0" fontId="19" fillId="0" borderId="0"/>
    <xf numFmtId="0" fontId="19" fillId="0" borderId="0"/>
    <xf numFmtId="0" fontId="139" fillId="44" borderId="61"/>
    <xf numFmtId="0" fontId="74" fillId="49" borderId="0"/>
    <xf numFmtId="0" fontId="139" fillId="44" borderId="61"/>
    <xf numFmtId="0" fontId="70" fillId="0" borderId="0"/>
    <xf numFmtId="0" fontId="278" fillId="0" borderId="0"/>
    <xf numFmtId="0" fontId="139" fillId="44" borderId="61"/>
    <xf numFmtId="0" fontId="70" fillId="0" borderId="0"/>
    <xf numFmtId="0" fontId="278" fillId="0" borderId="0"/>
    <xf numFmtId="0" fontId="19" fillId="0" borderId="0"/>
    <xf numFmtId="0" fontId="278" fillId="0" borderId="0"/>
    <xf numFmtId="0" fontId="278" fillId="0" borderId="0"/>
    <xf numFmtId="0" fontId="278" fillId="0" borderId="0"/>
    <xf numFmtId="0" fontId="99" fillId="45" borderId="61"/>
    <xf numFmtId="0" fontId="19" fillId="0" borderId="0"/>
    <xf numFmtId="0" fontId="278" fillId="0" borderId="0"/>
    <xf numFmtId="0" fontId="70" fillId="0" borderId="0"/>
    <xf numFmtId="0" fontId="70" fillId="0" borderId="0"/>
    <xf numFmtId="0" fontId="19" fillId="0" borderId="0"/>
    <xf numFmtId="0" fontId="19" fillId="0" borderId="0"/>
    <xf numFmtId="0" fontId="167" fillId="0" borderId="0"/>
    <xf numFmtId="0" fontId="64" fillId="0" borderId="55"/>
    <xf numFmtId="0" fontId="70" fillId="0" borderId="0"/>
    <xf numFmtId="0" fontId="278" fillId="0" borderId="0"/>
    <xf numFmtId="0" fontId="70" fillId="0" borderId="0"/>
    <xf numFmtId="0" fontId="70" fillId="0" borderId="0"/>
    <xf numFmtId="0" fontId="19" fillId="0" borderId="0"/>
    <xf numFmtId="0" fontId="278" fillId="0" borderId="0"/>
    <xf numFmtId="0" fontId="19" fillId="0" borderId="0"/>
    <xf numFmtId="0" fontId="19" fillId="0" borderId="0"/>
    <xf numFmtId="0" fontId="70" fillId="0" borderId="0"/>
    <xf numFmtId="0" fontId="56" fillId="0" borderId="52"/>
    <xf numFmtId="0" fontId="70" fillId="0" borderId="0"/>
    <xf numFmtId="0" fontId="70" fillId="0" borderId="0"/>
    <xf numFmtId="0" fontId="19" fillId="0" borderId="0"/>
    <xf numFmtId="0" fontId="70" fillId="0" borderId="0"/>
    <xf numFmtId="0" fontId="278" fillId="0" borderId="0"/>
    <xf numFmtId="0" fontId="278" fillId="0" borderId="0"/>
    <xf numFmtId="0" fontId="70" fillId="0" borderId="0"/>
    <xf numFmtId="0" fontId="70" fillId="0" borderId="0"/>
    <xf numFmtId="0" fontId="19" fillId="0" borderId="0"/>
    <xf numFmtId="0" fontId="278" fillId="0" borderId="0"/>
    <xf numFmtId="0" fontId="19" fillId="0" borderId="0"/>
    <xf numFmtId="0" fontId="70" fillId="0" borderId="0"/>
    <xf numFmtId="0" fontId="70" fillId="0" borderId="0"/>
    <xf numFmtId="0" fontId="270" fillId="0" borderId="112"/>
    <xf numFmtId="0" fontId="278" fillId="0" borderId="0"/>
    <xf numFmtId="0" fontId="70" fillId="0" borderId="0"/>
    <xf numFmtId="0" fontId="278" fillId="0" borderId="0"/>
    <xf numFmtId="0" fontId="278" fillId="48" borderId="83"/>
    <xf numFmtId="0" fontId="70" fillId="0" borderId="0"/>
    <xf numFmtId="0" fontId="70" fillId="0" borderId="0"/>
    <xf numFmtId="0" fontId="46" fillId="0" borderId="0"/>
    <xf numFmtId="0" fontId="19" fillId="0" borderId="0"/>
    <xf numFmtId="0" fontId="19" fillId="0" borderId="0"/>
    <xf numFmtId="0" fontId="278" fillId="0" borderId="0"/>
    <xf numFmtId="0" fontId="74" fillId="58" borderId="0"/>
    <xf numFmtId="0" fontId="70" fillId="0" borderId="0"/>
    <xf numFmtId="0" fontId="278" fillId="0" borderId="0"/>
    <xf numFmtId="0" fontId="70" fillId="0" borderId="0"/>
    <xf numFmtId="0" fontId="8" fillId="45" borderId="0"/>
    <xf numFmtId="0" fontId="19" fillId="0" borderId="0"/>
    <xf numFmtId="0" fontId="70" fillId="0" borderId="0"/>
    <xf numFmtId="0" fontId="19" fillId="0" borderId="0"/>
    <xf numFmtId="0" fontId="278" fillId="0" borderId="0"/>
    <xf numFmtId="0" fontId="278" fillId="0" borderId="0"/>
    <xf numFmtId="0" fontId="70" fillId="0" borderId="0"/>
    <xf numFmtId="0" fontId="278" fillId="0" borderId="0"/>
    <xf numFmtId="0" fontId="19" fillId="0" borderId="0"/>
    <xf numFmtId="0" fontId="19" fillId="0" borderId="0"/>
    <xf numFmtId="0" fontId="59" fillId="0" borderId="0"/>
    <xf numFmtId="0" fontId="70" fillId="0" borderId="0"/>
    <xf numFmtId="0" fontId="139" fillId="44" borderId="61"/>
    <xf numFmtId="0" fontId="278" fillId="0" borderId="0"/>
    <xf numFmtId="0" fontId="59" fillId="0" borderId="54"/>
    <xf numFmtId="0" fontId="70" fillId="0" borderId="0"/>
    <xf numFmtId="0" fontId="70" fillId="0" borderId="0"/>
    <xf numFmtId="0" fontId="19" fillId="0" borderId="0"/>
    <xf numFmtId="0" fontId="139" fillId="44" borderId="61"/>
    <xf numFmtId="0" fontId="228" fillId="45" borderId="84"/>
    <xf numFmtId="0" fontId="70" fillId="0" borderId="0"/>
    <xf numFmtId="0" fontId="278" fillId="0" borderId="0"/>
    <xf numFmtId="0" fontId="19" fillId="0" borderId="0"/>
    <xf numFmtId="0" fontId="278" fillId="0" borderId="0"/>
    <xf numFmtId="0" fontId="46" fillId="0" borderId="0"/>
    <xf numFmtId="0" fontId="19" fillId="0" borderId="0"/>
    <xf numFmtId="0" fontId="56" fillId="0" borderId="52"/>
    <xf numFmtId="0" fontId="70" fillId="0" borderId="0"/>
    <xf numFmtId="0" fontId="278" fillId="0" borderId="0"/>
    <xf numFmtId="0" fontId="70" fillId="0" borderId="0"/>
    <xf numFmtId="0" fontId="19" fillId="0" borderId="0"/>
    <xf numFmtId="0" fontId="70" fillId="46" borderId="0"/>
    <xf numFmtId="0" fontId="270" fillId="0" borderId="112"/>
    <xf numFmtId="0" fontId="19" fillId="0" borderId="0"/>
    <xf numFmtId="0" fontId="139" fillId="44" borderId="61"/>
    <xf numFmtId="0" fontId="19" fillId="0" borderId="0"/>
    <xf numFmtId="0" fontId="70" fillId="0" borderId="0"/>
    <xf numFmtId="0" fontId="192" fillId="0" borderId="79"/>
    <xf numFmtId="0" fontId="19" fillId="0" borderId="0"/>
    <xf numFmtId="0" fontId="70" fillId="0" borderId="0"/>
    <xf numFmtId="0" fontId="278" fillId="0" borderId="0"/>
    <xf numFmtId="0" fontId="64" fillId="0" borderId="55"/>
    <xf numFmtId="0" fontId="19" fillId="0" borderId="0"/>
    <xf numFmtId="0" fontId="272" fillId="82" borderId="116"/>
    <xf numFmtId="0" fontId="46" fillId="0" borderId="0"/>
    <xf numFmtId="0" fontId="19" fillId="0" borderId="0"/>
    <xf numFmtId="0" fontId="70" fillId="0" borderId="0"/>
    <xf numFmtId="0" fontId="56" fillId="0" borderId="52"/>
    <xf numFmtId="0" fontId="278" fillId="0" borderId="0"/>
    <xf numFmtId="0" fontId="70" fillId="0" borderId="0"/>
    <xf numFmtId="0" fontId="19" fillId="0" borderId="0"/>
    <xf numFmtId="0" fontId="278" fillId="0" borderId="67"/>
    <xf numFmtId="0" fontId="70" fillId="0" borderId="0"/>
    <xf numFmtId="0" fontId="278" fillId="48" borderId="83"/>
    <xf numFmtId="0" fontId="278" fillId="0" borderId="0"/>
    <xf numFmtId="0" fontId="70" fillId="0" borderId="0"/>
    <xf numFmtId="0" fontId="70" fillId="0" borderId="0"/>
    <xf numFmtId="0" fontId="278" fillId="0" borderId="0"/>
    <xf numFmtId="0" fontId="19" fillId="0" borderId="0"/>
    <xf numFmtId="0" fontId="59" fillId="0" borderId="54"/>
    <xf numFmtId="0" fontId="70" fillId="0" borderId="0"/>
    <xf numFmtId="0" fontId="19" fillId="0" borderId="0"/>
    <xf numFmtId="0" fontId="278" fillId="0" borderId="0"/>
    <xf numFmtId="0" fontId="70" fillId="0" borderId="0"/>
    <xf numFmtId="0" fontId="278" fillId="0" borderId="0"/>
    <xf numFmtId="0" fontId="70" fillId="0" borderId="0"/>
    <xf numFmtId="0" fontId="270" fillId="0" borderId="112"/>
    <xf numFmtId="0" fontId="41" fillId="13" borderId="48"/>
    <xf numFmtId="0" fontId="70" fillId="0" borderId="0"/>
    <xf numFmtId="0" fontId="19" fillId="0" borderId="0"/>
    <xf numFmtId="0" fontId="278" fillId="0" borderId="0"/>
    <xf numFmtId="0" fontId="70" fillId="0" borderId="0"/>
    <xf numFmtId="0" fontId="278" fillId="0" borderId="0"/>
    <xf numFmtId="0" fontId="270" fillId="0" borderId="112"/>
    <xf numFmtId="0" fontId="278" fillId="0" borderId="0"/>
    <xf numFmtId="0" fontId="278" fillId="48" borderId="83"/>
    <xf numFmtId="0" fontId="275" fillId="0" borderId="115"/>
    <xf numFmtId="0" fontId="70" fillId="0" borderId="0"/>
    <xf numFmtId="0" fontId="70" fillId="0" borderId="0"/>
    <xf numFmtId="0" fontId="70" fillId="0" borderId="0"/>
    <xf numFmtId="0" fontId="56" fillId="0" borderId="52"/>
    <xf numFmtId="0" fontId="270" fillId="0" borderId="112"/>
    <xf numFmtId="0" fontId="278" fillId="0" borderId="0"/>
    <xf numFmtId="0" fontId="70" fillId="0" borderId="0"/>
    <xf numFmtId="0" fontId="192" fillId="0" borderId="79"/>
    <xf numFmtId="0" fontId="70" fillId="0" borderId="0"/>
    <xf numFmtId="0" fontId="19" fillId="0" borderId="0"/>
    <xf numFmtId="0" fontId="70" fillId="0" borderId="0"/>
    <xf numFmtId="0" fontId="76" fillId="55" borderId="0"/>
    <xf numFmtId="0" fontId="278" fillId="0" borderId="0"/>
    <xf numFmtId="0" fontId="139" fillId="44" borderId="61"/>
    <xf numFmtId="0" fontId="74" fillId="54" borderId="0"/>
    <xf numFmtId="0" fontId="141" fillId="0" borderId="107"/>
    <xf numFmtId="0" fontId="19" fillId="0" borderId="0"/>
    <xf numFmtId="0" fontId="70" fillId="0" borderId="0"/>
    <xf numFmtId="0" fontId="81" fillId="0" borderId="132"/>
    <xf numFmtId="0" fontId="45" fillId="47" borderId="0"/>
    <xf numFmtId="0" fontId="59" fillId="0" borderId="54"/>
    <xf numFmtId="0" fontId="70" fillId="0" borderId="0"/>
    <xf numFmtId="0" fontId="47" fillId="0" borderId="0"/>
    <xf numFmtId="0" fontId="19" fillId="0" borderId="0"/>
    <xf numFmtId="0" fontId="228" fillId="45" borderId="84"/>
    <xf numFmtId="0" fontId="70" fillId="0" borderId="0"/>
    <xf numFmtId="0" fontId="70" fillId="0" borderId="0"/>
    <xf numFmtId="0" fontId="59" fillId="0" borderId="54"/>
    <xf numFmtId="0" fontId="139" fillId="44" borderId="61"/>
    <xf numFmtId="0" fontId="19" fillId="0" borderId="0"/>
    <xf numFmtId="0" fontId="70" fillId="0" borderId="0"/>
    <xf numFmtId="0" fontId="19" fillId="0" borderId="0"/>
    <xf numFmtId="0" fontId="19" fillId="0" borderId="0"/>
    <xf numFmtId="0" fontId="139" fillId="44" borderId="61"/>
    <xf numFmtId="0" fontId="19" fillId="0" borderId="0"/>
    <xf numFmtId="0" fontId="270" fillId="0" borderId="112"/>
    <xf numFmtId="0" fontId="270" fillId="0" borderId="112"/>
    <xf numFmtId="0" fontId="70" fillId="0" borderId="0"/>
    <xf numFmtId="0" fontId="278" fillId="0" borderId="0"/>
    <xf numFmtId="0" fontId="278" fillId="0" borderId="0"/>
    <xf numFmtId="0" fontId="19" fillId="47" borderId="0"/>
    <xf numFmtId="0" fontId="278" fillId="48" borderId="83"/>
    <xf numFmtId="0" fontId="278" fillId="0" borderId="0"/>
    <xf numFmtId="0" fontId="278" fillId="0" borderId="0"/>
    <xf numFmtId="0" fontId="278" fillId="0" borderId="0"/>
    <xf numFmtId="0" fontId="24" fillId="0" borderId="0"/>
    <xf numFmtId="0" fontId="59" fillId="0" borderId="0"/>
    <xf numFmtId="0" fontId="70" fillId="0" borderId="0"/>
    <xf numFmtId="0" fontId="278" fillId="0" borderId="0"/>
    <xf numFmtId="0" fontId="70" fillId="0" borderId="0"/>
    <xf numFmtId="0" fontId="278" fillId="0" borderId="0"/>
    <xf numFmtId="0" fontId="70" fillId="0" borderId="0"/>
    <xf numFmtId="0" fontId="270" fillId="0" borderId="112"/>
    <xf numFmtId="0" fontId="278" fillId="0" borderId="0"/>
    <xf numFmtId="0" fontId="70" fillId="0" borderId="0"/>
    <xf numFmtId="0" fontId="70" fillId="0" borderId="0"/>
    <xf numFmtId="0" fontId="19" fillId="0" borderId="0"/>
    <xf numFmtId="0" fontId="70" fillId="0" borderId="0"/>
    <xf numFmtId="0" fontId="8" fillId="43" borderId="0"/>
    <xf numFmtId="0" fontId="19" fillId="0" borderId="0"/>
    <xf numFmtId="0" fontId="19" fillId="0" borderId="0"/>
    <xf numFmtId="0" fontId="70" fillId="0" borderId="0"/>
    <xf numFmtId="0" fontId="278" fillId="0" borderId="0"/>
    <xf numFmtId="0" fontId="63" fillId="0" borderId="55"/>
    <xf numFmtId="0" fontId="70" fillId="0" borderId="0"/>
    <xf numFmtId="0" fontId="19" fillId="0" borderId="0"/>
    <xf numFmtId="0" fontId="278" fillId="0" borderId="0"/>
    <xf numFmtId="0" fontId="278" fillId="0" borderId="0"/>
    <xf numFmtId="0" fontId="70" fillId="0" borderId="0"/>
    <xf numFmtId="0" fontId="278" fillId="0" borderId="0"/>
    <xf numFmtId="0" fontId="56" fillId="0" borderId="52"/>
    <xf numFmtId="0" fontId="19" fillId="0" borderId="0"/>
    <xf numFmtId="0" fontId="272" fillId="82" borderId="116"/>
    <xf numFmtId="0" fontId="19" fillId="0" borderId="0"/>
    <xf numFmtId="0" fontId="278" fillId="48" borderId="83"/>
    <xf numFmtId="0" fontId="70" fillId="0" borderId="0"/>
    <xf numFmtId="0" fontId="70" fillId="47" borderId="0"/>
    <xf numFmtId="0" fontId="113" fillId="0" borderId="0"/>
    <xf numFmtId="0" fontId="278" fillId="0" borderId="0"/>
    <xf numFmtId="0" fontId="270" fillId="0" borderId="112"/>
    <xf numFmtId="0" fontId="70" fillId="0" borderId="0"/>
    <xf numFmtId="0" fontId="70" fillId="0" borderId="0"/>
    <xf numFmtId="0" fontId="19" fillId="0" borderId="0"/>
    <xf numFmtId="0" fontId="264" fillId="0" borderId="108"/>
    <xf numFmtId="0" fontId="86" fillId="0" borderId="0"/>
    <xf numFmtId="0" fontId="56" fillId="0" borderId="52"/>
    <xf numFmtId="0" fontId="139" fillId="44" borderId="61"/>
    <xf numFmtId="0" fontId="278" fillId="0" borderId="0"/>
    <xf numFmtId="0" fontId="278" fillId="0" borderId="0"/>
    <xf numFmtId="0" fontId="278" fillId="0" borderId="0"/>
    <xf numFmtId="0" fontId="70" fillId="0" borderId="0"/>
    <xf numFmtId="0" fontId="139" fillId="44" borderId="61"/>
    <xf numFmtId="0" fontId="19" fillId="0" borderId="0"/>
    <xf numFmtId="0" fontId="70" fillId="0" borderId="0"/>
    <xf numFmtId="0" fontId="278" fillId="48" borderId="83"/>
    <xf numFmtId="0" fontId="19" fillId="0" borderId="0"/>
    <xf numFmtId="0" fontId="70" fillId="0" borderId="0"/>
    <xf numFmtId="0" fontId="70" fillId="0" borderId="0"/>
    <xf numFmtId="0" fontId="278" fillId="0" borderId="0"/>
    <xf numFmtId="0" fontId="70" fillId="0" borderId="0"/>
    <xf numFmtId="0" fontId="199" fillId="0" borderId="0"/>
    <xf numFmtId="0" fontId="19" fillId="0" borderId="0"/>
    <xf numFmtId="0" fontId="19" fillId="0" borderId="0"/>
    <xf numFmtId="0" fontId="56" fillId="0" borderId="52"/>
    <xf numFmtId="0" fontId="70" fillId="0" borderId="0"/>
    <xf numFmtId="0" fontId="278" fillId="0" borderId="0"/>
    <xf numFmtId="0" fontId="70" fillId="0" borderId="0"/>
    <xf numFmtId="0" fontId="278" fillId="0" borderId="0"/>
    <xf numFmtId="0" fontId="19" fillId="0" borderId="0"/>
    <xf numFmtId="0" fontId="70" fillId="0" borderId="0"/>
    <xf numFmtId="0" fontId="70" fillId="0" borderId="0"/>
    <xf numFmtId="0" fontId="70" fillId="0" borderId="0"/>
    <xf numFmtId="0" fontId="70" fillId="0" borderId="0"/>
    <xf numFmtId="0" fontId="19" fillId="0" borderId="0"/>
    <xf numFmtId="0" fontId="59" fillId="0" borderId="54"/>
    <xf numFmtId="0" fontId="70" fillId="0" borderId="0"/>
    <xf numFmtId="0" fontId="64" fillId="0" borderId="55"/>
    <xf numFmtId="0" fontId="70" fillId="0" borderId="0"/>
    <xf numFmtId="0" fontId="19" fillId="0" borderId="0"/>
    <xf numFmtId="0" fontId="70" fillId="0" borderId="0"/>
    <xf numFmtId="0" fontId="278" fillId="0" borderId="0"/>
    <xf numFmtId="0" fontId="278" fillId="48" borderId="83"/>
    <xf numFmtId="0" fontId="278" fillId="0" borderId="0"/>
    <xf numFmtId="0" fontId="278" fillId="0" borderId="0"/>
    <xf numFmtId="0" fontId="208" fillId="1" borderId="132"/>
    <xf numFmtId="0" fontId="278" fillId="0" borderId="0"/>
    <xf numFmtId="0" fontId="19" fillId="0" borderId="0"/>
    <xf numFmtId="0" fontId="139" fillId="44" borderId="61"/>
    <xf numFmtId="0" fontId="278" fillId="0" borderId="0"/>
    <xf numFmtId="0" fontId="278" fillId="48" borderId="83"/>
    <xf numFmtId="0" fontId="8" fillId="48" borderId="0"/>
    <xf numFmtId="0" fontId="70" fillId="0" borderId="0"/>
    <xf numFmtId="0" fontId="52" fillId="0" borderId="0"/>
    <xf numFmtId="0" fontId="70" fillId="0" borderId="0"/>
    <xf numFmtId="0" fontId="62" fillId="0" borderId="0"/>
    <xf numFmtId="0" fontId="278" fillId="48" borderId="83"/>
    <xf numFmtId="0" fontId="70" fillId="0" borderId="0"/>
    <xf numFmtId="0" fontId="70" fillId="0" borderId="0"/>
    <xf numFmtId="0" fontId="70" fillId="0" borderId="0"/>
    <xf numFmtId="0" fontId="19" fillId="16" borderId="0"/>
    <xf numFmtId="0" fontId="19" fillId="0" borderId="0"/>
    <xf numFmtId="0" fontId="249" fillId="0" borderId="0"/>
    <xf numFmtId="0" fontId="278" fillId="0" borderId="0"/>
    <xf numFmtId="0" fontId="278" fillId="0" borderId="0"/>
    <xf numFmtId="0" fontId="70" fillId="0" borderId="0"/>
    <xf numFmtId="0" fontId="52" fillId="0" borderId="0"/>
    <xf numFmtId="0" fontId="70" fillId="0" borderId="0"/>
    <xf numFmtId="0" fontId="19" fillId="0" borderId="0"/>
    <xf numFmtId="0" fontId="228" fillId="45" borderId="84"/>
    <xf numFmtId="0" fontId="19" fillId="0" borderId="0"/>
    <xf numFmtId="0" fontId="46" fillId="0" borderId="0"/>
    <xf numFmtId="0" fontId="76" fillId="55" borderId="0"/>
    <xf numFmtId="0" fontId="70" fillId="0" borderId="0"/>
    <xf numFmtId="0" fontId="278" fillId="0" borderId="0"/>
    <xf numFmtId="0" fontId="19" fillId="0" borderId="0"/>
    <xf numFmtId="0" fontId="278" fillId="48" borderId="83"/>
    <xf numFmtId="0" fontId="70" fillId="0" borderId="0"/>
    <xf numFmtId="0" fontId="70" fillId="0" borderId="0"/>
    <xf numFmtId="0" fontId="139" fillId="44" borderId="61"/>
    <xf numFmtId="0" fontId="19" fillId="37" borderId="0"/>
    <xf numFmtId="0" fontId="70" fillId="0" borderId="0"/>
    <xf numFmtId="0" fontId="139" fillId="44" borderId="61"/>
    <xf numFmtId="0" fontId="278" fillId="0" borderId="0"/>
    <xf numFmtId="0" fontId="278" fillId="0" borderId="0"/>
    <xf numFmtId="0" fontId="70" fillId="0" borderId="0"/>
    <xf numFmtId="0" fontId="59" fillId="0" borderId="54"/>
    <xf numFmtId="0" fontId="278" fillId="0" borderId="0"/>
    <xf numFmtId="0" fontId="19" fillId="0" borderId="0"/>
    <xf numFmtId="0" fontId="70" fillId="0" borderId="0"/>
    <xf numFmtId="0" fontId="278" fillId="0" borderId="0"/>
    <xf numFmtId="0" fontId="70" fillId="0" borderId="0"/>
    <xf numFmtId="0" fontId="19" fillId="0" borderId="0"/>
    <xf numFmtId="0" fontId="70" fillId="0" borderId="0"/>
    <xf numFmtId="0" fontId="278" fillId="0" borderId="0"/>
    <xf numFmtId="0" fontId="19" fillId="0" borderId="0"/>
    <xf numFmtId="0" fontId="19" fillId="0" borderId="0"/>
    <xf numFmtId="0" fontId="139" fillId="44" borderId="61"/>
    <xf numFmtId="0" fontId="278" fillId="0" borderId="0"/>
    <xf numFmtId="0" fontId="70" fillId="0" borderId="0"/>
    <xf numFmtId="0" fontId="70" fillId="0" borderId="0"/>
    <xf numFmtId="0" fontId="19" fillId="0" borderId="0"/>
    <xf numFmtId="0" fontId="70" fillId="0" borderId="0"/>
    <xf numFmtId="0" fontId="70" fillId="0" borderId="0"/>
    <xf numFmtId="0" fontId="19" fillId="33" borderId="0"/>
    <xf numFmtId="0" fontId="45" fillId="59" borderId="0"/>
    <xf numFmtId="0" fontId="70" fillId="0" borderId="0"/>
    <xf numFmtId="0" fontId="70" fillId="0" borderId="0"/>
    <xf numFmtId="0" fontId="278" fillId="0" borderId="0"/>
    <xf numFmtId="0" fontId="19" fillId="0" borderId="0"/>
    <xf numFmtId="0" fontId="70" fillId="0" borderId="0"/>
    <xf numFmtId="0" fontId="278" fillId="0" borderId="0"/>
    <xf numFmtId="0" fontId="70" fillId="0" borderId="0"/>
    <xf numFmtId="0" fontId="81" fillId="0" borderId="132"/>
    <xf numFmtId="0" fontId="19" fillId="0" borderId="0"/>
    <xf numFmtId="0" fontId="70" fillId="0" borderId="0"/>
    <xf numFmtId="0" fontId="19" fillId="0" borderId="0"/>
    <xf numFmtId="0" fontId="70" fillId="0" borderId="0"/>
    <xf numFmtId="0" fontId="19" fillId="0" borderId="0"/>
    <xf numFmtId="0" fontId="272" fillId="82" borderId="116"/>
    <xf numFmtId="0" fontId="146" fillId="0" borderId="0"/>
    <xf numFmtId="0" fontId="272" fillId="82" borderId="116"/>
    <xf numFmtId="0" fontId="19" fillId="0" borderId="0"/>
    <xf numFmtId="0" fontId="70" fillId="14" borderId="50"/>
    <xf numFmtId="0" fontId="70" fillId="0" borderId="0"/>
    <xf numFmtId="0" fontId="70" fillId="0" borderId="0"/>
    <xf numFmtId="0" fontId="278" fillId="0" borderId="0"/>
    <xf numFmtId="0" fontId="70" fillId="0" borderId="0"/>
    <xf numFmtId="0" fontId="228" fillId="45" borderId="84"/>
    <xf numFmtId="0" fontId="70" fillId="0" borderId="0"/>
    <xf numFmtId="0" fontId="278" fillId="0" borderId="0"/>
    <xf numFmtId="0" fontId="19" fillId="0" borderId="0"/>
    <xf numFmtId="0" fontId="278" fillId="0" borderId="0"/>
    <xf numFmtId="0" fontId="272" fillId="0" borderId="0"/>
    <xf numFmtId="0" fontId="74" fillId="49" borderId="0"/>
    <xf numFmtId="0" fontId="70" fillId="0" borderId="0"/>
    <xf numFmtId="0" fontId="270" fillId="0" borderId="112"/>
    <xf numFmtId="0" fontId="70" fillId="0" borderId="0"/>
    <xf numFmtId="0" fontId="19" fillId="0" borderId="0"/>
    <xf numFmtId="0" fontId="19" fillId="0" borderId="0"/>
    <xf numFmtId="0" fontId="70" fillId="0" borderId="0"/>
    <xf numFmtId="0" fontId="278" fillId="0" borderId="0"/>
    <xf numFmtId="0" fontId="278" fillId="48" borderId="83"/>
    <xf numFmtId="0" fontId="278" fillId="0" borderId="0"/>
    <xf numFmtId="0" fontId="278" fillId="48" borderId="83"/>
    <xf numFmtId="0" fontId="278" fillId="0" borderId="0"/>
    <xf numFmtId="0" fontId="278" fillId="0" borderId="0"/>
    <xf numFmtId="0" fontId="278" fillId="0" borderId="0"/>
    <xf numFmtId="0" fontId="278" fillId="0" borderId="0"/>
    <xf numFmtId="0" fontId="70" fillId="0" borderId="0"/>
    <xf numFmtId="0" fontId="70" fillId="0" borderId="0"/>
    <xf numFmtId="0" fontId="46" fillId="0" borderId="0"/>
    <xf numFmtId="0" fontId="70" fillId="0" borderId="0"/>
    <xf numFmtId="0" fontId="278" fillId="0" borderId="0"/>
    <xf numFmtId="0" fontId="139" fillId="44" borderId="61"/>
    <xf numFmtId="0" fontId="52" fillId="0" borderId="0"/>
    <xf numFmtId="0" fontId="70" fillId="14" borderId="50"/>
    <xf numFmtId="0" fontId="70" fillId="0" borderId="0"/>
    <xf numFmtId="0" fontId="278" fillId="0" borderId="0"/>
    <xf numFmtId="0" fontId="70" fillId="0" borderId="0"/>
    <xf numFmtId="0" fontId="70" fillId="0" borderId="0"/>
    <xf numFmtId="0" fontId="70" fillId="0" borderId="0"/>
    <xf numFmtId="0" fontId="272" fillId="0" borderId="144"/>
    <xf numFmtId="0" fontId="70" fillId="0" borderId="0"/>
    <xf numFmtId="0" fontId="19" fillId="0" borderId="0"/>
    <xf numFmtId="0" fontId="278" fillId="0" borderId="0"/>
    <xf numFmtId="0" fontId="19" fillId="0" borderId="0"/>
    <xf numFmtId="0" fontId="19" fillId="0" borderId="0"/>
    <xf numFmtId="0" fontId="139" fillId="44" borderId="61"/>
    <xf numFmtId="0" fontId="278" fillId="0" borderId="0"/>
    <xf numFmtId="0" fontId="70" fillId="0" borderId="0"/>
    <xf numFmtId="0" fontId="70" fillId="0" borderId="0"/>
    <xf numFmtId="0" fontId="70" fillId="0" borderId="0"/>
    <xf numFmtId="0" fontId="278" fillId="0" borderId="0"/>
    <xf numFmtId="0" fontId="278" fillId="0" borderId="0"/>
    <xf numFmtId="0" fontId="70" fillId="0" borderId="0"/>
    <xf numFmtId="0" fontId="70" fillId="0" borderId="0"/>
    <xf numFmtId="0" fontId="19" fillId="0" borderId="0"/>
    <xf numFmtId="0" fontId="70" fillId="0" borderId="0"/>
    <xf numFmtId="0" fontId="270" fillId="0" borderId="112"/>
    <xf numFmtId="0" fontId="70" fillId="0" borderId="0"/>
    <xf numFmtId="0" fontId="278" fillId="0" borderId="0"/>
    <xf numFmtId="0" fontId="278" fillId="48" borderId="83"/>
    <xf numFmtId="0" fontId="278" fillId="0" borderId="0"/>
    <xf numFmtId="0" fontId="278" fillId="0" borderId="0"/>
    <xf numFmtId="0" fontId="139" fillId="44" borderId="61"/>
    <xf numFmtId="0" fontId="59" fillId="0" borderId="0"/>
    <xf numFmtId="0" fontId="278" fillId="0" borderId="0"/>
    <xf numFmtId="0" fontId="58" fillId="0" borderId="0"/>
    <xf numFmtId="0" fontId="19" fillId="0" borderId="0"/>
    <xf numFmtId="0" fontId="74" fillId="54" borderId="0"/>
    <xf numFmtId="0" fontId="70" fillId="0" borderId="0"/>
    <xf numFmtId="0" fontId="46" fillId="0" borderId="0"/>
    <xf numFmtId="0" fontId="278" fillId="0" borderId="0"/>
    <xf numFmtId="0" fontId="278" fillId="0" borderId="0"/>
    <xf numFmtId="0" fontId="278" fillId="0" borderId="0"/>
    <xf numFmtId="0" fontId="278" fillId="48" borderId="83"/>
    <xf numFmtId="0" fontId="70" fillId="0" borderId="0"/>
    <xf numFmtId="0" fontId="183" fillId="0" borderId="0"/>
    <xf numFmtId="0" fontId="278" fillId="0" borderId="0"/>
    <xf numFmtId="0" fontId="70" fillId="0" borderId="0"/>
    <xf numFmtId="0" fontId="70" fillId="0" borderId="0"/>
    <xf numFmtId="0" fontId="278" fillId="48" borderId="83"/>
    <xf numFmtId="0" fontId="70" fillId="0" borderId="0"/>
    <xf numFmtId="0" fontId="19" fillId="0" borderId="0"/>
    <xf numFmtId="0" fontId="272" fillId="0" borderId="144"/>
    <xf numFmtId="0" fontId="70" fillId="0" borderId="0"/>
    <xf numFmtId="0" fontId="278" fillId="0" borderId="0"/>
    <xf numFmtId="0" fontId="278" fillId="0" borderId="0"/>
    <xf numFmtId="0" fontId="204" fillId="0" borderId="107"/>
    <xf numFmtId="0" fontId="70" fillId="0" borderId="0"/>
    <xf numFmtId="0" fontId="70" fillId="0" borderId="0"/>
    <xf numFmtId="0" fontId="70" fillId="0" borderId="0"/>
    <xf numFmtId="0" fontId="19" fillId="0" borderId="0"/>
    <xf numFmtId="0" fontId="70" fillId="0" borderId="0"/>
    <xf numFmtId="0" fontId="19" fillId="0" borderId="0"/>
    <xf numFmtId="0" fontId="278" fillId="0" borderId="0"/>
    <xf numFmtId="0" fontId="70" fillId="0" borderId="0"/>
    <xf numFmtId="0" fontId="55" fillId="0" borderId="0"/>
    <xf numFmtId="0" fontId="278" fillId="0" borderId="0"/>
    <xf numFmtId="0" fontId="278" fillId="0" borderId="0"/>
    <xf numFmtId="0" fontId="278" fillId="0" borderId="0"/>
    <xf numFmtId="0" fontId="19" fillId="0" borderId="0"/>
    <xf numFmtId="0" fontId="70" fillId="0" borderId="0"/>
    <xf numFmtId="0" fontId="270" fillId="0" borderId="112"/>
    <xf numFmtId="0" fontId="70" fillId="0" borderId="0"/>
    <xf numFmtId="0" fontId="70" fillId="0" borderId="0"/>
    <xf numFmtId="0" fontId="40" fillId="52" borderId="47"/>
    <xf numFmtId="0" fontId="278" fillId="0" borderId="0"/>
    <xf numFmtId="0" fontId="45" fillId="40" borderId="0"/>
    <xf numFmtId="0" fontId="59" fillId="0" borderId="54"/>
    <xf numFmtId="0" fontId="278" fillId="0" borderId="0"/>
    <xf numFmtId="0" fontId="19" fillId="0" borderId="0"/>
    <xf numFmtId="0" fontId="139" fillId="44" borderId="61"/>
    <xf numFmtId="0" fontId="19" fillId="0" borderId="0"/>
    <xf numFmtId="0" fontId="278" fillId="0" borderId="0"/>
    <xf numFmtId="0" fontId="19" fillId="0" borderId="0"/>
    <xf numFmtId="0" fontId="19" fillId="0" borderId="0"/>
    <xf numFmtId="0" fontId="278" fillId="0" borderId="0"/>
    <xf numFmtId="0" fontId="70" fillId="0" borderId="0"/>
    <xf numFmtId="0" fontId="19" fillId="0" borderId="0"/>
    <xf numFmtId="0" fontId="19" fillId="0" borderId="0"/>
    <xf numFmtId="0" fontId="278" fillId="0" borderId="0"/>
    <xf numFmtId="0" fontId="278" fillId="0" borderId="0"/>
    <xf numFmtId="0" fontId="19" fillId="0" borderId="0"/>
    <xf numFmtId="0" fontId="278" fillId="48" borderId="83"/>
    <xf numFmtId="0" fontId="70" fillId="0" borderId="0"/>
    <xf numFmtId="0" fontId="70" fillId="0" borderId="0"/>
    <xf numFmtId="0" fontId="70" fillId="0" borderId="0"/>
    <xf numFmtId="0" fontId="278" fillId="0" borderId="0"/>
    <xf numFmtId="0" fontId="270" fillId="0" borderId="112"/>
    <xf numFmtId="0" fontId="19" fillId="0" borderId="0"/>
    <xf numFmtId="0" fontId="74" fillId="54" borderId="0"/>
    <xf numFmtId="0" fontId="70" fillId="0" borderId="0"/>
    <xf numFmtId="0" fontId="278" fillId="48" borderId="83"/>
    <xf numFmtId="0" fontId="70" fillId="0" borderId="0"/>
    <xf numFmtId="0" fontId="278" fillId="0" borderId="0"/>
    <xf numFmtId="0" fontId="278" fillId="0" borderId="0"/>
    <xf numFmtId="0" fontId="70" fillId="0" borderId="0"/>
    <xf numFmtId="0" fontId="278" fillId="0" borderId="0"/>
    <xf numFmtId="0" fontId="278" fillId="48" borderId="83"/>
    <xf numFmtId="0" fontId="278" fillId="0" borderId="0"/>
    <xf numFmtId="0" fontId="19" fillId="0" borderId="0"/>
    <xf numFmtId="0" fontId="278" fillId="0" borderId="0"/>
    <xf numFmtId="0" fontId="19" fillId="0" borderId="0"/>
    <xf numFmtId="0" fontId="46" fillId="0" borderId="0"/>
    <xf numFmtId="0" fontId="70" fillId="0" borderId="0"/>
    <xf numFmtId="0" fontId="278" fillId="0" borderId="0"/>
    <xf numFmtId="0" fontId="19" fillId="0" borderId="0"/>
    <xf numFmtId="0" fontId="19" fillId="0" borderId="0"/>
    <xf numFmtId="0" fontId="70" fillId="0" borderId="0"/>
    <xf numFmtId="0" fontId="70" fillId="0" borderId="0"/>
    <xf numFmtId="0" fontId="278" fillId="0" borderId="0"/>
    <xf numFmtId="0" fontId="70" fillId="0" borderId="0"/>
    <xf numFmtId="0" fontId="8" fillId="44" borderId="0"/>
    <xf numFmtId="0" fontId="8" fillId="46" borderId="0"/>
    <xf numFmtId="0" fontId="278" fillId="0" borderId="0"/>
    <xf numFmtId="0" fontId="278" fillId="0" borderId="0"/>
    <xf numFmtId="0" fontId="70" fillId="0" borderId="0"/>
    <xf numFmtId="0" fontId="270" fillId="0" borderId="112"/>
    <xf numFmtId="0" fontId="278" fillId="0" borderId="0"/>
    <xf numFmtId="0" fontId="70" fillId="0" borderId="0"/>
    <xf numFmtId="0" fontId="70" fillId="0" borderId="0"/>
    <xf numFmtId="0" fontId="70" fillId="0" borderId="0"/>
    <xf numFmtId="0" fontId="70" fillId="0" borderId="0"/>
    <xf numFmtId="0" fontId="19" fillId="0" borderId="0"/>
    <xf numFmtId="0" fontId="70" fillId="0" borderId="0"/>
    <xf numFmtId="0" fontId="19" fillId="0" borderId="0"/>
    <xf numFmtId="0" fontId="19" fillId="0" borderId="0"/>
    <xf numFmtId="0" fontId="19" fillId="0" borderId="0"/>
    <xf numFmtId="0" fontId="70" fillId="0" borderId="0"/>
    <xf numFmtId="0" fontId="70" fillId="0" borderId="0"/>
    <xf numFmtId="0" fontId="19" fillId="0" borderId="0"/>
    <xf numFmtId="0" fontId="70" fillId="0" borderId="0"/>
    <xf numFmtId="0" fontId="19" fillId="0" borderId="0"/>
    <xf numFmtId="0" fontId="278" fillId="0" borderId="0"/>
    <xf numFmtId="0" fontId="70" fillId="0" borderId="0"/>
    <xf numFmtId="0" fontId="278" fillId="0" borderId="0"/>
    <xf numFmtId="0" fontId="19" fillId="0" borderId="0"/>
    <xf numFmtId="0" fontId="70" fillId="0" borderId="0"/>
    <xf numFmtId="0" fontId="70" fillId="0" borderId="0"/>
    <xf numFmtId="0" fontId="164" fillId="0" borderId="0"/>
    <xf numFmtId="0" fontId="70" fillId="0" borderId="0"/>
    <xf numFmtId="0" fontId="19" fillId="28" borderId="0"/>
    <xf numFmtId="0" fontId="19" fillId="47" borderId="0"/>
    <xf numFmtId="0" fontId="19" fillId="0" borderId="0"/>
    <xf numFmtId="0" fontId="19" fillId="0" borderId="0"/>
    <xf numFmtId="0" fontId="70" fillId="0" borderId="0"/>
    <xf numFmtId="0" fontId="278" fillId="0" borderId="0"/>
    <xf numFmtId="0" fontId="278" fillId="0" borderId="0"/>
    <xf numFmtId="0" fontId="70" fillId="0" borderId="0"/>
    <xf numFmtId="0" fontId="70" fillId="0" borderId="0"/>
    <xf numFmtId="0" fontId="278" fillId="0" borderId="0"/>
    <xf numFmtId="0" fontId="19" fillId="0" borderId="0"/>
    <xf numFmtId="0" fontId="140" fillId="44" borderId="61"/>
    <xf numFmtId="0" fontId="278" fillId="0" borderId="0"/>
    <xf numFmtId="0" fontId="8" fillId="43" borderId="0"/>
    <xf numFmtId="0" fontId="278" fillId="0" borderId="0"/>
    <xf numFmtId="0" fontId="278" fillId="0" borderId="0"/>
    <xf numFmtId="0" fontId="19" fillId="0" borderId="0"/>
    <xf numFmtId="0" fontId="278" fillId="0" borderId="0"/>
    <xf numFmtId="0" fontId="70" fillId="0" borderId="0"/>
    <xf numFmtId="0" fontId="76" fillId="44" borderId="0"/>
    <xf numFmtId="0" fontId="70" fillId="0" borderId="0"/>
    <xf numFmtId="0" fontId="70" fillId="0" borderId="0"/>
    <xf numFmtId="0" fontId="19" fillId="0" borderId="0"/>
    <xf numFmtId="0" fontId="19" fillId="0" borderId="0"/>
    <xf numFmtId="0" fontId="79" fillId="0" borderId="116"/>
    <xf numFmtId="0" fontId="70" fillId="0" borderId="0"/>
    <xf numFmtId="0" fontId="278" fillId="0" borderId="0"/>
    <xf numFmtId="0" fontId="169" fillId="80" borderId="0"/>
    <xf numFmtId="0" fontId="19" fillId="0" borderId="0"/>
    <xf numFmtId="0" fontId="276" fillId="0" borderId="132"/>
    <xf numFmtId="0" fontId="70" fillId="0" borderId="0"/>
    <xf numFmtId="0" fontId="19" fillId="0" borderId="0"/>
    <xf numFmtId="0" fontId="70" fillId="0" borderId="0"/>
    <xf numFmtId="0" fontId="270" fillId="0" borderId="112"/>
    <xf numFmtId="0" fontId="19" fillId="0" borderId="0"/>
    <xf numFmtId="0" fontId="278" fillId="0" borderId="0"/>
    <xf numFmtId="0" fontId="278" fillId="0" borderId="0"/>
    <xf numFmtId="0" fontId="70" fillId="0" borderId="0"/>
    <xf numFmtId="0" fontId="278" fillId="0" borderId="0"/>
    <xf numFmtId="0" fontId="278" fillId="0" borderId="0"/>
    <xf numFmtId="0" fontId="56" fillId="0" borderId="52"/>
    <xf numFmtId="0" fontId="278" fillId="0" borderId="0"/>
    <xf numFmtId="0" fontId="70" fillId="0" borderId="0"/>
    <xf numFmtId="0" fontId="70" fillId="0" borderId="0"/>
    <xf numFmtId="0" fontId="270" fillId="0" borderId="112"/>
    <xf numFmtId="0" fontId="278" fillId="0" borderId="0"/>
    <xf numFmtId="0" fontId="272" fillId="0" borderId="0"/>
    <xf numFmtId="0" fontId="278" fillId="48" borderId="83"/>
    <xf numFmtId="0" fontId="19" fillId="0" borderId="0"/>
    <xf numFmtId="0" fontId="278" fillId="0" borderId="0"/>
    <xf numFmtId="0" fontId="70" fillId="0" borderId="0"/>
    <xf numFmtId="0" fontId="70" fillId="39" borderId="0"/>
    <xf numFmtId="0" fontId="46" fillId="0" borderId="0"/>
    <xf numFmtId="0" fontId="19" fillId="0" borderId="0"/>
    <xf numFmtId="0" fontId="70" fillId="0" borderId="0"/>
    <xf numFmtId="0" fontId="70" fillId="0" borderId="0"/>
    <xf numFmtId="0" fontId="278" fillId="48" borderId="83"/>
    <xf numFmtId="0" fontId="278" fillId="48" borderId="83"/>
    <xf numFmtId="0" fontId="70" fillId="0" borderId="0"/>
    <xf numFmtId="0" fontId="278" fillId="0" borderId="0"/>
    <xf numFmtId="0" fontId="19" fillId="0" borderId="0"/>
    <xf numFmtId="0" fontId="19" fillId="0" borderId="0"/>
    <xf numFmtId="0" fontId="70" fillId="0" borderId="0"/>
    <xf numFmtId="0" fontId="19" fillId="0" borderId="0"/>
    <xf numFmtId="0" fontId="8" fillId="44" borderId="0"/>
    <xf numFmtId="0" fontId="64" fillId="0" borderId="55"/>
    <xf numFmtId="0" fontId="45" fillId="47" borderId="0"/>
    <xf numFmtId="0" fontId="19" fillId="0" borderId="0"/>
    <xf numFmtId="0" fontId="19" fillId="0" borderId="0"/>
    <xf numFmtId="0" fontId="278" fillId="0" borderId="0"/>
    <xf numFmtId="0" fontId="270" fillId="0" borderId="112"/>
    <xf numFmtId="0" fontId="270" fillId="0" borderId="112"/>
    <xf numFmtId="0" fontId="192" fillId="0" borderId="79"/>
    <xf numFmtId="0" fontId="70" fillId="0" borderId="0"/>
    <xf numFmtId="0" fontId="278" fillId="0" borderId="0"/>
    <xf numFmtId="0" fontId="278" fillId="0" borderId="0"/>
    <xf numFmtId="0" fontId="19" fillId="0" borderId="0"/>
    <xf numFmtId="0" fontId="19" fillId="0" borderId="0"/>
    <xf numFmtId="0" fontId="19" fillId="0" borderId="0"/>
    <xf numFmtId="0" fontId="278" fillId="48" borderId="83"/>
    <xf numFmtId="0" fontId="70" fillId="0" borderId="0"/>
    <xf numFmtId="0" fontId="19" fillId="0" borderId="0"/>
    <xf numFmtId="0" fontId="278" fillId="0" borderId="0"/>
    <xf numFmtId="0" fontId="278" fillId="0" borderId="0"/>
    <xf numFmtId="0" fontId="70" fillId="0" borderId="0"/>
    <xf numFmtId="0" fontId="70" fillId="0" borderId="0"/>
    <xf numFmtId="0" fontId="19" fillId="20" borderId="0"/>
    <xf numFmtId="0" fontId="19" fillId="0" borderId="0"/>
    <xf numFmtId="0" fontId="19" fillId="0" borderId="0"/>
    <xf numFmtId="0" fontId="70" fillId="0" borderId="0"/>
    <xf numFmtId="0" fontId="70" fillId="0" borderId="0"/>
    <xf numFmtId="0" fontId="19" fillId="0" borderId="0"/>
    <xf numFmtId="0" fontId="278" fillId="0" borderId="0"/>
    <xf numFmtId="0" fontId="278" fillId="0" borderId="0"/>
    <xf numFmtId="0" fontId="19" fillId="0" borderId="0"/>
    <xf numFmtId="0" fontId="19" fillId="0" borderId="0"/>
    <xf numFmtId="0" fontId="278" fillId="0" borderId="0"/>
    <xf numFmtId="0" fontId="70" fillId="0" borderId="0"/>
    <xf numFmtId="0" fontId="62" fillId="0" borderId="0"/>
    <xf numFmtId="0" fontId="19" fillId="0" borderId="0"/>
    <xf numFmtId="0" fontId="70" fillId="0" borderId="0"/>
    <xf numFmtId="0" fontId="278" fillId="0" borderId="0"/>
    <xf numFmtId="0" fontId="19" fillId="0" borderId="0"/>
    <xf numFmtId="0" fontId="74" fillId="53" borderId="0"/>
    <xf numFmtId="0" fontId="70" fillId="0" borderId="0"/>
    <xf numFmtId="0" fontId="19" fillId="0" borderId="0"/>
    <xf numFmtId="0" fontId="278" fillId="0" borderId="0"/>
    <xf numFmtId="0" fontId="70" fillId="0" borderId="0"/>
    <xf numFmtId="0" fontId="70" fillId="0" borderId="0"/>
    <xf numFmtId="0" fontId="19" fillId="0" borderId="0"/>
    <xf numFmtId="0" fontId="278" fillId="48" borderId="83"/>
    <xf numFmtId="0" fontId="70" fillId="0" borderId="0"/>
    <xf numFmtId="0" fontId="19" fillId="0" borderId="0"/>
    <xf numFmtId="0" fontId="70" fillId="0" borderId="0"/>
    <xf numFmtId="0" fontId="278" fillId="0" borderId="0"/>
    <xf numFmtId="0" fontId="19" fillId="0" borderId="0"/>
    <xf numFmtId="0" fontId="278" fillId="0" borderId="0"/>
    <xf numFmtId="0" fontId="19" fillId="0" borderId="0"/>
    <xf numFmtId="0" fontId="278" fillId="0" borderId="0"/>
    <xf numFmtId="0" fontId="278" fillId="0" borderId="0"/>
    <xf numFmtId="0" fontId="278" fillId="0" borderId="0"/>
    <xf numFmtId="0" fontId="278" fillId="0" borderId="0"/>
    <xf numFmtId="0" fontId="278" fillId="0" borderId="0"/>
    <xf numFmtId="0" fontId="19" fillId="0" borderId="0"/>
    <xf numFmtId="0" fontId="70" fillId="0" borderId="0"/>
    <xf numFmtId="0" fontId="70" fillId="0" borderId="0"/>
    <xf numFmtId="0" fontId="278" fillId="0" borderId="0"/>
    <xf numFmtId="0" fontId="70" fillId="0" borderId="0"/>
    <xf numFmtId="0" fontId="19" fillId="0" borderId="0"/>
    <xf numFmtId="0" fontId="19" fillId="0" borderId="0"/>
    <xf numFmtId="0" fontId="76" fillId="55" borderId="0"/>
    <xf numFmtId="0" fontId="278" fillId="0" borderId="0"/>
    <xf numFmtId="0" fontId="19" fillId="0" borderId="0"/>
    <xf numFmtId="0" fontId="19" fillId="0" borderId="0"/>
    <xf numFmtId="0" fontId="19" fillId="0" borderId="0"/>
    <xf numFmtId="0" fontId="70" fillId="0" borderId="0"/>
    <xf numFmtId="0" fontId="57" fillId="0" borderId="53"/>
    <xf numFmtId="0" fontId="74" fillId="49" borderId="0"/>
    <xf numFmtId="0" fontId="139" fillId="44" borderId="61"/>
    <xf numFmtId="0" fontId="70" fillId="0" borderId="0"/>
    <xf numFmtId="0" fontId="278" fillId="0" borderId="0"/>
    <xf numFmtId="0" fontId="278" fillId="0" borderId="0"/>
    <xf numFmtId="0" fontId="19" fillId="0" borderId="0"/>
    <xf numFmtId="0" fontId="70" fillId="0" borderId="0"/>
    <xf numFmtId="0" fontId="272" fillId="74" borderId="0"/>
    <xf numFmtId="0" fontId="70" fillId="0" borderId="0"/>
    <xf numFmtId="0" fontId="270" fillId="0" borderId="112"/>
    <xf numFmtId="0" fontId="139" fillId="44" borderId="61"/>
    <xf numFmtId="0" fontId="278" fillId="0" borderId="0"/>
    <xf numFmtId="0" fontId="19" fillId="0" borderId="0"/>
    <xf numFmtId="0" fontId="270" fillId="0" borderId="112"/>
    <xf numFmtId="0" fontId="19" fillId="0" borderId="0"/>
    <xf numFmtId="0" fontId="278" fillId="48" borderId="83"/>
    <xf numFmtId="0" fontId="70" fillId="0" borderId="0"/>
    <xf numFmtId="0" fontId="56" fillId="0" borderId="52"/>
    <xf numFmtId="0" fontId="70" fillId="0" borderId="0"/>
    <xf numFmtId="0" fontId="70" fillId="0" borderId="0"/>
    <xf numFmtId="0" fontId="70" fillId="0" borderId="0"/>
    <xf numFmtId="0" fontId="70" fillId="0" borderId="0"/>
    <xf numFmtId="0" fontId="19" fillId="0" borderId="0"/>
    <xf numFmtId="0" fontId="270" fillId="0" borderId="112"/>
    <xf numFmtId="0" fontId="278" fillId="0" borderId="0"/>
    <xf numFmtId="0" fontId="278" fillId="0" borderId="0"/>
    <xf numFmtId="0" fontId="70" fillId="0" borderId="0"/>
    <xf numFmtId="0" fontId="19" fillId="0" borderId="0"/>
    <xf numFmtId="0" fontId="270" fillId="0" borderId="112"/>
    <xf numFmtId="0" fontId="19" fillId="0" borderId="0"/>
    <xf numFmtId="0" fontId="70" fillId="46" borderId="0"/>
    <xf numFmtId="0" fontId="70" fillId="0" borderId="0"/>
    <xf numFmtId="0" fontId="278" fillId="0" borderId="0"/>
    <xf numFmtId="0" fontId="45" fillId="50" borderId="0"/>
    <xf numFmtId="0" fontId="278" fillId="0" borderId="0"/>
    <xf numFmtId="0" fontId="3" fillId="63" borderId="137"/>
    <xf numFmtId="0" fontId="70" fillId="0" borderId="0"/>
    <xf numFmtId="0" fontId="278" fillId="0" borderId="0"/>
    <xf numFmtId="0" fontId="62" fillId="0" borderId="0"/>
    <xf numFmtId="0" fontId="273" fillId="0" borderId="128"/>
    <xf numFmtId="0" fontId="70" fillId="0" borderId="0"/>
    <xf numFmtId="0" fontId="70" fillId="0" borderId="0"/>
    <xf numFmtId="0" fontId="19" fillId="0" borderId="0"/>
    <xf numFmtId="0" fontId="26" fillId="61" borderId="0"/>
    <xf numFmtId="0" fontId="278" fillId="0" borderId="0"/>
    <xf numFmtId="0" fontId="70" fillId="0" borderId="0"/>
    <xf numFmtId="0" fontId="58" fillId="0" borderId="0"/>
    <xf numFmtId="0" fontId="56" fillId="0" borderId="52"/>
    <xf numFmtId="0" fontId="139" fillId="44" borderId="61"/>
    <xf numFmtId="0" fontId="278" fillId="0" borderId="0"/>
    <xf numFmtId="0" fontId="70" fillId="0" borderId="0"/>
    <xf numFmtId="0" fontId="70" fillId="0" borderId="0"/>
    <xf numFmtId="0" fontId="19" fillId="0" borderId="0"/>
    <xf numFmtId="0" fontId="19" fillId="0" borderId="0"/>
    <xf numFmtId="0" fontId="70" fillId="0" borderId="0"/>
    <xf numFmtId="0" fontId="278" fillId="0" borderId="0"/>
    <xf numFmtId="0" fontId="19" fillId="0" borderId="0"/>
    <xf numFmtId="0" fontId="278" fillId="0" borderId="0"/>
    <xf numFmtId="0" fontId="74" fillId="49" borderId="0"/>
    <xf numFmtId="0" fontId="19" fillId="0" borderId="0"/>
    <xf numFmtId="0" fontId="278" fillId="0" borderId="0"/>
    <xf numFmtId="0" fontId="76" fillId="51" borderId="0"/>
    <xf numFmtId="0" fontId="278" fillId="0" borderId="0"/>
    <xf numFmtId="0" fontId="59" fillId="0" borderId="54"/>
    <xf numFmtId="0" fontId="278" fillId="0" borderId="0"/>
    <xf numFmtId="0" fontId="278" fillId="48" borderId="83"/>
    <xf numFmtId="0" fontId="119" fillId="0" borderId="54"/>
    <xf numFmtId="0" fontId="278" fillId="48" borderId="83"/>
    <xf numFmtId="0" fontId="278" fillId="0" borderId="0"/>
    <xf numFmtId="0" fontId="19" fillId="0" borderId="0"/>
    <xf numFmtId="0" fontId="216" fillId="2" borderId="0"/>
    <xf numFmtId="0" fontId="19" fillId="0" borderId="0"/>
    <xf numFmtId="0" fontId="218" fillId="0" borderId="0"/>
    <xf numFmtId="0" fontId="139" fillId="44" borderId="61"/>
    <xf numFmtId="0" fontId="70" fillId="0" borderId="0"/>
    <xf numFmtId="0" fontId="70" fillId="0" borderId="0"/>
    <xf numFmtId="0" fontId="70" fillId="0" borderId="0"/>
    <xf numFmtId="0" fontId="37" fillId="43" borderId="0"/>
    <xf numFmtId="0" fontId="70" fillId="0" borderId="0"/>
    <xf numFmtId="0" fontId="19" fillId="0" borderId="0"/>
    <xf numFmtId="0" fontId="70" fillId="42" borderId="0"/>
    <xf numFmtId="0" fontId="70" fillId="0" borderId="0"/>
    <xf numFmtId="0" fontId="278" fillId="0" borderId="0"/>
    <xf numFmtId="0" fontId="70" fillId="0" borderId="0"/>
    <xf numFmtId="0" fontId="70" fillId="0" borderId="0"/>
    <xf numFmtId="0" fontId="19" fillId="0" borderId="0"/>
    <xf numFmtId="0" fontId="124" fillId="0" borderId="0"/>
    <xf numFmtId="0" fontId="70" fillId="0" borderId="0"/>
    <xf numFmtId="0" fontId="70" fillId="0" borderId="0"/>
    <xf numFmtId="0" fontId="70" fillId="0" borderId="0"/>
    <xf numFmtId="0" fontId="278" fillId="48" borderId="83"/>
    <xf numFmtId="0" fontId="19" fillId="0" borderId="0"/>
    <xf numFmtId="0" fontId="59" fillId="0" borderId="54"/>
    <xf numFmtId="0" fontId="70" fillId="0" borderId="0"/>
    <xf numFmtId="0" fontId="56" fillId="0" borderId="52"/>
    <xf numFmtId="0" fontId="278" fillId="0" borderId="0"/>
    <xf numFmtId="0" fontId="70" fillId="0" borderId="0"/>
    <xf numFmtId="0" fontId="70" fillId="0" borderId="0"/>
    <xf numFmtId="0" fontId="56" fillId="0" borderId="52"/>
    <xf numFmtId="0" fontId="278" fillId="0" borderId="0"/>
    <xf numFmtId="0" fontId="19" fillId="0" borderId="0"/>
    <xf numFmtId="0" fontId="70" fillId="0" borderId="0"/>
    <xf numFmtId="0" fontId="278" fillId="0" borderId="0"/>
    <xf numFmtId="0" fontId="70" fillId="0" borderId="0"/>
    <xf numFmtId="0" fontId="19" fillId="0" borderId="0"/>
    <xf numFmtId="0" fontId="139" fillId="44" borderId="61"/>
    <xf numFmtId="0" fontId="70" fillId="0" borderId="0"/>
    <xf numFmtId="0" fontId="278" fillId="0" borderId="0"/>
    <xf numFmtId="0" fontId="19" fillId="0" borderId="0"/>
    <xf numFmtId="0" fontId="70" fillId="0" borderId="0"/>
    <xf numFmtId="0" fontId="46" fillId="0" borderId="0"/>
    <xf numFmtId="0" fontId="70" fillId="47" borderId="0"/>
    <xf numFmtId="0" fontId="59" fillId="0" borderId="0"/>
    <xf numFmtId="0" fontId="278" fillId="0" borderId="0"/>
    <xf numFmtId="0" fontId="278" fillId="0" borderId="0"/>
    <xf numFmtId="0" fontId="70" fillId="0" borderId="0"/>
    <xf numFmtId="0" fontId="139" fillId="44" borderId="61"/>
    <xf numFmtId="0" fontId="278" fillId="0" borderId="0"/>
    <xf numFmtId="0" fontId="278" fillId="0" borderId="0"/>
    <xf numFmtId="0" fontId="19" fillId="0" borderId="0"/>
    <xf numFmtId="0" fontId="140" fillId="44" borderId="61"/>
    <xf numFmtId="0" fontId="70" fillId="0" borderId="0"/>
    <xf numFmtId="0" fontId="74" fillId="47" borderId="0"/>
    <xf numFmtId="0" fontId="19" fillId="0" borderId="0"/>
    <xf numFmtId="0" fontId="19" fillId="0" borderId="0"/>
    <xf numFmtId="0" fontId="19" fillId="0" borderId="0"/>
    <xf numFmtId="0" fontId="70" fillId="0" borderId="0"/>
    <xf numFmtId="0" fontId="19" fillId="0" borderId="0"/>
    <xf numFmtId="0" fontId="10" fillId="0" borderId="168"/>
    <xf numFmtId="0" fontId="70" fillId="0" borderId="0"/>
    <xf numFmtId="0" fontId="70" fillId="0" borderId="0"/>
    <xf numFmtId="0" fontId="70" fillId="0" borderId="0"/>
    <xf numFmtId="0" fontId="70" fillId="0" borderId="0"/>
    <xf numFmtId="0" fontId="64" fillId="0" borderId="55"/>
    <xf numFmtId="0" fontId="70" fillId="0" borderId="0"/>
    <xf numFmtId="0" fontId="49" fillId="0" borderId="0"/>
    <xf numFmtId="0" fontId="19" fillId="0" borderId="0"/>
    <xf numFmtId="0" fontId="70" fillId="0" borderId="0"/>
    <xf numFmtId="0" fontId="70" fillId="0" borderId="0"/>
    <xf numFmtId="0" fontId="70" fillId="0" borderId="0"/>
    <xf numFmtId="0" fontId="278" fillId="0" borderId="0"/>
    <xf numFmtId="0" fontId="57" fillId="0" borderId="53"/>
    <xf numFmtId="0" fontId="63" fillId="0" borderId="55"/>
    <xf numFmtId="0" fontId="81" fillId="0" borderId="0"/>
    <xf numFmtId="0" fontId="19" fillId="0" borderId="0"/>
    <xf numFmtId="0" fontId="70" fillId="0" borderId="0"/>
    <xf numFmtId="0" fontId="278" fillId="0" borderId="0"/>
    <xf numFmtId="0" fontId="19" fillId="0" borderId="0"/>
    <xf numFmtId="0" fontId="70" fillId="0" borderId="0"/>
    <xf numFmtId="0" fontId="278" fillId="0" borderId="0"/>
    <xf numFmtId="0" fontId="19" fillId="0" borderId="0"/>
    <xf numFmtId="0" fontId="8" fillId="43" borderId="0"/>
    <xf numFmtId="0" fontId="19" fillId="0" borderId="0"/>
    <xf numFmtId="0" fontId="70" fillId="0" borderId="0"/>
    <xf numFmtId="0" fontId="278" fillId="0" borderId="0"/>
    <xf numFmtId="0" fontId="19" fillId="0" borderId="0"/>
    <xf numFmtId="0" fontId="70" fillId="0" borderId="0"/>
    <xf numFmtId="0" fontId="19" fillId="0" borderId="0"/>
    <xf numFmtId="0" fontId="70" fillId="0" borderId="0"/>
    <xf numFmtId="0" fontId="19" fillId="0" borderId="0"/>
    <xf numFmtId="0" fontId="270" fillId="0" borderId="112"/>
    <xf numFmtId="0" fontId="278" fillId="0" borderId="0"/>
    <xf numFmtId="0" fontId="278" fillId="0" borderId="0"/>
    <xf numFmtId="0" fontId="278" fillId="0" borderId="0"/>
    <xf numFmtId="0" fontId="70" fillId="0" borderId="0"/>
    <xf numFmtId="0" fontId="19" fillId="0" borderId="0"/>
    <xf numFmtId="0" fontId="278" fillId="0" borderId="0"/>
    <xf numFmtId="0" fontId="19" fillId="0" borderId="0"/>
    <xf numFmtId="0" fontId="70" fillId="0" borderId="0"/>
    <xf numFmtId="0" fontId="278" fillId="0" borderId="0"/>
    <xf numFmtId="0" fontId="74" fillId="56" borderId="0"/>
    <xf numFmtId="0" fontId="70" fillId="0" borderId="0"/>
    <xf numFmtId="0" fontId="270" fillId="0" borderId="112"/>
    <xf numFmtId="0" fontId="70" fillId="0" borderId="0"/>
    <xf numFmtId="0" fontId="278" fillId="0" borderId="0"/>
    <xf numFmtId="0" fontId="19" fillId="0" borderId="0"/>
    <xf numFmtId="0" fontId="19" fillId="0" borderId="0"/>
    <xf numFmtId="0" fontId="278" fillId="0" borderId="0"/>
    <xf numFmtId="0" fontId="119" fillId="0" borderId="54"/>
    <xf numFmtId="0" fontId="19" fillId="0" borderId="0"/>
    <xf numFmtId="0" fontId="278" fillId="0" borderId="0"/>
    <xf numFmtId="0" fontId="278" fillId="0" borderId="0"/>
    <xf numFmtId="0" fontId="19" fillId="0" borderId="0"/>
    <xf numFmtId="0" fontId="85" fillId="0" borderId="144"/>
    <xf numFmtId="0" fontId="278" fillId="0" borderId="0"/>
    <xf numFmtId="0" fontId="70" fillId="0" borderId="0"/>
    <xf numFmtId="0" fontId="278" fillId="45" borderId="0"/>
    <xf numFmtId="0" fontId="278" fillId="0" borderId="0"/>
    <xf numFmtId="0" fontId="19" fillId="0" borderId="0"/>
    <xf numFmtId="0" fontId="70" fillId="0" borderId="0"/>
    <xf numFmtId="0" fontId="19" fillId="0" borderId="0"/>
    <xf numFmtId="0" fontId="278" fillId="0" borderId="0"/>
    <xf numFmtId="0" fontId="70" fillId="0" borderId="0"/>
    <xf numFmtId="0" fontId="19" fillId="0" borderId="0"/>
    <xf numFmtId="0" fontId="104" fillId="0" borderId="63"/>
    <xf numFmtId="0" fontId="70" fillId="0" borderId="0"/>
    <xf numFmtId="0" fontId="70" fillId="0" borderId="0"/>
    <xf numFmtId="0" fontId="70" fillId="0" borderId="0"/>
    <xf numFmtId="0" fontId="17" fillId="0" borderId="114"/>
    <xf numFmtId="0" fontId="70" fillId="0" borderId="0"/>
    <xf numFmtId="0" fontId="8" fillId="45" borderId="0"/>
    <xf numFmtId="0" fontId="70" fillId="0" borderId="0"/>
    <xf numFmtId="0" fontId="19" fillId="0" borderId="0"/>
    <xf numFmtId="0" fontId="278" fillId="0" borderId="0"/>
    <xf numFmtId="0" fontId="64" fillId="0" borderId="55"/>
    <xf numFmtId="0" fontId="70" fillId="0" borderId="0"/>
    <xf numFmtId="0" fontId="278" fillId="0" borderId="0"/>
    <xf numFmtId="0" fontId="278" fillId="48" borderId="83"/>
    <xf numFmtId="0" fontId="70" fillId="0" borderId="0"/>
    <xf numFmtId="0" fontId="278" fillId="0" borderId="0"/>
    <xf numFmtId="0" fontId="228" fillId="45" borderId="84"/>
    <xf numFmtId="0" fontId="64" fillId="0" borderId="55"/>
    <xf numFmtId="0" fontId="81" fillId="0" borderId="0"/>
    <xf numFmtId="0" fontId="19" fillId="0" borderId="0"/>
    <xf numFmtId="0" fontId="56" fillId="0" borderId="52"/>
    <xf numFmtId="0" fontId="70" fillId="0" borderId="0"/>
    <xf numFmtId="0" fontId="19" fillId="0" borderId="0"/>
    <xf numFmtId="0" fontId="70" fillId="0" borderId="0"/>
    <xf numFmtId="0" fontId="278" fillId="0" borderId="0"/>
    <xf numFmtId="0" fontId="278" fillId="48" borderId="83"/>
    <xf numFmtId="0" fontId="70" fillId="0" borderId="0"/>
    <xf numFmtId="0" fontId="19" fillId="0" borderId="0"/>
    <xf numFmtId="0" fontId="70" fillId="0" borderId="0"/>
    <xf numFmtId="0" fontId="74" fillId="60" borderId="0"/>
    <xf numFmtId="0" fontId="70" fillId="0" borderId="0"/>
    <xf numFmtId="0" fontId="70" fillId="0" borderId="0"/>
    <xf numFmtId="0" fontId="19" fillId="0" borderId="0"/>
    <xf numFmtId="0" fontId="56" fillId="0" borderId="52"/>
    <xf numFmtId="0" fontId="70" fillId="0" borderId="0"/>
    <xf numFmtId="0" fontId="278" fillId="0" borderId="0"/>
    <xf numFmtId="0" fontId="70" fillId="0" borderId="0"/>
    <xf numFmtId="0" fontId="19" fillId="0" borderId="0"/>
    <xf numFmtId="0" fontId="134" fillId="0" borderId="0"/>
    <xf numFmtId="0" fontId="70" fillId="0" borderId="0"/>
    <xf numFmtId="0" fontId="19" fillId="0" borderId="0"/>
    <xf numFmtId="0" fontId="70" fillId="0" borderId="0"/>
    <xf numFmtId="0" fontId="70" fillId="0" borderId="0"/>
    <xf numFmtId="0" fontId="19" fillId="0" borderId="0"/>
    <xf numFmtId="0" fontId="278" fillId="0" borderId="0"/>
    <xf numFmtId="0" fontId="278" fillId="0" borderId="0"/>
    <xf numFmtId="0" fontId="278" fillId="0" borderId="0"/>
    <xf numFmtId="0" fontId="70" fillId="0" borderId="0"/>
    <xf numFmtId="0" fontId="278" fillId="0" borderId="0"/>
    <xf numFmtId="0" fontId="19" fillId="0" borderId="0"/>
    <xf numFmtId="0" fontId="70" fillId="0" borderId="0"/>
    <xf numFmtId="0" fontId="278" fillId="0" borderId="0"/>
    <xf numFmtId="0" fontId="74" fillId="53" borderId="0"/>
    <xf numFmtId="0" fontId="19" fillId="0" borderId="0"/>
    <xf numFmtId="0" fontId="59" fillId="0" borderId="54"/>
    <xf numFmtId="0" fontId="278" fillId="0" borderId="0"/>
    <xf numFmtId="0" fontId="278" fillId="0" borderId="0"/>
    <xf numFmtId="0" fontId="278" fillId="0" borderId="0"/>
    <xf numFmtId="0" fontId="70" fillId="0" borderId="0"/>
    <xf numFmtId="0" fontId="70" fillId="0" borderId="0"/>
    <xf numFmtId="0" fontId="56" fillId="0" borderId="52"/>
    <xf numFmtId="0" fontId="19" fillId="0" borderId="0"/>
    <xf numFmtId="0" fontId="21" fillId="0" borderId="111"/>
    <xf numFmtId="0" fontId="70" fillId="0" borderId="0"/>
    <xf numFmtId="0" fontId="70" fillId="0" borderId="0"/>
    <xf numFmtId="0" fontId="278" fillId="0" borderId="0"/>
    <xf numFmtId="0" fontId="278" fillId="0" borderId="0"/>
    <xf numFmtId="0" fontId="70" fillId="0" borderId="0"/>
    <xf numFmtId="0" fontId="70" fillId="0" borderId="0"/>
    <xf numFmtId="0" fontId="19" fillId="0" borderId="0"/>
    <xf numFmtId="0" fontId="70" fillId="0" borderId="0"/>
    <xf numFmtId="0" fontId="139" fillId="44" borderId="61"/>
    <xf numFmtId="0" fontId="70" fillId="49" borderId="0"/>
    <xf numFmtId="0" fontId="76" fillId="55" borderId="0"/>
    <xf numFmtId="0" fontId="19" fillId="0" borderId="0"/>
    <xf numFmtId="0" fontId="278" fillId="0" borderId="0"/>
    <xf numFmtId="0" fontId="19" fillId="0" borderId="0"/>
    <xf numFmtId="0" fontId="19" fillId="0" borderId="0"/>
    <xf numFmtId="0" fontId="70" fillId="0" borderId="0"/>
    <xf numFmtId="0" fontId="19" fillId="0" borderId="0"/>
    <xf numFmtId="0" fontId="139" fillId="44" borderId="61"/>
    <xf numFmtId="0" fontId="70" fillId="0" borderId="0"/>
    <xf numFmtId="0" fontId="270" fillId="0" borderId="112"/>
    <xf numFmtId="0" fontId="70" fillId="0" borderId="0"/>
    <xf numFmtId="0" fontId="70" fillId="0" borderId="0"/>
    <xf numFmtId="0" fontId="70" fillId="0" borderId="0"/>
    <xf numFmtId="0" fontId="46" fillId="0" borderId="0"/>
    <xf numFmtId="0" fontId="81" fillId="0" borderId="132"/>
    <xf numFmtId="0" fontId="270" fillId="0" borderId="112"/>
    <xf numFmtId="0" fontId="270" fillId="0" borderId="112"/>
    <xf numFmtId="0" fontId="70" fillId="0" borderId="0"/>
    <xf numFmtId="0" fontId="266" fillId="0" borderId="109"/>
    <xf numFmtId="0" fontId="70" fillId="0" borderId="0"/>
    <xf numFmtId="0" fontId="278" fillId="0" borderId="0"/>
    <xf numFmtId="0" fontId="19" fillId="0" borderId="0"/>
    <xf numFmtId="0" fontId="19" fillId="0" borderId="0"/>
    <xf numFmtId="0" fontId="270" fillId="0" borderId="112"/>
    <xf numFmtId="0" fontId="139" fillId="44" borderId="61"/>
    <xf numFmtId="0" fontId="19" fillId="0" borderId="0"/>
    <xf numFmtId="0" fontId="278" fillId="0" borderId="0"/>
    <xf numFmtId="0" fontId="262" fillId="0" borderId="0"/>
    <xf numFmtId="0" fontId="63" fillId="0" borderId="55"/>
    <xf numFmtId="0" fontId="270" fillId="0" borderId="112"/>
    <xf numFmtId="0" fontId="139" fillId="44" borderId="61"/>
    <xf numFmtId="0" fontId="19" fillId="0" borderId="0"/>
    <xf numFmtId="0" fontId="70" fillId="0" borderId="0"/>
    <xf numFmtId="0" fontId="70" fillId="0" borderId="0"/>
    <xf numFmtId="0" fontId="70" fillId="0" borderId="0"/>
    <xf numFmtId="0" fontId="278" fillId="0" borderId="0"/>
    <xf numFmtId="0" fontId="19" fillId="0" borderId="0"/>
    <xf numFmtId="0" fontId="278" fillId="48" borderId="83"/>
    <xf numFmtId="0" fontId="134" fillId="0" borderId="0"/>
    <xf numFmtId="0" fontId="70" fillId="0" borderId="0"/>
    <xf numFmtId="0" fontId="70" fillId="0" borderId="0"/>
    <xf numFmtId="0" fontId="70" fillId="0" borderId="0"/>
    <xf numFmtId="0" fontId="139" fillId="44" borderId="61"/>
    <xf numFmtId="0" fontId="19" fillId="0" borderId="0"/>
    <xf numFmtId="0" fontId="19" fillId="0" borderId="0"/>
    <xf numFmtId="0" fontId="70" fillId="0" borderId="0"/>
    <xf numFmtId="0" fontId="278" fillId="0" borderId="0"/>
    <xf numFmtId="0" fontId="56" fillId="0" borderId="52"/>
    <xf numFmtId="0" fontId="70" fillId="0" borderId="0"/>
    <xf numFmtId="0" fontId="139" fillId="44" borderId="61"/>
    <xf numFmtId="0" fontId="228" fillId="45" borderId="84"/>
    <xf numFmtId="0" fontId="70" fillId="0" borderId="0"/>
    <xf numFmtId="0" fontId="278" fillId="0" borderId="0"/>
    <xf numFmtId="0" fontId="70" fillId="0" borderId="0"/>
    <xf numFmtId="0" fontId="8" fillId="45" borderId="0"/>
    <xf numFmtId="0" fontId="278" fillId="0" borderId="0"/>
    <xf numFmtId="0" fontId="19" fillId="0" borderId="0"/>
    <xf numFmtId="0" fontId="278" fillId="0" borderId="0"/>
    <xf numFmtId="0" fontId="70" fillId="0" borderId="0"/>
    <xf numFmtId="0" fontId="19" fillId="0" borderId="0"/>
    <xf numFmtId="0" fontId="19" fillId="0" borderId="0"/>
    <xf numFmtId="0" fontId="70" fillId="0" borderId="0"/>
    <xf numFmtId="0" fontId="19" fillId="0" borderId="0"/>
    <xf numFmtId="0" fontId="70" fillId="0" borderId="0"/>
    <xf numFmtId="0" fontId="103" fillId="64" borderId="62"/>
    <xf numFmtId="0" fontId="278" fillId="0" borderId="0"/>
    <xf numFmtId="0" fontId="19" fillId="0" borderId="0"/>
    <xf numFmtId="0" fontId="70" fillId="0" borderId="0"/>
    <xf numFmtId="0" fontId="70" fillId="0" borderId="0"/>
    <xf numFmtId="0" fontId="70" fillId="0" borderId="0"/>
    <xf numFmtId="0" fontId="220" fillId="0" borderId="0"/>
    <xf numFmtId="0" fontId="278" fillId="0" borderId="0"/>
    <xf numFmtId="0" fontId="70" fillId="0" borderId="0"/>
    <xf numFmtId="0" fontId="74" fillId="55" borderId="0"/>
    <xf numFmtId="0" fontId="70" fillId="0" borderId="0"/>
    <xf numFmtId="0" fontId="70" fillId="0" borderId="0"/>
    <xf numFmtId="0" fontId="59" fillId="0" borderId="54"/>
    <xf numFmtId="0" fontId="19" fillId="0" borderId="0"/>
    <xf numFmtId="0" fontId="278" fillId="0" borderId="0"/>
    <xf numFmtId="0" fontId="59" fillId="0" borderId="54"/>
    <xf numFmtId="0" fontId="270" fillId="0" borderId="112"/>
    <xf numFmtId="0" fontId="19" fillId="0" borderId="0"/>
    <xf numFmtId="0" fontId="70" fillId="0" borderId="0"/>
    <xf numFmtId="0" fontId="70" fillId="0" borderId="0"/>
    <xf numFmtId="0" fontId="19" fillId="0" borderId="0"/>
    <xf numFmtId="0" fontId="19" fillId="0" borderId="0"/>
    <xf numFmtId="0" fontId="19" fillId="0" borderId="0"/>
    <xf numFmtId="0" fontId="270" fillId="0" borderId="112"/>
    <xf numFmtId="0" fontId="278" fillId="0" borderId="0"/>
    <xf numFmtId="0" fontId="70" fillId="0" borderId="0"/>
    <xf numFmtId="0" fontId="19" fillId="0" borderId="0"/>
    <xf numFmtId="0" fontId="19" fillId="0" borderId="0"/>
    <xf numFmtId="0" fontId="278" fillId="0" borderId="0"/>
    <xf numFmtId="0" fontId="19" fillId="0" borderId="0"/>
    <xf numFmtId="0" fontId="278" fillId="0" borderId="0"/>
    <xf numFmtId="0" fontId="70" fillId="0" borderId="0"/>
    <xf numFmtId="0" fontId="278" fillId="48" borderId="83"/>
    <xf numFmtId="0" fontId="70" fillId="0" borderId="0"/>
    <xf numFmtId="0" fontId="19" fillId="0" borderId="0"/>
    <xf numFmtId="0" fontId="278" fillId="0" borderId="0"/>
    <xf numFmtId="0" fontId="278" fillId="0" borderId="0"/>
    <xf numFmtId="0" fontId="19" fillId="0" borderId="0"/>
    <xf numFmtId="0" fontId="19" fillId="0" borderId="0"/>
    <xf numFmtId="0" fontId="70" fillId="0" borderId="0"/>
    <xf numFmtId="0" fontId="278" fillId="0" borderId="0"/>
    <xf numFmtId="0" fontId="278" fillId="0" borderId="0"/>
    <xf numFmtId="0" fontId="19" fillId="0" borderId="0"/>
    <xf numFmtId="0" fontId="70" fillId="0" borderId="0"/>
    <xf numFmtId="0" fontId="278" fillId="0" borderId="0"/>
    <xf numFmtId="0" fontId="19" fillId="0" borderId="0"/>
    <xf numFmtId="0" fontId="270" fillId="0" borderId="112"/>
    <xf numFmtId="0" fontId="70" fillId="0" borderId="0"/>
    <xf numFmtId="0" fontId="70" fillId="0" borderId="0"/>
    <xf numFmtId="0" fontId="278" fillId="0" borderId="0"/>
    <xf numFmtId="0" fontId="93" fillId="13" borderId="36"/>
    <xf numFmtId="0" fontId="70" fillId="43" borderId="0"/>
    <xf numFmtId="0" fontId="70" fillId="0" borderId="0"/>
    <xf numFmtId="0" fontId="70" fillId="0" borderId="0"/>
    <xf numFmtId="0" fontId="278" fillId="0" borderId="0"/>
    <xf numFmtId="0" fontId="70" fillId="0" borderId="0"/>
    <xf numFmtId="0" fontId="278" fillId="0" borderId="0"/>
    <xf numFmtId="0" fontId="19" fillId="0" borderId="0"/>
    <xf numFmtId="0" fontId="278" fillId="0" borderId="0"/>
    <xf numFmtId="0" fontId="70" fillId="0" borderId="0"/>
    <xf numFmtId="0" fontId="278" fillId="0" borderId="0"/>
    <xf numFmtId="0" fontId="228" fillId="45" borderId="84"/>
    <xf numFmtId="0" fontId="19" fillId="0" borderId="0"/>
    <xf numFmtId="0" fontId="70" fillId="46" borderId="0"/>
    <xf numFmtId="0" fontId="70" fillId="0" borderId="0"/>
    <xf numFmtId="0" fontId="70" fillId="0" borderId="0"/>
    <xf numFmtId="0" fontId="19" fillId="0" borderId="0"/>
    <xf numFmtId="0" fontId="278" fillId="0" borderId="0"/>
    <xf numFmtId="0" fontId="139" fillId="44" borderId="61"/>
    <xf numFmtId="0" fontId="56" fillId="0" borderId="52"/>
    <xf numFmtId="0" fontId="56" fillId="0" borderId="52"/>
    <xf numFmtId="0" fontId="278" fillId="48" borderId="83"/>
    <xf numFmtId="0" fontId="278" fillId="0" borderId="0"/>
    <xf numFmtId="0" fontId="19" fillId="0" borderId="0"/>
    <xf numFmtId="0" fontId="278" fillId="0" borderId="0"/>
    <xf numFmtId="0" fontId="50" fillId="0" borderId="0"/>
    <xf numFmtId="0" fontId="278" fillId="0" borderId="0"/>
    <xf numFmtId="0" fontId="121" fillId="0" borderId="0"/>
    <xf numFmtId="0" fontId="250" fillId="107" borderId="168"/>
    <xf numFmtId="0" fontId="70" fillId="0" borderId="0"/>
    <xf numFmtId="0" fontId="59" fillId="0" borderId="54"/>
    <xf numFmtId="0" fontId="70" fillId="0" borderId="0"/>
    <xf numFmtId="0" fontId="19" fillId="0" borderId="0"/>
    <xf numFmtId="0" fontId="98" fillId="45" borderId="47"/>
    <xf numFmtId="0" fontId="19" fillId="0" borderId="0"/>
    <xf numFmtId="0" fontId="278" fillId="0" borderId="0"/>
    <xf numFmtId="0" fontId="278" fillId="0" borderId="0"/>
    <xf numFmtId="0" fontId="139" fillId="44" borderId="61"/>
    <xf numFmtId="0" fontId="278" fillId="0" borderId="0"/>
    <xf numFmtId="0" fontId="70" fillId="0" borderId="0"/>
    <xf numFmtId="0" fontId="70" fillId="0" borderId="0"/>
    <xf numFmtId="0" fontId="278" fillId="0" borderId="0"/>
    <xf numFmtId="0" fontId="59" fillId="0" borderId="54"/>
    <xf numFmtId="0" fontId="278" fillId="0" borderId="0"/>
    <xf numFmtId="0" fontId="278" fillId="0" borderId="0"/>
    <xf numFmtId="0" fontId="70" fillId="0" borderId="0"/>
    <xf numFmtId="0" fontId="70" fillId="0" borderId="0"/>
    <xf numFmtId="0" fontId="70" fillId="0" borderId="0"/>
    <xf numFmtId="0" fontId="19" fillId="0" borderId="0"/>
    <xf numFmtId="0" fontId="139" fillId="44" borderId="61"/>
    <xf numFmtId="0" fontId="19" fillId="0" borderId="0"/>
    <xf numFmtId="0" fontId="70" fillId="0" borderId="0"/>
    <xf numFmtId="0" fontId="143" fillId="0" borderId="0"/>
    <xf numFmtId="0" fontId="70" fillId="0" borderId="0"/>
    <xf numFmtId="0" fontId="19" fillId="0" borderId="0"/>
    <xf numFmtId="0" fontId="70" fillId="0" borderId="0"/>
    <xf numFmtId="0" fontId="272" fillId="82" borderId="116"/>
    <xf numFmtId="0" fontId="278" fillId="0" borderId="0"/>
    <xf numFmtId="0" fontId="59" fillId="0" borderId="54"/>
    <xf numFmtId="0" fontId="70" fillId="0" borderId="0"/>
    <xf numFmtId="0" fontId="19" fillId="0" borderId="0"/>
    <xf numFmtId="0" fontId="70" fillId="0" borderId="0"/>
    <xf numFmtId="0" fontId="70" fillId="50" borderId="0"/>
    <xf numFmtId="0" fontId="278" fillId="0" borderId="0"/>
    <xf numFmtId="0" fontId="19" fillId="0" borderId="0"/>
    <xf numFmtId="0" fontId="70" fillId="0" borderId="0"/>
    <xf numFmtId="0" fontId="76" fillId="55" borderId="0"/>
    <xf numFmtId="0" fontId="70" fillId="0" borderId="0"/>
    <xf numFmtId="0" fontId="19" fillId="0" borderId="0"/>
    <xf numFmtId="0" fontId="139" fillId="44" borderId="61"/>
    <xf numFmtId="0" fontId="19" fillId="0" borderId="0"/>
    <xf numFmtId="0" fontId="70" fillId="44" borderId="0"/>
    <xf numFmtId="0" fontId="70" fillId="0" borderId="0"/>
    <xf numFmtId="0" fontId="19" fillId="0" borderId="0"/>
    <xf numFmtId="0" fontId="278" fillId="0" borderId="0"/>
    <xf numFmtId="0" fontId="278" fillId="0" borderId="0"/>
    <xf numFmtId="0" fontId="70" fillId="0" borderId="0"/>
    <xf numFmtId="0" fontId="70" fillId="0" borderId="0"/>
    <xf numFmtId="0" fontId="26" fillId="2" borderId="0"/>
    <xf numFmtId="0" fontId="278" fillId="48" borderId="83"/>
    <xf numFmtId="0" fontId="70" fillId="46" borderId="0"/>
    <xf numFmtId="0" fontId="46" fillId="0" borderId="0"/>
    <xf numFmtId="0" fontId="70" fillId="0" borderId="0"/>
    <xf numFmtId="0" fontId="278" fillId="0" borderId="0"/>
    <xf numFmtId="0" fontId="272" fillId="0" borderId="0"/>
    <xf numFmtId="0" fontId="70" fillId="0" borderId="0"/>
    <xf numFmtId="0" fontId="19" fillId="0" borderId="0"/>
    <xf numFmtId="0" fontId="70" fillId="0" borderId="0"/>
    <xf numFmtId="0" fontId="70" fillId="0" borderId="0"/>
    <xf numFmtId="0" fontId="46" fillId="0" borderId="0"/>
    <xf numFmtId="0" fontId="70" fillId="0" borderId="0"/>
    <xf numFmtId="0" fontId="70" fillId="0" borderId="0"/>
    <xf numFmtId="0" fontId="70" fillId="0" borderId="0"/>
    <xf numFmtId="0" fontId="278" fillId="0" borderId="0"/>
    <xf numFmtId="0" fontId="70" fillId="0" borderId="0"/>
    <xf numFmtId="0" fontId="59" fillId="0" borderId="54"/>
    <xf numFmtId="0" fontId="19" fillId="0" borderId="0"/>
    <xf numFmtId="0" fontId="278" fillId="0" borderId="0"/>
    <xf numFmtId="0" fontId="70" fillId="0" borderId="0"/>
    <xf numFmtId="0" fontId="278" fillId="0" borderId="0"/>
    <xf numFmtId="0" fontId="19" fillId="0" borderId="0"/>
    <xf numFmtId="0" fontId="19" fillId="0" borderId="0"/>
    <xf numFmtId="0" fontId="104" fillId="0" borderId="63"/>
    <xf numFmtId="0" fontId="70" fillId="0" borderId="0"/>
    <xf numFmtId="0" fontId="270" fillId="0" borderId="112"/>
    <xf numFmtId="0" fontId="70" fillId="0" borderId="0"/>
    <xf numFmtId="0" fontId="70" fillId="0" borderId="0"/>
    <xf numFmtId="0" fontId="278" fillId="0" borderId="0"/>
    <xf numFmtId="0" fontId="19" fillId="0" borderId="0"/>
    <xf numFmtId="0" fontId="70" fillId="0" borderId="0"/>
    <xf numFmtId="0" fontId="119" fillId="0" borderId="54"/>
    <xf numFmtId="0" fontId="70" fillId="41" borderId="0"/>
    <xf numFmtId="0" fontId="70" fillId="0" borderId="0"/>
    <xf numFmtId="0" fontId="70" fillId="0" borderId="0"/>
    <xf numFmtId="0" fontId="70" fillId="0" borderId="0"/>
    <xf numFmtId="0" fontId="278" fillId="0" borderId="0"/>
    <xf numFmtId="0" fontId="278" fillId="0" borderId="0"/>
    <xf numFmtId="0" fontId="19" fillId="0" borderId="0"/>
    <xf numFmtId="0" fontId="139" fillId="44" borderId="61"/>
    <xf numFmtId="0" fontId="278" fillId="0" borderId="0"/>
    <xf numFmtId="0" fontId="19" fillId="0" borderId="0"/>
    <xf numFmtId="0" fontId="19" fillId="0" borderId="0"/>
    <xf numFmtId="0" fontId="70" fillId="0" borderId="0"/>
    <xf numFmtId="0" fontId="270" fillId="0" borderId="112"/>
    <xf numFmtId="0" fontId="19" fillId="0" borderId="0"/>
    <xf numFmtId="0" fontId="19" fillId="0" borderId="0"/>
    <xf numFmtId="0" fontId="278" fillId="0" borderId="0"/>
    <xf numFmtId="0" fontId="70" fillId="0" borderId="0"/>
    <xf numFmtId="0" fontId="70" fillId="0" borderId="0"/>
    <xf numFmtId="0" fontId="70" fillId="0" borderId="0"/>
    <xf numFmtId="0" fontId="253" fillId="48" borderId="83"/>
    <xf numFmtId="0" fontId="70" fillId="0" borderId="0"/>
    <xf numFmtId="0" fontId="70" fillId="0" borderId="0"/>
    <xf numFmtId="0" fontId="270" fillId="0" borderId="112"/>
    <xf numFmtId="0" fontId="278" fillId="0" borderId="0"/>
    <xf numFmtId="0" fontId="59" fillId="0" borderId="54"/>
    <xf numFmtId="0" fontId="270" fillId="0" borderId="112"/>
    <xf numFmtId="0" fontId="70" fillId="0" borderId="0"/>
    <xf numFmtId="0" fontId="19" fillId="0" borderId="0"/>
    <xf numFmtId="0" fontId="278" fillId="0" borderId="0"/>
    <xf numFmtId="0" fontId="70" fillId="0" borderId="0"/>
    <xf numFmtId="0" fontId="19" fillId="0" borderId="0"/>
    <xf numFmtId="0" fontId="278" fillId="0" borderId="0"/>
    <xf numFmtId="0" fontId="7" fillId="0" borderId="0"/>
    <xf numFmtId="0" fontId="278" fillId="0" borderId="0"/>
    <xf numFmtId="0" fontId="70" fillId="0" borderId="0"/>
    <xf numFmtId="0" fontId="278" fillId="0" borderId="0"/>
    <xf numFmtId="0" fontId="19" fillId="0" borderId="0"/>
    <xf numFmtId="0" fontId="56" fillId="0" borderId="52"/>
    <xf numFmtId="0" fontId="70" fillId="0" borderId="0"/>
    <xf numFmtId="0" fontId="19" fillId="0" borderId="0"/>
    <xf numFmtId="0" fontId="19" fillId="0" borderId="0"/>
    <xf numFmtId="0" fontId="270" fillId="0" borderId="112"/>
    <xf numFmtId="0" fontId="19" fillId="0" borderId="0"/>
    <xf numFmtId="0" fontId="70" fillId="0" borderId="0"/>
    <xf numFmtId="0" fontId="70" fillId="0" borderId="0"/>
    <xf numFmtId="0" fontId="70" fillId="0" borderId="0"/>
    <xf numFmtId="0" fontId="70" fillId="0" borderId="0"/>
    <xf numFmtId="0" fontId="19" fillId="0" borderId="0"/>
    <xf numFmtId="0" fontId="19" fillId="0" borderId="0"/>
    <xf numFmtId="0" fontId="70" fillId="0" borderId="0"/>
    <xf numFmtId="0" fontId="278" fillId="0" borderId="0"/>
    <xf numFmtId="0" fontId="70" fillId="0" borderId="0"/>
    <xf numFmtId="0" fontId="70" fillId="0" borderId="0"/>
    <xf numFmtId="0" fontId="70" fillId="0" borderId="0"/>
    <xf numFmtId="0" fontId="70" fillId="0" borderId="0"/>
    <xf numFmtId="0" fontId="8" fillId="0" borderId="0"/>
    <xf numFmtId="0" fontId="8" fillId="44" borderId="0"/>
    <xf numFmtId="0" fontId="76" fillId="47" borderId="0"/>
    <xf numFmtId="0" fontId="70" fillId="0" borderId="0"/>
    <xf numFmtId="0" fontId="19" fillId="0" borderId="0"/>
    <xf numFmtId="0" fontId="139" fillId="44" borderId="61"/>
    <xf numFmtId="0" fontId="278" fillId="0" borderId="0"/>
    <xf numFmtId="0" fontId="19" fillId="0" borderId="0"/>
    <xf numFmtId="0" fontId="278" fillId="0" borderId="0"/>
    <xf numFmtId="0" fontId="139" fillId="44" borderId="61"/>
    <xf numFmtId="0" fontId="278" fillId="0" borderId="0"/>
    <xf numFmtId="0" fontId="278" fillId="0" borderId="0"/>
    <xf numFmtId="0" fontId="278" fillId="0" borderId="0"/>
    <xf numFmtId="0" fontId="278" fillId="0" borderId="0"/>
    <xf numFmtId="0" fontId="278" fillId="0" borderId="0"/>
    <xf numFmtId="0" fontId="278" fillId="0" borderId="0"/>
    <xf numFmtId="0" fontId="278" fillId="0" borderId="0"/>
    <xf numFmtId="0" fontId="278" fillId="0" borderId="0"/>
    <xf numFmtId="0" fontId="139" fillId="44" borderId="61"/>
    <xf numFmtId="0" fontId="70" fillId="0" borderId="0"/>
    <xf numFmtId="0" fontId="70" fillId="0" borderId="0"/>
    <xf numFmtId="0" fontId="19" fillId="0" borderId="0"/>
    <xf numFmtId="0" fontId="70" fillId="0" borderId="0"/>
    <xf numFmtId="0" fontId="270" fillId="0" borderId="112"/>
    <xf numFmtId="0" fontId="278" fillId="0" borderId="0"/>
    <xf numFmtId="0" fontId="278" fillId="0" borderId="0"/>
    <xf numFmtId="0" fontId="70" fillId="0" borderId="0"/>
    <xf numFmtId="0" fontId="70" fillId="0" borderId="0"/>
    <xf numFmtId="0" fontId="278" fillId="0" borderId="0"/>
    <xf numFmtId="0" fontId="70" fillId="0" borderId="0"/>
    <xf numFmtId="0" fontId="278" fillId="0" borderId="0"/>
    <xf numFmtId="0" fontId="19" fillId="0" borderId="0"/>
    <xf numFmtId="0" fontId="79" fillId="0" borderId="116"/>
    <xf numFmtId="0" fontId="278" fillId="0" borderId="0"/>
    <xf numFmtId="0" fontId="278" fillId="0" borderId="0"/>
    <xf numFmtId="0" fontId="70" fillId="0" borderId="0"/>
    <xf numFmtId="0" fontId="70" fillId="0" borderId="0"/>
    <xf numFmtId="0" fontId="278" fillId="48" borderId="83"/>
    <xf numFmtId="0" fontId="19" fillId="0" borderId="0"/>
    <xf numFmtId="0" fontId="278" fillId="48" borderId="83"/>
    <xf numFmtId="0" fontId="278" fillId="0" borderId="0"/>
    <xf numFmtId="0" fontId="278" fillId="0" borderId="0"/>
    <xf numFmtId="0" fontId="19" fillId="0" borderId="0"/>
    <xf numFmtId="0" fontId="70" fillId="0" borderId="0"/>
    <xf numFmtId="0" fontId="70" fillId="0" borderId="0"/>
    <xf numFmtId="0" fontId="19" fillId="0" borderId="0"/>
    <xf numFmtId="0" fontId="70" fillId="0" borderId="0"/>
    <xf numFmtId="0" fontId="70" fillId="0" borderId="0"/>
    <xf numFmtId="0" fontId="70" fillId="0" borderId="0"/>
    <xf numFmtId="0" fontId="8" fillId="45" borderId="0"/>
    <xf numFmtId="0" fontId="70" fillId="0" borderId="0"/>
    <xf numFmtId="0" fontId="278" fillId="48" borderId="83"/>
    <xf numFmtId="0" fontId="19" fillId="0" borderId="0"/>
    <xf numFmtId="0" fontId="70" fillId="0" borderId="0"/>
    <xf numFmtId="0" fontId="70" fillId="0" borderId="0"/>
    <xf numFmtId="0" fontId="19" fillId="0" borderId="0"/>
    <xf numFmtId="0" fontId="123" fillId="0" borderId="114"/>
    <xf numFmtId="0" fontId="70" fillId="0" borderId="0"/>
    <xf numFmtId="0" fontId="70" fillId="0" borderId="0"/>
    <xf numFmtId="0" fontId="278" fillId="0" borderId="0"/>
    <xf numFmtId="0" fontId="70" fillId="0" borderId="0"/>
    <xf numFmtId="0" fontId="70" fillId="0" borderId="0"/>
    <xf numFmtId="0" fontId="19" fillId="0" borderId="0"/>
    <xf numFmtId="0" fontId="19" fillId="0" borderId="0"/>
    <xf numFmtId="0" fontId="70" fillId="0" borderId="0"/>
    <xf numFmtId="0" fontId="19" fillId="0" borderId="0"/>
    <xf numFmtId="0" fontId="278" fillId="48" borderId="83"/>
    <xf numFmtId="0" fontId="70" fillId="0" borderId="0"/>
    <xf numFmtId="0" fontId="99" fillId="45" borderId="61"/>
    <xf numFmtId="0" fontId="19" fillId="0" borderId="0"/>
    <xf numFmtId="0" fontId="70" fillId="0" borderId="0"/>
    <xf numFmtId="0" fontId="70" fillId="0" borderId="0"/>
    <xf numFmtId="0" fontId="273" fillId="0" borderId="128"/>
    <xf numFmtId="0" fontId="270" fillId="0" borderId="112"/>
    <xf numFmtId="0" fontId="74" fillId="55" borderId="0"/>
    <xf numFmtId="0" fontId="70" fillId="50" borderId="0"/>
    <xf numFmtId="0" fontId="19" fillId="0" borderId="0"/>
    <xf numFmtId="0" fontId="19" fillId="0" borderId="0"/>
    <xf numFmtId="0" fontId="139" fillId="44" borderId="61"/>
    <xf numFmtId="0" fontId="278" fillId="48" borderId="83"/>
    <xf numFmtId="0" fontId="70" fillId="14" borderId="50"/>
    <xf numFmtId="0" fontId="19" fillId="0" borderId="0"/>
    <xf numFmtId="0" fontId="70" fillId="0" borderId="0"/>
    <xf numFmtId="0" fontId="19" fillId="0" borderId="0"/>
    <xf numFmtId="0" fontId="270" fillId="0" borderId="112"/>
    <xf numFmtId="0" fontId="70" fillId="0" borderId="0"/>
    <xf numFmtId="0" fontId="70" fillId="0" borderId="0"/>
    <xf numFmtId="0" fontId="19" fillId="0" borderId="0"/>
    <xf numFmtId="0" fontId="70" fillId="0" borderId="0"/>
    <xf numFmtId="0" fontId="278" fillId="0" borderId="0"/>
    <xf numFmtId="0" fontId="70" fillId="0" borderId="0"/>
    <xf numFmtId="0" fontId="278" fillId="0" borderId="0"/>
    <xf numFmtId="0" fontId="70" fillId="0" borderId="0"/>
    <xf numFmtId="0" fontId="74" fillId="56" borderId="0"/>
    <xf numFmtId="0" fontId="139" fillId="44" borderId="61"/>
    <xf numFmtId="0" fontId="70" fillId="0" borderId="0"/>
    <xf numFmtId="0" fontId="70" fillId="0" borderId="0"/>
    <xf numFmtId="0" fontId="70" fillId="0" borderId="0"/>
    <xf numFmtId="0" fontId="19" fillId="0" borderId="0"/>
    <xf numFmtId="0" fontId="59" fillId="0" borderId="0"/>
    <xf numFmtId="0" fontId="139" fillId="44" borderId="61"/>
    <xf numFmtId="0" fontId="19" fillId="0" borderId="0"/>
    <xf numFmtId="0" fontId="19" fillId="0" borderId="0"/>
    <xf numFmtId="0" fontId="278" fillId="0" borderId="0"/>
    <xf numFmtId="0" fontId="70" fillId="0" borderId="0"/>
    <xf numFmtId="0" fontId="270" fillId="0" borderId="112"/>
    <xf numFmtId="0" fontId="278" fillId="0" borderId="0"/>
    <xf numFmtId="0" fontId="19" fillId="0" borderId="0"/>
    <xf numFmtId="0" fontId="278" fillId="48" borderId="83"/>
    <xf numFmtId="0" fontId="278" fillId="0" borderId="0"/>
    <xf numFmtId="0" fontId="70" fillId="0" borderId="0"/>
    <xf numFmtId="0" fontId="70" fillId="0" borderId="0"/>
    <xf numFmtId="0" fontId="278" fillId="48" borderId="83"/>
    <xf numFmtId="0" fontId="19" fillId="0" borderId="0"/>
    <xf numFmtId="0" fontId="278" fillId="0" borderId="0"/>
    <xf numFmtId="0" fontId="278" fillId="0" borderId="0"/>
    <xf numFmtId="0" fontId="70" fillId="0" borderId="0"/>
    <xf numFmtId="0" fontId="19" fillId="0" borderId="0"/>
    <xf numFmtId="0" fontId="278" fillId="0" borderId="0"/>
    <xf numFmtId="0" fontId="278" fillId="0" borderId="0"/>
    <xf numFmtId="0" fontId="70" fillId="42" borderId="0"/>
    <xf numFmtId="0" fontId="70" fillId="0" borderId="0"/>
    <xf numFmtId="0" fontId="278" fillId="0" borderId="0"/>
    <xf numFmtId="0" fontId="70" fillId="0" borderId="0"/>
    <xf numFmtId="0" fontId="70" fillId="0" borderId="0"/>
    <xf numFmtId="0" fontId="270" fillId="0" borderId="112"/>
    <xf numFmtId="0" fontId="113" fillId="0" borderId="0"/>
    <xf numFmtId="0" fontId="70" fillId="0" borderId="0"/>
    <xf numFmtId="0" fontId="70" fillId="0" borderId="0"/>
    <xf numFmtId="0" fontId="19" fillId="0" borderId="0"/>
    <xf numFmtId="0" fontId="70" fillId="0" borderId="0"/>
    <xf numFmtId="0" fontId="57" fillId="0" borderId="53"/>
    <xf numFmtId="0" fontId="8" fillId="47" borderId="0"/>
    <xf numFmtId="0" fontId="19" fillId="0" borderId="0"/>
    <xf numFmtId="0" fontId="80" fillId="0" borderId="0"/>
    <xf numFmtId="0" fontId="19" fillId="0" borderId="0"/>
    <xf numFmtId="0" fontId="70" fillId="0" borderId="0"/>
    <xf numFmtId="0" fontId="70" fillId="0" borderId="0"/>
    <xf numFmtId="0" fontId="19" fillId="0" borderId="0"/>
    <xf numFmtId="0" fontId="70" fillId="0" borderId="0"/>
    <xf numFmtId="0" fontId="70" fillId="0" borderId="0"/>
    <xf numFmtId="0" fontId="278" fillId="0" borderId="0"/>
    <xf numFmtId="0" fontId="278" fillId="0" borderId="0"/>
    <xf numFmtId="0" fontId="192" fillId="0" borderId="79"/>
    <xf numFmtId="0" fontId="70" fillId="0" borderId="0"/>
    <xf numFmtId="0" fontId="70" fillId="0" borderId="0"/>
    <xf numFmtId="0" fontId="24" fillId="0" borderId="60"/>
    <xf numFmtId="0" fontId="177" fillId="0" borderId="78"/>
    <xf numFmtId="0" fontId="19" fillId="0" borderId="0"/>
    <xf numFmtId="0" fontId="278" fillId="0" borderId="0"/>
    <xf numFmtId="0" fontId="278" fillId="0" borderId="0"/>
    <xf numFmtId="0" fontId="19" fillId="0" borderId="0"/>
    <xf numFmtId="0" fontId="19" fillId="0" borderId="0"/>
    <xf numFmtId="0" fontId="70" fillId="0" borderId="0"/>
    <xf numFmtId="0" fontId="70" fillId="0" borderId="0"/>
    <xf numFmtId="0" fontId="50" fillId="0" borderId="0"/>
    <xf numFmtId="0" fontId="70" fillId="0" borderId="0"/>
    <xf numFmtId="0" fontId="19" fillId="0" borderId="0"/>
    <xf numFmtId="0" fontId="70" fillId="0" borderId="0"/>
    <xf numFmtId="0" fontId="208" fillId="1" borderId="132"/>
    <xf numFmtId="0" fontId="70" fillId="0" borderId="0"/>
    <xf numFmtId="0" fontId="19" fillId="0" borderId="0"/>
    <xf numFmtId="0" fontId="278" fillId="0" borderId="0"/>
    <xf numFmtId="0" fontId="55" fillId="0" borderId="0"/>
    <xf numFmtId="0" fontId="70" fillId="0" borderId="0"/>
    <xf numFmtId="0" fontId="278" fillId="0" borderId="0"/>
    <xf numFmtId="0" fontId="19" fillId="0" borderId="0"/>
    <xf numFmtId="0" fontId="278" fillId="0" borderId="0"/>
    <xf numFmtId="0" fontId="70" fillId="0" borderId="0"/>
    <xf numFmtId="0" fontId="19" fillId="0" borderId="0"/>
    <xf numFmtId="0" fontId="70" fillId="0" borderId="0"/>
    <xf numFmtId="0" fontId="19" fillId="0" borderId="0"/>
    <xf numFmtId="0" fontId="19" fillId="43" borderId="0"/>
    <xf numFmtId="0" fontId="278" fillId="0" borderId="95"/>
    <xf numFmtId="0" fontId="70" fillId="0" borderId="0"/>
    <xf numFmtId="0" fontId="270" fillId="0" borderId="112"/>
    <xf numFmtId="0" fontId="278" fillId="0" borderId="0"/>
    <xf numFmtId="0" fontId="70" fillId="0" borderId="0"/>
    <xf numFmtId="0" fontId="278" fillId="0" borderId="0"/>
    <xf numFmtId="0" fontId="19" fillId="0" borderId="0"/>
    <xf numFmtId="0" fontId="70" fillId="0" borderId="0"/>
    <xf numFmtId="0" fontId="70" fillId="0" borderId="0"/>
    <xf numFmtId="0" fontId="70" fillId="0" borderId="0"/>
    <xf numFmtId="0" fontId="70" fillId="0" borderId="0"/>
    <xf numFmtId="0" fontId="64" fillId="0" borderId="55"/>
    <xf numFmtId="0" fontId="70" fillId="0" borderId="0"/>
    <xf numFmtId="0" fontId="278" fillId="0" borderId="0"/>
    <xf numFmtId="0" fontId="278" fillId="48" borderId="83"/>
    <xf numFmtId="0" fontId="26" fillId="74" borderId="0"/>
    <xf numFmtId="0" fontId="19" fillId="0" borderId="0"/>
    <xf numFmtId="0" fontId="8" fillId="46" borderId="0"/>
    <xf numFmtId="0" fontId="19" fillId="0" borderId="0"/>
    <xf numFmtId="0" fontId="74" fillId="54" borderId="0"/>
    <xf numFmtId="0" fontId="70" fillId="0" borderId="0"/>
    <xf numFmtId="0" fontId="278" fillId="0" borderId="0"/>
    <xf numFmtId="0" fontId="278" fillId="0" borderId="0"/>
    <xf numFmtId="0" fontId="278" fillId="0" borderId="0"/>
    <xf numFmtId="0" fontId="139" fillId="44" borderId="61"/>
    <xf numFmtId="0" fontId="139" fillId="44" borderId="61"/>
    <xf numFmtId="0" fontId="278" fillId="0" borderId="0"/>
    <xf numFmtId="0" fontId="19" fillId="0" borderId="0"/>
    <xf numFmtId="0" fontId="278" fillId="0" borderId="0"/>
    <xf numFmtId="0" fontId="70" fillId="0" borderId="0"/>
    <xf numFmtId="0" fontId="19" fillId="0" borderId="0"/>
    <xf numFmtId="0" fontId="70" fillId="0" borderId="0"/>
    <xf numFmtId="0" fontId="70" fillId="0" borderId="0"/>
    <xf numFmtId="0" fontId="19" fillId="0" borderId="0"/>
    <xf numFmtId="0" fontId="74" fillId="54" borderId="0"/>
    <xf numFmtId="0" fontId="99" fillId="45" borderId="61"/>
    <xf numFmtId="0" fontId="278" fillId="48" borderId="83"/>
    <xf numFmtId="0" fontId="70" fillId="0" borderId="0"/>
    <xf numFmtId="0" fontId="76" fillId="51" borderId="0"/>
    <xf numFmtId="0" fontId="70" fillId="0" borderId="0"/>
    <xf numFmtId="0" fontId="70" fillId="0" borderId="0"/>
    <xf numFmtId="0" fontId="8" fillId="52" borderId="0"/>
    <xf numFmtId="0" fontId="46" fillId="0" borderId="0"/>
    <xf numFmtId="0" fontId="278" fillId="0" borderId="0"/>
    <xf numFmtId="0" fontId="70" fillId="0" borderId="0"/>
    <xf numFmtId="0" fontId="270" fillId="0" borderId="112"/>
    <xf numFmtId="0" fontId="278" fillId="0" borderId="0"/>
    <xf numFmtId="0" fontId="70" fillId="0" borderId="0"/>
    <xf numFmtId="0" fontId="70" fillId="0" borderId="0"/>
    <xf numFmtId="0" fontId="139" fillId="44" borderId="61"/>
    <xf numFmtId="0" fontId="19" fillId="0" borderId="0"/>
    <xf numFmtId="0" fontId="19" fillId="0" borderId="0"/>
    <xf numFmtId="0" fontId="70" fillId="0" borderId="0"/>
    <xf numFmtId="0" fontId="59" fillId="0" borderId="54"/>
    <xf numFmtId="0" fontId="59" fillId="0" borderId="0"/>
    <xf numFmtId="0" fontId="278" fillId="0" borderId="0"/>
    <xf numFmtId="0" fontId="139" fillId="44" borderId="61"/>
    <xf numFmtId="0" fontId="70" fillId="0" borderId="0"/>
    <xf numFmtId="0" fontId="19" fillId="0" borderId="0"/>
    <xf numFmtId="0" fontId="70" fillId="0" borderId="0"/>
    <xf numFmtId="0" fontId="76" fillId="44" borderId="0"/>
    <xf numFmtId="0" fontId="19" fillId="0" borderId="0"/>
    <xf numFmtId="0" fontId="19" fillId="0" borderId="0"/>
    <xf numFmtId="0" fontId="59" fillId="0" borderId="0"/>
    <xf numFmtId="0" fontId="46" fillId="0" borderId="0"/>
    <xf numFmtId="0" fontId="70" fillId="0" borderId="0"/>
    <xf numFmtId="0" fontId="81" fillId="0" borderId="0"/>
    <xf numFmtId="0" fontId="278" fillId="0" borderId="0"/>
    <xf numFmtId="0" fontId="19" fillId="0" borderId="0"/>
    <xf numFmtId="0" fontId="70" fillId="0" borderId="0"/>
    <xf numFmtId="0" fontId="19" fillId="0" borderId="0"/>
    <xf numFmtId="0" fontId="70" fillId="0" borderId="0"/>
    <xf numFmtId="0" fontId="272" fillId="0" borderId="144"/>
    <xf numFmtId="0" fontId="70" fillId="0" borderId="0"/>
    <xf numFmtId="0" fontId="70" fillId="0" borderId="0"/>
    <xf numFmtId="0" fontId="19" fillId="0" borderId="0"/>
    <xf numFmtId="0" fontId="70" fillId="14" borderId="50"/>
    <xf numFmtId="0" fontId="278" fillId="48" borderId="83"/>
    <xf numFmtId="0" fontId="278" fillId="0" borderId="0"/>
    <xf numFmtId="0" fontId="70" fillId="0" borderId="0"/>
    <xf numFmtId="0" fontId="19" fillId="0" borderId="0"/>
    <xf numFmtId="0" fontId="19" fillId="0" borderId="0"/>
    <xf numFmtId="0" fontId="278" fillId="0" borderId="0"/>
    <xf numFmtId="0" fontId="70" fillId="0" borderId="0"/>
    <xf numFmtId="0" fontId="70" fillId="0" borderId="0"/>
    <xf numFmtId="0" fontId="70" fillId="0" borderId="0"/>
    <xf numFmtId="0" fontId="70" fillId="0" borderId="0"/>
    <xf numFmtId="0" fontId="278" fillId="0" borderId="0"/>
    <xf numFmtId="0" fontId="59" fillId="0" borderId="54"/>
    <xf numFmtId="0" fontId="19" fillId="0" borderId="0"/>
    <xf numFmtId="0" fontId="70" fillId="0" borderId="0"/>
    <xf numFmtId="0" fontId="70" fillId="0" borderId="0"/>
    <xf numFmtId="0" fontId="70" fillId="14" borderId="50"/>
    <xf numFmtId="0" fontId="19" fillId="0" borderId="0"/>
    <xf numFmtId="0" fontId="19" fillId="0" borderId="0"/>
    <xf numFmtId="0" fontId="278" fillId="0" borderId="0"/>
    <xf numFmtId="0" fontId="70" fillId="0" borderId="0"/>
    <xf numFmtId="0" fontId="70" fillId="0" borderId="0"/>
    <xf numFmtId="0" fontId="278" fillId="0" borderId="0"/>
    <xf numFmtId="0" fontId="278" fillId="0" borderId="0"/>
    <xf numFmtId="0" fontId="278" fillId="0" borderId="0"/>
    <xf numFmtId="0" fontId="19" fillId="0" borderId="0"/>
    <xf numFmtId="0" fontId="19" fillId="0" borderId="0"/>
    <xf numFmtId="0" fontId="19" fillId="0" borderId="0"/>
    <xf numFmtId="0" fontId="278" fillId="0" borderId="0"/>
    <xf numFmtId="0" fontId="278" fillId="48" borderId="83"/>
    <xf numFmtId="0" fontId="74" fillId="59" borderId="0"/>
    <xf numFmtId="0" fontId="70" fillId="0" borderId="0"/>
    <xf numFmtId="0" fontId="278" fillId="0" borderId="0"/>
    <xf numFmtId="0" fontId="278" fillId="0" borderId="0"/>
    <xf numFmtId="0" fontId="70" fillId="0" borderId="0"/>
    <xf numFmtId="0" fontId="59" fillId="0" borderId="54"/>
    <xf numFmtId="0" fontId="59" fillId="0" borderId="54"/>
    <xf numFmtId="0" fontId="19" fillId="0" borderId="0"/>
    <xf numFmtId="0" fontId="278" fillId="0" borderId="0"/>
    <xf numFmtId="0" fontId="70" fillId="0" borderId="0"/>
    <xf numFmtId="0" fontId="70" fillId="0" borderId="0"/>
    <xf numFmtId="0" fontId="278" fillId="48" borderId="83"/>
    <xf numFmtId="0" fontId="70" fillId="0" borderId="0"/>
    <xf numFmtId="0" fontId="278" fillId="0" borderId="0"/>
    <xf numFmtId="0" fontId="278" fillId="0" borderId="0"/>
    <xf numFmtId="0" fontId="70" fillId="0" borderId="0"/>
    <xf numFmtId="0" fontId="8" fillId="44" borderId="0"/>
    <xf numFmtId="0" fontId="56" fillId="0" borderId="52"/>
    <xf numFmtId="0" fontId="19" fillId="0" borderId="0"/>
    <xf numFmtId="0" fontId="19" fillId="0" borderId="0"/>
    <xf numFmtId="0" fontId="278" fillId="0" borderId="0"/>
    <xf numFmtId="0" fontId="19" fillId="0" borderId="0"/>
    <xf numFmtId="0" fontId="70" fillId="0" borderId="0"/>
    <xf numFmtId="0" fontId="272" fillId="0" borderId="144"/>
    <xf numFmtId="0" fontId="70" fillId="0" borderId="0"/>
    <xf numFmtId="0" fontId="278" fillId="0" borderId="0"/>
    <xf numFmtId="0" fontId="278" fillId="48" borderId="83"/>
    <xf numFmtId="0" fontId="278" fillId="48" borderId="83"/>
    <xf numFmtId="0" fontId="19" fillId="0" borderId="0"/>
    <xf numFmtId="0" fontId="278" fillId="0" borderId="0"/>
    <xf numFmtId="0" fontId="192" fillId="0" borderId="79"/>
    <xf numFmtId="0" fontId="70" fillId="0" borderId="0"/>
    <xf numFmtId="0" fontId="278" fillId="0" borderId="0"/>
    <xf numFmtId="0" fontId="59" fillId="0" borderId="54"/>
    <xf numFmtId="0" fontId="19" fillId="0" borderId="0"/>
    <xf numFmtId="0" fontId="19" fillId="0" borderId="0"/>
    <xf numFmtId="0" fontId="70" fillId="0" borderId="0"/>
    <xf numFmtId="0" fontId="278" fillId="48" borderId="83"/>
    <xf numFmtId="0" fontId="70" fillId="0" borderId="0"/>
    <xf numFmtId="0" fontId="19" fillId="0" borderId="0"/>
    <xf numFmtId="0" fontId="70" fillId="0" borderId="0"/>
    <xf numFmtId="0" fontId="19" fillId="0" borderId="0"/>
    <xf numFmtId="0" fontId="139" fillId="44" borderId="61"/>
    <xf numFmtId="0" fontId="70" fillId="0" borderId="0"/>
    <xf numFmtId="0" fontId="278" fillId="0" borderId="0"/>
    <xf numFmtId="0" fontId="278" fillId="0" borderId="0"/>
    <xf numFmtId="0" fontId="278" fillId="48" borderId="83"/>
    <xf numFmtId="0" fontId="140" fillId="44" borderId="61"/>
    <xf numFmtId="0" fontId="64" fillId="0" borderId="55"/>
    <xf numFmtId="0" fontId="74" fillId="58" borderId="0"/>
    <xf numFmtId="0" fontId="278" fillId="48" borderId="83"/>
    <xf numFmtId="0" fontId="278" fillId="0" borderId="0"/>
    <xf numFmtId="0" fontId="139" fillId="44" borderId="61"/>
    <xf numFmtId="0" fontId="50" fillId="0" borderId="0"/>
    <xf numFmtId="0" fontId="70" fillId="0" borderId="0"/>
    <xf numFmtId="0" fontId="278" fillId="0" borderId="0"/>
    <xf numFmtId="0" fontId="278" fillId="0" borderId="0"/>
    <xf numFmtId="0" fontId="70" fillId="0" borderId="0"/>
    <xf numFmtId="0" fontId="19" fillId="0" borderId="0"/>
    <xf numFmtId="0" fontId="278" fillId="0" borderId="0"/>
    <xf numFmtId="0" fontId="278" fillId="0" borderId="0"/>
    <xf numFmtId="0" fontId="70" fillId="0" borderId="0"/>
    <xf numFmtId="0" fontId="272" fillId="82" borderId="116"/>
    <xf numFmtId="0" fontId="70" fillId="0" borderId="0"/>
    <xf numFmtId="0" fontId="270" fillId="0" borderId="112"/>
    <xf numFmtId="0" fontId="70" fillId="0" borderId="0"/>
    <xf numFmtId="0" fontId="19" fillId="0" borderId="0"/>
    <xf numFmtId="0" fontId="70" fillId="0" borderId="0"/>
    <xf numFmtId="0" fontId="70" fillId="49" borderId="0"/>
    <xf numFmtId="0" fontId="70" fillId="0" borderId="0"/>
    <xf numFmtId="0" fontId="70" fillId="0" borderId="0"/>
    <xf numFmtId="0" fontId="19" fillId="20" borderId="0"/>
    <xf numFmtId="0" fontId="70" fillId="0" borderId="0"/>
    <xf numFmtId="0" fontId="19" fillId="0" borderId="0"/>
    <xf numFmtId="0" fontId="19" fillId="0" borderId="0"/>
    <xf numFmtId="0" fontId="70" fillId="0" borderId="0"/>
    <xf numFmtId="0" fontId="74" fillId="56" borderId="0"/>
    <xf numFmtId="0" fontId="8" fillId="47" borderId="0"/>
    <xf numFmtId="0" fontId="70" fillId="0" borderId="0"/>
    <xf numFmtId="0" fontId="19" fillId="0" borderId="0"/>
    <xf numFmtId="0" fontId="70" fillId="0" borderId="0"/>
    <xf numFmtId="0" fontId="278" fillId="0" borderId="0"/>
    <xf numFmtId="0" fontId="278" fillId="0" borderId="0"/>
    <xf numFmtId="0" fontId="157" fillId="76" borderId="128"/>
    <xf numFmtId="0" fontId="70" fillId="0" borderId="0"/>
    <xf numFmtId="0" fontId="19" fillId="0" borderId="0"/>
    <xf numFmtId="0" fontId="63" fillId="0" borderId="55"/>
    <xf numFmtId="0" fontId="19" fillId="0" borderId="0"/>
    <xf numFmtId="0" fontId="138" fillId="0" borderId="0"/>
    <xf numFmtId="0" fontId="19" fillId="0" borderId="0"/>
    <xf numFmtId="0" fontId="70" fillId="0" borderId="0"/>
    <xf numFmtId="0" fontId="19" fillId="0" borderId="0"/>
    <xf numFmtId="0" fontId="70" fillId="0" borderId="0"/>
    <xf numFmtId="0" fontId="157" fillId="76" borderId="128"/>
    <xf numFmtId="0" fontId="70" fillId="0" borderId="0"/>
    <xf numFmtId="0" fontId="52" fillId="0" borderId="0"/>
    <xf numFmtId="0" fontId="278" fillId="0" borderId="0"/>
    <xf numFmtId="0" fontId="70" fillId="0" borderId="0"/>
    <xf numFmtId="0" fontId="19" fillId="0" borderId="0"/>
    <xf numFmtId="0" fontId="19" fillId="0" borderId="0"/>
    <xf numFmtId="0" fontId="70" fillId="0" borderId="0"/>
    <xf numFmtId="0" fontId="19" fillId="0" borderId="0"/>
    <xf numFmtId="0" fontId="278" fillId="0" borderId="0"/>
    <xf numFmtId="0" fontId="63" fillId="0" borderId="55"/>
    <xf numFmtId="0" fontId="19" fillId="0" borderId="0"/>
    <xf numFmtId="0" fontId="19" fillId="0" borderId="0"/>
    <xf numFmtId="0" fontId="46" fillId="0" borderId="0"/>
    <xf numFmtId="0" fontId="70" fillId="0" borderId="0"/>
    <xf numFmtId="0" fontId="70" fillId="0" borderId="0"/>
    <xf numFmtId="0" fontId="70" fillId="0" borderId="0"/>
    <xf numFmtId="0" fontId="70" fillId="0" borderId="0"/>
    <xf numFmtId="0" fontId="70" fillId="49" borderId="0"/>
    <xf numFmtId="0" fontId="139" fillId="44" borderId="61"/>
    <xf numFmtId="0" fontId="278" fillId="0" borderId="0"/>
    <xf numFmtId="0" fontId="278" fillId="0" borderId="0"/>
    <xf numFmtId="0" fontId="89" fillId="41" borderId="0"/>
    <xf numFmtId="0" fontId="50" fillId="0" borderId="0"/>
    <xf numFmtId="0" fontId="70" fillId="0" borderId="0"/>
    <xf numFmtId="0" fontId="19" fillId="0" borderId="0"/>
    <xf numFmtId="0" fontId="278" fillId="0" borderId="0"/>
    <xf numFmtId="0" fontId="272" fillId="82" borderId="116"/>
    <xf numFmtId="0" fontId="197" fillId="52" borderId="0"/>
    <xf numFmtId="0" fontId="56" fillId="0" borderId="52"/>
    <xf numFmtId="0" fontId="19" fillId="0" borderId="0"/>
    <xf numFmtId="0" fontId="70" fillId="0" borderId="0"/>
    <xf numFmtId="0" fontId="70" fillId="0" borderId="0"/>
    <xf numFmtId="0" fontId="68" fillId="0" borderId="0"/>
    <xf numFmtId="0" fontId="70" fillId="0" borderId="0"/>
    <xf numFmtId="0" fontId="70" fillId="0" borderId="0"/>
    <xf numFmtId="0" fontId="270" fillId="0" borderId="112"/>
    <xf numFmtId="0" fontId="19" fillId="0" borderId="0"/>
    <xf numFmtId="0" fontId="70" fillId="0" borderId="0"/>
    <xf numFmtId="0" fontId="19" fillId="0" borderId="0"/>
    <xf numFmtId="0" fontId="70" fillId="0" borderId="0"/>
    <xf numFmtId="0" fontId="19" fillId="0" borderId="0"/>
    <xf numFmtId="0" fontId="70" fillId="50" borderId="0"/>
    <xf numFmtId="0" fontId="278" fillId="0" borderId="0"/>
    <xf numFmtId="0" fontId="278" fillId="0" borderId="0"/>
    <xf numFmtId="0" fontId="70" fillId="0" borderId="0"/>
    <xf numFmtId="0" fontId="278" fillId="0" borderId="0"/>
    <xf numFmtId="0" fontId="278" fillId="0" borderId="0"/>
    <xf numFmtId="0" fontId="70" fillId="0" borderId="0"/>
    <xf numFmtId="0" fontId="278" fillId="0" borderId="0"/>
    <xf numFmtId="0" fontId="278" fillId="0" borderId="0"/>
    <xf numFmtId="0" fontId="270" fillId="0" borderId="112"/>
    <xf numFmtId="0" fontId="278" fillId="0" borderId="0"/>
    <xf numFmtId="0" fontId="19" fillId="48" borderId="0"/>
    <xf numFmtId="0" fontId="70" fillId="0" borderId="0"/>
    <xf numFmtId="0" fontId="70" fillId="0" borderId="0"/>
    <xf numFmtId="0" fontId="278" fillId="48" borderId="83"/>
    <xf numFmtId="0" fontId="62" fillId="0" borderId="0"/>
    <xf numFmtId="0" fontId="278" fillId="0" borderId="0"/>
    <xf numFmtId="0" fontId="278" fillId="0" borderId="0"/>
    <xf numFmtId="0" fontId="70" fillId="0" borderId="0"/>
    <xf numFmtId="0" fontId="70" fillId="50" borderId="0"/>
    <xf numFmtId="0" fontId="270" fillId="0" borderId="112"/>
    <xf numFmtId="0" fontId="149" fillId="75" borderId="137"/>
    <xf numFmtId="0" fontId="278" fillId="0" borderId="0"/>
    <xf numFmtId="0" fontId="278" fillId="48" borderId="83"/>
    <xf numFmtId="0" fontId="74" fillId="54" borderId="0"/>
    <xf numFmtId="0" fontId="70" fillId="0" borderId="0"/>
    <xf numFmtId="0" fontId="70" fillId="0" borderId="0"/>
    <xf numFmtId="0" fontId="19" fillId="0" borderId="0"/>
    <xf numFmtId="0" fontId="19" fillId="0" borderId="0"/>
    <xf numFmtId="0" fontId="278" fillId="0" borderId="0"/>
    <xf numFmtId="0" fontId="59" fillId="0" borderId="54"/>
    <xf numFmtId="0" fontId="70" fillId="0" borderId="0"/>
    <xf numFmtId="0" fontId="139" fillId="44" borderId="61"/>
    <xf numFmtId="0" fontId="278" fillId="0" borderId="0"/>
    <xf numFmtId="0" fontId="19" fillId="0" borderId="0"/>
    <xf numFmtId="0" fontId="76" fillId="55" borderId="0"/>
    <xf numFmtId="0" fontId="70" fillId="0" borderId="0"/>
    <xf numFmtId="0" fontId="278" fillId="48" borderId="83"/>
    <xf numFmtId="0" fontId="59" fillId="0" borderId="54"/>
    <xf numFmtId="0" fontId="74" fillId="54" borderId="0"/>
    <xf numFmtId="0" fontId="70" fillId="0" borderId="0"/>
    <xf numFmtId="0" fontId="19" fillId="0" borderId="0"/>
    <xf numFmtId="0" fontId="19" fillId="0" borderId="0"/>
    <xf numFmtId="0" fontId="237" fillId="0" borderId="0"/>
    <xf numFmtId="0" fontId="19" fillId="0" borderId="0"/>
    <xf numFmtId="0" fontId="70" fillId="0" borderId="0"/>
    <xf numFmtId="0" fontId="278" fillId="0" borderId="0"/>
    <xf numFmtId="0" fontId="70" fillId="0" borderId="0"/>
    <xf numFmtId="0" fontId="278" fillId="0" borderId="0"/>
    <xf numFmtId="0" fontId="70" fillId="0" borderId="0"/>
    <xf numFmtId="0" fontId="19" fillId="0" borderId="0"/>
    <xf numFmtId="0" fontId="278" fillId="48" borderId="83"/>
    <xf numFmtId="0" fontId="278" fillId="0" borderId="0"/>
    <xf numFmtId="0" fontId="70" fillId="0" borderId="0"/>
    <xf numFmtId="0" fontId="276" fillId="0" borderId="132"/>
    <xf numFmtId="0" fontId="3" fillId="63" borderId="137"/>
    <xf numFmtId="0" fontId="278" fillId="0" borderId="0"/>
    <xf numFmtId="0" fontId="278" fillId="0" borderId="0"/>
    <xf numFmtId="0" fontId="278" fillId="0" borderId="0"/>
    <xf numFmtId="0" fontId="70" fillId="0" borderId="0"/>
    <xf numFmtId="0" fontId="278" fillId="0" borderId="0"/>
    <xf numFmtId="0" fontId="19" fillId="0" borderId="0"/>
    <xf numFmtId="0" fontId="59" fillId="0" borderId="54"/>
    <xf numFmtId="0" fontId="70" fillId="0" borderId="0"/>
    <xf numFmtId="0" fontId="19" fillId="0" borderId="0"/>
    <xf numFmtId="0" fontId="58" fillId="0" borderId="0"/>
    <xf numFmtId="0" fontId="278" fillId="0" borderId="0"/>
    <xf numFmtId="0" fontId="278" fillId="0" borderId="0"/>
    <xf numFmtId="0" fontId="70" fillId="0" borderId="0"/>
    <xf numFmtId="0" fontId="70" fillId="0" borderId="0"/>
    <xf numFmtId="0" fontId="70" fillId="0" borderId="0"/>
    <xf numFmtId="0" fontId="272" fillId="0" borderId="144"/>
    <xf numFmtId="0" fontId="19" fillId="0" borderId="0"/>
    <xf numFmtId="0" fontId="278" fillId="0" borderId="0"/>
    <xf numFmtId="0" fontId="70" fillId="0" borderId="0"/>
    <xf numFmtId="0" fontId="70" fillId="0" borderId="0"/>
    <xf numFmtId="0" fontId="8" fillId="46" borderId="0"/>
    <xf numFmtId="0" fontId="64" fillId="0" borderId="55"/>
    <xf numFmtId="0" fontId="70" fillId="0" borderId="0"/>
    <xf numFmtId="0" fontId="70" fillId="0" borderId="0"/>
    <xf numFmtId="0" fontId="70" fillId="0" borderId="0"/>
    <xf numFmtId="0" fontId="19" fillId="0" borderId="0"/>
    <xf numFmtId="0" fontId="19" fillId="0" borderId="0"/>
    <xf numFmtId="0" fontId="278" fillId="0" borderId="0"/>
    <xf numFmtId="0" fontId="70" fillId="0" borderId="0"/>
    <xf numFmtId="0" fontId="70" fillId="0" borderId="0"/>
    <xf numFmtId="0" fontId="70" fillId="0" borderId="0"/>
    <xf numFmtId="0" fontId="76" fillId="55" borderId="0"/>
    <xf numFmtId="0" fontId="63" fillId="0" borderId="55"/>
    <xf numFmtId="0" fontId="19" fillId="0" borderId="0"/>
    <xf numFmtId="0" fontId="8" fillId="43" borderId="0"/>
    <xf numFmtId="0" fontId="139" fillId="44" borderId="61"/>
    <xf numFmtId="0" fontId="19" fillId="0" borderId="0"/>
    <xf numFmtId="0" fontId="70" fillId="0" borderId="0"/>
    <xf numFmtId="0" fontId="278" fillId="0" borderId="0"/>
    <xf numFmtId="0" fontId="278" fillId="48" borderId="83"/>
    <xf numFmtId="0" fontId="278" fillId="0" borderId="0"/>
    <xf numFmtId="0" fontId="19" fillId="0" borderId="0"/>
    <xf numFmtId="0" fontId="19" fillId="0" borderId="0"/>
    <xf numFmtId="0" fontId="70" fillId="0" borderId="0"/>
    <xf numFmtId="0" fontId="19" fillId="0" borderId="0"/>
    <xf numFmtId="0" fontId="99" fillId="45" borderId="61"/>
    <xf numFmtId="0" fontId="81" fillId="0" borderId="132"/>
    <xf numFmtId="0" fontId="19" fillId="0" borderId="0"/>
    <xf numFmtId="0" fontId="278" fillId="0" borderId="0"/>
    <xf numFmtId="0" fontId="278" fillId="0" borderId="0"/>
    <xf numFmtId="0" fontId="19" fillId="0" borderId="0"/>
    <xf numFmtId="0" fontId="70" fillId="0" borderId="0"/>
    <xf numFmtId="0" fontId="70" fillId="0" borderId="0"/>
    <xf numFmtId="0" fontId="19" fillId="0" borderId="0"/>
    <xf numFmtId="0" fontId="270" fillId="0" borderId="112"/>
    <xf numFmtId="0" fontId="70" fillId="0" borderId="0"/>
    <xf numFmtId="0" fontId="278" fillId="0" borderId="0"/>
    <xf numFmtId="0" fontId="70" fillId="0" borderId="0"/>
    <xf numFmtId="0" fontId="70" fillId="46" borderId="0"/>
    <xf numFmtId="0" fontId="70" fillId="0" borderId="0"/>
    <xf numFmtId="0" fontId="70" fillId="0" borderId="0"/>
    <xf numFmtId="0" fontId="70" fillId="0" borderId="0"/>
    <xf numFmtId="0" fontId="70" fillId="0" borderId="0"/>
    <xf numFmtId="0" fontId="19" fillId="0" borderId="0"/>
    <xf numFmtId="0" fontId="70" fillId="0" borderId="0"/>
    <xf numFmtId="0" fontId="70" fillId="0" borderId="0"/>
    <xf numFmtId="0" fontId="278" fillId="0" borderId="0"/>
    <xf numFmtId="0" fontId="19" fillId="0" borderId="0"/>
    <xf numFmtId="0" fontId="19" fillId="0" borderId="0"/>
    <xf numFmtId="0" fontId="81" fillId="0" borderId="132"/>
    <xf numFmtId="0" fontId="70" fillId="0" borderId="0"/>
    <xf numFmtId="0" fontId="70" fillId="0" borderId="0"/>
    <xf numFmtId="0" fontId="70" fillId="0" borderId="0"/>
    <xf numFmtId="0" fontId="19" fillId="0" borderId="0"/>
    <xf numFmtId="0" fontId="19" fillId="0" borderId="0"/>
    <xf numFmtId="0" fontId="228" fillId="45" borderId="84"/>
    <xf numFmtId="0" fontId="70" fillId="42" borderId="0"/>
    <xf numFmtId="0" fontId="163" fillId="0" borderId="114"/>
    <xf numFmtId="0" fontId="19" fillId="0" borderId="0"/>
    <xf numFmtId="0" fontId="70" fillId="0" borderId="0"/>
    <xf numFmtId="0" fontId="19" fillId="0" borderId="0"/>
    <xf numFmtId="0" fontId="143" fillId="0" borderId="0"/>
    <xf numFmtId="0" fontId="70" fillId="0" borderId="0"/>
    <xf numFmtId="0" fontId="70" fillId="0" borderId="0"/>
    <xf numFmtId="0" fontId="70" fillId="0" borderId="0"/>
    <xf numFmtId="0" fontId="278" fillId="0" borderId="0"/>
    <xf numFmtId="0" fontId="19" fillId="0" borderId="0"/>
    <xf numFmtId="0" fontId="253" fillId="48" borderId="83"/>
    <xf numFmtId="0" fontId="59" fillId="0" borderId="54"/>
    <xf numFmtId="0" fontId="278" fillId="0" borderId="0"/>
    <xf numFmtId="0" fontId="270" fillId="0" borderId="112"/>
    <xf numFmtId="0" fontId="208" fillId="0" borderId="0"/>
    <xf numFmtId="0" fontId="19" fillId="0" borderId="0"/>
    <xf numFmtId="0" fontId="270" fillId="0" borderId="112"/>
    <xf numFmtId="0" fontId="270" fillId="0" borderId="112"/>
    <xf numFmtId="0" fontId="19" fillId="43" borderId="0"/>
    <xf numFmtId="0" fontId="70" fillId="0" borderId="0"/>
    <xf numFmtId="0" fontId="139" fillId="44" borderId="61"/>
    <xf numFmtId="0" fontId="278" fillId="0" borderId="0"/>
    <xf numFmtId="0" fontId="19" fillId="0" borderId="0"/>
    <xf numFmtId="0" fontId="278" fillId="0" borderId="0"/>
    <xf numFmtId="0" fontId="19" fillId="0" borderId="0"/>
    <xf numFmtId="0" fontId="70" fillId="0" borderId="0"/>
    <xf numFmtId="0" fontId="70" fillId="0" borderId="0"/>
    <xf numFmtId="0" fontId="19" fillId="0" borderId="0"/>
    <xf numFmtId="0" fontId="278" fillId="48" borderId="83"/>
    <xf numFmtId="0" fontId="70" fillId="0" borderId="0"/>
    <xf numFmtId="0" fontId="278" fillId="48" borderId="83"/>
    <xf numFmtId="0" fontId="19" fillId="0" borderId="0"/>
    <xf numFmtId="0" fontId="70" fillId="0" borderId="0"/>
    <xf numFmtId="0" fontId="278" fillId="0" borderId="0"/>
    <xf numFmtId="0" fontId="70" fillId="0" borderId="0"/>
    <xf numFmtId="0" fontId="278" fillId="0" borderId="0"/>
    <xf numFmtId="0" fontId="19" fillId="0" borderId="0"/>
    <xf numFmtId="0" fontId="70" fillId="0" borderId="0"/>
    <xf numFmtId="0" fontId="19" fillId="0" borderId="0"/>
    <xf numFmtId="0" fontId="56" fillId="0" borderId="52"/>
    <xf numFmtId="0" fontId="19" fillId="0" borderId="0"/>
    <xf numFmtId="0" fontId="278" fillId="0" borderId="0"/>
    <xf numFmtId="0" fontId="70" fillId="0" borderId="0"/>
    <xf numFmtId="0" fontId="278" fillId="0" borderId="0"/>
    <xf numFmtId="0" fontId="272" fillId="82" borderId="116"/>
    <xf numFmtId="0" fontId="70" fillId="0" borderId="0"/>
    <xf numFmtId="0" fontId="278" fillId="0" borderId="0"/>
    <xf numFmtId="0" fontId="70" fillId="0" borderId="0"/>
    <xf numFmtId="0" fontId="278" fillId="0" borderId="0"/>
    <xf numFmtId="0" fontId="70" fillId="0" borderId="0"/>
    <xf numFmtId="0" fontId="19" fillId="0" borderId="0"/>
    <xf numFmtId="0" fontId="74" fillId="59" borderId="0"/>
    <xf numFmtId="0" fontId="70" fillId="0" borderId="0"/>
    <xf numFmtId="0" fontId="278" fillId="0" borderId="0"/>
    <xf numFmtId="0" fontId="70" fillId="0" borderId="0"/>
    <xf numFmtId="0" fontId="278" fillId="0" borderId="0"/>
    <xf numFmtId="0" fontId="278" fillId="0" borderId="0"/>
    <xf numFmtId="0" fontId="278" fillId="0" borderId="0"/>
    <xf numFmtId="0" fontId="19" fillId="0" borderId="0"/>
    <xf numFmtId="0" fontId="19" fillId="0" borderId="0"/>
    <xf numFmtId="0" fontId="70" fillId="0" borderId="0"/>
    <xf numFmtId="0" fontId="253" fillId="48" borderId="83"/>
    <xf numFmtId="0" fontId="62" fillId="0" borderId="0"/>
    <xf numFmtId="0" fontId="278" fillId="0" borderId="0"/>
    <xf numFmtId="0" fontId="70" fillId="14" borderId="50"/>
    <xf numFmtId="0" fontId="70" fillId="0" borderId="0"/>
    <xf numFmtId="0" fontId="70" fillId="0" borderId="0"/>
    <xf numFmtId="0" fontId="113" fillId="0" borderId="0"/>
    <xf numFmtId="0" fontId="59" fillId="0" borderId="54"/>
    <xf numFmtId="0" fontId="70" fillId="0" borderId="0"/>
    <xf numFmtId="0" fontId="140" fillId="44" borderId="61"/>
    <xf numFmtId="0" fontId="19" fillId="0" borderId="0"/>
    <xf numFmtId="0" fontId="19" fillId="0" borderId="0"/>
    <xf numFmtId="0" fontId="70" fillId="0" borderId="0"/>
    <xf numFmtId="0" fontId="278" fillId="0" borderId="0"/>
    <xf numFmtId="0" fontId="278" fillId="0" borderId="0"/>
    <xf numFmtId="0" fontId="278" fillId="0" borderId="0"/>
    <xf numFmtId="0" fontId="50" fillId="0" borderId="0"/>
    <xf numFmtId="0" fontId="70" fillId="0" borderId="0"/>
    <xf numFmtId="0" fontId="270" fillId="0" borderId="112"/>
    <xf numFmtId="0" fontId="272" fillId="0" borderId="144"/>
    <xf numFmtId="0" fontId="19" fillId="0" borderId="0"/>
    <xf numFmtId="0" fontId="70" fillId="0" borderId="0"/>
    <xf numFmtId="0" fontId="19" fillId="0" borderId="0"/>
    <xf numFmtId="0" fontId="70" fillId="0" borderId="0"/>
    <xf numFmtId="0" fontId="19" fillId="0" borderId="0"/>
    <xf numFmtId="0" fontId="59" fillId="0" borderId="54"/>
    <xf numFmtId="0" fontId="19" fillId="0" borderId="0"/>
    <xf numFmtId="0" fontId="70" fillId="0" borderId="0"/>
    <xf numFmtId="0" fontId="19" fillId="0" borderId="0"/>
    <xf numFmtId="0" fontId="70" fillId="0" borderId="0"/>
    <xf numFmtId="0" fontId="19" fillId="0" borderId="0"/>
    <xf numFmtId="0" fontId="51" fillId="0" borderId="0"/>
    <xf numFmtId="0" fontId="19" fillId="0" borderId="0"/>
    <xf numFmtId="0" fontId="19" fillId="0" borderId="0"/>
    <xf numFmtId="0" fontId="278" fillId="0" borderId="0"/>
    <xf numFmtId="0" fontId="19" fillId="0" borderId="0"/>
    <xf numFmtId="0" fontId="46" fillId="0" borderId="0"/>
    <xf numFmtId="0" fontId="278" fillId="48" borderId="83"/>
    <xf numFmtId="0" fontId="64" fillId="0" borderId="55"/>
    <xf numFmtId="0" fontId="270" fillId="0" borderId="112"/>
    <xf numFmtId="0" fontId="70" fillId="0" borderId="0"/>
    <xf numFmtId="0" fontId="59" fillId="0" borderId="54"/>
    <xf numFmtId="0" fontId="278" fillId="0" borderId="0"/>
    <xf numFmtId="0" fontId="149" fillId="75" borderId="137"/>
    <xf numFmtId="0" fontId="19" fillId="0" borderId="0"/>
    <xf numFmtId="0" fontId="70" fillId="0" borderId="0"/>
    <xf numFmtId="0" fontId="70" fillId="0" borderId="0"/>
    <xf numFmtId="0" fontId="46" fillId="0" borderId="0"/>
    <xf numFmtId="0" fontId="70" fillId="0" borderId="0"/>
    <xf numFmtId="0" fontId="254" fillId="0" borderId="0"/>
    <xf numFmtId="0" fontId="70" fillId="0" borderId="0"/>
    <xf numFmtId="0" fontId="70" fillId="0" borderId="0"/>
    <xf numFmtId="0" fontId="70" fillId="0" borderId="0"/>
    <xf numFmtId="0" fontId="19" fillId="0" borderId="0"/>
    <xf numFmtId="0" fontId="278" fillId="0" borderId="0"/>
    <xf numFmtId="0" fontId="278" fillId="48" borderId="83"/>
    <xf numFmtId="0" fontId="19" fillId="0" borderId="0"/>
    <xf numFmtId="0" fontId="19" fillId="0" borderId="0"/>
    <xf numFmtId="0" fontId="70" fillId="0" borderId="0"/>
    <xf numFmtId="0" fontId="270" fillId="0" borderId="112"/>
    <xf numFmtId="0" fontId="278" fillId="0" borderId="0"/>
    <xf numFmtId="0" fontId="278" fillId="0" borderId="0"/>
    <xf numFmtId="0" fontId="70" fillId="0" borderId="0"/>
    <xf numFmtId="0" fontId="76" fillId="55" borderId="0"/>
    <xf numFmtId="0" fontId="139" fillId="44" borderId="61"/>
    <xf numFmtId="0" fontId="278" fillId="0" borderId="0"/>
    <xf numFmtId="0" fontId="19" fillId="0" borderId="0"/>
    <xf numFmtId="0" fontId="278" fillId="48" borderId="83"/>
    <xf numFmtId="0" fontId="45" fillId="59" borderId="0"/>
    <xf numFmtId="0" fontId="19" fillId="0" borderId="0"/>
    <xf numFmtId="0" fontId="278" fillId="0" borderId="0"/>
    <xf numFmtId="0" fontId="70" fillId="0" borderId="0"/>
    <xf numFmtId="0" fontId="278" fillId="0" borderId="0"/>
    <xf numFmtId="0" fontId="70" fillId="40" borderId="0"/>
    <xf numFmtId="0" fontId="19" fillId="0" borderId="0"/>
    <xf numFmtId="0" fontId="263" fillId="0" borderId="108"/>
    <xf numFmtId="0" fontId="19" fillId="0" borderId="0"/>
    <xf numFmtId="0" fontId="56" fillId="0" borderId="52"/>
    <xf numFmtId="0" fontId="139" fillId="44" borderId="61"/>
    <xf numFmtId="0" fontId="70" fillId="0" borderId="0"/>
    <xf numFmtId="0" fontId="19" fillId="0" borderId="0"/>
    <xf numFmtId="0" fontId="70" fillId="0" borderId="0"/>
    <xf numFmtId="0" fontId="19" fillId="0" borderId="0"/>
    <xf numFmtId="0" fontId="163" fillId="0" borderId="114"/>
    <xf numFmtId="0" fontId="278" fillId="0" borderId="0"/>
    <xf numFmtId="0" fontId="45" fillId="43" borderId="0"/>
    <xf numFmtId="0" fontId="49" fillId="0" borderId="0"/>
    <xf numFmtId="0" fontId="139" fillId="44" borderId="61"/>
    <xf numFmtId="0" fontId="278" fillId="0" borderId="0"/>
    <xf numFmtId="0" fontId="139" fillId="44" borderId="61"/>
    <xf numFmtId="0" fontId="19" fillId="0" borderId="0"/>
    <xf numFmtId="0" fontId="278" fillId="0" borderId="0"/>
    <xf numFmtId="0" fontId="270" fillId="0" borderId="112"/>
    <xf numFmtId="0" fontId="278" fillId="0" borderId="0"/>
    <xf numFmtId="0" fontId="278" fillId="0" borderId="0"/>
    <xf numFmtId="0" fontId="278" fillId="0" borderId="0"/>
    <xf numFmtId="0" fontId="70" fillId="0" borderId="0"/>
    <xf numFmtId="0" fontId="19" fillId="0" borderId="0"/>
    <xf numFmtId="0" fontId="278" fillId="0" borderId="0"/>
    <xf numFmtId="0" fontId="278" fillId="0" borderId="0"/>
    <xf numFmtId="0" fontId="19" fillId="0" borderId="0"/>
    <xf numFmtId="0" fontId="19" fillId="0" borderId="0"/>
    <xf numFmtId="0" fontId="70" fillId="0" borderId="0"/>
    <xf numFmtId="0" fontId="270" fillId="0" borderId="112"/>
    <xf numFmtId="0" fontId="19" fillId="0" borderId="0"/>
    <xf numFmtId="0" fontId="19" fillId="0" borderId="0"/>
    <xf numFmtId="0" fontId="278" fillId="0" borderId="0"/>
    <xf numFmtId="0" fontId="70" fillId="0" borderId="0"/>
    <xf numFmtId="0" fontId="139" fillId="44" borderId="61"/>
    <xf numFmtId="0" fontId="278" fillId="0" borderId="0"/>
    <xf numFmtId="0" fontId="278" fillId="48" borderId="83"/>
    <xf numFmtId="0" fontId="59" fillId="0" borderId="54"/>
    <xf numFmtId="0" fontId="59" fillId="0" borderId="54"/>
    <xf numFmtId="0" fontId="19" fillId="0" borderId="0"/>
    <xf numFmtId="0" fontId="19" fillId="0" borderId="0"/>
    <xf numFmtId="0" fontId="70" fillId="0" borderId="0"/>
    <xf numFmtId="0" fontId="278" fillId="0" borderId="0"/>
    <xf numFmtId="0" fontId="70" fillId="0" borderId="0"/>
    <xf numFmtId="0" fontId="19" fillId="0" borderId="0"/>
    <xf numFmtId="0" fontId="278" fillId="0" borderId="0"/>
    <xf numFmtId="0" fontId="70" fillId="40" borderId="0"/>
    <xf numFmtId="0" fontId="19" fillId="0" borderId="0"/>
    <xf numFmtId="0" fontId="70" fillId="0" borderId="0"/>
    <xf numFmtId="0" fontId="278" fillId="0" borderId="0"/>
    <xf numFmtId="0" fontId="70" fillId="0" borderId="0"/>
    <xf numFmtId="0" fontId="19" fillId="0" borderId="0"/>
    <xf numFmtId="0" fontId="70" fillId="0" borderId="0"/>
    <xf numFmtId="0" fontId="70" fillId="0" borderId="0"/>
    <xf numFmtId="0" fontId="8" fillId="45" borderId="0"/>
    <xf numFmtId="0" fontId="70" fillId="0" borderId="0"/>
    <xf numFmtId="0" fontId="278" fillId="0" borderId="0"/>
    <xf numFmtId="0" fontId="70" fillId="0" borderId="0"/>
    <xf numFmtId="0" fontId="278" fillId="0" borderId="0"/>
    <xf numFmtId="0" fontId="278" fillId="0" borderId="0"/>
    <xf numFmtId="0" fontId="139" fillId="44" borderId="61"/>
    <xf numFmtId="0" fontId="278" fillId="0" borderId="0"/>
    <xf numFmtId="0" fontId="70" fillId="0" borderId="0"/>
    <xf numFmtId="0" fontId="70" fillId="0" borderId="0"/>
    <xf numFmtId="0" fontId="19" fillId="48" borderId="0"/>
    <xf numFmtId="0" fontId="272" fillId="0" borderId="144"/>
    <xf numFmtId="0" fontId="70" fillId="0" borderId="0"/>
    <xf numFmtId="0" fontId="278" fillId="0" borderId="0"/>
    <xf numFmtId="0" fontId="70" fillId="0" borderId="0"/>
    <xf numFmtId="0" fontId="62" fillId="0" borderId="0"/>
    <xf numFmtId="0" fontId="278" fillId="0" borderId="0"/>
    <xf numFmtId="0" fontId="70" fillId="0" borderId="0"/>
    <xf numFmtId="0" fontId="139" fillId="44" borderId="61"/>
    <xf numFmtId="0" fontId="19" fillId="0" borderId="0"/>
    <xf numFmtId="0" fontId="278" fillId="48" borderId="83"/>
    <xf numFmtId="0" fontId="19" fillId="0" borderId="0"/>
    <xf numFmtId="0" fontId="19" fillId="0" borderId="0"/>
    <xf numFmtId="0" fontId="70" fillId="0" borderId="0"/>
    <xf numFmtId="0" fontId="70" fillId="0" borderId="0"/>
    <xf numFmtId="0" fontId="278" fillId="0" borderId="0"/>
    <xf numFmtId="0" fontId="19" fillId="0" borderId="0"/>
    <xf numFmtId="0" fontId="70" fillId="0" borderId="0"/>
    <xf numFmtId="0" fontId="70" fillId="0" borderId="0"/>
    <xf numFmtId="0" fontId="70" fillId="39" borderId="0"/>
    <xf numFmtId="0" fontId="19" fillId="0" borderId="0"/>
    <xf numFmtId="0" fontId="270" fillId="0" borderId="112"/>
    <xf numFmtId="0" fontId="19" fillId="0" borderId="0"/>
    <xf numFmtId="0" fontId="70" fillId="0" borderId="0"/>
    <xf numFmtId="0" fontId="270" fillId="0" borderId="112"/>
    <xf numFmtId="0" fontId="57" fillId="0" borderId="53"/>
    <xf numFmtId="0" fontId="8" fillId="51" borderId="0"/>
    <xf numFmtId="0" fontId="70" fillId="0" borderId="0"/>
    <xf numFmtId="0" fontId="70" fillId="0" borderId="0"/>
    <xf numFmtId="0" fontId="70" fillId="0" borderId="0"/>
    <xf numFmtId="0" fontId="19" fillId="0" borderId="0"/>
    <xf numFmtId="0" fontId="19" fillId="0" borderId="0"/>
    <xf numFmtId="0" fontId="74" fillId="56" borderId="0"/>
    <xf numFmtId="0" fontId="139" fillId="44" borderId="61"/>
    <xf numFmtId="0" fontId="59" fillId="0" borderId="54"/>
    <xf numFmtId="0" fontId="70" fillId="0" borderId="0"/>
    <xf numFmtId="0" fontId="70" fillId="0" borderId="0"/>
    <xf numFmtId="0" fontId="57" fillId="0" borderId="53"/>
    <xf numFmtId="0" fontId="70" fillId="0" borderId="0"/>
    <xf numFmtId="0" fontId="70" fillId="0" borderId="0"/>
    <xf numFmtId="0" fontId="19" fillId="0" borderId="0"/>
    <xf numFmtId="0" fontId="70" fillId="0" borderId="0"/>
    <xf numFmtId="0" fontId="70" fillId="0" borderId="0"/>
    <xf numFmtId="0" fontId="19" fillId="0" borderId="0"/>
    <xf numFmtId="0" fontId="278" fillId="0" borderId="0"/>
    <xf numFmtId="0" fontId="278" fillId="0" borderId="0"/>
    <xf numFmtId="0" fontId="70" fillId="0" borderId="0"/>
    <xf numFmtId="0" fontId="270" fillId="0" borderId="112"/>
    <xf numFmtId="0" fontId="278" fillId="0" borderId="0"/>
    <xf numFmtId="0" fontId="19" fillId="0" borderId="0"/>
    <xf numFmtId="0" fontId="70" fillId="0" borderId="0"/>
    <xf numFmtId="0" fontId="19" fillId="0" borderId="0"/>
    <xf numFmtId="0" fontId="141" fillId="0" borderId="77"/>
    <xf numFmtId="0" fontId="139" fillId="44" borderId="61"/>
    <xf numFmtId="0" fontId="70" fillId="0" borderId="0"/>
    <xf numFmtId="0" fontId="278" fillId="0" borderId="0"/>
    <xf numFmtId="0" fontId="79" fillId="0" borderId="116"/>
    <xf numFmtId="0" fontId="70" fillId="0" borderId="0"/>
    <xf numFmtId="0" fontId="70" fillId="0" borderId="0"/>
    <xf numFmtId="0" fontId="70" fillId="0" borderId="0"/>
    <xf numFmtId="0" fontId="70" fillId="0" borderId="0"/>
    <xf numFmtId="0" fontId="270" fillId="0" borderId="112"/>
    <xf numFmtId="0" fontId="278" fillId="0" borderId="0"/>
    <xf numFmtId="0" fontId="70" fillId="0" borderId="0"/>
    <xf numFmtId="0" fontId="19" fillId="0" borderId="0"/>
    <xf numFmtId="0" fontId="19" fillId="0" borderId="0"/>
    <xf numFmtId="0" fontId="19" fillId="0" borderId="0"/>
    <xf numFmtId="0" fontId="278" fillId="0" borderId="0"/>
    <xf numFmtId="0" fontId="70" fillId="0" borderId="0"/>
    <xf numFmtId="0" fontId="278" fillId="0" borderId="0"/>
    <xf numFmtId="0" fontId="70" fillId="41" borderId="0"/>
    <xf numFmtId="0" fontId="278" fillId="0" borderId="0"/>
    <xf numFmtId="0" fontId="79" fillId="0" borderId="116"/>
    <xf numFmtId="0" fontId="19" fillId="0" borderId="0"/>
    <xf numFmtId="0" fontId="70" fillId="0" borderId="0"/>
    <xf numFmtId="0" fontId="278" fillId="0" borderId="0"/>
    <xf numFmtId="0" fontId="70" fillId="0" borderId="0"/>
    <xf numFmtId="0" fontId="70" fillId="0" borderId="0"/>
    <xf numFmtId="0" fontId="272" fillId="0" borderId="144"/>
    <xf numFmtId="0" fontId="45" fillId="23" borderId="0"/>
    <xf numFmtId="0" fontId="278" fillId="0" borderId="0"/>
    <xf numFmtId="0" fontId="19" fillId="0" borderId="0"/>
    <xf numFmtId="0" fontId="19" fillId="0" borderId="0"/>
    <xf numFmtId="0" fontId="278" fillId="48" borderId="83"/>
    <xf numFmtId="0" fontId="278" fillId="0" borderId="0"/>
    <xf numFmtId="0" fontId="70" fillId="0" borderId="0"/>
    <xf numFmtId="0" fontId="74" fillId="47" borderId="0"/>
    <xf numFmtId="0" fontId="70" fillId="0" borderId="0"/>
    <xf numFmtId="0" fontId="278" fillId="0" borderId="0"/>
    <xf numFmtId="0" fontId="70" fillId="0" borderId="0"/>
    <xf numFmtId="0" fontId="19" fillId="0" borderId="0"/>
    <xf numFmtId="0" fontId="278" fillId="0" borderId="0"/>
    <xf numFmtId="0" fontId="70" fillId="0" borderId="0"/>
    <xf numFmtId="0" fontId="19" fillId="0" borderId="0"/>
    <xf numFmtId="0" fontId="70" fillId="0" borderId="0"/>
    <xf numFmtId="0" fontId="70" fillId="0" borderId="0"/>
    <xf numFmtId="0" fontId="70" fillId="0" borderId="0"/>
    <xf numFmtId="0" fontId="278" fillId="48" borderId="83"/>
    <xf numFmtId="0" fontId="19" fillId="0" borderId="0"/>
    <xf numFmtId="0" fontId="70" fillId="0" borderId="0"/>
    <xf numFmtId="0" fontId="278" fillId="0" borderId="0"/>
    <xf numFmtId="0" fontId="270" fillId="0" borderId="112"/>
    <xf numFmtId="0" fontId="19" fillId="0" borderId="0"/>
    <xf numFmtId="0" fontId="278" fillId="0" borderId="0"/>
    <xf numFmtId="0" fontId="270" fillId="0" borderId="112"/>
    <xf numFmtId="0" fontId="278" fillId="0" borderId="0"/>
    <xf numFmtId="0" fontId="70" fillId="0" borderId="0"/>
    <xf numFmtId="0" fontId="51" fillId="0" borderId="0"/>
    <xf numFmtId="0" fontId="278" fillId="0" borderId="0"/>
    <xf numFmtId="0" fontId="19" fillId="0" borderId="0"/>
    <xf numFmtId="0" fontId="270" fillId="0" borderId="112"/>
    <xf numFmtId="0" fontId="139" fillId="44" borderId="61"/>
    <xf numFmtId="0" fontId="70" fillId="0" borderId="0"/>
    <xf numFmtId="0" fontId="8" fillId="44" borderId="0"/>
    <xf numFmtId="0" fontId="278" fillId="0" borderId="0"/>
    <xf numFmtId="0" fontId="278" fillId="0" borderId="0"/>
    <xf numFmtId="0" fontId="19" fillId="0" borderId="0"/>
    <xf numFmtId="0" fontId="19" fillId="0" borderId="0"/>
    <xf numFmtId="0" fontId="70" fillId="0" borderId="0"/>
    <xf numFmtId="0" fontId="64" fillId="0" borderId="55"/>
    <xf numFmtId="0" fontId="70" fillId="0" borderId="0"/>
    <xf numFmtId="0" fontId="278" fillId="0" borderId="0"/>
    <xf numFmtId="0" fontId="19" fillId="0" borderId="0"/>
    <xf numFmtId="0" fontId="278" fillId="0" borderId="0"/>
    <xf numFmtId="0" fontId="19" fillId="0" borderId="0"/>
    <xf numFmtId="0" fontId="139" fillId="44" borderId="61"/>
    <xf numFmtId="0" fontId="19" fillId="0" borderId="0"/>
    <xf numFmtId="0" fontId="278" fillId="0" borderId="0"/>
    <xf numFmtId="0" fontId="132" fillId="0" borderId="0"/>
    <xf numFmtId="0" fontId="70" fillId="0" borderId="0"/>
    <xf numFmtId="0" fontId="64" fillId="0" borderId="55"/>
    <xf numFmtId="0" fontId="70" fillId="0" borderId="0"/>
    <xf numFmtId="0" fontId="139" fillId="44" borderId="61"/>
    <xf numFmtId="0" fontId="19" fillId="0" borderId="0"/>
    <xf numFmtId="0" fontId="278" fillId="0" borderId="0"/>
    <xf numFmtId="0" fontId="70" fillId="0" borderId="0"/>
    <xf numFmtId="0" fontId="146" fillId="0" borderId="146"/>
    <xf numFmtId="0" fontId="278" fillId="48" borderId="83"/>
    <xf numFmtId="0" fontId="19" fillId="0" borderId="0"/>
    <xf numFmtId="0" fontId="59" fillId="0" borderId="54"/>
    <xf numFmtId="0" fontId="19" fillId="0" borderId="0"/>
    <xf numFmtId="0" fontId="70" fillId="0" borderId="0"/>
    <xf numFmtId="0" fontId="139" fillId="44" borderId="61"/>
    <xf numFmtId="0" fontId="276" fillId="0" borderId="0"/>
    <xf numFmtId="0" fontId="278" fillId="0" borderId="0"/>
    <xf numFmtId="0" fontId="278" fillId="0" borderId="0"/>
    <xf numFmtId="0" fontId="278" fillId="0" borderId="0"/>
    <xf numFmtId="0" fontId="19" fillId="0" borderId="0"/>
    <xf numFmtId="0" fontId="278" fillId="0" borderId="0"/>
    <xf numFmtId="0" fontId="139" fillId="44" borderId="61"/>
    <xf numFmtId="0" fontId="8" fillId="51" borderId="0"/>
    <xf numFmtId="0" fontId="19" fillId="0" borderId="0"/>
    <xf numFmtId="0" fontId="265" fillId="0" borderId="0"/>
    <xf numFmtId="0" fontId="278" fillId="48" borderId="83"/>
    <xf numFmtId="0" fontId="278" fillId="0" borderId="0"/>
    <xf numFmtId="0" fontId="70" fillId="0" borderId="0"/>
    <xf numFmtId="0" fontId="278" fillId="0" borderId="0"/>
    <xf numFmtId="0" fontId="70" fillId="0" borderId="0"/>
    <xf numFmtId="0" fontId="70" fillId="0" borderId="0"/>
    <xf numFmtId="0" fontId="70" fillId="0" borderId="0"/>
    <xf numFmtId="0" fontId="70" fillId="0" borderId="0"/>
    <xf numFmtId="0" fontId="70" fillId="0" borderId="0"/>
    <xf numFmtId="0" fontId="70" fillId="0" borderId="0"/>
    <xf numFmtId="0" fontId="59" fillId="0" borderId="54"/>
    <xf numFmtId="0" fontId="40" fillId="52" borderId="47"/>
    <xf numFmtId="0" fontId="19" fillId="0" borderId="0"/>
    <xf numFmtId="0" fontId="19" fillId="0" borderId="0"/>
    <xf numFmtId="0" fontId="139" fillId="44" borderId="61"/>
    <xf numFmtId="0" fontId="278" fillId="0" borderId="0"/>
    <xf numFmtId="0" fontId="59" fillId="0" borderId="54"/>
    <xf numFmtId="0" fontId="70" fillId="0" borderId="0"/>
    <xf numFmtId="0" fontId="19" fillId="0" borderId="0"/>
    <xf numFmtId="0" fontId="19" fillId="25" borderId="0"/>
    <xf numFmtId="0" fontId="70" fillId="0" borderId="0"/>
    <xf numFmtId="0" fontId="278" fillId="0" borderId="0"/>
    <xf numFmtId="0" fontId="8" fillId="44" borderId="0"/>
    <xf numFmtId="0" fontId="208" fillId="0" borderId="0"/>
    <xf numFmtId="0" fontId="70" fillId="0" borderId="0"/>
    <xf numFmtId="0" fontId="70" fillId="0" borderId="0"/>
    <xf numFmtId="0" fontId="70" fillId="0" borderId="0"/>
    <xf numFmtId="0" fontId="99" fillId="45" borderId="61"/>
    <xf numFmtId="0" fontId="270" fillId="0" borderId="112"/>
    <xf numFmtId="0" fontId="70" fillId="0" borderId="0"/>
    <xf numFmtId="0" fontId="228" fillId="45" borderId="84"/>
    <xf numFmtId="0" fontId="134" fillId="0" borderId="110"/>
    <xf numFmtId="0" fontId="278" fillId="48" borderId="83"/>
    <xf numFmtId="0" fontId="70" fillId="0" borderId="0"/>
    <xf numFmtId="0" fontId="70" fillId="0" borderId="0"/>
    <xf numFmtId="0" fontId="19" fillId="0" borderId="0"/>
    <xf numFmtId="0" fontId="62" fillId="0" borderId="0"/>
    <xf numFmtId="0" fontId="85" fillId="0" borderId="144"/>
    <xf numFmtId="0" fontId="266" fillId="0" borderId="109"/>
    <xf numFmtId="0" fontId="278" fillId="0" borderId="0"/>
    <xf numFmtId="0" fontId="56" fillId="0" borderId="52"/>
    <xf numFmtId="0" fontId="70" fillId="0" borderId="0"/>
    <xf numFmtId="0" fontId="19" fillId="0" borderId="0"/>
    <xf numFmtId="0" fontId="278" fillId="0" borderId="0"/>
    <xf numFmtId="0" fontId="19" fillId="0" borderId="0"/>
    <xf numFmtId="0" fontId="46" fillId="0" borderId="0"/>
    <xf numFmtId="0" fontId="19" fillId="0" borderId="0"/>
    <xf numFmtId="0" fontId="139" fillId="44" borderId="61"/>
    <xf numFmtId="0" fontId="70" fillId="0" borderId="0"/>
    <xf numFmtId="0" fontId="70" fillId="0" borderId="0"/>
    <xf numFmtId="0" fontId="216" fillId="2" borderId="0"/>
    <xf numFmtId="0" fontId="59" fillId="0" borderId="54"/>
    <xf numFmtId="0" fontId="278" fillId="0" borderId="0"/>
    <xf numFmtId="0" fontId="46" fillId="0" borderId="0"/>
    <xf numFmtId="0" fontId="278" fillId="0" borderId="0"/>
    <xf numFmtId="0" fontId="70" fillId="0" borderId="0"/>
    <xf numFmtId="0" fontId="270" fillId="0" borderId="112"/>
    <xf numFmtId="0" fontId="19" fillId="0" borderId="0"/>
    <xf numFmtId="0" fontId="278" fillId="0" borderId="0"/>
    <xf numFmtId="0" fontId="70" fillId="0" borderId="0"/>
    <xf numFmtId="0" fontId="59" fillId="0" borderId="54"/>
    <xf numFmtId="0" fontId="270" fillId="0" borderId="112"/>
    <xf numFmtId="0" fontId="139" fillId="44" borderId="61"/>
    <xf numFmtId="0" fontId="70" fillId="0" borderId="0"/>
    <xf numFmtId="0" fontId="62" fillId="0" borderId="0"/>
    <xf numFmtId="0" fontId="63" fillId="0" borderId="55"/>
    <xf numFmtId="0" fontId="19" fillId="0" borderId="0"/>
    <xf numFmtId="0" fontId="70" fillId="0" borderId="0"/>
    <xf numFmtId="0" fontId="59" fillId="0" borderId="54"/>
    <xf numFmtId="0" fontId="70" fillId="0" borderId="0"/>
    <xf numFmtId="0" fontId="19" fillId="0" borderId="0"/>
    <xf numFmtId="0" fontId="19" fillId="0" borderId="0"/>
    <xf numFmtId="0" fontId="19" fillId="0" borderId="0"/>
    <xf numFmtId="0" fontId="278" fillId="0" borderId="0"/>
    <xf numFmtId="0" fontId="70" fillId="0" borderId="0"/>
    <xf numFmtId="0" fontId="278" fillId="48" borderId="83"/>
    <xf numFmtId="0" fontId="19" fillId="32" borderId="0"/>
    <xf numFmtId="0" fontId="19" fillId="0" borderId="0"/>
    <xf numFmtId="0" fontId="70" fillId="0" borderId="0"/>
    <xf numFmtId="0" fontId="19" fillId="0" borderId="0"/>
    <xf numFmtId="0" fontId="278" fillId="0" borderId="0"/>
    <xf numFmtId="0" fontId="278" fillId="0" borderId="0"/>
    <xf numFmtId="0" fontId="70" fillId="0" borderId="0"/>
    <xf numFmtId="0" fontId="19" fillId="0" borderId="0"/>
    <xf numFmtId="0" fontId="278" fillId="48" borderId="83"/>
    <xf numFmtId="0" fontId="272" fillId="74" borderId="0"/>
    <xf numFmtId="0" fontId="278" fillId="0" borderId="0"/>
    <xf numFmtId="0" fontId="70" fillId="0" borderId="0"/>
    <xf numFmtId="0" fontId="19" fillId="0" borderId="0"/>
    <xf numFmtId="0" fontId="270" fillId="0" borderId="112"/>
    <xf numFmtId="0" fontId="278" fillId="0" borderId="0"/>
    <xf numFmtId="0" fontId="270" fillId="0" borderId="112"/>
    <xf numFmtId="0" fontId="278" fillId="0" borderId="0"/>
    <xf numFmtId="0" fontId="70" fillId="0" borderId="0"/>
    <xf numFmtId="0" fontId="19" fillId="0" borderId="0"/>
    <xf numFmtId="0" fontId="70" fillId="0" borderId="0"/>
    <xf numFmtId="0" fontId="278" fillId="0" borderId="0"/>
    <xf numFmtId="0" fontId="19" fillId="0" borderId="0"/>
    <xf numFmtId="0" fontId="70" fillId="0" borderId="0"/>
    <xf numFmtId="0" fontId="50" fillId="0" borderId="0"/>
    <xf numFmtId="0" fontId="278" fillId="0" borderId="0"/>
    <xf numFmtId="0" fontId="70" fillId="0" borderId="0"/>
    <xf numFmtId="0" fontId="19" fillId="0" borderId="0"/>
    <xf numFmtId="0" fontId="8" fillId="52" borderId="0"/>
    <xf numFmtId="0" fontId="19" fillId="0" borderId="0"/>
    <xf numFmtId="0" fontId="278" fillId="0" borderId="0"/>
    <xf numFmtId="0" fontId="19" fillId="0" borderId="0"/>
    <xf numFmtId="0" fontId="278" fillId="0" borderId="0"/>
    <xf numFmtId="0" fontId="8" fillId="47" borderId="0"/>
    <xf numFmtId="0" fontId="70" fillId="14" borderId="50"/>
    <xf numFmtId="0" fontId="231" fillId="94" borderId="40"/>
    <xf numFmtId="0" fontId="278" fillId="0" borderId="0"/>
    <xf numFmtId="0" fontId="278" fillId="0" borderId="0"/>
    <xf numFmtId="0" fontId="19" fillId="0" borderId="0"/>
    <xf numFmtId="0" fontId="64" fillId="0" borderId="55"/>
    <xf numFmtId="0" fontId="278" fillId="0" borderId="0"/>
    <xf numFmtId="0" fontId="278" fillId="0" borderId="0"/>
    <xf numFmtId="0" fontId="70" fillId="0" borderId="0"/>
    <xf numFmtId="0" fontId="19" fillId="0" borderId="0"/>
    <xf numFmtId="0" fontId="70" fillId="0" borderId="0"/>
    <xf numFmtId="0" fontId="70" fillId="0" borderId="0"/>
    <xf numFmtId="0" fontId="70" fillId="0" borderId="0"/>
    <xf numFmtId="0" fontId="270" fillId="0" borderId="112"/>
    <xf numFmtId="0" fontId="70" fillId="0" borderId="0"/>
    <xf numFmtId="0" fontId="51" fillId="0" borderId="0"/>
    <xf numFmtId="0" fontId="70" fillId="0" borderId="0"/>
    <xf numFmtId="0" fontId="270" fillId="0" borderId="112"/>
    <xf numFmtId="0" fontId="19" fillId="0" borderId="0"/>
    <xf numFmtId="0" fontId="278" fillId="0" borderId="0"/>
    <xf numFmtId="0" fontId="45" fillId="38" borderId="0"/>
    <xf numFmtId="0" fontId="19" fillId="0" borderId="0"/>
    <xf numFmtId="0" fontId="19" fillId="0" borderId="0"/>
    <xf numFmtId="0" fontId="70" fillId="49" borderId="0"/>
    <xf numFmtId="0" fontId="278" fillId="0" borderId="0"/>
    <xf numFmtId="0" fontId="70" fillId="0" borderId="0"/>
    <xf numFmtId="0" fontId="102" fillId="64" borderId="62"/>
    <xf numFmtId="0" fontId="278" fillId="0" borderId="0"/>
    <xf numFmtId="0" fontId="56" fillId="0" borderId="52"/>
    <xf numFmtId="0" fontId="70" fillId="0" borderId="0"/>
    <xf numFmtId="0" fontId="278" fillId="0" borderId="0"/>
    <xf numFmtId="0" fontId="19" fillId="0" borderId="0"/>
    <xf numFmtId="0" fontId="19" fillId="0" borderId="0"/>
    <xf numFmtId="0" fontId="70" fillId="0" borderId="0"/>
    <xf numFmtId="0" fontId="70" fillId="0" borderId="0"/>
    <xf numFmtId="0" fontId="70" fillId="0" borderId="0"/>
    <xf numFmtId="0" fontId="19" fillId="16" borderId="0"/>
    <xf numFmtId="0" fontId="70" fillId="0" borderId="0"/>
    <xf numFmtId="0" fontId="70" fillId="0" borderId="0"/>
    <xf numFmtId="0" fontId="278" fillId="48" borderId="83"/>
    <xf numFmtId="0" fontId="278" fillId="0" borderId="0"/>
    <xf numFmtId="0" fontId="139" fillId="44" borderId="61"/>
    <xf numFmtId="0" fontId="70" fillId="0" borderId="0"/>
    <xf numFmtId="0" fontId="70" fillId="0" borderId="0"/>
    <xf numFmtId="0" fontId="70" fillId="0" borderId="0"/>
    <xf numFmtId="0" fontId="70" fillId="0" borderId="0"/>
    <xf numFmtId="0" fontId="19" fillId="0" borderId="0"/>
    <xf numFmtId="0" fontId="70" fillId="0" borderId="0"/>
    <xf numFmtId="0" fontId="278" fillId="0" borderId="0"/>
    <xf numFmtId="0" fontId="19" fillId="0" borderId="0"/>
    <xf numFmtId="0" fontId="70" fillId="0" borderId="0"/>
    <xf numFmtId="0" fontId="19" fillId="0" borderId="0"/>
    <xf numFmtId="0" fontId="70" fillId="0" borderId="0"/>
    <xf numFmtId="0" fontId="19" fillId="0" borderId="0"/>
    <xf numFmtId="0" fontId="19" fillId="0" borderId="0"/>
    <xf numFmtId="0" fontId="278" fillId="0" borderId="0"/>
    <xf numFmtId="0" fontId="19" fillId="0" borderId="0"/>
    <xf numFmtId="0" fontId="19" fillId="0" borderId="0"/>
    <xf numFmtId="0" fontId="278" fillId="61" borderId="0"/>
    <xf numFmtId="0" fontId="278" fillId="0" borderId="0"/>
    <xf numFmtId="0" fontId="70" fillId="0" borderId="0"/>
    <xf numFmtId="0" fontId="70" fillId="50" borderId="0"/>
    <xf numFmtId="0" fontId="19" fillId="0" borderId="0"/>
    <xf numFmtId="0" fontId="70" fillId="0" borderId="0"/>
    <xf numFmtId="0" fontId="59" fillId="0" borderId="54"/>
    <xf numFmtId="0" fontId="70" fillId="0" borderId="0"/>
    <xf numFmtId="0" fontId="278" fillId="0" borderId="0"/>
    <xf numFmtId="0" fontId="278" fillId="0" borderId="0"/>
    <xf numFmtId="0" fontId="278" fillId="0" borderId="0"/>
    <xf numFmtId="0" fontId="70" fillId="0" borderId="0"/>
    <xf numFmtId="0" fontId="139" fillId="44" borderId="61"/>
    <xf numFmtId="0" fontId="19" fillId="0" borderId="0"/>
    <xf numFmtId="0" fontId="70" fillId="0" borderId="0"/>
    <xf numFmtId="0" fontId="278" fillId="0" borderId="0"/>
    <xf numFmtId="0" fontId="19" fillId="0" borderId="0"/>
    <xf numFmtId="0" fontId="270" fillId="0" borderId="112"/>
    <xf numFmtId="0" fontId="70" fillId="0" borderId="0"/>
    <xf numFmtId="0" fontId="19" fillId="0" borderId="0"/>
    <xf numFmtId="0" fontId="139" fillId="44" borderId="61"/>
    <xf numFmtId="0" fontId="19" fillId="0" borderId="0"/>
    <xf numFmtId="0" fontId="113" fillId="0" borderId="0"/>
    <xf numFmtId="0" fontId="139" fillId="44" borderId="61"/>
    <xf numFmtId="0" fontId="19" fillId="40" borderId="0"/>
    <xf numFmtId="0" fontId="278" fillId="0" borderId="0"/>
    <xf numFmtId="0" fontId="70" fillId="0" borderId="0"/>
    <xf numFmtId="0" fontId="19" fillId="0" borderId="0"/>
    <xf numFmtId="0" fontId="19" fillId="0" borderId="0"/>
    <xf numFmtId="0" fontId="70" fillId="0" borderId="0"/>
    <xf numFmtId="0" fontId="278" fillId="0" borderId="0"/>
    <xf numFmtId="0" fontId="270" fillId="0" borderId="112"/>
    <xf numFmtId="0" fontId="19" fillId="0" borderId="0"/>
    <xf numFmtId="0" fontId="70" fillId="46" borderId="0"/>
    <xf numFmtId="0" fontId="57" fillId="0" borderId="53"/>
    <xf numFmtId="0" fontId="70" fillId="0" borderId="0"/>
    <xf numFmtId="0" fontId="19" fillId="0" borderId="0"/>
    <xf numFmtId="0" fontId="278" fillId="0" borderId="0"/>
    <xf numFmtId="0" fontId="70" fillId="0" borderId="0"/>
    <xf numFmtId="0" fontId="56" fillId="0" borderId="52"/>
    <xf numFmtId="0" fontId="19" fillId="0" borderId="0"/>
    <xf numFmtId="0" fontId="270" fillId="0" borderId="112"/>
    <xf numFmtId="0" fontId="70" fillId="0" borderId="0"/>
    <xf numFmtId="0" fontId="19" fillId="0" borderId="0"/>
    <xf numFmtId="0" fontId="81" fillId="0" borderId="114"/>
    <xf numFmtId="0" fontId="139" fillId="44" borderId="61"/>
    <xf numFmtId="0" fontId="278" fillId="0" borderId="0"/>
    <xf numFmtId="0" fontId="278" fillId="0" borderId="0"/>
    <xf numFmtId="0" fontId="278" fillId="0" borderId="0"/>
    <xf numFmtId="0" fontId="19" fillId="0" borderId="0"/>
    <xf numFmtId="0" fontId="19" fillId="43" borderId="0"/>
    <xf numFmtId="0" fontId="70" fillId="44" borderId="0"/>
    <xf numFmtId="0" fontId="52" fillId="0" borderId="0"/>
    <xf numFmtId="0" fontId="70" fillId="0" borderId="0"/>
    <xf numFmtId="0" fontId="19" fillId="43" borderId="0"/>
    <xf numFmtId="0" fontId="19" fillId="0" borderId="0"/>
    <xf numFmtId="0" fontId="70" fillId="0" borderId="0"/>
    <xf numFmtId="0" fontId="70" fillId="0" borderId="0"/>
    <xf numFmtId="0" fontId="70" fillId="0" borderId="0"/>
    <xf numFmtId="0" fontId="213" fillId="0" borderId="0"/>
    <xf numFmtId="0" fontId="19" fillId="0" borderId="0"/>
    <xf numFmtId="0" fontId="19" fillId="0" borderId="0"/>
    <xf numFmtId="0" fontId="278" fillId="48" borderId="83"/>
    <xf numFmtId="0" fontId="74" fillId="53" borderId="0"/>
    <xf numFmtId="0" fontId="70" fillId="0" borderId="0"/>
    <xf numFmtId="0" fontId="70" fillId="0" borderId="0"/>
    <xf numFmtId="0" fontId="19" fillId="37" borderId="0"/>
    <xf numFmtId="0" fontId="19" fillId="0" borderId="0"/>
    <xf numFmtId="0" fontId="19" fillId="0" borderId="0"/>
    <xf numFmtId="0" fontId="259" fillId="0" borderId="0"/>
    <xf numFmtId="0" fontId="70" fillId="0" borderId="0"/>
    <xf numFmtId="0" fontId="70" fillId="0" borderId="0"/>
    <xf numFmtId="0" fontId="49" fillId="0" borderId="0"/>
    <xf numFmtId="0" fontId="70" fillId="0" borderId="0"/>
    <xf numFmtId="0" fontId="19" fillId="0" borderId="0"/>
    <xf numFmtId="0" fontId="56" fillId="0" borderId="52"/>
    <xf numFmtId="0" fontId="278" fillId="0" borderId="0"/>
    <xf numFmtId="0" fontId="19" fillId="0" borderId="0"/>
    <xf numFmtId="0" fontId="58" fillId="0" borderId="0"/>
    <xf numFmtId="0" fontId="70" fillId="0" borderId="0"/>
    <xf numFmtId="0" fontId="19" fillId="0" borderId="0"/>
    <xf numFmtId="0" fontId="59" fillId="0" borderId="54"/>
    <xf numFmtId="0" fontId="19" fillId="0" borderId="0"/>
    <xf numFmtId="0" fontId="278" fillId="0" borderId="0"/>
    <xf numFmtId="0" fontId="278" fillId="0" borderId="0"/>
    <xf numFmtId="0" fontId="58" fillId="0" borderId="0"/>
    <xf numFmtId="0" fontId="70" fillId="14" borderId="50"/>
    <xf numFmtId="0" fontId="278" fillId="0" borderId="0"/>
    <xf numFmtId="0" fontId="70" fillId="0" borderId="0"/>
    <xf numFmtId="0" fontId="70" fillId="0" borderId="0"/>
    <xf numFmtId="0" fontId="70" fillId="0" borderId="0"/>
    <xf numFmtId="0" fontId="278" fillId="0" borderId="0"/>
    <xf numFmtId="0" fontId="278" fillId="0" borderId="0"/>
    <xf numFmtId="0" fontId="70" fillId="0" borderId="0"/>
    <xf numFmtId="0" fontId="70" fillId="0" borderId="0"/>
    <xf numFmtId="0" fontId="270" fillId="0" borderId="112"/>
    <xf numFmtId="0" fontId="70" fillId="0" borderId="0"/>
    <xf numFmtId="0" fontId="56" fillId="0" borderId="52"/>
    <xf numFmtId="0" fontId="19" fillId="0" borderId="0"/>
    <xf numFmtId="0" fontId="19" fillId="0" borderId="0"/>
    <xf numFmtId="0" fontId="278" fillId="48" borderId="83"/>
    <xf numFmtId="0" fontId="278" fillId="0" borderId="67"/>
    <xf numFmtId="0" fontId="56" fillId="0" borderId="52"/>
    <xf numFmtId="0" fontId="278" fillId="0" borderId="0"/>
    <xf numFmtId="0" fontId="228" fillId="45" borderId="84"/>
    <xf numFmtId="0" fontId="56" fillId="0" borderId="52"/>
    <xf numFmtId="0" fontId="278" fillId="48" borderId="83"/>
    <xf numFmtId="0" fontId="278" fillId="0" borderId="0"/>
    <xf numFmtId="0" fontId="19" fillId="40" borderId="0"/>
    <xf numFmtId="0" fontId="278" fillId="0" borderId="0"/>
    <xf numFmtId="0" fontId="59" fillId="0" borderId="54"/>
    <xf numFmtId="0" fontId="270" fillId="0" borderId="112"/>
    <xf numFmtId="0" fontId="70" fillId="0" borderId="0"/>
    <xf numFmtId="0" fontId="64" fillId="0" borderId="55"/>
    <xf numFmtId="0" fontId="79" fillId="0" borderId="168"/>
    <xf numFmtId="0" fontId="278" fillId="0" borderId="0"/>
    <xf numFmtId="0" fontId="70" fillId="0" borderId="0"/>
    <xf numFmtId="0" fontId="19" fillId="0" borderId="0"/>
    <xf numFmtId="0" fontId="139" fillId="44" borderId="61"/>
    <xf numFmtId="0" fontId="19" fillId="0" borderId="0"/>
    <xf numFmtId="0" fontId="46" fillId="0" borderId="0"/>
    <xf numFmtId="0" fontId="70" fillId="0" borderId="0"/>
    <xf numFmtId="0" fontId="64" fillId="0" borderId="55"/>
    <xf numFmtId="0" fontId="19" fillId="0" borderId="0"/>
    <xf numFmtId="0" fontId="70" fillId="0" borderId="0"/>
    <xf numFmtId="0" fontId="70" fillId="0" borderId="0"/>
    <xf numFmtId="0" fontId="19" fillId="0" borderId="0"/>
    <xf numFmtId="0" fontId="70" fillId="0" borderId="0"/>
    <xf numFmtId="0" fontId="70" fillId="0" borderId="0"/>
    <xf numFmtId="0" fontId="56" fillId="0" borderId="52"/>
    <xf numFmtId="0" fontId="70" fillId="0" borderId="0"/>
    <xf numFmtId="0" fontId="19" fillId="0" borderId="0"/>
    <xf numFmtId="0" fontId="70" fillId="0" borderId="0"/>
    <xf numFmtId="0" fontId="70" fillId="0" borderId="0"/>
    <xf numFmtId="0" fontId="278" fillId="0" borderId="0"/>
    <xf numFmtId="0" fontId="70" fillId="0" borderId="0"/>
    <xf numFmtId="0" fontId="19" fillId="0" borderId="0"/>
    <xf numFmtId="0" fontId="272" fillId="0" borderId="0"/>
    <xf numFmtId="0" fontId="278" fillId="0" borderId="0"/>
    <xf numFmtId="0" fontId="70" fillId="0" borderId="0"/>
    <xf numFmtId="0" fontId="70" fillId="0" borderId="0"/>
    <xf numFmtId="0" fontId="19" fillId="0" borderId="0"/>
    <xf numFmtId="0" fontId="278" fillId="0" borderId="0"/>
    <xf numFmtId="0" fontId="278" fillId="0" borderId="0"/>
    <xf numFmtId="0" fontId="70" fillId="0" borderId="0"/>
    <xf numFmtId="0" fontId="278" fillId="0" borderId="0"/>
    <xf numFmtId="0" fontId="70" fillId="0" borderId="0"/>
    <xf numFmtId="0" fontId="278" fillId="48" borderId="83"/>
    <xf numFmtId="0" fontId="19" fillId="0" borderId="0"/>
    <xf numFmtId="0" fontId="98" fillId="45" borderId="47"/>
    <xf numFmtId="0" fontId="139" fillId="44" borderId="61"/>
    <xf numFmtId="0" fontId="278" fillId="48" borderId="83"/>
    <xf numFmtId="0" fontId="70" fillId="0" borderId="0"/>
    <xf numFmtId="0" fontId="70" fillId="0" borderId="0"/>
    <xf numFmtId="0" fontId="70" fillId="0" borderId="0"/>
    <xf numFmtId="0" fontId="19" fillId="0" borderId="0"/>
    <xf numFmtId="0" fontId="104" fillId="0" borderId="63"/>
    <xf numFmtId="0" fontId="81" fillId="0" borderId="132"/>
    <xf numFmtId="0" fontId="278" fillId="48" borderId="83"/>
    <xf numFmtId="0" fontId="19" fillId="0" borderId="0"/>
    <xf numFmtId="0" fontId="278" fillId="0" borderId="0"/>
    <xf numFmtId="0" fontId="70" fillId="0" borderId="0"/>
    <xf numFmtId="0" fontId="99" fillId="45" borderId="61"/>
    <xf numFmtId="0" fontId="70" fillId="39" borderId="0"/>
    <xf numFmtId="0" fontId="278" fillId="0" borderId="0"/>
    <xf numFmtId="0" fontId="19" fillId="0" borderId="0"/>
    <xf numFmtId="0" fontId="70" fillId="0" borderId="0"/>
    <xf numFmtId="0" fontId="19" fillId="0" borderId="0"/>
    <xf numFmtId="0" fontId="19" fillId="0" borderId="0"/>
    <xf numFmtId="0" fontId="70" fillId="0" borderId="0"/>
    <xf numFmtId="0" fontId="59" fillId="0" borderId="54"/>
    <xf numFmtId="0" fontId="278" fillId="0" borderId="0"/>
    <xf numFmtId="0" fontId="74" fillId="49" borderId="0"/>
    <xf numFmtId="0" fontId="19" fillId="0" borderId="0"/>
    <xf numFmtId="0" fontId="270" fillId="0" borderId="112"/>
    <xf numFmtId="0" fontId="270" fillId="0" borderId="112"/>
    <xf numFmtId="0" fontId="278" fillId="48" borderId="83"/>
    <xf numFmtId="0" fontId="19" fillId="0" borderId="0"/>
    <xf numFmtId="0" fontId="19" fillId="0" borderId="0"/>
    <xf numFmtId="0" fontId="19" fillId="0" borderId="0"/>
    <xf numFmtId="0" fontId="70" fillId="0" borderId="0"/>
    <xf numFmtId="0" fontId="70" fillId="0" borderId="0"/>
    <xf numFmtId="0" fontId="278" fillId="0" borderId="0"/>
    <xf numFmtId="0" fontId="193" fillId="0" borderId="0"/>
    <xf numFmtId="0" fontId="278" fillId="0" borderId="0"/>
    <xf numFmtId="0" fontId="278" fillId="0" borderId="0"/>
    <xf numFmtId="0" fontId="278" fillId="0" borderId="0"/>
    <xf numFmtId="0" fontId="19" fillId="0" borderId="0"/>
    <xf numFmtId="0" fontId="278" fillId="0" borderId="0"/>
    <xf numFmtId="0" fontId="278" fillId="0" borderId="0"/>
    <xf numFmtId="0" fontId="70" fillId="0" borderId="0"/>
    <xf numFmtId="0" fontId="116" fillId="0" borderId="0"/>
    <xf numFmtId="0" fontId="270" fillId="0" borderId="112"/>
    <xf numFmtId="0" fontId="56" fillId="0" borderId="52"/>
    <xf numFmtId="0" fontId="278" fillId="0" borderId="0"/>
    <xf numFmtId="0" fontId="70" fillId="0" borderId="0"/>
    <xf numFmtId="0" fontId="70" fillId="0" borderId="0"/>
    <xf numFmtId="0" fontId="19" fillId="0" borderId="0"/>
    <xf numFmtId="0" fontId="278" fillId="0" borderId="0"/>
    <xf numFmtId="0" fontId="70" fillId="0" borderId="0"/>
    <xf numFmtId="0" fontId="70" fillId="0" borderId="0"/>
    <xf numFmtId="0" fontId="70" fillId="0" borderId="0"/>
    <xf numFmtId="0" fontId="19" fillId="0" borderId="0"/>
    <xf numFmtId="0" fontId="70" fillId="0" borderId="0"/>
    <xf numFmtId="0" fontId="70" fillId="0" borderId="0"/>
    <xf numFmtId="0" fontId="278" fillId="0" borderId="0"/>
    <xf numFmtId="0" fontId="278" fillId="0" borderId="0"/>
    <xf numFmtId="0" fontId="278" fillId="0" borderId="0"/>
    <xf numFmtId="0" fontId="70" fillId="0" borderId="0"/>
    <xf numFmtId="0" fontId="70" fillId="0" borderId="0"/>
    <xf numFmtId="0" fontId="278" fillId="0" borderId="0"/>
    <xf numFmtId="0" fontId="70" fillId="0" borderId="0"/>
    <xf numFmtId="0" fontId="272" fillId="0" borderId="144"/>
    <xf numFmtId="0" fontId="70" fillId="0" borderId="0"/>
    <xf numFmtId="0" fontId="85" fillId="0" borderId="144"/>
    <xf numFmtId="0" fontId="278" fillId="0" borderId="0"/>
    <xf numFmtId="0" fontId="57" fillId="0" borderId="53"/>
    <xf numFmtId="0" fontId="70" fillId="0" borderId="0"/>
    <xf numFmtId="0" fontId="70" fillId="0" borderId="0"/>
    <xf numFmtId="0" fontId="19" fillId="0" borderId="0"/>
    <xf numFmtId="0" fontId="139" fillId="44" borderId="61"/>
    <xf numFmtId="0" fontId="278" fillId="0" borderId="0"/>
    <xf numFmtId="0" fontId="278" fillId="0" borderId="0"/>
    <xf numFmtId="0" fontId="70" fillId="0" borderId="0"/>
    <xf numFmtId="0" fontId="75" fillId="0" borderId="0"/>
    <xf numFmtId="0" fontId="278" fillId="0" borderId="0"/>
    <xf numFmtId="0" fontId="19" fillId="0" borderId="0"/>
    <xf numFmtId="0" fontId="278" fillId="0" borderId="0"/>
    <xf numFmtId="0" fontId="19" fillId="0" borderId="0"/>
    <xf numFmtId="0" fontId="70" fillId="0" borderId="0"/>
    <xf numFmtId="0" fontId="45" fillId="59" borderId="0"/>
    <xf numFmtId="0" fontId="278" fillId="0" borderId="0"/>
    <xf numFmtId="0" fontId="45" fillId="50" borderId="0"/>
    <xf numFmtId="0" fontId="278" fillId="0" borderId="0"/>
    <xf numFmtId="0" fontId="70" fillId="0" borderId="0"/>
    <xf numFmtId="0" fontId="70" fillId="0" borderId="0"/>
    <xf numFmtId="0" fontId="278" fillId="0" borderId="0"/>
    <xf numFmtId="0" fontId="19" fillId="0" borderId="0"/>
    <xf numFmtId="0" fontId="70" fillId="0" borderId="0"/>
    <xf numFmtId="0" fontId="70" fillId="0" borderId="0"/>
    <xf numFmtId="0" fontId="19" fillId="0" borderId="0"/>
    <xf numFmtId="0" fontId="56" fillId="0" borderId="52"/>
    <xf numFmtId="0" fontId="278" fillId="0" borderId="0"/>
    <xf numFmtId="0" fontId="70" fillId="0" borderId="0"/>
    <xf numFmtId="0" fontId="70" fillId="0" borderId="0"/>
    <xf numFmtId="0" fontId="270" fillId="0" borderId="112"/>
    <xf numFmtId="0" fontId="278" fillId="0" borderId="0"/>
    <xf numFmtId="0" fontId="56" fillId="0" borderId="52"/>
    <xf numFmtId="0" fontId="70" fillId="0" borderId="0"/>
    <xf numFmtId="0" fontId="19" fillId="0" borderId="0"/>
    <xf numFmtId="0" fontId="77" fillId="0" borderId="0"/>
    <xf numFmtId="0" fontId="19" fillId="0" borderId="0"/>
    <xf numFmtId="0" fontId="70" fillId="0" borderId="0"/>
    <xf numFmtId="0" fontId="208" fillId="1" borderId="132"/>
    <xf numFmtId="0" fontId="190" fillId="0" borderId="0"/>
    <xf numFmtId="0" fontId="70" fillId="0" borderId="0"/>
    <xf numFmtId="0" fontId="19" fillId="0" borderId="0"/>
    <xf numFmtId="0" fontId="8" fillId="46" borderId="0"/>
    <xf numFmtId="0" fontId="70" fillId="0" borderId="0"/>
    <xf numFmtId="0" fontId="278" fillId="0" borderId="0"/>
    <xf numFmtId="0" fontId="278" fillId="0" borderId="0"/>
    <xf numFmtId="0" fontId="70" fillId="0" borderId="0"/>
    <xf numFmtId="0" fontId="278" fillId="48" borderId="83"/>
    <xf numFmtId="0" fontId="19" fillId="0" borderId="0"/>
    <xf numFmtId="0" fontId="278" fillId="0" borderId="0"/>
    <xf numFmtId="0" fontId="278" fillId="0" borderId="0"/>
    <xf numFmtId="0" fontId="70" fillId="0" borderId="0"/>
    <xf numFmtId="0" fontId="19" fillId="0" borderId="0"/>
    <xf numFmtId="0" fontId="70" fillId="0" borderId="0"/>
    <xf numFmtId="0" fontId="19" fillId="0" borderId="0"/>
    <xf numFmtId="0" fontId="278" fillId="48" borderId="83"/>
    <xf numFmtId="0" fontId="81" fillId="0" borderId="114"/>
    <xf numFmtId="0" fontId="70" fillId="0" borderId="0"/>
    <xf numFmtId="0" fontId="278" fillId="48" borderId="83"/>
    <xf numFmtId="0" fontId="70" fillId="0" borderId="0"/>
    <xf numFmtId="0" fontId="278" fillId="0" borderId="0"/>
    <xf numFmtId="0" fontId="70" fillId="0" borderId="0"/>
    <xf numFmtId="0" fontId="19" fillId="0" borderId="0"/>
    <xf numFmtId="0" fontId="70" fillId="0" borderId="0"/>
    <xf numFmtId="0" fontId="19" fillId="0" borderId="0"/>
    <xf numFmtId="0" fontId="56" fillId="0" borderId="52"/>
    <xf numFmtId="0" fontId="272" fillId="0" borderId="144"/>
    <xf numFmtId="0" fontId="278" fillId="48" borderId="83"/>
    <xf numFmtId="0" fontId="278" fillId="0" borderId="0"/>
    <xf numFmtId="0" fontId="70" fillId="0" borderId="0"/>
    <xf numFmtId="0" fontId="278" fillId="0" borderId="0"/>
    <xf numFmtId="0" fontId="270" fillId="0" borderId="112"/>
    <xf numFmtId="0" fontId="278" fillId="0" borderId="0"/>
    <xf numFmtId="0" fontId="278" fillId="0" borderId="0"/>
    <xf numFmtId="0" fontId="46" fillId="0" borderId="0"/>
    <xf numFmtId="0" fontId="19" fillId="0" borderId="0"/>
    <xf numFmtId="0" fontId="278" fillId="0" borderId="0"/>
    <xf numFmtId="0" fontId="139" fillId="44" borderId="61"/>
    <xf numFmtId="0" fontId="19" fillId="0" borderId="0"/>
    <xf numFmtId="0" fontId="59" fillId="0" borderId="54"/>
    <xf numFmtId="0" fontId="19" fillId="0" borderId="0"/>
  </cellStyleXfs>
  <cellXfs count="771">
    <xf numFmtId="0" fontId="0" fillId="0" borderId="0" xfId="0"/>
    <xf numFmtId="0" fontId="14" fillId="0" borderId="0" xfId="1" applyFont="1"/>
    <xf numFmtId="0" fontId="13" fillId="0" borderId="0" xfId="1" applyFont="1"/>
    <xf numFmtId="0" fontId="14" fillId="0" borderId="0" xfId="1" applyFont="1" applyAlignment="1">
      <alignment horizontal="left"/>
    </xf>
    <xf numFmtId="0" fontId="12" fillId="0" borderId="0" xfId="1" applyFont="1" applyAlignment="1">
      <alignment vertical="justify"/>
    </xf>
    <xf numFmtId="0" fontId="16" fillId="0" borderId="0" xfId="1" applyFont="1"/>
    <xf numFmtId="0" fontId="17" fillId="0" borderId="0" xfId="1" applyFont="1"/>
    <xf numFmtId="0" fontId="16" fillId="0" borderId="0" xfId="1" applyFont="1" applyAlignment="1">
      <alignment vertical="center"/>
    </xf>
    <xf numFmtId="0" fontId="17" fillId="0" borderId="0" xfId="1" applyFont="1" applyAlignment="1">
      <alignment vertical="center"/>
    </xf>
    <xf numFmtId="0" fontId="1" fillId="0" borderId="0" xfId="1" applyFont="1" applyAlignment="1">
      <alignment vertical="center"/>
    </xf>
    <xf numFmtId="0" fontId="1" fillId="0" borderId="0" xfId="1" applyFont="1" applyAlignment="1">
      <alignment horizontal="center" vertical="center"/>
    </xf>
    <xf numFmtId="2" fontId="1" fillId="0" borderId="0" xfId="1" applyNumberFormat="1" applyFont="1" applyAlignment="1">
      <alignment horizontal="center" vertical="center"/>
    </xf>
    <xf numFmtId="2" fontId="1" fillId="0" borderId="0" xfId="1" applyNumberFormat="1" applyFont="1" applyAlignment="1">
      <alignment vertical="center"/>
    </xf>
    <xf numFmtId="0" fontId="4" fillId="0" borderId="0" xfId="1" applyFont="1" applyAlignment="1">
      <alignment horizontal="left"/>
    </xf>
    <xf numFmtId="0" fontId="5" fillId="0" borderId="0" xfId="1" applyFont="1"/>
    <xf numFmtId="0" fontId="1" fillId="0" borderId="12" xfId="1" applyFont="1" applyBorder="1"/>
    <xf numFmtId="2" fontId="1" fillId="0" borderId="0" xfId="1" applyNumberFormat="1" applyFont="1" applyAlignment="1">
      <alignment horizontal="center"/>
    </xf>
    <xf numFmtId="2" fontId="1" fillId="0" borderId="0" xfId="1" applyNumberFormat="1" applyFont="1"/>
    <xf numFmtId="0" fontId="1" fillId="0" borderId="0" xfId="1" applyFont="1"/>
    <xf numFmtId="0" fontId="1" fillId="0" borderId="0" xfId="1" applyFont="1" applyAlignment="1">
      <alignment horizontal="right"/>
    </xf>
    <xf numFmtId="0" fontId="4" fillId="0" borderId="0" xfId="1" applyFont="1" applyAlignment="1">
      <alignment horizontal="center"/>
    </xf>
    <xf numFmtId="0" fontId="6" fillId="0" borderId="0" xfId="1" applyFont="1" applyAlignment="1">
      <alignment horizontal="left"/>
    </xf>
    <xf numFmtId="2" fontId="1" fillId="0" borderId="0" xfId="1" applyNumberFormat="1" applyFont="1" applyAlignment="1">
      <alignment horizontal="left"/>
    </xf>
    <xf numFmtId="0" fontId="1" fillId="0" borderId="0" xfId="1" applyFont="1" applyAlignment="1">
      <alignment horizontal="center"/>
    </xf>
    <xf numFmtId="0" fontId="6" fillId="0" borderId="0" xfId="1" applyFont="1"/>
    <xf numFmtId="169" fontId="1" fillId="0" borderId="0" xfId="1" applyNumberFormat="1" applyFont="1"/>
    <xf numFmtId="0" fontId="6" fillId="0" borderId="0" xfId="1" applyFont="1" applyAlignment="1">
      <alignment horizontal="right"/>
    </xf>
    <xf numFmtId="0" fontId="1" fillId="3" borderId="25" xfId="5" applyFont="1" applyFill="1" applyBorder="1" applyAlignment="1">
      <alignment horizontal="center"/>
    </xf>
    <xf numFmtId="0" fontId="1" fillId="3" borderId="8" xfId="5" applyFont="1" applyFill="1" applyBorder="1" applyAlignment="1">
      <alignment horizontal="center"/>
    </xf>
    <xf numFmtId="0" fontId="1" fillId="3" borderId="8" xfId="5" applyFont="1" applyFill="1" applyBorder="1"/>
    <xf numFmtId="0" fontId="2" fillId="3" borderId="8" xfId="5" applyFont="1" applyFill="1" applyBorder="1"/>
    <xf numFmtId="2" fontId="1" fillId="3" borderId="8" xfId="5" applyNumberFormat="1" applyFont="1" applyFill="1" applyBorder="1" applyAlignment="1">
      <alignment horizontal="center"/>
    </xf>
    <xf numFmtId="2" fontId="1" fillId="3" borderId="26" xfId="5" applyNumberFormat="1" applyFont="1" applyFill="1" applyBorder="1"/>
    <xf numFmtId="0" fontId="3" fillId="3" borderId="27" xfId="5" applyFont="1" applyFill="1" applyBorder="1" applyAlignment="1">
      <alignment horizontal="left"/>
    </xf>
    <xf numFmtId="0" fontId="3" fillId="3" borderId="0" xfId="5" applyFont="1" applyFill="1" applyBorder="1" applyAlignment="1">
      <alignment horizontal="left"/>
    </xf>
    <xf numFmtId="0" fontId="4" fillId="3" borderId="0" xfId="5" applyFont="1" applyFill="1" applyBorder="1" applyAlignment="1">
      <alignment horizontal="left"/>
    </xf>
    <xf numFmtId="0" fontId="5" fillId="3" borderId="0" xfId="5" applyFont="1" applyFill="1" applyBorder="1"/>
    <xf numFmtId="2" fontId="1" fillId="3" borderId="0" xfId="5" applyNumberFormat="1" applyFont="1" applyFill="1" applyBorder="1" applyAlignment="1">
      <alignment horizontal="center"/>
    </xf>
    <xf numFmtId="0" fontId="3" fillId="3" borderId="28" xfId="5" applyFont="1" applyFill="1" applyBorder="1" applyAlignment="1">
      <alignment horizontal="right" indent="1"/>
    </xf>
    <xf numFmtId="0" fontId="1" fillId="3" borderId="27" xfId="5" applyFont="1" applyFill="1" applyBorder="1" applyAlignment="1">
      <alignment horizontal="center"/>
    </xf>
    <xf numFmtId="2" fontId="1" fillId="3" borderId="29" xfId="5" applyNumberFormat="1" applyFont="1" applyFill="1" applyBorder="1"/>
    <xf numFmtId="2" fontId="6" fillId="3" borderId="27" xfId="6" applyNumberFormat="1" applyFont="1" applyFill="1" applyBorder="1" applyAlignment="1">
      <alignment horizontal="left"/>
    </xf>
    <xf numFmtId="2" fontId="6" fillId="3" borderId="0" xfId="6" applyNumberFormat="1" applyFont="1" applyFill="1" applyAlignment="1">
      <alignment horizontal="left"/>
    </xf>
    <xf numFmtId="2" fontId="1" fillId="3" borderId="0" xfId="6" applyNumberFormat="1" applyFont="1" applyFill="1" applyAlignment="1">
      <alignment horizontal="left"/>
    </xf>
    <xf numFmtId="2" fontId="1" fillId="3" borderId="0" xfId="6" applyNumberFormat="1" applyFont="1" applyFill="1"/>
    <xf numFmtId="2" fontId="4" fillId="3" borderId="0" xfId="6" applyNumberFormat="1" applyFont="1" applyFill="1" applyAlignment="1">
      <alignment horizontal="right"/>
    </xf>
    <xf numFmtId="0" fontId="7" fillId="2" borderId="27" xfId="6" applyFont="1" applyFill="1" applyBorder="1"/>
    <xf numFmtId="0" fontId="7" fillId="2" borderId="0" xfId="6" applyFont="1" applyFill="1"/>
    <xf numFmtId="0" fontId="1" fillId="3" borderId="0" xfId="6" applyFont="1" applyFill="1" applyAlignment="1">
      <alignment vertical="center"/>
    </xf>
    <xf numFmtId="0" fontId="1" fillId="3" borderId="0" xfId="6" applyFont="1" applyFill="1" applyAlignment="1">
      <alignment horizontal="left"/>
    </xf>
    <xf numFmtId="2" fontId="1" fillId="3" borderId="29" xfId="6" applyNumberFormat="1" applyFont="1" applyFill="1" applyBorder="1" applyAlignment="1">
      <alignment horizontal="left"/>
    </xf>
    <xf numFmtId="0" fontId="1" fillId="3" borderId="0" xfId="5" applyFont="1" applyFill="1" applyBorder="1" applyAlignment="1">
      <alignment horizontal="left"/>
    </xf>
    <xf numFmtId="0" fontId="1" fillId="3" borderId="29" xfId="6" applyFont="1" applyFill="1" applyBorder="1" applyAlignment="1">
      <alignment horizontal="left"/>
    </xf>
    <xf numFmtId="0" fontId="22" fillId="3" borderId="27" xfId="5" applyFont="1" applyFill="1" applyBorder="1"/>
    <xf numFmtId="0" fontId="1" fillId="3" borderId="27" xfId="5" applyFont="1" applyFill="1" applyBorder="1" applyAlignment="1">
      <alignment horizontal="left"/>
    </xf>
    <xf numFmtId="0" fontId="6" fillId="0" borderId="0" xfId="5" applyFont="1" applyBorder="1" applyAlignment="1">
      <alignment horizontal="left"/>
    </xf>
    <xf numFmtId="0" fontId="6" fillId="3" borderId="0" xfId="5" applyFont="1" applyFill="1" applyBorder="1" applyAlignment="1">
      <alignment horizontal="left"/>
    </xf>
    <xf numFmtId="2" fontId="6" fillId="0" borderId="0" xfId="5" applyNumberFormat="1" applyFont="1" applyBorder="1" applyAlignment="1">
      <alignment horizontal="center"/>
    </xf>
    <xf numFmtId="0" fontId="23" fillId="0" borderId="0" xfId="5" applyFont="1" applyBorder="1" applyAlignment="1">
      <alignment horizontal="left" indent="1"/>
    </xf>
    <xf numFmtId="0" fontId="6" fillId="3" borderId="0" xfId="5" applyFont="1" applyFill="1" applyBorder="1" applyAlignment="1">
      <alignment horizontal="left" vertical="top"/>
    </xf>
    <xf numFmtId="0" fontId="1" fillId="0" borderId="27" xfId="5" applyFont="1" applyBorder="1" applyAlignment="1">
      <alignment horizontal="center"/>
    </xf>
    <xf numFmtId="0" fontId="6" fillId="3" borderId="27" xfId="5" applyFont="1" applyFill="1" applyBorder="1" applyAlignment="1">
      <alignment horizontal="left"/>
    </xf>
    <xf numFmtId="0" fontId="1" fillId="0" borderId="0" xfId="2" applyFont="1"/>
    <xf numFmtId="0" fontId="6" fillId="0" borderId="0" xfId="2" applyFont="1"/>
    <xf numFmtId="0" fontId="6" fillId="3" borderId="0" xfId="5" applyFont="1" applyFill="1" applyBorder="1"/>
    <xf numFmtId="0" fontId="1" fillId="3" borderId="0" xfId="5" applyFont="1" applyFill="1" applyBorder="1"/>
    <xf numFmtId="0" fontId="1" fillId="3" borderId="0" xfId="5" applyFont="1" applyFill="1" applyBorder="1" applyAlignment="1">
      <alignment horizontal="left" indent="1"/>
    </xf>
    <xf numFmtId="0" fontId="1" fillId="3" borderId="0" xfId="5" applyFont="1" applyFill="1" applyBorder="1" applyAlignment="1">
      <alignment horizontal="right"/>
    </xf>
    <xf numFmtId="0" fontId="1" fillId="3" borderId="0" xfId="5" applyFont="1" applyFill="1" applyBorder="1" applyAlignment="1">
      <alignment horizontal="center" vertical="center"/>
    </xf>
    <xf numFmtId="0" fontId="23" fillId="0" borderId="0" xfId="5" applyFont="1" applyBorder="1" applyAlignment="1">
      <alignment horizontal="left"/>
    </xf>
    <xf numFmtId="0" fontId="1" fillId="3" borderId="0" xfId="5" applyFont="1" applyFill="1" applyBorder="1" applyAlignment="1">
      <alignment horizontal="center"/>
    </xf>
    <xf numFmtId="2" fontId="1" fillId="0" borderId="22" xfId="5" applyNumberFormat="1" applyFont="1" applyBorder="1" applyAlignment="1">
      <alignment horizontal="center"/>
    </xf>
    <xf numFmtId="2" fontId="1" fillId="0" borderId="0" xfId="5" applyNumberFormat="1" applyFont="1" applyBorder="1" applyAlignment="1">
      <alignment horizontal="left" indent="1"/>
    </xf>
    <xf numFmtId="0" fontId="1" fillId="3" borderId="29" xfId="6" applyFont="1" applyFill="1" applyBorder="1"/>
    <xf numFmtId="0" fontId="1" fillId="3" borderId="27" xfId="6" applyFont="1" applyFill="1" applyBorder="1" applyAlignment="1">
      <alignment horizontal="left"/>
    </xf>
    <xf numFmtId="0" fontId="1" fillId="3" borderId="0" xfId="6" applyFont="1" applyFill="1" applyAlignment="1">
      <alignment horizontal="right"/>
    </xf>
    <xf numFmtId="2" fontId="1" fillId="3" borderId="29" xfId="6" applyNumberFormat="1" applyFont="1" applyFill="1" applyBorder="1"/>
    <xf numFmtId="0" fontId="6" fillId="4" borderId="31" xfId="5" applyFont="1" applyFill="1" applyBorder="1" applyAlignment="1">
      <alignment horizontal="left" vertical="center"/>
    </xf>
    <xf numFmtId="0" fontId="6" fillId="4" borderId="8" xfId="5" applyFont="1" applyFill="1" applyBorder="1" applyAlignment="1">
      <alignment horizontal="center" vertical="center" wrapText="1"/>
    </xf>
    <xf numFmtId="0" fontId="6" fillId="4" borderId="8" xfId="5" applyFont="1" applyFill="1" applyBorder="1" applyAlignment="1">
      <alignment horizontal="center" vertical="center"/>
    </xf>
    <xf numFmtId="2" fontId="10" fillId="0" borderId="0" xfId="5" applyNumberFormat="1" applyFont="1" applyBorder="1" applyAlignment="1">
      <alignment horizontal="center" vertical="center"/>
    </xf>
    <xf numFmtId="0" fontId="24" fillId="0" borderId="6" xfId="5" applyFont="1" applyBorder="1" applyAlignment="1">
      <alignment horizontal="center" wrapText="1"/>
    </xf>
    <xf numFmtId="171" fontId="24" fillId="0" borderId="6" xfId="7" applyNumberFormat="1" applyFont="1" applyBorder="1" applyAlignment="1">
      <alignment horizontal="center" wrapText="1"/>
    </xf>
    <xf numFmtId="3" fontId="1" fillId="0" borderId="0" xfId="6" applyNumberFormat="1" applyFont="1" applyAlignment="1">
      <alignment horizontal="center"/>
    </xf>
    <xf numFmtId="0" fontId="1" fillId="0" borderId="6" xfId="5" applyFont="1" applyBorder="1" applyAlignment="1">
      <alignment horizontal="center" vertical="center" wrapText="1"/>
    </xf>
    <xf numFmtId="171" fontId="1" fillId="0" borderId="6" xfId="7" applyNumberFormat="1" applyFont="1" applyBorder="1" applyAlignment="1">
      <alignment horizontal="right" vertical="center" wrapText="1"/>
    </xf>
    <xf numFmtId="0" fontId="1" fillId="0" borderId="0" xfId="6" applyFont="1" applyAlignment="1">
      <alignment horizontal="left"/>
    </xf>
    <xf numFmtId="0" fontId="11" fillId="0" borderId="0" xfId="6" applyFont="1" applyAlignment="1">
      <alignment horizontal="left"/>
    </xf>
    <xf numFmtId="14" fontId="12" fillId="0" borderId="0" xfId="6" applyNumberFormat="1" applyFont="1" applyAlignment="1">
      <alignment horizontal="left"/>
    </xf>
    <xf numFmtId="0" fontId="11" fillId="2" borderId="0" xfId="6" applyFont="1" applyFill="1" applyAlignment="1">
      <alignment horizontal="left" vertical="justify" wrapText="1"/>
    </xf>
    <xf numFmtId="0" fontId="10" fillId="0" borderId="0" xfId="6" applyFont="1" applyAlignment="1">
      <alignment vertical="justify" wrapText="1"/>
    </xf>
    <xf numFmtId="0" fontId="11" fillId="2" borderId="0" xfId="6" quotePrefix="1" applyFont="1" applyFill="1" applyAlignment="1">
      <alignment vertical="justify" wrapText="1"/>
    </xf>
    <xf numFmtId="0" fontId="10" fillId="0" borderId="27" xfId="6" applyFont="1" applyBorder="1" applyAlignment="1">
      <alignment horizontal="left" vertical="justify"/>
    </xf>
    <xf numFmtId="0" fontId="10" fillId="0" borderId="0" xfId="6" applyFont="1" applyAlignment="1">
      <alignment horizontal="left" vertical="justify"/>
    </xf>
    <xf numFmtId="0" fontId="10" fillId="0" borderId="0" xfId="6" applyFont="1" applyAlignment="1">
      <alignment horizontal="center" vertical="justify"/>
    </xf>
    <xf numFmtId="0" fontId="1" fillId="0" borderId="0" xfId="5" applyFont="1" applyBorder="1" applyAlignment="1">
      <alignment horizontal="left"/>
    </xf>
    <xf numFmtId="0" fontId="26" fillId="5" borderId="25" xfId="6" applyFont="1" applyFill="1" applyBorder="1" applyAlignment="1">
      <alignment vertical="center"/>
    </xf>
    <xf numFmtId="0" fontId="26" fillId="5" borderId="8" xfId="6" applyFont="1" applyFill="1" applyBorder="1" applyAlignment="1">
      <alignment vertical="center"/>
    </xf>
    <xf numFmtId="1" fontId="26" fillId="5" borderId="8" xfId="6" applyNumberFormat="1" applyFont="1" applyFill="1" applyBorder="1" applyAlignment="1">
      <alignment vertical="center"/>
    </xf>
    <xf numFmtId="0" fontId="26" fillId="5" borderId="8" xfId="6" applyFont="1" applyFill="1" applyBorder="1" applyAlignment="1">
      <alignment horizontal="left" vertical="center"/>
    </xf>
    <xf numFmtId="0" fontId="27" fillId="5" borderId="38" xfId="6" applyFont="1" applyFill="1" applyBorder="1"/>
    <xf numFmtId="0" fontId="27" fillId="5" borderId="10" xfId="6" applyFont="1" applyFill="1" applyBorder="1"/>
    <xf numFmtId="0" fontId="26" fillId="5" borderId="10" xfId="6" applyFont="1" applyFill="1" applyBorder="1"/>
    <xf numFmtId="0" fontId="27" fillId="5" borderId="10" xfId="6" applyFont="1" applyFill="1" applyBorder="1" applyAlignment="1">
      <alignment horizontal="left"/>
    </xf>
    <xf numFmtId="0" fontId="12" fillId="5" borderId="10" xfId="6" applyFont="1" applyFill="1" applyBorder="1" applyAlignment="1">
      <alignment horizontal="right"/>
    </xf>
    <xf numFmtId="2" fontId="12" fillId="5" borderId="10" xfId="6" applyNumberFormat="1" applyFont="1" applyFill="1" applyBorder="1" applyAlignment="1">
      <alignment horizontal="center"/>
    </xf>
    <xf numFmtId="2" fontId="12" fillId="5" borderId="39" xfId="6" applyNumberFormat="1" applyFont="1" applyFill="1" applyBorder="1"/>
    <xf numFmtId="0" fontId="14" fillId="0" borderId="27" xfId="6" applyFont="1" applyBorder="1"/>
    <xf numFmtId="0" fontId="14" fillId="0" borderId="0" xfId="6" applyFont="1"/>
    <xf numFmtId="0" fontId="13" fillId="0" borderId="0" xfId="6" applyFont="1"/>
    <xf numFmtId="0" fontId="14" fillId="0" borderId="0" xfId="6" applyFont="1" applyAlignment="1">
      <alignment horizontal="left"/>
    </xf>
    <xf numFmtId="0" fontId="12" fillId="0" borderId="0" xfId="6" applyFont="1" applyAlignment="1">
      <alignment vertical="justify"/>
    </xf>
    <xf numFmtId="0" fontId="12" fillId="0" borderId="8" xfId="6" applyFont="1" applyBorder="1" applyAlignment="1">
      <alignment vertical="justify"/>
    </xf>
    <xf numFmtId="0" fontId="12" fillId="0" borderId="29" xfId="6" applyFont="1" applyBorder="1" applyAlignment="1">
      <alignment vertical="justify"/>
    </xf>
    <xf numFmtId="0" fontId="12" fillId="0" borderId="12" xfId="6" applyFont="1" applyBorder="1" applyAlignment="1">
      <alignment vertical="justify"/>
    </xf>
    <xf numFmtId="0" fontId="7" fillId="0" borderId="25" xfId="6" applyFont="1" applyBorder="1"/>
    <xf numFmtId="0" fontId="13" fillId="0" borderId="8" xfId="6" applyFont="1" applyBorder="1"/>
    <xf numFmtId="0" fontId="14" fillId="0" borderId="8" xfId="6" applyFont="1" applyBorder="1"/>
    <xf numFmtId="0" fontId="14" fillId="0" borderId="8" xfId="6" applyFont="1" applyBorder="1" applyAlignment="1">
      <alignment horizontal="left"/>
    </xf>
    <xf numFmtId="0" fontId="12" fillId="0" borderId="26" xfId="6" applyFont="1" applyBorder="1" applyAlignment="1">
      <alignment vertical="justify"/>
    </xf>
    <xf numFmtId="0" fontId="6" fillId="0" borderId="27" xfId="6" applyFont="1" applyBorder="1" applyAlignment="1">
      <alignment vertical="center"/>
    </xf>
    <xf numFmtId="0" fontId="6" fillId="0" borderId="0" xfId="6" applyFont="1" applyAlignment="1">
      <alignment vertical="center"/>
    </xf>
    <xf numFmtId="0" fontId="1" fillId="0" borderId="0" xfId="6" applyFont="1" applyAlignment="1">
      <alignment horizontal="right"/>
    </xf>
    <xf numFmtId="0" fontId="6" fillId="0" borderId="29" xfId="6" applyFont="1" applyBorder="1"/>
    <xf numFmtId="0" fontId="1" fillId="0" borderId="27" xfId="6" applyFont="1" applyBorder="1" applyAlignment="1">
      <alignment vertical="center"/>
    </xf>
    <xf numFmtId="0" fontId="1" fillId="0" borderId="10" xfId="6" applyFont="1" applyBorder="1"/>
    <xf numFmtId="2" fontId="1" fillId="0" borderId="10" xfId="5" applyNumberFormat="1" applyFont="1" applyBorder="1" applyAlignment="1">
      <alignment horizontal="center"/>
    </xf>
    <xf numFmtId="0" fontId="1" fillId="0" borderId="29" xfId="6" applyFont="1" applyBorder="1"/>
    <xf numFmtId="0" fontId="7" fillId="0" borderId="27" xfId="6" applyFont="1" applyBorder="1"/>
    <xf numFmtId="0" fontId="13" fillId="0" borderId="27" xfId="6" applyFont="1" applyBorder="1"/>
    <xf numFmtId="2" fontId="1" fillId="0" borderId="0" xfId="6" applyNumberFormat="1" applyFont="1" applyAlignment="1">
      <alignment horizontal="center" vertical="center"/>
    </xf>
    <xf numFmtId="2" fontId="1" fillId="0" borderId="29" xfId="6" applyNumberFormat="1" applyFont="1" applyBorder="1" applyAlignment="1">
      <alignment horizontal="center" vertical="center"/>
    </xf>
    <xf numFmtId="0" fontId="16" fillId="0" borderId="0" xfId="6" applyFont="1" applyAlignment="1">
      <alignment vertical="center"/>
    </xf>
    <xf numFmtId="0" fontId="16" fillId="0" borderId="29" xfId="6" applyFont="1" applyBorder="1" applyAlignment="1">
      <alignment vertical="center"/>
    </xf>
    <xf numFmtId="0" fontId="1" fillId="0" borderId="0" xfId="6" applyFont="1" applyAlignment="1">
      <alignment vertical="center"/>
    </xf>
    <xf numFmtId="0" fontId="1" fillId="0" borderId="10" xfId="6" applyFont="1" applyBorder="1" applyAlignment="1">
      <alignment vertical="center"/>
    </xf>
    <xf numFmtId="2" fontId="1" fillId="0" borderId="10" xfId="6" applyNumberFormat="1" applyFont="1" applyBorder="1" applyAlignment="1">
      <alignment horizontal="center" vertical="center"/>
    </xf>
    <xf numFmtId="0" fontId="1" fillId="0" borderId="27" xfId="6" applyFont="1" applyBorder="1" applyAlignment="1">
      <alignment horizontal="center" vertical="center"/>
    </xf>
    <xf numFmtId="0" fontId="1" fillId="0" borderId="0" xfId="6" applyFont="1" applyAlignment="1">
      <alignment horizontal="center" vertical="center"/>
    </xf>
    <xf numFmtId="0" fontId="1" fillId="0" borderId="0" xfId="6" applyFont="1" applyAlignment="1">
      <alignment horizontal="right" vertical="center"/>
    </xf>
    <xf numFmtId="0" fontId="1" fillId="0" borderId="1" xfId="6" applyFont="1" applyBorder="1" applyAlignment="1">
      <alignment horizontal="center" vertical="center"/>
    </xf>
    <xf numFmtId="0" fontId="1" fillId="0" borderId="2" xfId="6" applyFont="1" applyBorder="1" applyAlignment="1">
      <alignment horizontal="center" vertical="center"/>
    </xf>
    <xf numFmtId="0" fontId="1" fillId="0" borderId="2" xfId="6" applyFont="1" applyBorder="1" applyAlignment="1">
      <alignment vertical="center"/>
    </xf>
    <xf numFmtId="0" fontId="1" fillId="0" borderId="2" xfId="5" applyFont="1" applyBorder="1"/>
    <xf numFmtId="0" fontId="1" fillId="0" borderId="2" xfId="5" applyFont="1" applyBorder="1" applyAlignment="1">
      <alignment horizontal="right"/>
    </xf>
    <xf numFmtId="2" fontId="1" fillId="0" borderId="2" xfId="5" applyNumberFormat="1" applyFont="1" applyBorder="1" applyAlignment="1">
      <alignment horizontal="center"/>
    </xf>
    <xf numFmtId="2" fontId="1" fillId="0" borderId="3" xfId="5" applyNumberFormat="1" applyFont="1" applyBorder="1"/>
    <xf numFmtId="0" fontId="22" fillId="3" borderId="27" xfId="5" applyFont="1" applyFill="1" applyBorder="1" applyAlignment="1">
      <alignment horizontal="left" vertical="top"/>
    </xf>
    <xf numFmtId="0" fontId="22" fillId="3" borderId="0" xfId="5" applyFont="1" applyFill="1" applyBorder="1" applyAlignment="1">
      <alignment horizontal="left" vertical="top"/>
    </xf>
    <xf numFmtId="0" fontId="3" fillId="3" borderId="29" xfId="5" applyFont="1" applyFill="1" applyBorder="1" applyAlignment="1">
      <alignment horizontal="right" indent="1"/>
    </xf>
    <xf numFmtId="0" fontId="6" fillId="0" borderId="0" xfId="5" applyFont="1" applyBorder="1"/>
    <xf numFmtId="0" fontId="11" fillId="2" borderId="0" xfId="1" applyFont="1" applyFill="1" applyAlignment="1">
      <alignment vertical="center" wrapText="1"/>
    </xf>
    <xf numFmtId="0" fontId="25" fillId="0" borderId="27" xfId="5" applyFont="1" applyBorder="1" applyAlignment="1">
      <alignment horizontal="left" vertical="center"/>
    </xf>
    <xf numFmtId="0" fontId="30" fillId="3" borderId="0" xfId="5" applyFont="1" applyFill="1" applyBorder="1" applyAlignment="1">
      <alignment vertical="center"/>
    </xf>
    <xf numFmtId="0" fontId="1" fillId="0" borderId="27" xfId="6" applyFont="1" applyBorder="1" applyAlignment="1">
      <alignment horizontal="left" vertical="center"/>
    </xf>
    <xf numFmtId="0" fontId="1" fillId="0" borderId="0" xfId="5" applyFont="1" applyBorder="1" applyAlignment="1">
      <alignment horizontal="left" vertical="center" wrapText="1"/>
    </xf>
    <xf numFmtId="0" fontId="10" fillId="2" borderId="0" xfId="6" applyFont="1" applyFill="1"/>
    <xf numFmtId="0" fontId="6" fillId="0" borderId="0" xfId="1" applyFont="1" applyAlignment="1">
      <alignment vertical="center"/>
    </xf>
    <xf numFmtId="2" fontId="1" fillId="3" borderId="0" xfId="6" applyNumberFormat="1" applyFont="1" applyFill="1" applyAlignment="1">
      <alignment horizontal="center" vertical="center"/>
    </xf>
    <xf numFmtId="0" fontId="1" fillId="6" borderId="0" xfId="5" applyFont="1" applyFill="1" applyBorder="1"/>
    <xf numFmtId="174" fontId="1" fillId="6" borderId="0" xfId="5" applyNumberFormat="1" applyFont="1" applyFill="1" applyBorder="1"/>
    <xf numFmtId="0" fontId="1" fillId="3" borderId="0" xfId="6" applyFont="1" applyFill="1"/>
    <xf numFmtId="2" fontId="1" fillId="3" borderId="0" xfId="6" applyNumberFormat="1" applyFont="1" applyFill="1" applyAlignment="1">
      <alignment horizontal="center"/>
    </xf>
    <xf numFmtId="2" fontId="1" fillId="0" borderId="29" xfId="5" applyNumberFormat="1" applyFont="1" applyBorder="1"/>
    <xf numFmtId="0" fontId="3" fillId="0" borderId="0" xfId="1" applyFont="1" applyAlignment="1">
      <alignment horizontal="left" vertical="center" wrapText="1"/>
    </xf>
    <xf numFmtId="0" fontId="6" fillId="0" borderId="0" xfId="1" applyFont="1" applyAlignment="1">
      <alignment horizontal="left" vertical="center" wrapText="1"/>
    </xf>
    <xf numFmtId="14" fontId="1" fillId="0" borderId="0" xfId="6" applyNumberFormat="1" applyFont="1" applyAlignment="1">
      <alignment vertical="center"/>
    </xf>
    <xf numFmtId="0" fontId="11" fillId="0" borderId="0" xfId="1" applyFont="1" applyAlignment="1">
      <alignment vertical="justify" wrapText="1"/>
    </xf>
    <xf numFmtId="4" fontId="0" fillId="0" borderId="0" xfId="6" applyNumberFormat="1" applyFont="1" applyAlignment="1">
      <alignment horizontal="left" vertical="justify" wrapText="1"/>
    </xf>
    <xf numFmtId="2" fontId="1" fillId="0" borderId="0" xfId="1" applyNumberFormat="1" applyFont="1" applyAlignment="1">
      <alignment horizontal="right" vertical="center"/>
    </xf>
    <xf numFmtId="175" fontId="1" fillId="8" borderId="22" xfId="5" applyNumberFormat="1" applyFont="1" applyFill="1" applyBorder="1" applyAlignment="1">
      <alignment horizontal="center" vertical="center"/>
    </xf>
    <xf numFmtId="175" fontId="1" fillId="0" borderId="22" xfId="5" applyNumberFormat="1" applyFont="1" applyBorder="1" applyAlignment="1">
      <alignment horizontal="center"/>
    </xf>
    <xf numFmtId="0" fontId="1" fillId="4" borderId="21" xfId="1" quotePrefix="1" applyFont="1" applyFill="1" applyBorder="1" applyAlignment="1">
      <alignment vertical="center"/>
    </xf>
    <xf numFmtId="170" fontId="1" fillId="4" borderId="21" xfId="4" quotePrefix="1" applyNumberFormat="1" applyFont="1" applyFill="1" applyBorder="1" applyAlignment="1">
      <alignment horizontal="center" vertical="center"/>
    </xf>
    <xf numFmtId="0" fontId="1" fillId="4" borderId="21" xfId="1" quotePrefix="1" applyFont="1" applyFill="1" applyBorder="1" applyAlignment="1">
      <alignment horizontal="center" vertical="center"/>
    </xf>
    <xf numFmtId="0" fontId="7" fillId="0" borderId="0" xfId="1" applyFont="1"/>
    <xf numFmtId="0" fontId="9" fillId="0" borderId="0" xfId="2" applyFont="1"/>
    <xf numFmtId="0" fontId="1" fillId="0" borderId="0" xfId="1" applyFont="1" applyAlignment="1">
      <alignment horizontal="left"/>
    </xf>
    <xf numFmtId="0" fontId="8" fillId="0" borderId="0" xfId="1" applyFont="1"/>
    <xf numFmtId="14" fontId="1" fillId="0" borderId="0" xfId="1" applyNumberFormat="1" applyFont="1"/>
    <xf numFmtId="14" fontId="10" fillId="7" borderId="0" xfId="1" applyNumberFormat="1" applyFont="1" applyFill="1" applyAlignment="1">
      <alignment vertical="center" wrapText="1"/>
    </xf>
    <xf numFmtId="3" fontId="21" fillId="6" borderId="0" xfId="6" quotePrefix="1" applyNumberFormat="1" applyFont="1" applyFill="1" applyAlignment="1">
      <alignment horizontal="left" vertical="justify" wrapText="1"/>
    </xf>
    <xf numFmtId="2" fontId="10" fillId="6" borderId="0" xfId="6" applyNumberFormat="1" applyFont="1" applyFill="1" applyAlignment="1">
      <alignment horizontal="center" vertical="justify" wrapText="1"/>
    </xf>
    <xf numFmtId="0" fontId="4" fillId="3" borderId="0" xfId="1" applyFont="1" applyFill="1" applyAlignment="1">
      <alignment vertical="center"/>
    </xf>
    <xf numFmtId="0" fontId="4" fillId="0" borderId="0" xfId="1" applyFont="1" applyAlignment="1">
      <alignment vertical="center"/>
    </xf>
    <xf numFmtId="0" fontId="4" fillId="0" borderId="0" xfId="1" applyFont="1" applyAlignment="1">
      <alignment horizontal="right"/>
    </xf>
    <xf numFmtId="2" fontId="4" fillId="0" borderId="0" xfId="1" applyNumberFormat="1" applyFont="1" applyAlignment="1">
      <alignment horizontal="center" vertical="center"/>
    </xf>
    <xf numFmtId="2" fontId="4" fillId="0" borderId="0" xfId="1" applyNumberFormat="1" applyFont="1" applyAlignment="1">
      <alignment vertical="center"/>
    </xf>
    <xf numFmtId="0" fontId="4" fillId="0" borderId="0" xfId="1" applyFont="1"/>
    <xf numFmtId="0" fontId="81" fillId="0" borderId="0" xfId="1" applyFont="1" applyAlignment="1">
      <alignment vertical="center"/>
    </xf>
    <xf numFmtId="0" fontId="1" fillId="0" borderId="10" xfId="5" applyFont="1" applyBorder="1" applyAlignment="1">
      <alignment horizontal="right"/>
    </xf>
    <xf numFmtId="2" fontId="1" fillId="0" borderId="0" xfId="5" applyNumberFormat="1" applyFont="1" applyBorder="1"/>
    <xf numFmtId="0" fontId="17" fillId="3" borderId="0" xfId="5" applyFont="1" applyFill="1" applyBorder="1" applyAlignment="1">
      <alignment vertical="top" wrapText="1"/>
    </xf>
    <xf numFmtId="14" fontId="1" fillId="0" borderId="0" xfId="5" applyNumberFormat="1" applyFont="1" applyBorder="1" applyAlignment="1">
      <alignment horizontal="right"/>
    </xf>
    <xf numFmtId="173" fontId="6" fillId="0" borderId="0" xfId="5" applyNumberFormat="1" applyFont="1" applyBorder="1" applyAlignment="1">
      <alignment horizontal="center" vertical="center"/>
    </xf>
    <xf numFmtId="173" fontId="6" fillId="3" borderId="0" xfId="5" applyNumberFormat="1" applyFont="1" applyFill="1" applyBorder="1" applyAlignment="1">
      <alignment horizontal="center" vertical="center"/>
    </xf>
    <xf numFmtId="0" fontId="31" fillId="0" borderId="0" xfId="5" applyFont="1" applyBorder="1" applyAlignment="1">
      <alignment vertical="center"/>
    </xf>
    <xf numFmtId="0" fontId="31" fillId="0" borderId="0" xfId="5" applyFont="1" applyBorder="1"/>
    <xf numFmtId="0" fontId="25" fillId="3" borderId="0" xfId="5" applyFont="1" applyFill="1" applyBorder="1" applyAlignment="1">
      <alignment horizontal="left"/>
    </xf>
    <xf numFmtId="0" fontId="25" fillId="0" borderId="0" xfId="5" applyFont="1" applyBorder="1"/>
    <xf numFmtId="14" fontId="25" fillId="0" borderId="0" xfId="5" applyNumberFormat="1" applyFont="1" applyBorder="1" applyAlignment="1">
      <alignment horizontal="right"/>
    </xf>
    <xf numFmtId="167" fontId="6" fillId="4" borderId="0" xfId="53356" applyNumberFormat="1" applyFont="1" applyFill="1" applyAlignment="1">
      <alignment horizontal="right"/>
    </xf>
    <xf numFmtId="0" fontId="1" fillId="6" borderId="22" xfId="5" applyFont="1" applyFill="1" applyBorder="1" applyAlignment="1">
      <alignment horizontal="center" vertical="center"/>
    </xf>
    <xf numFmtId="43" fontId="6" fillId="4" borderId="0" xfId="4" applyNumberFormat="1" applyFont="1" applyFill="1"/>
    <xf numFmtId="0" fontId="20" fillId="4" borderId="134" xfId="1" applyFont="1" applyFill="1" applyBorder="1" applyAlignment="1">
      <alignment horizontal="center" vertical="center"/>
    </xf>
    <xf numFmtId="0" fontId="20" fillId="4" borderId="116" xfId="1" applyFont="1" applyFill="1" applyBorder="1" applyAlignment="1">
      <alignment horizontal="center" vertical="center"/>
    </xf>
    <xf numFmtId="0" fontId="20" fillId="4" borderId="132" xfId="1" applyFont="1" applyFill="1" applyBorder="1" applyAlignment="1">
      <alignment horizontal="center" vertical="center"/>
    </xf>
    <xf numFmtId="0" fontId="13" fillId="5" borderId="144" xfId="1" applyFont="1" applyFill="1" applyBorder="1" applyAlignment="1">
      <alignment vertical="center"/>
    </xf>
    <xf numFmtId="1" fontId="13" fillId="5" borderId="144" xfId="1" applyNumberFormat="1" applyFont="1" applyFill="1" applyBorder="1" applyAlignment="1">
      <alignment vertical="center"/>
    </xf>
    <xf numFmtId="0" fontId="13" fillId="5" borderId="144" xfId="1" applyFont="1" applyFill="1" applyBorder="1" applyAlignment="1">
      <alignment horizontal="left" vertical="center"/>
    </xf>
    <xf numFmtId="0" fontId="1" fillId="109" borderId="116" xfId="5" applyFont="1" applyFill="1" applyBorder="1" applyAlignment="1">
      <alignment horizontal="center"/>
    </xf>
    <xf numFmtId="2" fontId="1" fillId="109" borderId="116" xfId="5" applyNumberFormat="1" applyFont="1" applyFill="1" applyBorder="1" applyAlignment="1">
      <alignment horizontal="center"/>
    </xf>
    <xf numFmtId="0" fontId="18" fillId="0" borderId="0" xfId="53358" applyFont="1" applyAlignment="1">
      <alignment vertical="justify" wrapText="1"/>
    </xf>
    <xf numFmtId="0" fontId="280" fillId="2" borderId="123" xfId="1" applyFont="1" applyFill="1" applyBorder="1" applyAlignment="1">
      <alignment vertical="top" wrapText="1"/>
    </xf>
    <xf numFmtId="0" fontId="31" fillId="2" borderId="124" xfId="1" applyFont="1" applyFill="1" applyBorder="1" applyAlignment="1">
      <alignment vertical="top" wrapText="1"/>
    </xf>
    <xf numFmtId="0" fontId="31" fillId="2" borderId="125" xfId="1" applyFont="1" applyFill="1" applyBorder="1" applyAlignment="1">
      <alignment vertical="top" wrapText="1"/>
    </xf>
    <xf numFmtId="0" fontId="1" fillId="0" borderId="14" xfId="1" applyFont="1" applyBorder="1"/>
    <xf numFmtId="0" fontId="11" fillId="0" borderId="15" xfId="1" applyFont="1" applyBorder="1" applyAlignment="1">
      <alignment wrapText="1"/>
    </xf>
    <xf numFmtId="0" fontId="11" fillId="0" borderId="16" xfId="1" applyFont="1" applyBorder="1" applyAlignment="1">
      <alignment wrapText="1"/>
    </xf>
    <xf numFmtId="0" fontId="6" fillId="3" borderId="146" xfId="5" applyFont="1" applyFill="1" applyBorder="1" applyAlignment="1">
      <alignment horizontal="left"/>
    </xf>
    <xf numFmtId="0" fontId="1" fillId="6" borderId="116" xfId="5" applyFont="1" applyFill="1" applyBorder="1" applyAlignment="1">
      <alignment horizontal="center" vertical="center"/>
    </xf>
    <xf numFmtId="175" fontId="1" fillId="0" borderId="116" xfId="5" applyNumberFormat="1" applyFont="1" applyBorder="1" applyAlignment="1">
      <alignment horizontal="center"/>
    </xf>
    <xf numFmtId="2" fontId="1" fillId="0" borderId="116" xfId="5" applyNumberFormat="1" applyFont="1" applyBorder="1" applyAlignment="1">
      <alignment horizontal="center"/>
    </xf>
    <xf numFmtId="0" fontId="281" fillId="0" borderId="0" xfId="6" applyFont="1" applyAlignment="1">
      <alignment horizontal="right"/>
    </xf>
    <xf numFmtId="4" fontId="281" fillId="0" borderId="0" xfId="6" applyNumberFormat="1" applyFont="1" applyAlignment="1">
      <alignment horizontal="left"/>
    </xf>
    <xf numFmtId="14" fontId="281" fillId="0" borderId="0" xfId="6" applyNumberFormat="1" applyFont="1" applyAlignment="1">
      <alignment horizontal="left"/>
    </xf>
    <xf numFmtId="0" fontId="12" fillId="0" borderId="144" xfId="6" applyFont="1" applyBorder="1" applyAlignment="1">
      <alignment vertical="justify"/>
    </xf>
    <xf numFmtId="0" fontId="13" fillId="0" borderId="144" xfId="6" applyFont="1" applyBorder="1"/>
    <xf numFmtId="0" fontId="14" fillId="0" borderId="144" xfId="6" applyFont="1" applyBorder="1"/>
    <xf numFmtId="0" fontId="14" fillId="0" borderId="144" xfId="6" applyFont="1" applyBorder="1" applyAlignment="1">
      <alignment horizontal="left"/>
    </xf>
    <xf numFmtId="0" fontId="30" fillId="0" borderId="0" xfId="5" applyFont="1" applyBorder="1" applyAlignment="1">
      <alignment vertical="center"/>
    </xf>
    <xf numFmtId="2" fontId="31" fillId="0" borderId="0" xfId="5" applyNumberFormat="1" applyFont="1" applyBorder="1" applyAlignment="1">
      <alignment horizontal="left" vertical="center"/>
    </xf>
    <xf numFmtId="0" fontId="1" fillId="0" borderId="0" xfId="5" applyFont="1" applyBorder="1" applyAlignment="1">
      <alignment horizontal="center"/>
    </xf>
    <xf numFmtId="0" fontId="22" fillId="0" borderId="0" xfId="5" applyFont="1" applyBorder="1" applyAlignment="1">
      <alignment horizontal="left" vertical="top"/>
    </xf>
    <xf numFmtId="0" fontId="1" fillId="0" borderId="0" xfId="5" applyFont="1" applyBorder="1" applyAlignment="1">
      <alignment horizontal="right"/>
    </xf>
    <xf numFmtId="2" fontId="1" fillId="0" borderId="0" xfId="5" applyNumberFormat="1" applyFont="1" applyBorder="1" applyAlignment="1">
      <alignment horizontal="center"/>
    </xf>
    <xf numFmtId="0" fontId="1" fillId="0" borderId="0" xfId="5" applyFont="1" applyBorder="1"/>
    <xf numFmtId="0" fontId="6" fillId="4" borderId="121" xfId="5" applyFont="1" applyFill="1" applyBorder="1" applyAlignment="1">
      <alignment horizontal="left" vertical="center"/>
    </xf>
    <xf numFmtId="0" fontId="6" fillId="4" borderId="124" xfId="5" applyFont="1" applyFill="1" applyBorder="1" applyAlignment="1">
      <alignment horizontal="center" vertical="center" wrapText="1"/>
    </xf>
    <xf numFmtId="0" fontId="6" fillId="4" borderId="124" xfId="5" applyFont="1" applyFill="1" applyBorder="1" applyAlignment="1">
      <alignment horizontal="center" vertical="center"/>
    </xf>
    <xf numFmtId="0" fontId="1" fillId="0" borderId="0" xfId="53355" applyFont="1"/>
    <xf numFmtId="0" fontId="1" fillId="0" borderId="0" xfId="53355" applyFont="1" applyAlignment="1">
      <alignment horizontal="right"/>
    </xf>
    <xf numFmtId="0" fontId="260" fillId="0" borderId="0" xfId="53355" applyFont="1" applyAlignment="1">
      <alignment horizontal="center"/>
    </xf>
    <xf numFmtId="0" fontId="6" fillId="0" borderId="0" xfId="53355" applyFont="1"/>
    <xf numFmtId="0" fontId="6" fillId="0" borderId="0" xfId="53355" applyFont="1" applyAlignment="1">
      <alignment horizontal="right"/>
    </xf>
    <xf numFmtId="0" fontId="6" fillId="3" borderId="0" xfId="5" applyFont="1" applyFill="1" applyBorder="1" applyAlignment="1">
      <alignment horizontal="center"/>
    </xf>
    <xf numFmtId="0" fontId="6" fillId="3" borderId="0" xfId="5" applyFont="1" applyFill="1" applyBorder="1" applyAlignment="1">
      <alignment horizontal="right"/>
    </xf>
    <xf numFmtId="2" fontId="1" fillId="0" borderId="0" xfId="5" applyNumberFormat="1" applyFont="1" applyBorder="1" applyAlignment="1">
      <alignment horizontal="right"/>
    </xf>
    <xf numFmtId="0" fontId="237" fillId="2" borderId="27" xfId="6" applyFont="1" applyFill="1" applyBorder="1"/>
    <xf numFmtId="0" fontId="31" fillId="0" borderId="118" xfId="5" applyFont="1" applyBorder="1" applyAlignment="1">
      <alignment horizontal="center" vertical="center"/>
    </xf>
    <xf numFmtId="0" fontId="31" fillId="0" borderId="0" xfId="5" applyFont="1" applyBorder="1" applyAlignment="1">
      <alignment horizontal="left" vertical="center"/>
    </xf>
    <xf numFmtId="0" fontId="13" fillId="5" borderId="0" xfId="1" applyFont="1" applyFill="1" applyAlignment="1">
      <alignment vertical="center"/>
    </xf>
    <xf numFmtId="0" fontId="14" fillId="5" borderId="0" xfId="1" applyFont="1" applyFill="1"/>
    <xf numFmtId="0" fontId="15" fillId="5" borderId="0" xfId="1" applyFont="1" applyFill="1"/>
    <xf numFmtId="9" fontId="13" fillId="5" borderId="0" xfId="1" applyNumberFormat="1" applyFont="1" applyFill="1"/>
    <xf numFmtId="0" fontId="0" fillId="0" borderId="0" xfId="6" applyFont="1" applyAlignment="1">
      <alignment vertical="justify" wrapText="1"/>
    </xf>
    <xf numFmtId="0" fontId="1" fillId="0" borderId="0" xfId="6" applyFont="1"/>
    <xf numFmtId="0" fontId="1" fillId="0" borderId="0" xfId="6" applyFont="1" applyAlignment="1">
      <alignment horizontal="left" vertical="justify" wrapText="1"/>
    </xf>
    <xf numFmtId="0" fontId="282" fillId="0" borderId="0" xfId="53358" applyFont="1" applyAlignment="1">
      <alignment horizontal="justify" vertical="center"/>
    </xf>
    <xf numFmtId="0" fontId="11" fillId="0" borderId="0" xfId="53355" applyFont="1" applyAlignment="1">
      <alignment vertical="top" wrapText="1"/>
    </xf>
    <xf numFmtId="0" fontId="283" fillId="0" borderId="0" xfId="53358" applyFont="1" applyAlignment="1">
      <alignment vertical="center" wrapText="1"/>
    </xf>
    <xf numFmtId="14" fontId="10" fillId="8" borderId="0" xfId="53355" applyNumberFormat="1" applyFont="1" applyFill="1" applyAlignment="1">
      <alignment horizontal="center" vertical="center" wrapText="1"/>
    </xf>
    <xf numFmtId="0" fontId="1" fillId="0" borderId="0" xfId="53355" applyFont="1" applyAlignment="1">
      <alignment vertical="center"/>
    </xf>
    <xf numFmtId="0" fontId="6" fillId="0" borderId="0" xfId="6" applyFont="1"/>
    <xf numFmtId="0" fontId="6" fillId="0" borderId="0" xfId="6" applyFont="1" applyAlignment="1">
      <alignment horizontal="center" vertical="justify"/>
    </xf>
    <xf numFmtId="0" fontId="6" fillId="0" borderId="0" xfId="6" applyFont="1" applyAlignment="1">
      <alignment vertical="justify" wrapText="1"/>
    </xf>
    <xf numFmtId="0" fontId="6" fillId="3" borderId="114" xfId="6" applyFont="1" applyFill="1" applyBorder="1" applyAlignment="1">
      <alignment horizontal="left"/>
    </xf>
    <xf numFmtId="0" fontId="6" fillId="2" borderId="0" xfId="6" quotePrefix="1" applyFont="1" applyFill="1" applyAlignment="1">
      <alignment vertical="justify" wrapText="1"/>
    </xf>
    <xf numFmtId="0" fontId="6" fillId="6" borderId="0" xfId="5" applyFont="1" applyFill="1" applyBorder="1"/>
    <xf numFmtId="9" fontId="1" fillId="109" borderId="116" xfId="53354" applyNumberFormat="1" applyFont="1" applyFill="1" applyBorder="1" applyAlignment="1">
      <alignment horizontal="center"/>
    </xf>
    <xf numFmtId="0" fontId="14" fillId="5" borderId="0" xfId="1" applyFont="1" applyFill="1" applyAlignment="1">
      <alignment vertical="center" wrapText="1"/>
    </xf>
    <xf numFmtId="175" fontId="1" fillId="4" borderId="172" xfId="1" applyNumberFormat="1" applyFont="1" applyFill="1" applyBorder="1" applyAlignment="1">
      <alignment horizontal="right" vertical="center"/>
    </xf>
    <xf numFmtId="43" fontId="1" fillId="4" borderId="172" xfId="4" applyNumberFormat="1" applyFont="1" applyFill="1" applyBorder="1" applyAlignment="1">
      <alignment horizontal="right" vertical="center"/>
    </xf>
    <xf numFmtId="0" fontId="4" fillId="0" borderId="168" xfId="1" applyFont="1" applyBorder="1" applyAlignment="1">
      <alignment vertical="center"/>
    </xf>
    <xf numFmtId="0" fontId="81" fillId="0" borderId="168" xfId="1" applyFont="1" applyBorder="1" applyAlignment="1">
      <alignment vertical="center"/>
    </xf>
    <xf numFmtId="2" fontId="4" fillId="0" borderId="168" xfId="1" applyNumberFormat="1" applyFont="1" applyBorder="1" applyAlignment="1">
      <alignment horizontal="center" vertical="center"/>
    </xf>
    <xf numFmtId="2" fontId="4" fillId="0" borderId="168" xfId="1" applyNumberFormat="1" applyFont="1" applyBorder="1" applyAlignment="1">
      <alignment vertical="center"/>
    </xf>
    <xf numFmtId="0" fontId="1" fillId="0" borderId="168" xfId="1" applyFont="1" applyBorder="1" applyAlignment="1">
      <alignment horizontal="center" vertical="center"/>
    </xf>
    <xf numFmtId="2" fontId="1" fillId="0" borderId="168" xfId="1" applyNumberFormat="1" applyFont="1" applyBorder="1" applyAlignment="1">
      <alignment vertical="center"/>
    </xf>
    <xf numFmtId="0" fontId="1" fillId="0" borderId="168" xfId="1" applyFont="1" applyBorder="1" applyAlignment="1">
      <alignment vertical="center"/>
    </xf>
    <xf numFmtId="0" fontId="1" fillId="0" borderId="123" xfId="1" applyFont="1" applyBorder="1" applyAlignment="1">
      <alignment horizontal="center"/>
    </xf>
    <xf numFmtId="0" fontId="1" fillId="0" borderId="124" xfId="1" applyFont="1" applyBorder="1" applyAlignment="1">
      <alignment horizontal="center"/>
    </xf>
    <xf numFmtId="0" fontId="2" fillId="0" borderId="124" xfId="1" applyFont="1" applyBorder="1"/>
    <xf numFmtId="2" fontId="1" fillId="0" borderId="124" xfId="1" applyNumberFormat="1" applyFont="1" applyBorder="1" applyAlignment="1">
      <alignment horizontal="center"/>
    </xf>
    <xf numFmtId="2" fontId="1" fillId="0" borderId="124" xfId="1" applyNumberFormat="1" applyFont="1" applyBorder="1"/>
    <xf numFmtId="0" fontId="1" fillId="0" borderId="124" xfId="1" applyFont="1" applyBorder="1"/>
    <xf numFmtId="0" fontId="1" fillId="0" borderId="125" xfId="1" applyFont="1" applyBorder="1"/>
    <xf numFmtId="2" fontId="6" fillId="0" borderId="11" xfId="1" applyNumberFormat="1" applyFont="1" applyBorder="1" applyAlignment="1">
      <alignment horizontal="left"/>
    </xf>
    <xf numFmtId="2" fontId="3" fillId="0" borderId="12" xfId="1" applyNumberFormat="1" applyFont="1" applyBorder="1" applyAlignment="1">
      <alignment horizontal="right"/>
    </xf>
    <xf numFmtId="2" fontId="1" fillId="0" borderId="11" xfId="1" applyNumberFormat="1" applyFont="1" applyBorder="1" applyAlignment="1">
      <alignment horizontal="left"/>
    </xf>
    <xf numFmtId="0" fontId="8" fillId="0" borderId="11" xfId="1" applyFont="1" applyBorder="1"/>
    <xf numFmtId="0" fontId="1" fillId="0" borderId="11" xfId="1" applyFont="1" applyBorder="1" applyAlignment="1">
      <alignment horizontal="left"/>
    </xf>
    <xf numFmtId="0" fontId="6" fillId="0" borderId="123" xfId="1" applyFont="1" applyBorder="1" applyAlignment="1">
      <alignment horizontal="left" vertical="center"/>
    </xf>
    <xf numFmtId="0" fontId="6" fillId="0" borderId="11" xfId="1" applyFont="1" applyBorder="1" applyAlignment="1">
      <alignment horizontal="left" vertical="top"/>
    </xf>
    <xf numFmtId="0" fontId="6" fillId="0" borderId="11" xfId="1" applyFont="1" applyBorder="1" applyAlignment="1">
      <alignment horizontal="left" vertical="center"/>
    </xf>
    <xf numFmtId="0" fontId="6" fillId="0" borderId="12" xfId="1" applyFont="1" applyBorder="1" applyAlignment="1">
      <alignment horizontal="left" vertical="center" wrapText="1"/>
    </xf>
    <xf numFmtId="2" fontId="1" fillId="3" borderId="12" xfId="6" applyNumberFormat="1" applyFont="1" applyFill="1" applyBorder="1" applyAlignment="1">
      <alignment horizontal="center" vertical="center"/>
    </xf>
    <xf numFmtId="0" fontId="10" fillId="4" borderId="131" xfId="1" applyFont="1" applyFill="1" applyBorder="1" applyAlignment="1">
      <alignment horizontal="center" vertical="center"/>
    </xf>
    <xf numFmtId="0" fontId="6" fillId="4" borderId="178" xfId="1" applyFont="1" applyFill="1" applyBorder="1" applyAlignment="1">
      <alignment horizontal="center" vertical="center"/>
    </xf>
    <xf numFmtId="175" fontId="1" fillId="4" borderId="180" xfId="1" applyNumberFormat="1" applyFont="1" applyFill="1" applyBorder="1" applyAlignment="1">
      <alignment horizontal="right" vertical="center"/>
    </xf>
    <xf numFmtId="0" fontId="10" fillId="2" borderId="11" xfId="1" applyFont="1" applyFill="1" applyBorder="1"/>
    <xf numFmtId="0" fontId="13" fillId="5" borderId="143" xfId="1" applyFont="1" applyFill="1" applyBorder="1" applyAlignment="1">
      <alignment vertical="center"/>
    </xf>
    <xf numFmtId="0" fontId="14" fillId="5" borderId="11" xfId="1" applyFont="1" applyFill="1" applyBorder="1" applyAlignment="1">
      <alignment vertical="center"/>
    </xf>
    <xf numFmtId="0" fontId="14" fillId="0" borderId="11" xfId="1" applyFont="1" applyBorder="1"/>
    <xf numFmtId="0" fontId="12" fillId="0" borderId="12" xfId="1" applyFont="1" applyBorder="1" applyAlignment="1">
      <alignment vertical="justify"/>
    </xf>
    <xf numFmtId="0" fontId="7" fillId="0" borderId="11" xfId="1" applyFont="1" applyBorder="1"/>
    <xf numFmtId="0" fontId="1" fillId="0" borderId="11" xfId="1" applyFont="1" applyBorder="1" applyAlignment="1">
      <alignment horizontal="left" vertical="center"/>
    </xf>
    <xf numFmtId="0" fontId="1" fillId="0" borderId="11" xfId="1" applyFont="1" applyBorder="1"/>
    <xf numFmtId="0" fontId="1" fillId="0" borderId="11" xfId="1" applyFont="1" applyBorder="1" applyAlignment="1">
      <alignment horizontal="center"/>
    </xf>
    <xf numFmtId="0" fontId="6" fillId="0" borderId="11" xfId="1" applyFont="1" applyBorder="1" applyAlignment="1">
      <alignment vertical="center"/>
    </xf>
    <xf numFmtId="0" fontId="4" fillId="0" borderId="11" xfId="1" applyFont="1" applyBorder="1" applyAlignment="1">
      <alignment vertical="center"/>
    </xf>
    <xf numFmtId="0" fontId="4" fillId="0" borderId="12" xfId="1" applyFont="1" applyBorder="1"/>
    <xf numFmtId="0" fontId="1" fillId="0" borderId="11" xfId="1" applyFont="1" applyBorder="1" applyAlignment="1">
      <alignment vertical="center"/>
    </xf>
    <xf numFmtId="0" fontId="1" fillId="0" borderId="14" xfId="1" applyFont="1" applyBorder="1" applyAlignment="1">
      <alignment horizontal="center" vertical="center"/>
    </xf>
    <xf numFmtId="0" fontId="1" fillId="0" borderId="76" xfId="1" applyFont="1" applyBorder="1" applyAlignment="1">
      <alignment horizontal="center" vertical="center"/>
    </xf>
    <xf numFmtId="0" fontId="1" fillId="0" borderId="76" xfId="1" applyFont="1" applyBorder="1" applyAlignment="1">
      <alignment vertical="center"/>
    </xf>
    <xf numFmtId="0" fontId="1" fillId="0" borderId="76" xfId="1" applyFont="1" applyBorder="1" applyAlignment="1">
      <alignment horizontal="right" vertical="center"/>
    </xf>
    <xf numFmtId="2" fontId="1" fillId="0" borderId="76" xfId="1" applyNumberFormat="1" applyFont="1" applyBorder="1" applyAlignment="1">
      <alignment horizontal="center" vertical="center"/>
    </xf>
    <xf numFmtId="2" fontId="1" fillId="0" borderId="76" xfId="1" applyNumberFormat="1" applyFont="1" applyBorder="1" applyAlignment="1">
      <alignment vertical="center"/>
    </xf>
    <xf numFmtId="0" fontId="1" fillId="0" borderId="16" xfId="1" applyFont="1" applyBorder="1"/>
    <xf numFmtId="0" fontId="1" fillId="0" borderId="0" xfId="1" applyFont="1" applyAlignment="1">
      <alignment horizontal="right" vertical="center"/>
    </xf>
    <xf numFmtId="14" fontId="10" fillId="0" borderId="0" xfId="1" applyNumberFormat="1" applyFont="1" applyAlignment="1">
      <alignment vertical="center" wrapText="1"/>
    </xf>
    <xf numFmtId="0" fontId="11" fillId="0" borderId="0" xfId="1" applyFont="1" applyAlignment="1">
      <alignment vertical="center" wrapText="1"/>
    </xf>
    <xf numFmtId="14" fontId="10" fillId="0" borderId="0" xfId="1" applyNumberFormat="1" applyFont="1" applyAlignment="1">
      <alignment horizontal="center" vertical="center" wrapText="1"/>
    </xf>
    <xf numFmtId="0" fontId="14" fillId="5" borderId="11" xfId="1" applyFont="1" applyFill="1" applyBorder="1" applyAlignment="1">
      <alignment vertical="center" wrapText="1"/>
    </xf>
    <xf numFmtId="9" fontId="284" fillId="8" borderId="0" xfId="1" applyNumberFormat="1" applyFont="1" applyFill="1" applyAlignment="1">
      <alignment vertical="center"/>
    </xf>
    <xf numFmtId="1" fontId="13" fillId="8" borderId="0" xfId="1" applyNumberFormat="1" applyFont="1" applyFill="1" applyAlignment="1">
      <alignment vertical="center"/>
    </xf>
    <xf numFmtId="14" fontId="13" fillId="8" borderId="0" xfId="1" applyNumberFormat="1" applyFont="1" applyFill="1" applyAlignment="1">
      <alignment vertical="center"/>
    </xf>
    <xf numFmtId="0" fontId="1" fillId="8" borderId="0" xfId="1" applyFont="1" applyFill="1" applyAlignment="1">
      <alignment horizontal="center"/>
    </xf>
    <xf numFmtId="0" fontId="13" fillId="8" borderId="0" xfId="1" applyFont="1" applyFill="1" applyAlignment="1">
      <alignment vertical="center"/>
    </xf>
    <xf numFmtId="2" fontId="13" fillId="8" borderId="0" xfId="1" applyNumberFormat="1" applyFont="1" applyFill="1" applyAlignment="1">
      <alignment vertical="center"/>
    </xf>
    <xf numFmtId="43" fontId="24" fillId="0" borderId="162" xfId="5" applyNumberFormat="1" applyFont="1" applyBorder="1" applyAlignment="1">
      <alignment horizontal="center" vertical="center" wrapText="1"/>
    </xf>
    <xf numFmtId="171" fontId="24" fillId="0" borderId="158" xfId="7" applyNumberFormat="1" applyFont="1" applyBorder="1" applyAlignment="1">
      <alignment horizontal="center" vertical="center" wrapText="1"/>
    </xf>
    <xf numFmtId="3" fontId="1" fillId="0" borderId="0" xfId="6" applyNumberFormat="1" applyFont="1" applyAlignment="1">
      <alignment horizontal="center" vertical="center"/>
    </xf>
    <xf numFmtId="0" fontId="1" fillId="0" borderId="0" xfId="5" applyFont="1" applyBorder="1" applyAlignment="1">
      <alignment vertical="center"/>
    </xf>
    <xf numFmtId="0" fontId="28" fillId="0" borderId="123" xfId="53358" applyFont="1" applyBorder="1"/>
    <xf numFmtId="0" fontId="28" fillId="0" borderId="124" xfId="53358" applyFont="1" applyBorder="1"/>
    <xf numFmtId="0" fontId="28" fillId="0" borderId="125" xfId="53358" applyFont="1" applyBorder="1"/>
    <xf numFmtId="0" fontId="28" fillId="0" borderId="11" xfId="53358" applyFont="1" applyBorder="1"/>
    <xf numFmtId="0" fontId="279" fillId="0" borderId="0" xfId="53358" applyFont="1"/>
    <xf numFmtId="0" fontId="28" fillId="0" borderId="12" xfId="53358" applyFont="1" applyBorder="1"/>
    <xf numFmtId="0" fontId="0" fillId="0" borderId="168" xfId="53358" applyFont="1" applyBorder="1" applyAlignment="1">
      <alignment vertical="center"/>
    </xf>
    <xf numFmtId="0" fontId="28" fillId="0" borderId="0" xfId="53358" applyFont="1" applyAlignment="1">
      <alignment horizontal="left"/>
    </xf>
    <xf numFmtId="0" fontId="28" fillId="0" borderId="168" xfId="53358" applyFont="1" applyBorder="1" applyAlignment="1">
      <alignment horizontal="center"/>
    </xf>
    <xf numFmtId="0" fontId="28" fillId="0" borderId="183" xfId="53358" applyFont="1" applyBorder="1"/>
    <xf numFmtId="0" fontId="28" fillId="0" borderId="184" xfId="53358" applyFont="1" applyBorder="1"/>
    <xf numFmtId="0" fontId="285" fillId="0" borderId="0" xfId="53358" applyFont="1"/>
    <xf numFmtId="0" fontId="6" fillId="111" borderId="116" xfId="10" applyFont="1" applyFill="1" applyBorder="1" applyAlignment="1" applyProtection="1">
      <alignment horizontal="center"/>
      <protection locked="0"/>
    </xf>
    <xf numFmtId="0" fontId="6" fillId="111" borderId="132" xfId="10" applyFont="1" applyFill="1" applyBorder="1" applyAlignment="1" applyProtection="1">
      <alignment horizontal="center"/>
      <protection locked="0"/>
    </xf>
    <xf numFmtId="0" fontId="28" fillId="0" borderId="107" xfId="53358" applyFont="1" applyBorder="1" applyAlignment="1">
      <alignment horizontal="left"/>
    </xf>
    <xf numFmtId="0" fontId="1" fillId="0" borderId="107" xfId="10" applyFont="1" applyBorder="1" applyAlignment="1" applyProtection="1">
      <alignment horizontal="center"/>
      <protection locked="0"/>
    </xf>
    <xf numFmtId="0" fontId="28" fillId="0" borderId="107" xfId="53358" applyFont="1" applyBorder="1" applyAlignment="1">
      <alignment horizontal="center"/>
    </xf>
    <xf numFmtId="0" fontId="28" fillId="0" borderId="114" xfId="53358" applyFont="1" applyBorder="1" applyAlignment="1">
      <alignment horizontal="center"/>
    </xf>
    <xf numFmtId="165" fontId="1" fillId="0" borderId="107" xfId="53358" applyNumberFormat="1" applyFont="1" applyBorder="1" applyAlignment="1">
      <alignment vertical="center" wrapText="1"/>
    </xf>
    <xf numFmtId="0" fontId="28" fillId="0" borderId="134" xfId="53358" applyFont="1" applyBorder="1"/>
    <xf numFmtId="166" fontId="285" fillId="0" borderId="132" xfId="53358" applyNumberFormat="1" applyFont="1" applyBorder="1"/>
    <xf numFmtId="165" fontId="6" fillId="0" borderId="132" xfId="53358" applyNumberFormat="1" applyFont="1" applyBorder="1"/>
    <xf numFmtId="0" fontId="28" fillId="0" borderId="144" xfId="53358" applyFont="1" applyBorder="1"/>
    <xf numFmtId="0" fontId="285" fillId="0" borderId="144" xfId="53358" applyFont="1" applyBorder="1"/>
    <xf numFmtId="170" fontId="28" fillId="0" borderId="144" xfId="53358" applyNumberFormat="1" applyFont="1" applyBorder="1"/>
    <xf numFmtId="170" fontId="28" fillId="0" borderId="0" xfId="53358" applyNumberFormat="1" applyFont="1"/>
    <xf numFmtId="0" fontId="28" fillId="0" borderId="143" xfId="53358" applyFont="1" applyBorder="1"/>
    <xf numFmtId="0" fontId="6" fillId="0" borderId="144" xfId="10" applyFont="1" applyBorder="1" applyProtection="1">
      <protection locked="0"/>
    </xf>
    <xf numFmtId="0" fontId="28" fillId="0" borderId="145" xfId="53358" applyFont="1" applyBorder="1"/>
    <xf numFmtId="0" fontId="6" fillId="5" borderId="134" xfId="10" applyFont="1" applyFill="1" applyBorder="1" applyProtection="1">
      <protection locked="0"/>
    </xf>
    <xf numFmtId="0" fontId="28" fillId="5" borderId="132" xfId="53358" applyFont="1" applyFill="1" applyBorder="1"/>
    <xf numFmtId="0" fontId="28" fillId="5" borderId="135" xfId="53358" applyFont="1" applyFill="1" applyBorder="1"/>
    <xf numFmtId="0" fontId="285" fillId="5" borderId="132" xfId="53358" applyFont="1" applyFill="1" applyBorder="1"/>
    <xf numFmtId="166" fontId="28" fillId="0" borderId="0" xfId="53358" applyNumberFormat="1" applyFont="1"/>
    <xf numFmtId="0" fontId="1" fillId="0" borderId="146" xfId="10" applyFont="1" applyBorder="1" applyProtection="1">
      <protection locked="0"/>
    </xf>
    <xf numFmtId="0" fontId="28" fillId="0" borderId="114" xfId="53358" applyFont="1" applyBorder="1"/>
    <xf numFmtId="164" fontId="28" fillId="0" borderId="168" xfId="53357" applyNumberFormat="1" applyFont="1" applyFill="1" applyBorder="1"/>
    <xf numFmtId="0" fontId="1" fillId="0" borderId="144" xfId="10" applyFont="1" applyBorder="1" applyProtection="1">
      <protection locked="0"/>
    </xf>
    <xf numFmtId="164" fontId="28" fillId="0" borderId="0" xfId="53357" applyNumberFormat="1" applyFont="1" applyFill="1" applyBorder="1"/>
    <xf numFmtId="0" fontId="1" fillId="0" borderId="0" xfId="10" applyFont="1" applyProtection="1">
      <protection locked="0"/>
    </xf>
    <xf numFmtId="0" fontId="6" fillId="0" borderId="146" xfId="10" applyFont="1" applyBorder="1" applyProtection="1">
      <protection locked="0"/>
    </xf>
    <xf numFmtId="170" fontId="285" fillId="0" borderId="0" xfId="53358" applyNumberFormat="1" applyFont="1"/>
    <xf numFmtId="0" fontId="285" fillId="0" borderId="114" xfId="53358" applyFont="1" applyBorder="1"/>
    <xf numFmtId="164" fontId="285" fillId="0" borderId="0" xfId="53357" applyNumberFormat="1" applyFont="1" applyFill="1" applyBorder="1"/>
    <xf numFmtId="14" fontId="28" fillId="0" borderId="114" xfId="53358" applyNumberFormat="1" applyFont="1" applyBorder="1"/>
    <xf numFmtId="0" fontId="6" fillId="0" borderId="169" xfId="10" applyFont="1" applyBorder="1" applyProtection="1">
      <protection locked="0"/>
    </xf>
    <xf numFmtId="170" fontId="28" fillId="0" borderId="168" xfId="53358" applyNumberFormat="1" applyFont="1" applyBorder="1"/>
    <xf numFmtId="0" fontId="28" fillId="0" borderId="170" xfId="53358" applyFont="1" applyBorder="1"/>
    <xf numFmtId="0" fontId="1" fillId="0" borderId="168" xfId="53358" applyFont="1" applyBorder="1" applyAlignment="1">
      <alignment vertical="top"/>
    </xf>
    <xf numFmtId="0" fontId="6" fillId="0" borderId="0" xfId="10" applyFont="1" applyProtection="1">
      <protection locked="0"/>
    </xf>
    <xf numFmtId="0" fontId="28" fillId="0" borderId="0" xfId="53358" applyFont="1"/>
    <xf numFmtId="0" fontId="286" fillId="0" borderId="168" xfId="53358" applyFont="1" applyBorder="1"/>
    <xf numFmtId="0" fontId="286" fillId="0" borderId="0" xfId="53358" applyFont="1"/>
    <xf numFmtId="0" fontId="287" fillId="0" borderId="0" xfId="53358" applyFont="1"/>
    <xf numFmtId="0" fontId="285" fillId="0" borderId="168" xfId="53358" applyFont="1" applyBorder="1"/>
    <xf numFmtId="0" fontId="1" fillId="0" borderId="168" xfId="53358" applyFont="1" applyBorder="1"/>
    <xf numFmtId="0" fontId="28" fillId="0" borderId="132" xfId="53358" applyFont="1" applyBorder="1"/>
    <xf numFmtId="14" fontId="28" fillId="0" borderId="0" xfId="53358" applyNumberFormat="1" applyFont="1"/>
    <xf numFmtId="0" fontId="28" fillId="0" borderId="107" xfId="53358" applyFont="1" applyBorder="1" applyAlignment="1">
      <alignment horizontal="center" vertical="center"/>
    </xf>
    <xf numFmtId="0" fontId="28" fillId="0" borderId="168" xfId="53358" applyFont="1" applyBorder="1"/>
    <xf numFmtId="0" fontId="1" fillId="3" borderId="123" xfId="5" applyFont="1" applyFill="1" applyBorder="1" applyAlignment="1">
      <alignment horizontal="center"/>
    </xf>
    <xf numFmtId="0" fontId="1" fillId="3" borderId="124" xfId="5" applyFont="1" applyFill="1" applyBorder="1" applyAlignment="1">
      <alignment horizontal="center"/>
    </xf>
    <xf numFmtId="0" fontId="1" fillId="3" borderId="124" xfId="5" applyFont="1" applyFill="1" applyBorder="1"/>
    <xf numFmtId="0" fontId="2" fillId="3" borderId="124" xfId="5" applyFont="1" applyFill="1" applyBorder="1"/>
    <xf numFmtId="2" fontId="1" fillId="3" borderId="124" xfId="5" applyNumberFormat="1" applyFont="1" applyFill="1" applyBorder="1" applyAlignment="1">
      <alignment horizontal="center"/>
    </xf>
    <xf numFmtId="2" fontId="1" fillId="3" borderId="125" xfId="5" applyNumberFormat="1" applyFont="1" applyFill="1" applyBorder="1"/>
    <xf numFmtId="0" fontId="3" fillId="3" borderId="11" xfId="5" applyFont="1" applyFill="1" applyBorder="1" applyAlignment="1">
      <alignment horizontal="left"/>
    </xf>
    <xf numFmtId="0" fontId="3" fillId="3" borderId="142" xfId="5" applyFont="1" applyFill="1" applyBorder="1" applyAlignment="1">
      <alignment horizontal="right" indent="1"/>
    </xf>
    <xf numFmtId="0" fontId="3" fillId="3" borderId="12" xfId="5" applyFont="1" applyFill="1" applyBorder="1" applyAlignment="1">
      <alignment horizontal="right" indent="1"/>
    </xf>
    <xf numFmtId="0" fontId="1" fillId="3" borderId="11" xfId="5" applyFont="1" applyFill="1" applyBorder="1" applyAlignment="1">
      <alignment horizontal="center"/>
    </xf>
    <xf numFmtId="2" fontId="1" fillId="3" borderId="12" xfId="5" applyNumberFormat="1" applyFont="1" applyFill="1" applyBorder="1"/>
    <xf numFmtId="2" fontId="6" fillId="3" borderId="11" xfId="6" applyNumberFormat="1" applyFont="1" applyFill="1" applyBorder="1" applyAlignment="1">
      <alignment horizontal="left"/>
    </xf>
    <xf numFmtId="0" fontId="237" fillId="2" borderId="11" xfId="6" applyFont="1" applyFill="1" applyBorder="1"/>
    <xf numFmtId="2" fontId="1" fillId="3" borderId="12" xfId="6" applyNumberFormat="1" applyFont="1" applyFill="1" applyBorder="1" applyAlignment="1">
      <alignment horizontal="left"/>
    </xf>
    <xf numFmtId="0" fontId="7" fillId="2" borderId="11" xfId="6" applyFont="1" applyFill="1" applyBorder="1"/>
    <xf numFmtId="0" fontId="25" fillId="0" borderId="11" xfId="5" applyFont="1" applyBorder="1" applyAlignment="1">
      <alignment horizontal="left" vertical="center"/>
    </xf>
    <xf numFmtId="0" fontId="1" fillId="3" borderId="12" xfId="6" applyFont="1" applyFill="1" applyBorder="1" applyAlignment="1">
      <alignment horizontal="left"/>
    </xf>
    <xf numFmtId="0" fontId="22" fillId="0" borderId="11" xfId="5" applyFont="1" applyBorder="1" applyAlignment="1">
      <alignment horizontal="left" vertical="top"/>
    </xf>
    <xf numFmtId="0" fontId="22" fillId="0" borderId="11" xfId="5" applyFont="1" applyBorder="1"/>
    <xf numFmtId="0" fontId="1" fillId="0" borderId="11" xfId="5" applyFont="1" applyBorder="1" applyAlignment="1">
      <alignment horizontal="left"/>
    </xf>
    <xf numFmtId="0" fontId="1" fillId="0" borderId="11" xfId="5" applyFont="1" applyBorder="1" applyAlignment="1">
      <alignment horizontal="center"/>
    </xf>
    <xf numFmtId="0" fontId="1" fillId="3" borderId="11" xfId="5" applyFont="1" applyFill="1" applyBorder="1" applyAlignment="1">
      <alignment horizontal="left"/>
    </xf>
    <xf numFmtId="0" fontId="6" fillId="3" borderId="11" xfId="5" applyFont="1" applyFill="1" applyBorder="1" applyAlignment="1">
      <alignment horizontal="left"/>
    </xf>
    <xf numFmtId="0" fontId="1" fillId="0" borderId="11" xfId="5" applyFont="1" applyBorder="1"/>
    <xf numFmtId="2" fontId="1" fillId="0" borderId="12" xfId="5" applyNumberFormat="1" applyFont="1" applyBorder="1"/>
    <xf numFmtId="0" fontId="1" fillId="3" borderId="12" xfId="6" applyFont="1" applyFill="1" applyBorder="1"/>
    <xf numFmtId="0" fontId="1" fillId="3" borderId="11" xfId="6" applyFont="1" applyFill="1" applyBorder="1" applyAlignment="1">
      <alignment horizontal="left"/>
    </xf>
    <xf numFmtId="2" fontId="1" fillId="3" borderId="12" xfId="6" applyNumberFormat="1" applyFont="1" applyFill="1" applyBorder="1"/>
    <xf numFmtId="0" fontId="1" fillId="0" borderId="11" xfId="5" applyFont="1" applyBorder="1" applyAlignment="1">
      <alignment horizontal="center" vertical="center"/>
    </xf>
    <xf numFmtId="2" fontId="1" fillId="3" borderId="12" xfId="6" applyNumberFormat="1" applyFont="1" applyFill="1" applyBorder="1" applyAlignment="1">
      <alignment vertical="center"/>
    </xf>
    <xf numFmtId="0" fontId="27" fillId="5" borderId="183" xfId="6" applyFont="1" applyFill="1" applyBorder="1"/>
    <xf numFmtId="0" fontId="27" fillId="5" borderId="168" xfId="6" applyFont="1" applyFill="1" applyBorder="1"/>
    <xf numFmtId="0" fontId="26" fillId="5" borderId="168" xfId="6" applyFont="1" applyFill="1" applyBorder="1"/>
    <xf numFmtId="0" fontId="27" fillId="5" borderId="168" xfId="6" applyFont="1" applyFill="1" applyBorder="1" applyAlignment="1">
      <alignment horizontal="left"/>
    </xf>
    <xf numFmtId="0" fontId="12" fillId="5" borderId="168" xfId="6" applyFont="1" applyFill="1" applyBorder="1" applyAlignment="1">
      <alignment horizontal="right"/>
    </xf>
    <xf numFmtId="2" fontId="12" fillId="5" borderId="168" xfId="6" applyNumberFormat="1" applyFont="1" applyFill="1" applyBorder="1" applyAlignment="1">
      <alignment horizontal="center"/>
    </xf>
    <xf numFmtId="2" fontId="12" fillId="5" borderId="184" xfId="6" applyNumberFormat="1" applyFont="1" applyFill="1" applyBorder="1"/>
    <xf numFmtId="0" fontId="7" fillId="0" borderId="143" xfId="6" applyFont="1" applyBorder="1"/>
    <xf numFmtId="0" fontId="12" fillId="0" borderId="145" xfId="6" applyFont="1" applyBorder="1" applyAlignment="1">
      <alignment vertical="justify"/>
    </xf>
    <xf numFmtId="0" fontId="6" fillId="0" borderId="11" xfId="6" applyFont="1" applyBorder="1" applyAlignment="1">
      <alignment vertical="center"/>
    </xf>
    <xf numFmtId="0" fontId="6" fillId="0" borderId="12" xfId="6" applyFont="1" applyBorder="1"/>
    <xf numFmtId="0" fontId="1" fillId="0" borderId="11" xfId="6" applyFont="1" applyBorder="1" applyAlignment="1">
      <alignment horizontal="left" vertical="center"/>
    </xf>
    <xf numFmtId="0" fontId="1" fillId="0" borderId="168" xfId="6" applyFont="1" applyBorder="1"/>
    <xf numFmtId="2" fontId="1" fillId="0" borderId="168" xfId="5" applyNumberFormat="1" applyFont="1" applyBorder="1" applyAlignment="1">
      <alignment horizontal="center"/>
    </xf>
    <xf numFmtId="2" fontId="1" fillId="0" borderId="168" xfId="6" applyNumberFormat="1" applyFont="1" applyBorder="1" applyAlignment="1">
      <alignment horizontal="center" vertical="center"/>
    </xf>
    <xf numFmtId="0" fontId="1" fillId="0" borderId="12" xfId="6" applyFont="1" applyBorder="1"/>
    <xf numFmtId="0" fontId="7" fillId="0" borderId="11" xfId="6" applyFont="1" applyBorder="1"/>
    <xf numFmtId="0" fontId="13" fillId="0" borderId="11" xfId="6" applyFont="1" applyBorder="1"/>
    <xf numFmtId="0" fontId="1" fillId="0" borderId="11" xfId="6" applyFont="1" applyBorder="1" applyAlignment="1">
      <alignment horizontal="center" vertical="center"/>
    </xf>
    <xf numFmtId="2" fontId="6" fillId="0" borderId="0" xfId="5" applyNumberFormat="1" applyFont="1" applyBorder="1" applyAlignment="1">
      <alignment horizontal="left"/>
    </xf>
    <xf numFmtId="2" fontId="1" fillId="0" borderId="12" xfId="6" applyNumberFormat="1" applyFont="1" applyBorder="1" applyAlignment="1">
      <alignment horizontal="center" vertical="center"/>
    </xf>
    <xf numFmtId="0" fontId="16" fillId="0" borderId="12" xfId="6" applyFont="1" applyBorder="1" applyAlignment="1">
      <alignment vertical="center"/>
    </xf>
    <xf numFmtId="0" fontId="1" fillId="0" borderId="168" xfId="6" applyFont="1" applyBorder="1" applyAlignment="1">
      <alignment vertical="center"/>
    </xf>
    <xf numFmtId="0" fontId="1" fillId="0" borderId="168" xfId="5" applyFont="1" applyBorder="1" applyAlignment="1">
      <alignment horizontal="right"/>
    </xf>
    <xf numFmtId="0" fontId="1" fillId="0" borderId="11" xfId="6" applyFont="1" applyBorder="1" applyAlignment="1">
      <alignment vertical="center"/>
    </xf>
    <xf numFmtId="0" fontId="1" fillId="0" borderId="147" xfId="6" applyFont="1" applyBorder="1" applyAlignment="1">
      <alignment horizontal="center" vertical="center"/>
    </xf>
    <xf numFmtId="0" fontId="1" fillId="0" borderId="148" xfId="6" applyFont="1" applyBorder="1" applyAlignment="1">
      <alignment horizontal="center" vertical="center"/>
    </xf>
    <xf numFmtId="0" fontId="1" fillId="0" borderId="148" xfId="6" applyFont="1" applyBorder="1" applyAlignment="1">
      <alignment vertical="center"/>
    </xf>
    <xf numFmtId="0" fontId="1" fillId="0" borderId="148" xfId="5" applyFont="1" applyBorder="1"/>
    <xf numFmtId="0" fontId="1" fillId="0" borderId="148" xfId="5" applyFont="1" applyBorder="1" applyAlignment="1">
      <alignment horizontal="right"/>
    </xf>
    <xf numFmtId="2" fontId="1" fillId="0" borderId="148" xfId="5" applyNumberFormat="1" applyFont="1" applyBorder="1" applyAlignment="1">
      <alignment horizontal="center"/>
    </xf>
    <xf numFmtId="2" fontId="1" fillId="0" borderId="149" xfId="5" applyNumberFormat="1" applyFont="1" applyBorder="1"/>
    <xf numFmtId="43" fontId="1" fillId="0" borderId="107" xfId="4" applyNumberFormat="1" applyFont="1" applyBorder="1" applyAlignment="1">
      <alignment vertical="center" wrapText="1"/>
    </xf>
    <xf numFmtId="2" fontId="28" fillId="0" borderId="0" xfId="53358" applyNumberFormat="1" applyFont="1"/>
    <xf numFmtId="170" fontId="28" fillId="0" borderId="168" xfId="4" applyNumberFormat="1" applyFont="1" applyBorder="1"/>
    <xf numFmtId="170" fontId="28" fillId="0" borderId="0" xfId="4" applyNumberFormat="1" applyFont="1"/>
    <xf numFmtId="170" fontId="285" fillId="0" borderId="0" xfId="4" applyNumberFormat="1" applyFont="1"/>
    <xf numFmtId="0" fontId="28" fillId="0" borderId="144" xfId="53358" applyFont="1" applyBorder="1" applyAlignment="1">
      <alignment horizontal="center"/>
    </xf>
    <xf numFmtId="0" fontId="28" fillId="0" borderId="0" xfId="53358" applyFont="1" applyAlignment="1">
      <alignment horizontal="center"/>
    </xf>
    <xf numFmtId="0" fontId="28" fillId="0" borderId="0" xfId="53358" applyFont="1" applyAlignment="1">
      <alignment horizontal="right"/>
    </xf>
    <xf numFmtId="0" fontId="6" fillId="111" borderId="135" xfId="10" applyFont="1" applyFill="1" applyBorder="1" applyAlignment="1" applyProtection="1">
      <alignment horizontal="center"/>
      <protection locked="0"/>
    </xf>
    <xf numFmtId="0" fontId="0" fillId="0" borderId="0" xfId="6" applyFont="1" applyAlignment="1">
      <alignment horizontal="center" vertical="justify" wrapText="1"/>
    </xf>
    <xf numFmtId="0" fontId="11" fillId="2" borderId="0" xfId="6" quotePrefix="1" applyFont="1" applyFill="1" applyAlignment="1">
      <alignment horizontal="left" vertical="justify" wrapText="1"/>
    </xf>
    <xf numFmtId="0" fontId="0" fillId="0" borderId="0" xfId="6" applyFont="1" applyAlignment="1">
      <alignment horizontal="right" vertical="justify" wrapText="1"/>
    </xf>
    <xf numFmtId="0" fontId="11" fillId="0" borderId="0" xfId="6" applyFont="1" applyAlignment="1">
      <alignment horizontal="left" vertical="justify" wrapText="1"/>
    </xf>
    <xf numFmtId="0" fontId="6" fillId="0" borderId="0" xfId="6" applyFont="1" applyAlignment="1">
      <alignment horizontal="left"/>
    </xf>
    <xf numFmtId="2" fontId="6" fillId="4" borderId="124" xfId="5" applyNumberFormat="1" applyFont="1" applyFill="1" applyBorder="1" applyAlignment="1">
      <alignment horizontal="center" vertical="center"/>
    </xf>
    <xf numFmtId="2" fontId="11" fillId="0" borderId="0" xfId="6" applyNumberFormat="1" applyFont="1" applyAlignment="1">
      <alignment horizontal="center" vertical="justify" wrapText="1"/>
    </xf>
    <xf numFmtId="0" fontId="10" fillId="0" borderId="0" xfId="6" applyFont="1" applyAlignment="1">
      <alignment horizontal="center" vertical="justify" wrapText="1"/>
    </xf>
    <xf numFmtId="0" fontId="6" fillId="0" borderId="0" xfId="6" applyFont="1" applyAlignment="1">
      <alignment horizontal="center" vertical="justify" wrapText="1"/>
    </xf>
    <xf numFmtId="0" fontId="1" fillId="0" borderId="0" xfId="6" applyFont="1" applyAlignment="1">
      <alignment horizontal="center"/>
    </xf>
    <xf numFmtId="0" fontId="6" fillId="3" borderId="0" xfId="6" applyFont="1" applyFill="1" applyAlignment="1">
      <alignment horizontal="left"/>
    </xf>
    <xf numFmtId="2" fontId="6" fillId="4" borderId="8" xfId="5" applyNumberFormat="1" applyFont="1" applyFill="1" applyBorder="1" applyAlignment="1">
      <alignment horizontal="center" vertical="center"/>
    </xf>
    <xf numFmtId="172" fontId="25" fillId="3" borderId="4" xfId="6" applyNumberFormat="1" applyFont="1" applyFill="1" applyBorder="1" applyAlignment="1">
      <alignment horizontal="right"/>
    </xf>
    <xf numFmtId="172" fontId="25" fillId="3" borderId="33" xfId="6" applyNumberFormat="1" applyFont="1" applyFill="1" applyBorder="1" applyAlignment="1">
      <alignment horizontal="right"/>
    </xf>
    <xf numFmtId="0" fontId="3" fillId="0" borderId="0" xfId="53355" applyFont="1" applyAlignment="1">
      <alignment horizontal="center"/>
    </xf>
    <xf numFmtId="0" fontId="11" fillId="0" borderId="0" xfId="53355" applyFont="1" applyAlignment="1">
      <alignment horizontal="left" vertical="top" wrapText="1"/>
    </xf>
    <xf numFmtId="0" fontId="1" fillId="8" borderId="0" xfId="53355" applyFont="1" applyFill="1" applyAlignment="1" applyProtection="1">
      <alignment horizontal="left"/>
      <protection locked="0"/>
    </xf>
    <xf numFmtId="0" fontId="1" fillId="0" borderId="0" xfId="53355" applyFont="1" applyAlignment="1" applyProtection="1">
      <alignment horizontal="left"/>
      <protection locked="0"/>
    </xf>
    <xf numFmtId="0" fontId="1" fillId="0" borderId="0" xfId="53355" applyFont="1" applyAlignment="1">
      <alignment horizontal="left" vertical="top" wrapText="1"/>
    </xf>
    <xf numFmtId="0" fontId="283" fillId="0" borderId="0" xfId="53355" applyFont="1" applyAlignment="1">
      <alignment horizontal="left" vertical="top" wrapText="1"/>
    </xf>
    <xf numFmtId="0" fontId="1" fillId="0" borderId="11" xfId="1" applyFont="1" applyBorder="1" applyAlignment="1">
      <alignment horizontal="center" vertical="center"/>
    </xf>
    <xf numFmtId="0" fontId="6" fillId="0" borderId="0" xfId="1" applyFont="1" applyAlignment="1">
      <alignment horizontal="center" vertical="center"/>
    </xf>
    <xf numFmtId="0" fontId="11" fillId="2" borderId="11" xfId="1" applyFont="1" applyFill="1" applyBorder="1" applyAlignment="1">
      <alignment horizontal="left" vertical="center" wrapText="1"/>
    </xf>
    <xf numFmtId="0" fontId="11" fillId="2" borderId="0" xfId="1" applyFont="1" applyFill="1" applyAlignment="1">
      <alignment horizontal="left" vertical="center" wrapText="1"/>
    </xf>
    <xf numFmtId="0" fontId="28" fillId="0" borderId="143" xfId="53358" applyFont="1" applyBorder="1" applyAlignment="1">
      <alignment horizontal="left" vertical="center" wrapText="1"/>
    </xf>
    <xf numFmtId="0" fontId="28" fillId="0" borderId="144" xfId="53358" applyFont="1" applyBorder="1" applyAlignment="1">
      <alignment horizontal="left" vertical="center" wrapText="1"/>
    </xf>
    <xf numFmtId="0" fontId="28" fillId="0" borderId="145" xfId="53358" applyFont="1" applyBorder="1" applyAlignment="1">
      <alignment horizontal="left" vertical="center" wrapText="1"/>
    </xf>
    <xf numFmtId="0" fontId="28" fillId="0" borderId="11" xfId="53358" applyFont="1" applyBorder="1" applyAlignment="1">
      <alignment horizontal="left" vertical="center" wrapText="1"/>
    </xf>
    <xf numFmtId="0" fontId="28" fillId="0" borderId="0" xfId="53358" applyFont="1" applyAlignment="1">
      <alignment horizontal="left" vertical="center" wrapText="1"/>
    </xf>
    <xf numFmtId="0" fontId="28" fillId="0" borderId="12" xfId="53358" applyFont="1" applyBorder="1" applyAlignment="1">
      <alignment horizontal="left" vertical="center" wrapText="1"/>
    </xf>
    <xf numFmtId="0" fontId="28" fillId="0" borderId="14" xfId="53358" applyFont="1" applyBorder="1" applyAlignment="1">
      <alignment horizontal="left" vertical="center" wrapText="1"/>
    </xf>
    <xf numFmtId="0" fontId="28" fillId="0" borderId="76" xfId="53358" applyFont="1" applyBorder="1" applyAlignment="1">
      <alignment horizontal="left" vertical="center" wrapText="1"/>
    </xf>
    <xf numFmtId="0" fontId="28" fillId="0" borderId="16" xfId="53358" applyFont="1" applyBorder="1" applyAlignment="1">
      <alignment horizontal="left" vertical="center" wrapText="1"/>
    </xf>
    <xf numFmtId="0" fontId="28" fillId="0" borderId="144" xfId="53358" applyFont="1" applyBorder="1" applyAlignment="1">
      <alignment horizontal="center"/>
    </xf>
    <xf numFmtId="0" fontId="6" fillId="0" borderId="168" xfId="53358" applyFont="1" applyBorder="1" applyAlignment="1">
      <alignment horizontal="center"/>
    </xf>
    <xf numFmtId="0" fontId="285" fillId="0" borderId="0" xfId="53358" applyFont="1" applyAlignment="1">
      <alignment horizontal="center"/>
    </xf>
    <xf numFmtId="49" fontId="285" fillId="0" borderId="0" xfId="53358" applyNumberFormat="1" applyFont="1" applyAlignment="1">
      <alignment horizontal="left"/>
    </xf>
    <xf numFmtId="0" fontId="28" fillId="0" borderId="0" xfId="53358" applyFont="1" applyAlignment="1">
      <alignment horizontal="center"/>
    </xf>
    <xf numFmtId="0" fontId="22" fillId="0" borderId="169" xfId="53358" applyFont="1" applyBorder="1" applyAlignment="1">
      <alignment horizontal="left" vertical="center"/>
    </xf>
    <xf numFmtId="0" fontId="22" fillId="0" borderId="168" xfId="53358" applyFont="1" applyBorder="1" applyAlignment="1">
      <alignment horizontal="left" vertical="center"/>
    </xf>
    <xf numFmtId="0" fontId="22" fillId="0" borderId="170" xfId="53358" applyFont="1" applyBorder="1" applyAlignment="1">
      <alignment horizontal="left" vertical="center"/>
    </xf>
    <xf numFmtId="165" fontId="1" fillId="0" borderId="169" xfId="53358" applyNumberFormat="1" applyFont="1" applyBorder="1" applyAlignment="1">
      <alignment horizontal="center" vertical="center" wrapText="1"/>
    </xf>
    <xf numFmtId="165" fontId="1" fillId="0" borderId="170" xfId="53358" applyNumberFormat="1" applyFont="1" applyBorder="1" applyAlignment="1">
      <alignment horizontal="center" vertical="center" wrapText="1"/>
    </xf>
    <xf numFmtId="43" fontId="6" fillId="0" borderId="132" xfId="4" applyNumberFormat="1" applyFont="1" applyBorder="1" applyAlignment="1">
      <alignment horizontal="center"/>
    </xf>
    <xf numFmtId="43" fontId="6" fillId="0" borderId="135" xfId="4" applyNumberFormat="1" applyFont="1" applyBorder="1" applyAlignment="1">
      <alignment horizontal="center"/>
    </xf>
    <xf numFmtId="0" fontId="285" fillId="0" borderId="168" xfId="53358" applyFont="1" applyBorder="1" applyAlignment="1">
      <alignment horizontal="center"/>
    </xf>
    <xf numFmtId="0" fontId="28" fillId="0" borderId="0" xfId="53358" applyFont="1" applyAlignment="1">
      <alignment horizontal="left" vertical="top" wrapText="1"/>
    </xf>
    <xf numFmtId="0" fontId="28" fillId="0" borderId="12" xfId="53358" applyFont="1" applyBorder="1" applyAlignment="1">
      <alignment horizontal="left" vertical="top" wrapText="1"/>
    </xf>
    <xf numFmtId="0" fontId="1" fillId="0" borderId="146" xfId="53358" applyFont="1" applyBorder="1" applyAlignment="1">
      <alignment horizontal="left" vertical="top" wrapText="1"/>
    </xf>
    <xf numFmtId="0" fontId="1" fillId="0" borderId="0" xfId="53358" applyFont="1" applyAlignment="1">
      <alignment horizontal="left" vertical="top" wrapText="1"/>
    </xf>
    <xf numFmtId="0" fontId="1" fillId="0" borderId="114" xfId="53358" applyFont="1" applyBorder="1" applyAlignment="1">
      <alignment horizontal="left" vertical="top" wrapText="1"/>
    </xf>
    <xf numFmtId="0" fontId="276" fillId="0" borderId="137" xfId="53358" applyFont="1" applyBorder="1" applyAlignment="1">
      <alignment horizontal="left" vertical="center"/>
    </xf>
    <xf numFmtId="0" fontId="276" fillId="0" borderId="144" xfId="53358" applyFont="1" applyBorder="1" applyAlignment="1">
      <alignment horizontal="left" vertical="center"/>
    </xf>
    <xf numFmtId="0" fontId="276" fillId="0" borderId="141" xfId="53358" applyFont="1" applyBorder="1" applyAlignment="1">
      <alignment horizontal="left" vertical="center"/>
    </xf>
    <xf numFmtId="165" fontId="1" fillId="0" borderId="137" xfId="53358" applyNumberFormat="1" applyFont="1" applyBorder="1" applyAlignment="1">
      <alignment horizontal="center" vertical="center" wrapText="1"/>
    </xf>
    <xf numFmtId="165" fontId="1" fillId="0" borderId="141" xfId="53358" applyNumberFormat="1" applyFont="1" applyBorder="1" applyAlignment="1">
      <alignment horizontal="center" vertical="center" wrapText="1"/>
    </xf>
    <xf numFmtId="14" fontId="28" fillId="0" borderId="168" xfId="53358" applyNumberFormat="1" applyFont="1" applyBorder="1" applyAlignment="1">
      <alignment horizontal="left"/>
    </xf>
    <xf numFmtId="0" fontId="28" fillId="0" borderId="0" xfId="53358" applyFont="1" applyAlignment="1">
      <alignment horizontal="right"/>
    </xf>
    <xf numFmtId="0" fontId="6" fillId="111" borderId="134" xfId="10" applyFont="1" applyFill="1" applyBorder="1" applyAlignment="1" applyProtection="1">
      <alignment horizontal="center"/>
      <protection locked="0"/>
    </xf>
    <xf numFmtId="0" fontId="6" fillId="111" borderId="135" xfId="10" applyFont="1" applyFill="1" applyBorder="1" applyAlignment="1" applyProtection="1">
      <alignment horizontal="center"/>
      <protection locked="0"/>
    </xf>
    <xf numFmtId="43" fontId="1" fillId="0" borderId="146" xfId="4" applyNumberFormat="1" applyFont="1" applyBorder="1" applyAlignment="1">
      <alignment horizontal="center" vertical="center" wrapText="1"/>
    </xf>
    <xf numFmtId="43" fontId="1" fillId="0" borderId="114" xfId="4" applyNumberFormat="1" applyFont="1" applyBorder="1" applyAlignment="1">
      <alignment horizontal="center" vertical="center" wrapText="1"/>
    </xf>
    <xf numFmtId="0" fontId="1" fillId="0" borderId="11" xfId="6" applyFont="1" applyBorder="1" applyAlignment="1">
      <alignment horizontal="right" vertical="top"/>
    </xf>
    <xf numFmtId="0" fontId="1" fillId="0" borderId="0" xfId="6" applyFont="1" applyAlignment="1">
      <alignment horizontal="right" vertical="top"/>
    </xf>
    <xf numFmtId="0" fontId="0" fillId="0" borderId="0" xfId="6" applyFont="1" applyAlignment="1">
      <alignment horizontal="center" vertical="justify" wrapText="1"/>
    </xf>
    <xf numFmtId="0" fontId="11" fillId="2" borderId="183" xfId="6" quotePrefix="1" applyFont="1" applyFill="1" applyBorder="1" applyAlignment="1">
      <alignment horizontal="left" vertical="justify" wrapText="1"/>
    </xf>
    <xf numFmtId="0" fontId="11" fillId="2" borderId="168" xfId="6" quotePrefix="1" applyFont="1" applyFill="1" applyBorder="1" applyAlignment="1">
      <alignment horizontal="left" vertical="justify" wrapText="1"/>
    </xf>
    <xf numFmtId="0" fontId="11" fillId="2" borderId="184" xfId="6" quotePrefix="1" applyFont="1" applyFill="1" applyBorder="1" applyAlignment="1">
      <alignment horizontal="left" vertical="justify" wrapText="1"/>
    </xf>
    <xf numFmtId="0" fontId="11" fillId="2" borderId="11" xfId="6" quotePrefix="1" applyFont="1" applyFill="1" applyBorder="1" applyAlignment="1">
      <alignment horizontal="left" vertical="justify" wrapText="1"/>
    </xf>
    <xf numFmtId="0" fontId="11" fillId="2" borderId="0" xfId="6" quotePrefix="1" applyFont="1" applyFill="1" applyAlignment="1">
      <alignment horizontal="left" vertical="justify" wrapText="1"/>
    </xf>
    <xf numFmtId="0" fontId="25" fillId="3" borderId="11" xfId="5" applyFont="1" applyFill="1" applyBorder="1" applyAlignment="1">
      <alignment horizontal="right" vertical="top"/>
    </xf>
    <xf numFmtId="0" fontId="25" fillId="3" borderId="0" xfId="5" applyFont="1" applyFill="1" applyBorder="1" applyAlignment="1">
      <alignment horizontal="right" vertical="top"/>
    </xf>
    <xf numFmtId="3" fontId="6" fillId="8" borderId="0" xfId="5" applyNumberFormat="1" applyFont="1" applyFill="1" applyBorder="1" applyAlignment="1">
      <alignment horizontal="left" vertical="top" wrapText="1"/>
    </xf>
    <xf numFmtId="0" fontId="0" fillId="0" borderId="11" xfId="6" applyFont="1" applyBorder="1" applyAlignment="1">
      <alignment horizontal="right" vertical="justify" wrapText="1"/>
    </xf>
    <xf numFmtId="0" fontId="1" fillId="0" borderId="0" xfId="6" applyFont="1" applyAlignment="1">
      <alignment horizontal="right" vertical="justify" wrapText="1"/>
    </xf>
    <xf numFmtId="3" fontId="277" fillId="6" borderId="0" xfId="6" quotePrefix="1" applyNumberFormat="1" applyFont="1" applyFill="1" applyAlignment="1">
      <alignment horizontal="center" vertical="justify" wrapText="1"/>
    </xf>
    <xf numFmtId="0" fontId="0" fillId="0" borderId="0" xfId="6" applyFont="1" applyAlignment="1">
      <alignment horizontal="right" vertical="justify" wrapText="1"/>
    </xf>
    <xf numFmtId="0" fontId="6" fillId="3" borderId="165" xfId="6" applyFont="1" applyFill="1" applyBorder="1" applyAlignment="1">
      <alignment horizontal="right"/>
    </xf>
    <xf numFmtId="0" fontId="6" fillId="3" borderId="81" xfId="6" applyFont="1" applyFill="1" applyBorder="1" applyAlignment="1">
      <alignment horizontal="right"/>
    </xf>
    <xf numFmtId="0" fontId="6" fillId="3" borderId="166" xfId="6" applyFont="1" applyFill="1" applyBorder="1" applyAlignment="1">
      <alignment horizontal="right"/>
    </xf>
    <xf numFmtId="172" fontId="25" fillId="3" borderId="119" xfId="6" applyNumberFormat="1" applyFont="1" applyFill="1" applyBorder="1" applyAlignment="1">
      <alignment horizontal="right"/>
    </xf>
    <xf numFmtId="172" fontId="25" fillId="3" borderId="167" xfId="6" applyNumberFormat="1" applyFont="1" applyFill="1" applyBorder="1" applyAlignment="1">
      <alignment horizontal="right"/>
    </xf>
    <xf numFmtId="0" fontId="6" fillId="3" borderId="164" xfId="6" applyFont="1" applyFill="1" applyBorder="1" applyAlignment="1">
      <alignment horizontal="right"/>
    </xf>
    <xf numFmtId="0" fontId="6" fillId="3" borderId="160" xfId="6" applyFont="1" applyFill="1" applyBorder="1" applyAlignment="1">
      <alignment horizontal="right"/>
    </xf>
    <xf numFmtId="0" fontId="6" fillId="3" borderId="162" xfId="6" applyFont="1" applyFill="1" applyBorder="1" applyAlignment="1">
      <alignment horizontal="right"/>
    </xf>
    <xf numFmtId="172" fontId="25" fillId="3" borderId="163" xfId="6" applyNumberFormat="1" applyFont="1" applyFill="1" applyBorder="1" applyAlignment="1">
      <alignment horizontal="right"/>
    </xf>
    <xf numFmtId="172" fontId="25" fillId="3" borderId="161" xfId="6" applyNumberFormat="1" applyFont="1" applyFill="1" applyBorder="1" applyAlignment="1">
      <alignment horizontal="right"/>
    </xf>
    <xf numFmtId="0" fontId="11" fillId="0" borderId="11" xfId="6" applyFont="1" applyBorder="1" applyAlignment="1">
      <alignment horizontal="left" vertical="justify" wrapText="1"/>
    </xf>
    <xf numFmtId="0" fontId="11" fillId="0" borderId="0" xfId="6" applyFont="1" applyAlignment="1">
      <alignment horizontal="left" vertical="justify" wrapText="1"/>
    </xf>
    <xf numFmtId="0" fontId="6" fillId="3" borderId="40" xfId="6" applyFont="1" applyFill="1" applyBorder="1" applyAlignment="1">
      <alignment horizontal="right"/>
    </xf>
    <xf numFmtId="0" fontId="6" fillId="3" borderId="36" xfId="6" applyFont="1" applyFill="1" applyBorder="1" applyAlignment="1">
      <alignment horizontal="right"/>
    </xf>
    <xf numFmtId="4" fontId="6" fillId="4" borderId="36" xfId="5" applyNumberFormat="1" applyFont="1" applyFill="1" applyBorder="1" applyAlignment="1">
      <alignment horizontal="right"/>
    </xf>
    <xf numFmtId="4" fontId="6" fillId="4" borderId="37" xfId="5" applyNumberFormat="1" applyFont="1" applyFill="1" applyBorder="1" applyAlignment="1">
      <alignment horizontal="right"/>
    </xf>
    <xf numFmtId="0" fontId="1" fillId="3" borderId="164" xfId="6" applyFont="1" applyFill="1" applyBorder="1" applyAlignment="1">
      <alignment horizontal="center" vertical="center"/>
    </xf>
    <xf numFmtId="0" fontId="1" fillId="3" borderId="162" xfId="6" applyFont="1" applyFill="1" applyBorder="1" applyAlignment="1">
      <alignment horizontal="center" vertical="center"/>
    </xf>
    <xf numFmtId="0" fontId="6" fillId="0" borderId="163" xfId="5" applyFont="1" applyBorder="1" applyAlignment="1">
      <alignment horizontal="left" vertical="center" wrapText="1"/>
    </xf>
    <xf numFmtId="0" fontId="6" fillId="0" borderId="160" xfId="5" applyFont="1" applyBorder="1" applyAlignment="1">
      <alignment horizontal="left" vertical="center" wrapText="1"/>
    </xf>
    <xf numFmtId="172" fontId="29" fillId="0" borderId="163" xfId="7" applyNumberFormat="1" applyFont="1" applyBorder="1" applyAlignment="1">
      <alignment horizontal="right" vertical="center" wrapText="1"/>
    </xf>
    <xf numFmtId="172" fontId="29" fillId="0" borderId="159" xfId="7" applyNumberFormat="1" applyFont="1" applyBorder="1" applyAlignment="1">
      <alignment horizontal="right" vertical="center" wrapText="1"/>
    </xf>
    <xf numFmtId="2" fontId="31" fillId="6" borderId="0" xfId="5" applyNumberFormat="1" applyFont="1" applyFill="1" applyBorder="1" applyAlignment="1">
      <alignment horizontal="center"/>
    </xf>
    <xf numFmtId="14" fontId="17" fillId="0" borderId="0" xfId="5" applyNumberFormat="1" applyFont="1" applyBorder="1" applyAlignment="1">
      <alignment horizontal="right"/>
    </xf>
    <xf numFmtId="0" fontId="6" fillId="0" borderId="0" xfId="5" applyFont="1" applyBorder="1" applyAlignment="1">
      <alignment horizontal="left" vertical="top" wrapText="1"/>
    </xf>
    <xf numFmtId="0" fontId="6" fillId="0" borderId="0" xfId="6" applyFont="1" applyAlignment="1">
      <alignment horizontal="left"/>
    </xf>
    <xf numFmtId="3" fontId="6" fillId="4" borderId="0" xfId="5" applyNumberFormat="1" applyFont="1" applyFill="1" applyBorder="1" applyAlignment="1">
      <alignment horizontal="center" vertical="top" wrapText="1"/>
    </xf>
    <xf numFmtId="0" fontId="17" fillId="0" borderId="0" xfId="5" applyFont="1" applyBorder="1" applyAlignment="1">
      <alignment horizontal="left" vertical="center" wrapText="1"/>
    </xf>
    <xf numFmtId="0" fontId="17" fillId="3" borderId="134" xfId="5" applyFont="1" applyFill="1" applyBorder="1" applyAlignment="1">
      <alignment horizontal="left" vertical="top" wrapText="1"/>
    </xf>
    <xf numFmtId="0" fontId="17" fillId="3" borderId="132" xfId="5" applyFont="1" applyFill="1" applyBorder="1" applyAlignment="1">
      <alignment horizontal="left" vertical="top" wrapText="1"/>
    </xf>
    <xf numFmtId="0" fontId="17" fillId="3" borderId="135" xfId="5" applyFont="1" applyFill="1" applyBorder="1" applyAlignment="1">
      <alignment horizontal="left" vertical="top" wrapText="1"/>
    </xf>
    <xf numFmtId="0" fontId="11" fillId="109" borderId="134" xfId="5" applyFont="1" applyFill="1" applyBorder="1" applyAlignment="1">
      <alignment horizontal="center"/>
    </xf>
    <xf numFmtId="0" fontId="11" fillId="109" borderId="132" xfId="5" applyFont="1" applyFill="1" applyBorder="1" applyAlignment="1">
      <alignment horizontal="center"/>
    </xf>
    <xf numFmtId="0" fontId="11" fillId="109" borderId="135" xfId="5" applyFont="1" applyFill="1" applyBorder="1" applyAlignment="1">
      <alignment horizontal="center"/>
    </xf>
    <xf numFmtId="2" fontId="1" fillId="109" borderId="137" xfId="5" applyNumberFormat="1" applyFont="1" applyFill="1" applyBorder="1" applyAlignment="1">
      <alignment horizontal="left" vertical="center" wrapText="1"/>
    </xf>
    <xf numFmtId="2" fontId="1" fillId="109" borderId="141" xfId="5" applyNumberFormat="1" applyFont="1" applyFill="1" applyBorder="1" applyAlignment="1">
      <alignment horizontal="left" vertical="center" wrapText="1"/>
    </xf>
    <xf numFmtId="2" fontId="1" fillId="109" borderId="146" xfId="5" applyNumberFormat="1" applyFont="1" applyFill="1" applyBorder="1" applyAlignment="1">
      <alignment horizontal="left" vertical="center" wrapText="1"/>
    </xf>
    <xf numFmtId="2" fontId="1" fillId="109" borderId="114" xfId="5" applyNumberFormat="1" applyFont="1" applyFill="1" applyBorder="1" applyAlignment="1">
      <alignment horizontal="left" vertical="center" wrapText="1"/>
    </xf>
    <xf numFmtId="2" fontId="1" fillId="109" borderId="169" xfId="5" applyNumberFormat="1" applyFont="1" applyFill="1" applyBorder="1" applyAlignment="1">
      <alignment horizontal="left" vertical="center" wrapText="1"/>
    </xf>
    <xf numFmtId="2" fontId="1" fillId="109" borderId="170" xfId="5" applyNumberFormat="1" applyFont="1" applyFill="1" applyBorder="1" applyAlignment="1">
      <alignment horizontal="left" vertical="center" wrapText="1"/>
    </xf>
    <xf numFmtId="0" fontId="6" fillId="4" borderId="156" xfId="5" applyFont="1" applyFill="1" applyBorder="1" applyAlignment="1">
      <alignment horizontal="center" vertical="center"/>
    </xf>
    <xf numFmtId="0" fontId="6" fillId="4" borderId="121" xfId="5" applyFont="1" applyFill="1" applyBorder="1" applyAlignment="1">
      <alignment horizontal="center" vertical="center"/>
    </xf>
    <xf numFmtId="2" fontId="6" fillId="4" borderId="124" xfId="5" applyNumberFormat="1" applyFont="1" applyFill="1" applyBorder="1" applyAlignment="1">
      <alignment horizontal="center" vertical="center"/>
    </xf>
    <xf numFmtId="2" fontId="6" fillId="4" borderId="125" xfId="5" applyNumberFormat="1" applyFont="1" applyFill="1" applyBorder="1" applyAlignment="1">
      <alignment horizontal="center" vertical="center"/>
    </xf>
    <xf numFmtId="168" fontId="31" fillId="2" borderId="127" xfId="1" applyNumberFormat="1" applyFont="1" applyFill="1" applyBorder="1" applyAlignment="1">
      <alignment horizontal="right"/>
    </xf>
    <xf numFmtId="168" fontId="31" fillId="2" borderId="128" xfId="1" applyNumberFormat="1" applyFont="1" applyFill="1" applyBorder="1" applyAlignment="1">
      <alignment horizontal="right"/>
    </xf>
    <xf numFmtId="10" fontId="31" fillId="2" borderId="128" xfId="53354" applyNumberFormat="1" applyFont="1" applyFill="1" applyBorder="1" applyAlignment="1">
      <alignment horizontal="center" vertical="center"/>
    </xf>
    <xf numFmtId="10" fontId="31" fillId="2" borderId="129" xfId="53354" applyNumberFormat="1" applyFont="1" applyFill="1" applyBorder="1" applyAlignment="1">
      <alignment horizontal="center" vertical="center"/>
    </xf>
    <xf numFmtId="0" fontId="6" fillId="0" borderId="0" xfId="6" applyFont="1" applyAlignment="1">
      <alignment horizontal="right" vertical="justify"/>
    </xf>
    <xf numFmtId="0" fontId="1" fillId="8" borderId="40" xfId="6" applyFont="1" applyFill="1" applyBorder="1" applyAlignment="1" applyProtection="1">
      <alignment horizontal="left" wrapText="1"/>
      <protection locked="0"/>
    </xf>
    <xf numFmtId="0" fontId="1" fillId="8" borderId="36" xfId="6" applyFont="1" applyFill="1" applyBorder="1" applyAlignment="1" applyProtection="1">
      <alignment horizontal="left" wrapText="1"/>
      <protection locked="0"/>
    </xf>
    <xf numFmtId="0" fontId="1" fillId="8" borderId="37" xfId="6" applyFont="1" applyFill="1" applyBorder="1" applyAlignment="1" applyProtection="1">
      <alignment horizontal="left" wrapText="1"/>
      <protection locked="0"/>
    </xf>
    <xf numFmtId="0" fontId="11" fillId="0" borderId="0" xfId="6" applyFont="1" applyAlignment="1">
      <alignment horizontal="right" vertical="justify" wrapText="1"/>
    </xf>
    <xf numFmtId="2" fontId="11" fillId="0" borderId="0" xfId="6" applyNumberFormat="1" applyFont="1" applyAlignment="1">
      <alignment horizontal="center" vertical="justify" wrapText="1"/>
    </xf>
    <xf numFmtId="0" fontId="11" fillId="2" borderId="27" xfId="6" quotePrefix="1" applyFont="1" applyFill="1" applyBorder="1" applyAlignment="1">
      <alignment horizontal="left" vertical="justify" wrapText="1"/>
    </xf>
    <xf numFmtId="0" fontId="6" fillId="0" borderId="0" xfId="6" applyFont="1" applyAlignment="1">
      <alignment horizontal="left" vertical="justify"/>
    </xf>
    <xf numFmtId="0" fontId="10" fillId="0" borderId="0" xfId="6" applyFont="1" applyAlignment="1">
      <alignment horizontal="center" vertical="justify" wrapText="1"/>
    </xf>
    <xf numFmtId="0" fontId="6" fillId="0" borderId="0" xfId="6" applyFont="1" applyAlignment="1">
      <alignment horizontal="center" vertical="justify" wrapText="1"/>
    </xf>
    <xf numFmtId="0" fontId="1" fillId="3" borderId="32" xfId="6" applyFont="1" applyFill="1" applyBorder="1" applyAlignment="1">
      <alignment horizontal="center"/>
    </xf>
    <xf numFmtId="0" fontId="1" fillId="3" borderId="5" xfId="6" applyFont="1" applyFill="1" applyBorder="1" applyAlignment="1">
      <alignment horizontal="center"/>
    </xf>
    <xf numFmtId="0" fontId="6" fillId="0" borderId="4" xfId="5" applyFont="1" applyBorder="1" applyAlignment="1">
      <alignment horizontal="left" vertical="center" wrapText="1"/>
    </xf>
    <xf numFmtId="0" fontId="6" fillId="0" borderId="9" xfId="5" applyFont="1" applyBorder="1" applyAlignment="1">
      <alignment horizontal="left" vertical="center" wrapText="1"/>
    </xf>
    <xf numFmtId="0" fontId="1" fillId="3" borderId="34" xfId="6" applyFont="1" applyFill="1" applyBorder="1" applyAlignment="1">
      <alignment horizontal="center"/>
    </xf>
    <xf numFmtId="0" fontId="1" fillId="3" borderId="24" xfId="6" applyFont="1" applyFill="1" applyBorder="1" applyAlignment="1">
      <alignment horizontal="center"/>
    </xf>
    <xf numFmtId="0" fontId="1" fillId="0" borderId="23" xfId="5" applyFont="1" applyBorder="1" applyAlignment="1">
      <alignment horizontal="left" vertical="center" wrapText="1"/>
    </xf>
    <xf numFmtId="0" fontId="1" fillId="0" borderId="18" xfId="5" applyFont="1" applyBorder="1" applyAlignment="1">
      <alignment horizontal="left" vertical="center" wrapText="1"/>
    </xf>
    <xf numFmtId="0" fontId="1" fillId="0" borderId="24" xfId="5" applyFont="1" applyBorder="1" applyAlignment="1">
      <alignment horizontal="left" vertical="center" wrapText="1"/>
    </xf>
    <xf numFmtId="0" fontId="11" fillId="0" borderId="27" xfId="6" applyFont="1" applyBorder="1" applyAlignment="1">
      <alignment horizontal="left" vertical="justify" wrapText="1"/>
    </xf>
    <xf numFmtId="0" fontId="27" fillId="5" borderId="8" xfId="6" applyFont="1" applyFill="1" applyBorder="1" applyAlignment="1">
      <alignment horizontal="left" vertical="top" wrapText="1"/>
    </xf>
    <xf numFmtId="0" fontId="27" fillId="5" borderId="26" xfId="6" applyFont="1" applyFill="1" applyBorder="1" applyAlignment="1">
      <alignment horizontal="left" vertical="top" wrapText="1"/>
    </xf>
    <xf numFmtId="0" fontId="1" fillId="0" borderId="0" xfId="6" applyFont="1" applyAlignment="1">
      <alignment horizontal="center"/>
    </xf>
    <xf numFmtId="0" fontId="11" fillId="2" borderId="29" xfId="6" quotePrefix="1" applyFont="1" applyFill="1" applyBorder="1" applyAlignment="1">
      <alignment horizontal="left" vertical="justify" wrapText="1"/>
    </xf>
    <xf numFmtId="0" fontId="25" fillId="3" borderId="27" xfId="5" applyFont="1" applyFill="1" applyBorder="1" applyAlignment="1">
      <alignment horizontal="right" vertical="top"/>
    </xf>
    <xf numFmtId="3" fontId="6" fillId="8" borderId="29" xfId="5" applyNumberFormat="1" applyFont="1" applyFill="1" applyBorder="1" applyAlignment="1">
      <alignment horizontal="left" vertical="top" wrapText="1"/>
    </xf>
    <xf numFmtId="0" fontId="0" fillId="0" borderId="0" xfId="6" applyFont="1" applyAlignment="1">
      <alignment horizontal="left" vertical="justify" wrapText="1"/>
    </xf>
    <xf numFmtId="0" fontId="0" fillId="0" borderId="27" xfId="6" applyFont="1" applyBorder="1" applyAlignment="1">
      <alignment horizontal="right" vertical="justify" wrapText="1"/>
    </xf>
    <xf numFmtId="2" fontId="31" fillId="110" borderId="0" xfId="5" applyNumberFormat="1" applyFont="1" applyFill="1" applyBorder="1" applyAlignment="1">
      <alignment horizontal="center"/>
    </xf>
    <xf numFmtId="0" fontId="6" fillId="3" borderId="0" xfId="6" applyFont="1" applyFill="1" applyAlignment="1">
      <alignment horizontal="left"/>
    </xf>
    <xf numFmtId="2" fontId="6" fillId="4" borderId="8" xfId="5" applyNumberFormat="1" applyFont="1" applyFill="1" applyBorder="1" applyAlignment="1">
      <alignment horizontal="center" vertical="center"/>
    </xf>
    <xf numFmtId="2" fontId="6" fillId="4" borderId="26" xfId="5" applyNumberFormat="1" applyFont="1" applyFill="1" applyBorder="1" applyAlignment="1">
      <alignment horizontal="center" vertical="center"/>
    </xf>
    <xf numFmtId="0" fontId="6" fillId="4" borderId="30" xfId="5" applyFont="1" applyFill="1" applyBorder="1" applyAlignment="1">
      <alignment horizontal="center" vertical="center"/>
    </xf>
    <xf numFmtId="0" fontId="6" fillId="4" borderId="31" xfId="5" applyFont="1" applyFill="1" applyBorder="1" applyAlignment="1">
      <alignment horizontal="center" vertical="center"/>
    </xf>
    <xf numFmtId="0" fontId="11" fillId="109" borderId="146" xfId="5" applyFont="1" applyFill="1" applyBorder="1" applyAlignment="1">
      <alignment horizontal="center"/>
    </xf>
    <xf numFmtId="0" fontId="11" fillId="109" borderId="0" xfId="5" applyFont="1" applyFill="1" applyBorder="1" applyAlignment="1">
      <alignment horizontal="center"/>
    </xf>
    <xf numFmtId="172" fontId="29" fillId="0" borderId="4" xfId="7" applyNumberFormat="1" applyFont="1" applyBorder="1" applyAlignment="1">
      <alignment horizontal="right" wrapText="1"/>
    </xf>
    <xf numFmtId="172" fontId="29" fillId="0" borderId="33" xfId="7" applyNumberFormat="1" applyFont="1" applyBorder="1" applyAlignment="1">
      <alignment horizontal="right" wrapText="1"/>
    </xf>
    <xf numFmtId="43" fontId="3" fillId="2" borderId="139" xfId="4" applyNumberFormat="1" applyFont="1" applyFill="1" applyBorder="1" applyAlignment="1">
      <alignment horizontal="center" vertical="center"/>
    </xf>
    <xf numFmtId="43" fontId="3" fillId="2" borderId="140" xfId="4" applyNumberFormat="1" applyFont="1" applyFill="1" applyBorder="1" applyAlignment="1">
      <alignment horizontal="center" vertical="center"/>
    </xf>
    <xf numFmtId="168" fontId="3" fillId="2" borderId="138" xfId="1" applyNumberFormat="1" applyFont="1" applyFill="1" applyBorder="1" applyAlignment="1">
      <alignment horizontal="right"/>
    </xf>
    <xf numFmtId="168" fontId="3" fillId="2" borderId="139" xfId="1" applyNumberFormat="1" applyFont="1" applyFill="1" applyBorder="1" applyAlignment="1">
      <alignment horizontal="right"/>
    </xf>
    <xf numFmtId="168" fontId="25" fillId="2" borderId="131" xfId="1" applyNumberFormat="1" applyFont="1" applyFill="1" applyBorder="1" applyAlignment="1">
      <alignment horizontal="right"/>
    </xf>
    <xf numFmtId="168" fontId="25" fillId="2" borderId="116" xfId="1" applyNumberFormat="1" applyFont="1" applyFill="1" applyBorder="1" applyAlignment="1">
      <alignment horizontal="right"/>
    </xf>
    <xf numFmtId="43" fontId="31" fillId="2" borderId="116" xfId="4" applyNumberFormat="1" applyFont="1" applyFill="1" applyBorder="1" applyAlignment="1">
      <alignment horizontal="center" vertical="center"/>
    </xf>
    <xf numFmtId="43" fontId="31" fillId="2" borderId="136" xfId="4" applyNumberFormat="1" applyFont="1" applyFill="1" applyBorder="1" applyAlignment="1">
      <alignment horizontal="center" vertical="center"/>
    </xf>
    <xf numFmtId="168" fontId="25" fillId="2" borderId="120" xfId="1" applyNumberFormat="1" applyFont="1" applyFill="1" applyBorder="1" applyAlignment="1">
      <alignment horizontal="right"/>
    </xf>
    <xf numFmtId="168" fontId="25" fillId="2" borderId="126" xfId="1" applyNumberFormat="1" applyFont="1" applyFill="1" applyBorder="1" applyAlignment="1">
      <alignment horizontal="right"/>
    </xf>
    <xf numFmtId="43" fontId="31" fillId="2" borderId="126" xfId="4" applyNumberFormat="1" applyFont="1" applyFill="1" applyBorder="1" applyAlignment="1">
      <alignment horizontal="center" vertical="center"/>
    </xf>
    <xf numFmtId="43" fontId="31" fillId="2" borderId="130" xfId="4" applyNumberFormat="1" applyFont="1" applyFill="1" applyBorder="1" applyAlignment="1">
      <alignment horizontal="center" vertical="center"/>
    </xf>
    <xf numFmtId="2" fontId="31" fillId="110" borderId="123" xfId="1" applyNumberFormat="1" applyFont="1" applyFill="1" applyBorder="1" applyAlignment="1">
      <alignment horizontal="center"/>
    </xf>
    <xf numFmtId="2" fontId="31" fillId="110" borderId="124" xfId="1" applyNumberFormat="1" applyFont="1" applyFill="1" applyBorder="1" applyAlignment="1">
      <alignment horizontal="center"/>
    </xf>
    <xf numFmtId="2" fontId="31" fillId="110" borderId="125" xfId="1" applyNumberFormat="1" applyFont="1" applyFill="1" applyBorder="1" applyAlignment="1">
      <alignment horizontal="center"/>
    </xf>
    <xf numFmtId="172" fontId="25" fillId="3" borderId="23" xfId="6" applyNumberFormat="1" applyFont="1" applyFill="1" applyBorder="1" applyAlignment="1">
      <alignment horizontal="right"/>
    </xf>
    <xf numFmtId="172" fontId="25" fillId="3" borderId="35" xfId="6" applyNumberFormat="1" applyFont="1" applyFill="1" applyBorder="1" applyAlignment="1">
      <alignment horizontal="right"/>
    </xf>
    <xf numFmtId="4" fontId="3" fillId="4" borderId="36" xfId="5" applyNumberFormat="1" applyFont="1" applyFill="1" applyBorder="1" applyAlignment="1">
      <alignment horizontal="right"/>
    </xf>
    <xf numFmtId="4" fontId="3" fillId="4" borderId="37" xfId="5" applyNumberFormat="1" applyFont="1" applyFill="1" applyBorder="1" applyAlignment="1">
      <alignment horizontal="right"/>
    </xf>
    <xf numFmtId="0" fontId="6" fillId="3" borderId="20" xfId="6" applyFont="1" applyFill="1" applyBorder="1" applyAlignment="1">
      <alignment horizontal="right"/>
    </xf>
    <xf numFmtId="0" fontId="6" fillId="3" borderId="9" xfId="6" applyFont="1" applyFill="1" applyBorder="1" applyAlignment="1">
      <alignment horizontal="right"/>
    </xf>
    <xf numFmtId="0" fontId="6" fillId="3" borderId="5" xfId="6" applyFont="1" applyFill="1" applyBorder="1" applyAlignment="1">
      <alignment horizontal="right"/>
    </xf>
    <xf numFmtId="0" fontId="6" fillId="3" borderId="17" xfId="6" applyFont="1" applyFill="1" applyBorder="1" applyAlignment="1">
      <alignment horizontal="right"/>
    </xf>
    <xf numFmtId="0" fontId="6" fillId="3" borderId="18" xfId="6" applyFont="1" applyFill="1" applyBorder="1" applyAlignment="1">
      <alignment horizontal="right"/>
    </xf>
    <xf numFmtId="0" fontId="6" fillId="3" borderId="24" xfId="6" applyFont="1" applyFill="1" applyBorder="1" applyAlignment="1">
      <alignment horizontal="right"/>
    </xf>
    <xf numFmtId="0" fontId="3" fillId="3" borderId="40" xfId="6" applyFont="1" applyFill="1" applyBorder="1" applyAlignment="1">
      <alignment horizontal="right"/>
    </xf>
    <xf numFmtId="0" fontId="3" fillId="3" borderId="36" xfId="6" applyFont="1" applyFill="1" applyBorder="1" applyAlignment="1">
      <alignment horizontal="right"/>
    </xf>
    <xf numFmtId="172" fontId="25" fillId="3" borderId="4" xfId="6" applyNumberFormat="1" applyFont="1" applyFill="1" applyBorder="1" applyAlignment="1">
      <alignment horizontal="right"/>
    </xf>
    <xf numFmtId="172" fontId="25" fillId="3" borderId="33" xfId="6" applyNumberFormat="1" applyFont="1" applyFill="1" applyBorder="1" applyAlignment="1">
      <alignment horizontal="right"/>
    </xf>
    <xf numFmtId="0" fontId="283" fillId="0" borderId="0" xfId="53358" applyFont="1" applyAlignment="1">
      <alignment horizontal="left" vertical="center" wrapText="1"/>
    </xf>
    <xf numFmtId="0" fontId="6" fillId="0" borderId="0" xfId="53355" applyFont="1" applyAlignment="1">
      <alignment horizontal="center"/>
    </xf>
    <xf numFmtId="0" fontId="3" fillId="0" borderId="0" xfId="53355" applyFont="1" applyAlignment="1">
      <alignment horizontal="center"/>
    </xf>
    <xf numFmtId="2" fontId="1" fillId="0" borderId="168" xfId="53355" applyNumberFormat="1" applyFont="1" applyBorder="1" applyAlignment="1">
      <alignment horizontal="left"/>
    </xf>
    <xf numFmtId="0" fontId="1" fillId="0" borderId="168" xfId="53355" applyFont="1" applyBorder="1" applyAlignment="1">
      <alignment horizontal="left"/>
    </xf>
    <xf numFmtId="0" fontId="11" fillId="0" borderId="0" xfId="53355" applyFont="1" applyAlignment="1">
      <alignment horizontal="center" vertical="center" wrapText="1"/>
    </xf>
    <xf numFmtId="0" fontId="11" fillId="0" borderId="0" xfId="53355" applyFont="1" applyAlignment="1">
      <alignment horizontal="left" vertical="top" wrapText="1"/>
    </xf>
    <xf numFmtId="0" fontId="1" fillId="0" borderId="144" xfId="53355" applyFont="1" applyBorder="1" applyAlignment="1">
      <alignment horizontal="center"/>
    </xf>
    <xf numFmtId="0" fontId="1" fillId="8" borderId="0" xfId="53355" applyFont="1" applyFill="1" applyAlignment="1" applyProtection="1">
      <alignment horizontal="left"/>
      <protection locked="0"/>
    </xf>
    <xf numFmtId="0" fontId="1" fillId="0" borderId="0" xfId="53355" applyFont="1" applyAlignment="1" applyProtection="1">
      <alignment horizontal="left"/>
      <protection locked="0"/>
    </xf>
    <xf numFmtId="0" fontId="1" fillId="0" borderId="0" xfId="53355" applyFont="1" applyAlignment="1">
      <alignment horizontal="left" vertical="top" wrapText="1"/>
    </xf>
    <xf numFmtId="0" fontId="283" fillId="0" borderId="0" xfId="53355" applyFont="1" applyAlignment="1">
      <alignment horizontal="left" vertical="top" wrapText="1"/>
    </xf>
    <xf numFmtId="0" fontId="1" fillId="0" borderId="0" xfId="53355" applyFont="1" applyAlignment="1">
      <alignment horizontal="center"/>
    </xf>
    <xf numFmtId="0" fontId="11" fillId="0" borderId="0" xfId="53355" applyFont="1" applyAlignment="1">
      <alignment horizontal="center" vertical="top" wrapText="1"/>
    </xf>
    <xf numFmtId="0" fontId="1" fillId="0" borderId="0" xfId="53355" applyFont="1" applyAlignment="1">
      <alignment horizontal="center" vertical="top" wrapText="1"/>
    </xf>
    <xf numFmtId="0" fontId="1" fillId="0" borderId="0" xfId="1" applyFont="1" applyAlignment="1">
      <alignment horizontal="left" vertical="top" wrapText="1"/>
    </xf>
    <xf numFmtId="0" fontId="1" fillId="0" borderId="12" xfId="1" applyFont="1" applyBorder="1" applyAlignment="1">
      <alignment horizontal="left" vertical="top" wrapText="1"/>
    </xf>
    <xf numFmtId="0" fontId="3" fillId="0" borderId="11" xfId="1" applyFont="1" applyBorder="1" applyAlignment="1">
      <alignment horizontal="left"/>
    </xf>
    <xf numFmtId="0" fontId="3" fillId="0" borderId="0" xfId="1" applyFont="1" applyAlignment="1">
      <alignment horizontal="left"/>
    </xf>
    <xf numFmtId="2" fontId="6" fillId="6" borderId="0" xfId="1" applyNumberFormat="1" applyFont="1" applyFill="1" applyAlignment="1">
      <alignment horizontal="center"/>
    </xf>
    <xf numFmtId="14" fontId="1" fillId="0" borderId="0" xfId="1" applyNumberFormat="1" applyFont="1" applyAlignment="1">
      <alignment horizontal="left"/>
    </xf>
    <xf numFmtId="0" fontId="1" fillId="4" borderId="0" xfId="1" applyFont="1" applyFill="1" applyAlignment="1">
      <alignment horizontal="center"/>
    </xf>
    <xf numFmtId="0" fontId="3" fillId="0" borderId="124" xfId="1" applyFont="1" applyBorder="1" applyAlignment="1">
      <alignment horizontal="left" vertical="center" wrapText="1"/>
    </xf>
    <xf numFmtId="0" fontId="6" fillId="0" borderId="124" xfId="1" applyFont="1" applyBorder="1" applyAlignment="1">
      <alignment horizontal="left" vertical="center" wrapText="1"/>
    </xf>
    <xf numFmtId="0" fontId="6" fillId="0" borderId="125" xfId="1" applyFont="1" applyBorder="1" applyAlignment="1">
      <alignment horizontal="left" vertical="center" wrapText="1"/>
    </xf>
    <xf numFmtId="0" fontId="10" fillId="4" borderId="134" xfId="1" applyFont="1" applyFill="1" applyBorder="1" applyAlignment="1">
      <alignment horizontal="center" vertical="center"/>
    </xf>
    <xf numFmtId="0" fontId="10" fillId="4" borderId="132" xfId="1" applyFont="1" applyFill="1" applyBorder="1" applyAlignment="1">
      <alignment horizontal="center" vertical="center"/>
    </xf>
    <xf numFmtId="0" fontId="10" fillId="4" borderId="135" xfId="1" applyFont="1" applyFill="1" applyBorder="1" applyAlignment="1">
      <alignment horizontal="center" vertical="center"/>
    </xf>
    <xf numFmtId="0" fontId="20" fillId="4" borderId="134" xfId="1" applyFont="1" applyFill="1" applyBorder="1" applyAlignment="1">
      <alignment horizontal="center" vertical="center" wrapText="1"/>
    </xf>
    <xf numFmtId="0" fontId="20" fillId="4" borderId="133" xfId="1" applyFont="1" applyFill="1" applyBorder="1" applyAlignment="1">
      <alignment horizontal="center" vertical="center" wrapText="1"/>
    </xf>
    <xf numFmtId="0" fontId="6" fillId="4" borderId="42" xfId="1" quotePrefix="1" applyFont="1" applyFill="1" applyBorder="1" applyAlignment="1">
      <alignment horizontal="left" vertical="center" wrapText="1"/>
    </xf>
    <xf numFmtId="0" fontId="6" fillId="4" borderId="117" xfId="1" quotePrefix="1" applyFont="1" applyFill="1" applyBorder="1" applyAlignment="1">
      <alignment horizontal="left" vertical="center" wrapText="1"/>
    </xf>
    <xf numFmtId="0" fontId="6" fillId="4" borderId="43" xfId="1" quotePrefix="1" applyFont="1" applyFill="1" applyBorder="1" applyAlignment="1">
      <alignment horizontal="left" vertical="center" wrapText="1"/>
    </xf>
    <xf numFmtId="3" fontId="1" fillId="4" borderId="21" xfId="1" applyNumberFormat="1" applyFont="1" applyFill="1" applyBorder="1" applyAlignment="1">
      <alignment horizontal="right" vertical="center"/>
    </xf>
    <xf numFmtId="3" fontId="1" fillId="4" borderId="179" xfId="1" applyNumberFormat="1" applyFont="1" applyFill="1" applyBorder="1" applyAlignment="1">
      <alignment horizontal="right" vertical="center"/>
    </xf>
    <xf numFmtId="175" fontId="1" fillId="4" borderId="171" xfId="1" quotePrefix="1" applyNumberFormat="1" applyFont="1" applyFill="1" applyBorder="1" applyAlignment="1">
      <alignment horizontal="left" vertical="center"/>
    </xf>
    <xf numFmtId="175" fontId="1" fillId="4" borderId="59" xfId="1" quotePrefix="1" applyNumberFormat="1" applyFont="1" applyFill="1" applyBorder="1" applyAlignment="1">
      <alignment horizontal="left" vertical="center"/>
    </xf>
    <xf numFmtId="43" fontId="1" fillId="4" borderId="173" xfId="4" applyNumberFormat="1" applyFont="1" applyFill="1" applyBorder="1" applyAlignment="1">
      <alignment horizontal="right" vertical="center"/>
    </xf>
    <xf numFmtId="43" fontId="1" fillId="4" borderId="41" xfId="4" applyNumberFormat="1" applyFont="1" applyFill="1" applyBorder="1" applyAlignment="1">
      <alignment horizontal="right" vertical="center"/>
    </xf>
    <xf numFmtId="175" fontId="1" fillId="4" borderId="172" xfId="1" quotePrefix="1" applyNumberFormat="1" applyFont="1" applyFill="1" applyBorder="1" applyAlignment="1">
      <alignment horizontal="left" vertical="center"/>
    </xf>
    <xf numFmtId="168" fontId="6" fillId="2" borderId="164" xfId="1" applyNumberFormat="1" applyFont="1" applyFill="1" applyBorder="1" applyAlignment="1">
      <alignment horizontal="right"/>
    </xf>
    <xf numFmtId="168" fontId="6" fillId="2" borderId="160" xfId="1" applyNumberFormat="1" applyFont="1" applyFill="1" applyBorder="1" applyAlignment="1">
      <alignment horizontal="right"/>
    </xf>
    <xf numFmtId="168" fontId="6" fillId="2" borderId="162" xfId="1" applyNumberFormat="1" applyFont="1" applyFill="1" applyBorder="1" applyAlignment="1">
      <alignment horizontal="right"/>
    </xf>
    <xf numFmtId="43" fontId="6" fillId="2" borderId="163" xfId="4" applyNumberFormat="1" applyFont="1" applyFill="1" applyBorder="1" applyAlignment="1">
      <alignment horizontal="center" vertical="center"/>
    </xf>
    <xf numFmtId="43" fontId="6" fillId="2" borderId="159" xfId="4" applyNumberFormat="1" applyFont="1" applyFill="1" applyBorder="1" applyAlignment="1">
      <alignment horizontal="center" vertical="center"/>
    </xf>
    <xf numFmtId="0" fontId="11" fillId="0" borderId="11" xfId="1" applyFont="1" applyBorder="1" applyAlignment="1">
      <alignment horizontal="left" vertical="top" wrapText="1"/>
    </xf>
    <xf numFmtId="0" fontId="11" fillId="0" borderId="0" xfId="1" applyFont="1" applyAlignment="1">
      <alignment horizontal="left" vertical="top" wrapText="1"/>
    </xf>
    <xf numFmtId="0" fontId="11" fillId="0" borderId="12" xfId="1" applyFont="1" applyBorder="1" applyAlignment="1">
      <alignment horizontal="left" vertical="top" wrapText="1"/>
    </xf>
    <xf numFmtId="0" fontId="1" fillId="0" borderId="11" xfId="1" applyFont="1" applyBorder="1" applyAlignment="1">
      <alignment horizontal="center" vertical="center"/>
    </xf>
    <xf numFmtId="0" fontId="1" fillId="0" borderId="152" xfId="1" applyFont="1" applyBorder="1" applyAlignment="1">
      <alignment horizontal="center" vertical="center"/>
    </xf>
    <xf numFmtId="0" fontId="1" fillId="0" borderId="181" xfId="1" applyFont="1" applyBorder="1" applyAlignment="1">
      <alignment horizontal="center" vertical="center"/>
    </xf>
    <xf numFmtId="168" fontId="6" fillId="2" borderId="174" xfId="1" applyNumberFormat="1" applyFont="1" applyFill="1" applyBorder="1" applyAlignment="1">
      <alignment horizontal="right"/>
    </xf>
    <xf numFmtId="168" fontId="6" fillId="2" borderId="59" xfId="1" applyNumberFormat="1" applyFont="1" applyFill="1" applyBorder="1" applyAlignment="1">
      <alignment horizontal="right"/>
    </xf>
    <xf numFmtId="168" fontId="6" fillId="2" borderId="175" xfId="1" applyNumberFormat="1" applyFont="1" applyFill="1" applyBorder="1" applyAlignment="1">
      <alignment horizontal="right"/>
    </xf>
    <xf numFmtId="43" fontId="6" fillId="2" borderId="171" xfId="4" applyNumberFormat="1" applyFont="1" applyFill="1" applyBorder="1" applyAlignment="1">
      <alignment horizontal="center" vertical="center"/>
    </xf>
    <xf numFmtId="43" fontId="6" fillId="2" borderId="182" xfId="4" applyNumberFormat="1" applyFont="1" applyFill="1" applyBorder="1" applyAlignment="1">
      <alignment horizontal="center" vertical="center"/>
    </xf>
    <xf numFmtId="0" fontId="6" fillId="0" borderId="0" xfId="1" applyFont="1" applyAlignment="1">
      <alignment horizontal="center" vertical="center"/>
    </xf>
    <xf numFmtId="0" fontId="11" fillId="2" borderId="11" xfId="1" applyFont="1" applyFill="1" applyBorder="1" applyAlignment="1">
      <alignment horizontal="justify" vertical="center" wrapText="1"/>
    </xf>
    <xf numFmtId="0" fontId="11" fillId="2" borderId="0" xfId="1" applyFont="1" applyFill="1" applyAlignment="1">
      <alignment horizontal="justify" vertical="center" wrapText="1"/>
    </xf>
    <xf numFmtId="0" fontId="11" fillId="2" borderId="12" xfId="1" applyFont="1" applyFill="1" applyBorder="1" applyAlignment="1">
      <alignment horizontal="justify" vertical="center" wrapText="1"/>
    </xf>
    <xf numFmtId="0" fontId="12" fillId="5" borderId="150" xfId="1" applyFont="1" applyFill="1" applyBorder="1" applyAlignment="1">
      <alignment horizontal="justify" vertical="justify" wrapText="1"/>
    </xf>
    <xf numFmtId="0" fontId="12" fillId="5" borderId="144" xfId="1" applyFont="1" applyFill="1" applyBorder="1" applyAlignment="1">
      <alignment horizontal="justify" vertical="justify" wrapText="1"/>
    </xf>
    <xf numFmtId="0" fontId="12" fillId="5" borderId="145" xfId="1" applyFont="1" applyFill="1" applyBorder="1" applyAlignment="1">
      <alignment horizontal="justify" vertical="justify" wrapText="1"/>
    </xf>
    <xf numFmtId="0" fontId="12" fillId="5" borderId="7" xfId="1" applyFont="1" applyFill="1" applyBorder="1" applyAlignment="1">
      <alignment horizontal="justify" vertical="justify" wrapText="1"/>
    </xf>
    <xf numFmtId="0" fontId="12" fillId="5" borderId="0" xfId="1" applyFont="1" applyFill="1" applyAlignment="1">
      <alignment horizontal="justify" vertical="justify" wrapText="1"/>
    </xf>
    <xf numFmtId="0" fontId="12" fillId="5" borderId="12" xfId="1" applyFont="1" applyFill="1" applyBorder="1" applyAlignment="1">
      <alignment horizontal="justify" vertical="justify" wrapText="1"/>
    </xf>
    <xf numFmtId="0" fontId="14" fillId="5" borderId="11" xfId="1" applyFont="1" applyFill="1" applyBorder="1" applyAlignment="1">
      <alignment vertical="justify" wrapText="1"/>
    </xf>
    <xf numFmtId="0" fontId="14" fillId="5" borderId="0" xfId="1" applyFont="1" applyFill="1" applyAlignment="1">
      <alignment vertical="justify" wrapText="1"/>
    </xf>
    <xf numFmtId="0" fontId="14" fillId="5" borderId="13" xfId="1" applyFont="1" applyFill="1" applyBorder="1" applyAlignment="1">
      <alignment vertical="justify" wrapText="1"/>
    </xf>
    <xf numFmtId="0" fontId="12" fillId="5" borderId="11" xfId="1" applyFont="1" applyFill="1" applyBorder="1" applyAlignment="1">
      <alignment horizontal="justify" vertical="top" wrapText="1"/>
    </xf>
    <xf numFmtId="0" fontId="12" fillId="5" borderId="0" xfId="1" applyFont="1" applyFill="1" applyAlignment="1">
      <alignment horizontal="justify" vertical="top" wrapText="1"/>
    </xf>
    <xf numFmtId="0" fontId="12" fillId="5" borderId="13" xfId="1" applyFont="1" applyFill="1" applyBorder="1" applyAlignment="1">
      <alignment horizontal="justify" vertical="top" wrapText="1"/>
    </xf>
    <xf numFmtId="0" fontId="12" fillId="5" borderId="183" xfId="1" applyFont="1" applyFill="1" applyBorder="1" applyAlignment="1">
      <alignment horizontal="justify" vertical="top" wrapText="1"/>
    </xf>
    <xf numFmtId="0" fontId="12" fillId="5" borderId="168" xfId="1" applyFont="1" applyFill="1" applyBorder="1" applyAlignment="1">
      <alignment horizontal="justify" vertical="top" wrapText="1"/>
    </xf>
    <xf numFmtId="0" fontId="12" fillId="5" borderId="176" xfId="1" applyFont="1" applyFill="1" applyBorder="1" applyAlignment="1">
      <alignment horizontal="justify" vertical="top" wrapText="1"/>
    </xf>
    <xf numFmtId="0" fontId="12" fillId="5" borderId="177" xfId="1" applyFont="1" applyFill="1" applyBorder="1" applyAlignment="1">
      <alignment horizontal="justify" vertical="justify" wrapText="1"/>
    </xf>
    <xf numFmtId="0" fontId="12" fillId="5" borderId="168" xfId="1" applyFont="1" applyFill="1" applyBorder="1" applyAlignment="1">
      <alignment horizontal="justify" vertical="justify" wrapText="1"/>
    </xf>
    <xf numFmtId="0" fontId="12" fillId="5" borderId="184" xfId="1" applyFont="1" applyFill="1" applyBorder="1" applyAlignment="1">
      <alignment horizontal="justify" vertical="justify" wrapText="1"/>
    </xf>
    <xf numFmtId="49" fontId="284" fillId="8" borderId="0" xfId="1" applyNumberFormat="1" applyFont="1" applyFill="1" applyAlignment="1">
      <alignment horizontal="left" vertical="center"/>
    </xf>
    <xf numFmtId="168" fontId="25" fillId="2" borderId="20" xfId="1" applyNumberFormat="1" applyFont="1" applyFill="1" applyBorder="1" applyAlignment="1">
      <alignment horizontal="right"/>
    </xf>
    <xf numFmtId="168" fontId="25" fillId="2" borderId="59" xfId="1" applyNumberFormat="1" applyFont="1" applyFill="1" applyBorder="1" applyAlignment="1">
      <alignment horizontal="right"/>
    </xf>
    <xf numFmtId="168" fontId="25" fillId="2" borderId="5" xfId="1" applyNumberFormat="1" applyFont="1" applyFill="1" applyBorder="1" applyAlignment="1">
      <alignment horizontal="right"/>
    </xf>
    <xf numFmtId="170" fontId="25" fillId="8" borderId="4" xfId="4" applyNumberFormat="1" applyFont="1" applyFill="1" applyBorder="1" applyAlignment="1" applyProtection="1">
      <alignment horizontal="center" vertical="center"/>
      <protection locked="0"/>
    </xf>
    <xf numFmtId="170" fontId="25" fillId="8" borderId="19" xfId="4" applyNumberFormat="1" applyFont="1" applyFill="1" applyBorder="1" applyAlignment="1" applyProtection="1">
      <alignment horizontal="center" vertical="center"/>
      <protection locked="0"/>
    </xf>
    <xf numFmtId="0" fontId="4" fillId="0" borderId="40" xfId="1" applyFont="1" applyBorder="1" applyAlignment="1">
      <alignment horizontal="center"/>
    </xf>
    <xf numFmtId="0" fontId="4" fillId="0" borderId="36" xfId="1" applyFont="1" applyBorder="1" applyAlignment="1">
      <alignment horizontal="center"/>
    </xf>
    <xf numFmtId="0" fontId="4" fillId="0" borderId="37" xfId="1" applyFont="1" applyBorder="1" applyAlignment="1">
      <alignment horizontal="center"/>
    </xf>
    <xf numFmtId="0" fontId="6" fillId="0" borderId="123" xfId="1" applyFont="1" applyBorder="1" applyAlignment="1">
      <alignment horizontal="center" vertical="center"/>
    </xf>
    <xf numFmtId="0" fontId="6" fillId="0" borderId="124" xfId="1" applyFont="1" applyBorder="1" applyAlignment="1">
      <alignment horizontal="center" vertical="center"/>
    </xf>
    <xf numFmtId="0" fontId="6" fillId="0" borderId="125" xfId="1" applyFont="1" applyBorder="1" applyAlignment="1">
      <alignment horizontal="center" vertical="center"/>
    </xf>
    <xf numFmtId="0" fontId="11" fillId="0" borderId="123" xfId="1" applyFont="1" applyBorder="1" applyAlignment="1">
      <alignment horizontal="justify" vertical="center" wrapText="1"/>
    </xf>
    <xf numFmtId="0" fontId="11" fillId="0" borderId="124" xfId="1" applyFont="1" applyBorder="1" applyAlignment="1">
      <alignment horizontal="justify" vertical="center" wrapText="1"/>
    </xf>
    <xf numFmtId="0" fontId="11" fillId="0" borderId="125" xfId="1" applyFont="1" applyBorder="1" applyAlignment="1">
      <alignment horizontal="justify" vertical="center" wrapText="1"/>
    </xf>
    <xf numFmtId="0" fontId="11" fillId="0" borderId="11" xfId="1" applyFont="1" applyBorder="1" applyAlignment="1">
      <alignment horizontal="justify" vertical="center" wrapText="1"/>
    </xf>
    <xf numFmtId="0" fontId="11" fillId="0" borderId="0" xfId="1" applyFont="1" applyAlignment="1">
      <alignment horizontal="justify" vertical="center" wrapText="1"/>
    </xf>
    <xf numFmtId="0" fontId="11" fillId="0" borderId="12" xfId="1" applyFont="1" applyBorder="1" applyAlignment="1">
      <alignment horizontal="justify" vertical="center" wrapText="1"/>
    </xf>
    <xf numFmtId="0" fontId="0" fillId="0" borderId="11" xfId="53358" applyFont="1" applyBorder="1" applyAlignment="1">
      <alignment horizontal="justify" vertical="center" wrapText="1"/>
    </xf>
    <xf numFmtId="0" fontId="0" fillId="0" borderId="0" xfId="53358" applyFont="1" applyAlignment="1">
      <alignment horizontal="justify" vertical="center" wrapText="1"/>
    </xf>
    <xf numFmtId="0" fontId="0" fillId="0" borderId="12" xfId="53358" applyFont="1" applyBorder="1" applyAlignment="1">
      <alignment horizontal="justify" vertical="center" wrapText="1"/>
    </xf>
    <xf numFmtId="168" fontId="31" fillId="2" borderId="153" xfId="1" applyNumberFormat="1" applyFont="1" applyFill="1" applyBorder="1" applyAlignment="1">
      <alignment horizontal="right"/>
    </xf>
    <xf numFmtId="168" fontId="31" fillId="2" borderId="154" xfId="1" applyNumberFormat="1" applyFont="1" applyFill="1" applyBorder="1" applyAlignment="1">
      <alignment horizontal="right"/>
    </xf>
    <xf numFmtId="168" fontId="31" fillId="2" borderId="157" xfId="1" applyNumberFormat="1" applyFont="1" applyFill="1" applyBorder="1" applyAlignment="1">
      <alignment horizontal="right"/>
    </xf>
    <xf numFmtId="170" fontId="31" fillId="8" borderId="151" xfId="4" applyNumberFormat="1" applyFont="1" applyFill="1" applyBorder="1" applyAlignment="1">
      <alignment horizontal="center" vertical="center"/>
    </xf>
    <xf numFmtId="170" fontId="31" fillId="8" borderId="155" xfId="4" applyNumberFormat="1" applyFont="1" applyFill="1" applyBorder="1" applyAlignment="1">
      <alignment horizontal="center" vertical="center"/>
    </xf>
    <xf numFmtId="0" fontId="10" fillId="0" borderId="14" xfId="1" applyFont="1" applyBorder="1" applyAlignment="1">
      <alignment horizontal="left" wrapText="1"/>
    </xf>
    <xf numFmtId="0" fontId="10" fillId="0" borderId="76" xfId="1" applyFont="1" applyBorder="1" applyAlignment="1">
      <alignment horizontal="left" wrapText="1"/>
    </xf>
    <xf numFmtId="0" fontId="10" fillId="0" borderId="16" xfId="1" applyFont="1" applyBorder="1" applyAlignment="1">
      <alignment horizontal="left" wrapText="1"/>
    </xf>
    <xf numFmtId="0" fontId="11" fillId="2" borderId="11" xfId="1" applyFont="1" applyFill="1" applyBorder="1" applyAlignment="1">
      <alignment horizontal="left" vertical="center" wrapText="1"/>
    </xf>
    <xf numFmtId="0" fontId="11" fillId="2" borderId="0" xfId="1" applyFont="1" applyFill="1" applyAlignment="1">
      <alignment horizontal="left" vertical="center" wrapText="1"/>
    </xf>
    <xf numFmtId="14" fontId="10" fillId="7" borderId="0" xfId="1" applyNumberFormat="1" applyFont="1" applyFill="1" applyAlignment="1">
      <alignment horizontal="center" vertical="center" wrapText="1"/>
    </xf>
    <xf numFmtId="2" fontId="31" fillId="110" borderId="156" xfId="1" applyNumberFormat="1" applyFont="1" applyFill="1" applyBorder="1" applyAlignment="1">
      <alignment horizontal="center"/>
    </xf>
    <xf numFmtId="2" fontId="31" fillId="110" borderId="121" xfId="1" applyNumberFormat="1" applyFont="1" applyFill="1" applyBorder="1" applyAlignment="1">
      <alignment horizontal="center"/>
    </xf>
    <xf numFmtId="2" fontId="31" fillId="110" borderId="122" xfId="1" applyNumberFormat="1" applyFont="1" applyFill="1" applyBorder="1" applyAlignment="1">
      <alignment horizontal="center"/>
    </xf>
  </cellXfs>
  <cellStyles count="53361">
    <cellStyle name=" " xfId="26850"/>
    <cellStyle name="  2" xfId="33642"/>
    <cellStyle name="  2 2" xfId="44201"/>
    <cellStyle name="  2 2 2" xfId="151"/>
    <cellStyle name="  3" xfId="47465"/>
    <cellStyle name="  3 2" xfId="23961"/>
    <cellStyle name="  3 2 2" xfId="17643"/>
    <cellStyle name="  3 3" xfId="12963"/>
    <cellStyle name="  3 4" xfId="44017"/>
    <cellStyle name="  4" xfId="36426"/>
    <cellStyle name="  4 2" xfId="46696"/>
    <cellStyle name="  5" xfId="23113"/>
    <cellStyle name="  5 2" xfId="47929"/>
    <cellStyle name="  6" xfId="48911"/>
    <cellStyle name="  6 2" xfId="40955"/>
    <cellStyle name=" _Alumbrera" xfId="31552"/>
    <cellStyle name=" _Alumbrera 100%" xfId="42961"/>
    <cellStyle name=" _Alumbrera 100% 2" xfId="53354"/>
    <cellStyle name=" _Alumbrera 100%_Cash Cost Real vrs. Budget" xfId="50900"/>
    <cellStyle name=" _Alumbrera 100%_Cash Cost Real vrs. Budget 2" xfId="40166"/>
    <cellStyle name=" _Alumbrera 100%_income statment Q." xfId="6571"/>
    <cellStyle name=" _Alumbrera 100%_income statment Q. 2" xfId="22618"/>
    <cellStyle name=" _Alumbrera 100%_MARLIN" xfId="31053"/>
    <cellStyle name=" _Alumbrera 100%_MARLIN 2" xfId="52951"/>
    <cellStyle name=" _Alumbrera 2" xfId="17103"/>
    <cellStyle name=" _Alumbrera 3" xfId="42311"/>
    <cellStyle name=" _Alumbrera 4" xfId="43965"/>
    <cellStyle name=" _Book1" xfId="4201"/>
    <cellStyle name=" _Book1 2" xfId="23711"/>
    <cellStyle name=" _Book1_DIMAS" xfId="35880"/>
    <cellStyle name=" _Book1_DIMAS 2" xfId="47799"/>
    <cellStyle name=" _Book1_FILOS" xfId="2355"/>
    <cellStyle name=" _Book1_FILOS 2" xfId="38188"/>
    <cellStyle name=" _Book1_NUKAY" xfId="12377"/>
    <cellStyle name=" _Book1_NUKAY 2" xfId="441"/>
    <cellStyle name=" _Cash Cost Real vrs. Budget" xfId="45172"/>
    <cellStyle name=" _Cash Cost Real vrs. Budget 2" xfId="3090"/>
    <cellStyle name=" _Consol Capital" xfId="4394"/>
    <cellStyle name=" _Consol Capital 2" xfId="42831"/>
    <cellStyle name=" _Consol Capital_DIMAS" xfId="43657"/>
    <cellStyle name=" _Consol Capital_DIMAS 2" xfId="10777"/>
    <cellStyle name=" _Consol Capital_FILOS" xfId="23799"/>
    <cellStyle name=" _Consol Capital_FILOS 2" xfId="32500"/>
    <cellStyle name=" _Consol Capital_NUKAY" xfId="2149"/>
    <cellStyle name=" _Consol Capital_NUKAY 2" xfId="1282"/>
    <cellStyle name=" _DIMAS" xfId="31299"/>
    <cellStyle name=" _DIMAS 2" xfId="20369"/>
    <cellStyle name=" _DIMAS_Cash Cost Real vrs. Budget" xfId="7498"/>
    <cellStyle name=" _DIMAS_Cash Cost Real vrs. Budget 2" xfId="12385"/>
    <cellStyle name=" _DIMAS_DIMAS" xfId="22755"/>
    <cellStyle name=" _DIMAS_DIMAS 2" xfId="19313"/>
    <cellStyle name=" _DIMAS_FILOS" xfId="25241"/>
    <cellStyle name=" _DIMAS_FILOS 2" xfId="14077"/>
    <cellStyle name=" _DIMAS_income statment Q." xfId="46307"/>
    <cellStyle name=" _DIMAS_income statment Q. 2" xfId="22888"/>
    <cellStyle name=" _DIMAS_MARLIN" xfId="3092"/>
    <cellStyle name=" _DIMAS_MARLIN 2" xfId="33485"/>
    <cellStyle name=" _DIMAS_MARLIN_1" xfId="16109"/>
    <cellStyle name=" _DIMAS_MARLIN_1 2" xfId="45092"/>
    <cellStyle name=" _DIMAS_MARLIN_2" xfId="19319"/>
    <cellStyle name=" _DIMAS_MARLIN_2 2" xfId="30008"/>
    <cellStyle name=" _DIMAS_MARLIN_MARLIN" xfId="22751"/>
    <cellStyle name=" _DIMAS_MARLIN_MARLIN 2" xfId="35135"/>
    <cellStyle name=" _DIMAS_NUKAY" xfId="13307"/>
    <cellStyle name=" _DIMAS_NUKAY 2" xfId="45736"/>
    <cellStyle name=" _El Morro rev 1" xfId="51163"/>
    <cellStyle name=" _ELSAUZAL" xfId="39338"/>
    <cellStyle name=" _ELSAUZAL 2" xfId="34222"/>
    <cellStyle name=" _ELSAUZAL_DIMAS" xfId="51083"/>
    <cellStyle name=" _ELSAUZAL_DIMAS 2" xfId="23321"/>
    <cellStyle name=" _ELSAUZAL_FILOS" xfId="39148"/>
    <cellStyle name=" _ELSAUZAL_FILOS 2" xfId="37972"/>
    <cellStyle name=" _ELSAUZAL_NUKAY" xfId="43194"/>
    <cellStyle name=" _ELSAUZAL_NUKAY 2" xfId="39653"/>
    <cellStyle name=" _GINCVAN" xfId="15884"/>
    <cellStyle name=" _GINCVAN 2" xfId="49889"/>
    <cellStyle name=" _income statment Q." xfId="20424"/>
    <cellStyle name=" _income statment Q. 2" xfId="17355"/>
    <cellStyle name=" _Los Filos" xfId="45433"/>
    <cellStyle name=" _Los Filos 2" xfId="9189"/>
    <cellStyle name=" _MAA100 100%" xfId="13679"/>
    <cellStyle name=" _MAA100 100% 2" xfId="22200"/>
    <cellStyle name=" _MAA100 100%_Cash Cost Real vrs. Budget" xfId="47741"/>
    <cellStyle name=" _MAA100 100%_Cash Cost Real vrs. Budget 2" xfId="42506"/>
    <cellStyle name=" _MAA100 100%_DIMAS" xfId="7858"/>
    <cellStyle name=" _MAA100 100%_DIMAS 2" xfId="50586"/>
    <cellStyle name=" _MAA100 100%_Exec CSA" xfId="33331"/>
    <cellStyle name=" _MAA100 100%_Exec CSA 2" xfId="20524"/>
    <cellStyle name=" _MAA100 100%_Exec Mex" xfId="11009"/>
    <cellStyle name=" _MAA100 100%_Exec Mex 2" xfId="7288"/>
    <cellStyle name=" _MAA100 100%_Exec Summary Canada Region" xfId="32435"/>
    <cellStyle name=" _MAA100 100%_Exec Summary Canada Region 2" xfId="31624"/>
    <cellStyle name=" _MAA100 100%_Exec Summary Canada Region_DIMAS" xfId="22468"/>
    <cellStyle name=" _MAA100 100%_Exec Summary Canada Region_DIMAS 2" xfId="40889"/>
    <cellStyle name=" _MAA100 100%_Exec Summary Canada Region_FILOS" xfId="41786"/>
    <cellStyle name=" _MAA100 100%_Exec Summary Canada Region_FILOS 2" xfId="16561"/>
    <cellStyle name=" _MAA100 100%_Exec Summary Canada Region_NUKAY" xfId="24101"/>
    <cellStyle name=" _MAA100 100%_Exec Summary Canada Region_NUKAY 2" xfId="14666"/>
    <cellStyle name=" _MAA100 100%_Exec Summary Central-SA Region" xfId="27888"/>
    <cellStyle name=" _MAA100 100%_Exec Summary Central-SA Region 2" xfId="26646"/>
    <cellStyle name=" _MAA100 100%_Exec Summary Central-SA Region_DIMAS" xfId="39604"/>
    <cellStyle name=" _MAA100 100%_Exec Summary Central-SA Region_DIMAS 2" xfId="43983"/>
    <cellStyle name=" _MAA100 100%_Exec Summary Central-SA Region_FILOS" xfId="4694"/>
    <cellStyle name=" _MAA100 100%_Exec Summary Central-SA Region_FILOS 2" xfId="1239"/>
    <cellStyle name=" _MAA100 100%_Exec Summary Central-SA Region_NUKAY" xfId="38700"/>
    <cellStyle name=" _MAA100 100%_Exec Summary Central-SA Region_NUKAY 2" xfId="8166"/>
    <cellStyle name=" _MAA100 100%_Exec Summary Mexico Region" xfId="33996"/>
    <cellStyle name=" _MAA100 100%_Exec Summary Mexico Region 2" xfId="11192"/>
    <cellStyle name=" _MAA100 100%_Exec Summary Mexico Region_DIMAS" xfId="26246"/>
    <cellStyle name=" _MAA100 100%_Exec Summary Mexico Region_DIMAS 2" xfId="24476"/>
    <cellStyle name=" _MAA100 100%_Exec Summary Mexico Region_FILOS" xfId="991"/>
    <cellStyle name=" _MAA100 100%_Exec Summary Mexico Region_FILOS 2" xfId="50880"/>
    <cellStyle name=" _MAA100 100%_Exec Summary Mexico Region_NUKAY" xfId="7665"/>
    <cellStyle name=" _MAA100 100%_Exec Summary Mexico Region_NUKAY 2" xfId="29528"/>
    <cellStyle name=" _MAA100 100%_Exec Summary Projects" xfId="40780"/>
    <cellStyle name=" _MAA100 100%_Exec Summary Projects 2" xfId="9077"/>
    <cellStyle name=" _MAA100 100%_Exec Summary Projects_DIMAS" xfId="31198"/>
    <cellStyle name=" _MAA100 100%_Exec Summary Projects_DIMAS 2" xfId="5415"/>
    <cellStyle name=" _MAA100 100%_Exec Summary Projects_FILOS" xfId="29623"/>
    <cellStyle name=" _MAA100 100%_Exec Summary Projects_FILOS 2" xfId="39532"/>
    <cellStyle name=" _MAA100 100%_Exec Summary Projects_NUKAY" xfId="45661"/>
    <cellStyle name=" _MAA100 100%_Exec Summary Projects_NUKAY 2" xfId="11612"/>
    <cellStyle name=" _MAA100 100%_FILOS" xfId="33656"/>
    <cellStyle name=" _MAA100 100%_FILOS 2" xfId="11492"/>
    <cellStyle name=" _MAA100 100%_FILOS_1" xfId="33617"/>
    <cellStyle name=" _MAA100 100%_FILOS_1 2" xfId="46236"/>
    <cellStyle name=" _MAA100 100%_FILOS_DIMAS" xfId="19446"/>
    <cellStyle name=" _MAA100 100%_FILOS_DIMAS 2" xfId="10472"/>
    <cellStyle name=" _MAA100 100%_FILOS_FILOS" xfId="7657"/>
    <cellStyle name=" _MAA100 100%_FILOS_FILOS 2" xfId="44273"/>
    <cellStyle name=" _MAA100 100%_FILOS_NUKAY" xfId="12672"/>
    <cellStyle name=" _MAA100 100%_FILOS_NUKAY 2" xfId="37785"/>
    <cellStyle name=" _MAA100 100%_income statment Q." xfId="19523"/>
    <cellStyle name=" _MAA100 100%_income statment Q. 2" xfId="8896"/>
    <cellStyle name=" _MAA100 100%_MARLIN" xfId="36767"/>
    <cellStyle name=" _MAA100 100%_MARLIN 2" xfId="39025"/>
    <cellStyle name=" _MAA100 100%_MARLIN_1" xfId="31003"/>
    <cellStyle name=" _MAA100 100%_MARLIN_1 2" xfId="34837"/>
    <cellStyle name=" _MAA100 100%_MARLIN_2" xfId="52384"/>
    <cellStyle name=" _MAA100 100%_MARLIN_2 2" xfId="35171"/>
    <cellStyle name=" _MAA100 100%_MARLIN_Cash Cost Real vrs. Budget" xfId="30743"/>
    <cellStyle name=" _MAA100 100%_MARLIN_Cash Cost Real vrs. Budget 2" xfId="29102"/>
    <cellStyle name=" _MAA100 100%_MARLIN_DIMAS" xfId="8439"/>
    <cellStyle name=" _MAA100 100%_MARLIN_DIMAS 2" xfId="37942"/>
    <cellStyle name=" _MAA100 100%_MARLIN_FILOS" xfId="44042"/>
    <cellStyle name=" _MAA100 100%_MARLIN_FILOS 2" xfId="27331"/>
    <cellStyle name=" _MAA100 100%_MARLIN_MARLIN" xfId="53185"/>
    <cellStyle name=" _MAA100 100%_MARLIN_MARLIN 2" xfId="22140"/>
    <cellStyle name=" _MAA100 100%_MARLIN_NUKAY" xfId="26604"/>
    <cellStyle name=" _MAA100 100%_MARLIN_NUKAY 2" xfId="50848"/>
    <cellStyle name=" _MAA100 100%_NUKAY" xfId="11464"/>
    <cellStyle name=" _MAA100 100%_NUKAY 2" xfId="52214"/>
    <cellStyle name=" _MAA100 100%_Penasquito" xfId="18324"/>
    <cellStyle name=" _MAA100 100%_Penasquito 2" xfId="17537"/>
    <cellStyle name=" _MAA100 100%_RLGM" xfId="23749"/>
    <cellStyle name=" _MAA100 100%_RLGM 2" xfId="24696"/>
    <cellStyle name=" _MAA100 100%_RLGM_DIMAS" xfId="23744"/>
    <cellStyle name=" _MAA100 100%_RLGM_DIMAS 2" xfId="3993"/>
    <cellStyle name=" _MAA100 100%_RLGM_FILOS" xfId="48604"/>
    <cellStyle name=" _MAA100 100%_RLGM_FILOS 2" xfId="43514"/>
    <cellStyle name=" _MAA100 100%_RLGM_NUKAY" xfId="47600"/>
    <cellStyle name=" _MAA100 100%_RLGM_NUKAY 2" xfId="34083"/>
    <cellStyle name=" _MAA100 37.5%" xfId="12690"/>
    <cellStyle name=" _MAA100 37.5% 2" xfId="39826"/>
    <cellStyle name=" _MAA100 37.5%_Cash Cost Real vrs. Budget" xfId="6018"/>
    <cellStyle name=" _MAA100 37.5%_Cash Cost Real vrs. Budget 2" xfId="33979"/>
    <cellStyle name=" _MAA100 37.5%_DIMAS" xfId="31891"/>
    <cellStyle name=" _MAA100 37.5%_DIMAS 2" xfId="27283"/>
    <cellStyle name=" _MAA100 37.5%_FILOS" xfId="22491"/>
    <cellStyle name=" _MAA100 37.5%_FILOS 2" xfId="32301"/>
    <cellStyle name=" _MAA100 37.5%_income statment Q." xfId="31420"/>
    <cellStyle name=" _MAA100 37.5%_income statment Q. 2" xfId="45256"/>
    <cellStyle name=" _MAA100 37.5%_MARLIN" xfId="14741"/>
    <cellStyle name=" _MAA100 37.5%_MARLIN 2" xfId="42157"/>
    <cellStyle name=" _MAA100 37.5%_MARLIN_1" xfId="9305"/>
    <cellStyle name=" _MAA100 37.5%_MARLIN_1 2" xfId="5869"/>
    <cellStyle name=" _MAA100 37.5%_MARLIN_2" xfId="21368"/>
    <cellStyle name=" _MAA100 37.5%_MARLIN_2 2" xfId="39368"/>
    <cellStyle name=" _MAA100 37.5%_MARLIN_MARLIN" xfId="10681"/>
    <cellStyle name=" _MAA100 37.5%_MARLIN_MARLIN 2" xfId="28938"/>
    <cellStyle name=" _MAA100 37.5%_NUKAY" xfId="47640"/>
    <cellStyle name=" _MAA100 37.5%_NUKAY 2" xfId="24926"/>
    <cellStyle name=" _MARIGOLD 100%" xfId="33987"/>
    <cellStyle name=" _MARIGOLD 100% 2" xfId="38405"/>
    <cellStyle name=" _MARIGOLD 100%_Cash Cost Real vrs. Budget" xfId="26531"/>
    <cellStyle name=" _MARIGOLD 100%_Cash Cost Real vrs. Budget 2" xfId="30024"/>
    <cellStyle name=" _MARIGOLD 100%_DIMAS" xfId="17505"/>
    <cellStyle name=" _MARIGOLD 100%_DIMAS 2" xfId="35823"/>
    <cellStyle name=" _MARIGOLD 100%_FILOS" xfId="49798"/>
    <cellStyle name=" _MARIGOLD 100%_FILOS 2" xfId="52643"/>
    <cellStyle name=" _MARIGOLD 100%_income statment Q." xfId="14897"/>
    <cellStyle name=" _MARIGOLD 100%_income statment Q. 2" xfId="891"/>
    <cellStyle name=" _MARIGOLD 100%_MARLIN" xfId="24327"/>
    <cellStyle name=" _MARIGOLD 100%_MARLIN 2" xfId="38423"/>
    <cellStyle name=" _MARIGOLD 100%_MARLIN_1" xfId="49803"/>
    <cellStyle name=" _MARIGOLD 100%_MARLIN_1 2" xfId="3985"/>
    <cellStyle name=" _MARIGOLD 100%_MARLIN_2" xfId="48333"/>
    <cellStyle name=" _MARIGOLD 100%_MARLIN_2 2" xfId="39413"/>
    <cellStyle name=" _MARIGOLD 100%_MARLIN_MARLIN" xfId="26160"/>
    <cellStyle name=" _MARIGOLD 100%_MARLIN_MARLIN 2" xfId="9648"/>
    <cellStyle name=" _MARIGOLD 100%_NUKAY" xfId="21274"/>
    <cellStyle name=" _MARIGOLD 100%_NUKAY 2" xfId="33900"/>
    <cellStyle name=" _Marlin" xfId="51922"/>
    <cellStyle name=" _Marlin 2" xfId="45306"/>
    <cellStyle name=" _Marlin_1" xfId="35070"/>
    <cellStyle name=" _Marlin_1 2" xfId="43781"/>
    <cellStyle name=" _MARLIN_Cash Cost Real vrs. Budget" xfId="34370"/>
    <cellStyle name=" _MARLIN_Cash Cost Real vrs. Budget 2" xfId="40067"/>
    <cellStyle name=" _MARLIN_DIMAS" xfId="34879"/>
    <cellStyle name=" _MARLIN_DIMAS 2" xfId="13173"/>
    <cellStyle name=" _MARLIN_FILOS" xfId="11736"/>
    <cellStyle name=" _MARLIN_FILOS 2" xfId="24050"/>
    <cellStyle name=" _MARLIN_NUKAY" xfId="11819"/>
    <cellStyle name=" _MARLIN_NUKAY 2" xfId="48941"/>
    <cellStyle name=" _NUKAY" xfId="43397"/>
    <cellStyle name=" _NUKAY 2" xfId="43931"/>
    <cellStyle name=" _NUKAY_Cash Cost Real vrs. Budget" xfId="5974"/>
    <cellStyle name=" _NUKAY_Cash Cost Real vrs. Budget 2" xfId="35183"/>
    <cellStyle name=" _NUKAY_DIMAS" xfId="22050"/>
    <cellStyle name=" _NUKAY_DIMAS 2" xfId="35156"/>
    <cellStyle name=" _NUKAY_Exec CSA" xfId="5754"/>
    <cellStyle name=" _NUKAY_Exec CSA 2" xfId="6488"/>
    <cellStyle name=" _NUKAY_Exec Mex" xfId="12271"/>
    <cellStyle name=" _NUKAY_Exec Mex 2" xfId="11459"/>
    <cellStyle name=" _NUKAY_Exec Summary Canada Region" xfId="38684"/>
    <cellStyle name=" _NUKAY_Exec Summary Canada Region 2" xfId="21283"/>
    <cellStyle name=" _NUKAY_Exec Summary Canada Region_DIMAS" xfId="32303"/>
    <cellStyle name=" _NUKAY_Exec Summary Canada Region_DIMAS 2" xfId="34732"/>
    <cellStyle name=" _NUKAY_Exec Summary Canada Region_FILOS" xfId="32462"/>
    <cellStyle name=" _NUKAY_Exec Summary Canada Region_FILOS 2" xfId="3263"/>
    <cellStyle name=" _NUKAY_Exec Summary Canada Region_NUKAY" xfId="42678"/>
    <cellStyle name=" _NUKAY_Exec Summary Canada Region_NUKAY 2" xfId="8060"/>
    <cellStyle name=" _NUKAY_Exec Summary Central-SA Region" xfId="18591"/>
    <cellStyle name=" _NUKAY_Exec Summary Central-SA Region 2" xfId="22091"/>
    <cellStyle name=" _NUKAY_Exec Summary Central-SA Region_DIMAS" xfId="44696"/>
    <cellStyle name=" _NUKAY_Exec Summary Central-SA Region_DIMAS 2" xfId="23829"/>
    <cellStyle name=" _NUKAY_Exec Summary Central-SA Region_FILOS" xfId="10611"/>
    <cellStyle name=" _NUKAY_Exec Summary Central-SA Region_FILOS 2" xfId="35404"/>
    <cellStyle name=" _NUKAY_Exec Summary Central-SA Region_NUKAY" xfId="1576"/>
    <cellStyle name=" _NUKAY_Exec Summary Central-SA Region_NUKAY 2" xfId="35591"/>
    <cellStyle name=" _NUKAY_Exec Summary Mexico Region" xfId="44838"/>
    <cellStyle name=" _NUKAY_Exec Summary Mexico Region 2" xfId="6038"/>
    <cellStyle name=" _NUKAY_Exec Summary Mexico Region_DIMAS" xfId="48849"/>
    <cellStyle name=" _NUKAY_Exec Summary Mexico Region_DIMAS 2" xfId="36257"/>
    <cellStyle name=" _NUKAY_Exec Summary Mexico Region_FILOS" xfId="50005"/>
    <cellStyle name=" _NUKAY_Exec Summary Mexico Region_FILOS 2" xfId="8235"/>
    <cellStyle name=" _NUKAY_Exec Summary Mexico Region_NUKAY" xfId="51732"/>
    <cellStyle name=" _NUKAY_Exec Summary Mexico Region_NUKAY 2" xfId="35499"/>
    <cellStyle name=" _NUKAY_Exec Summary Projects" xfId="45107"/>
    <cellStyle name=" _NUKAY_Exec Summary Projects 2" xfId="4173"/>
    <cellStyle name=" _NUKAY_Exec Summary Projects_DIMAS" xfId="49147"/>
    <cellStyle name=" _NUKAY_Exec Summary Projects_DIMAS 2" xfId="29762"/>
    <cellStyle name=" _NUKAY_Exec Summary Projects_FILOS" xfId="12984"/>
    <cellStyle name=" _NUKAY_Exec Summary Projects_FILOS 2" xfId="32726"/>
    <cellStyle name=" _NUKAY_Exec Summary Projects_NUKAY" xfId="18538"/>
    <cellStyle name=" _NUKAY_Exec Summary Projects_NUKAY 2" xfId="51914"/>
    <cellStyle name=" _NUKAY_FILOS" xfId="9952"/>
    <cellStyle name=" _NUKAY_FILOS 2" xfId="39471"/>
    <cellStyle name=" _NUKAY_FILOS_1" xfId="45528"/>
    <cellStyle name=" _NUKAY_FILOS_1 2" xfId="29315"/>
    <cellStyle name=" _NUKAY_FILOS_DIMAS" xfId="31288"/>
    <cellStyle name=" _NUKAY_FILOS_DIMAS 2" xfId="9733"/>
    <cellStyle name=" _NUKAY_FILOS_FILOS" xfId="41156"/>
    <cellStyle name=" _NUKAY_FILOS_FILOS 2" xfId="36031"/>
    <cellStyle name=" _NUKAY_FILOS_NUKAY" xfId="27108"/>
    <cellStyle name=" _NUKAY_FILOS_NUKAY 2" xfId="33664"/>
    <cellStyle name=" _NUKAY_income statment Q." xfId="3937"/>
    <cellStyle name=" _NUKAY_income statment Q. 2" xfId="22554"/>
    <cellStyle name=" _NUKAY_MARLIN" xfId="24567"/>
    <cellStyle name=" _NUKAY_MARLIN 2" xfId="39537"/>
    <cellStyle name=" _NUKAY_MARLIN_1" xfId="28395"/>
    <cellStyle name=" _NUKAY_MARLIN_1 2" xfId="27844"/>
    <cellStyle name=" _NUKAY_MARLIN_2" xfId="21682"/>
    <cellStyle name=" _NUKAY_MARLIN_2 2" xfId="12710"/>
    <cellStyle name=" _NUKAY_MARLIN_Cash Cost Real vrs. Budget" xfId="9655"/>
    <cellStyle name=" _NUKAY_MARLIN_Cash Cost Real vrs. Budget 2" xfId="31980"/>
    <cellStyle name=" _NUKAY_MARLIN_DIMAS" xfId="52654"/>
    <cellStyle name=" _NUKAY_MARLIN_DIMAS 2" xfId="51204"/>
    <cellStyle name=" _NUKAY_MARLIN_FILOS" xfId="48817"/>
    <cellStyle name=" _NUKAY_MARLIN_FILOS 2" xfId="18358"/>
    <cellStyle name=" _NUKAY_MARLIN_MARLIN" xfId="51367"/>
    <cellStyle name=" _NUKAY_MARLIN_MARLIN 2" xfId="40319"/>
    <cellStyle name=" _NUKAY_MARLIN_NUKAY" xfId="36075"/>
    <cellStyle name=" _NUKAY_MARLIN_NUKAY 2" xfId="39233"/>
    <cellStyle name=" _NUKAY_NUKAY" xfId="47392"/>
    <cellStyle name=" _NUKAY_NUKAY 2" xfId="32069"/>
    <cellStyle name=" _NUKAY_Penasquito" xfId="49144"/>
    <cellStyle name=" _NUKAY_Penasquito 2" xfId="31428"/>
    <cellStyle name=" _NUKAY_RLGM" xfId="35077"/>
    <cellStyle name=" _NUKAY_RLGM 2" xfId="26043"/>
    <cellStyle name=" _NUKAY_RLGM_DIMAS" xfId="40311"/>
    <cellStyle name=" _NUKAY_RLGM_DIMAS 2" xfId="46462"/>
    <cellStyle name=" _NUKAY_RLGM_FILOS" xfId="18555"/>
    <cellStyle name=" _NUKAY_RLGM_FILOS 2" xfId="31567"/>
    <cellStyle name=" _NUKAY_RLGM_NUKAY" xfId="46708"/>
    <cellStyle name=" _NUKAY_RLGM_NUKAY 2" xfId="6407"/>
    <cellStyle name=" _Penasquito" xfId="46240"/>
    <cellStyle name=" _Penasquito - Sulphide" xfId="21003"/>
    <cellStyle name=" _Penasquito - Sulphide 2" xfId="28756"/>
    <cellStyle name=" _Penasquito 2" xfId="31159"/>
    <cellStyle name=" _Penasquito 3" xfId="44568"/>
    <cellStyle name=" _Penasquito 4" xfId="4744"/>
    <cellStyle name=" _Penasquito_DIMAS" xfId="5794"/>
    <cellStyle name=" _Penasquito_DIMAS 2" xfId="25136"/>
    <cellStyle name=" _Penasquito_FILOS" xfId="25621"/>
    <cellStyle name=" _Penasquito_FILOS 2" xfId="40880"/>
    <cellStyle name=" _Penasquito_NUKAY" xfId="18643"/>
    <cellStyle name=" _Penasquito_NUKAY 2" xfId="33737"/>
    <cellStyle name=" _Q4E" xfId="6323"/>
    <cellStyle name=" _Q4E 2" xfId="34243"/>
    <cellStyle name=" _Q4E_Los Filos" xfId="13564"/>
    <cellStyle name=" _Q4E_Los Filos 2" xfId="52236"/>
    <cellStyle name=" _Reconciliation" xfId="39097"/>
    <cellStyle name=" _Reconciliation 2" xfId="34507"/>
    <cellStyle name=" _Reconciliation_Cash Cost Real vrs. Budget" xfId="17608"/>
    <cellStyle name=" _Reconciliation_Cash Cost Real vrs. Budget 2" xfId="12854"/>
    <cellStyle name=" _Reconciliation_DIMAS" xfId="28931"/>
    <cellStyle name=" _Reconciliation_DIMAS 2" xfId="31060"/>
    <cellStyle name=" _Reconciliation_Exec CSA" xfId="1557"/>
    <cellStyle name=" _Reconciliation_Exec CSA 2" xfId="25176"/>
    <cellStyle name=" _Reconciliation_Exec Mex" xfId="31915"/>
    <cellStyle name=" _Reconciliation_Exec Mex 2" xfId="8956"/>
    <cellStyle name=" _Reconciliation_Exec Summary Canada Region" xfId="22960"/>
    <cellStyle name=" _Reconciliation_Exec Summary Canada Region 2" xfId="42285"/>
    <cellStyle name=" _Reconciliation_Exec Summary Canada Region_DIMAS" xfId="50787"/>
    <cellStyle name=" _Reconciliation_Exec Summary Canada Region_DIMAS 2" xfId="26782"/>
    <cellStyle name=" _Reconciliation_Exec Summary Canada Region_FILOS" xfId="17197"/>
    <cellStyle name=" _Reconciliation_Exec Summary Canada Region_FILOS 2" xfId="20181"/>
    <cellStyle name=" _Reconciliation_Exec Summary Canada Region_NUKAY" xfId="6769"/>
    <cellStyle name=" _Reconciliation_Exec Summary Canada Region_NUKAY 2" xfId="30302"/>
    <cellStyle name=" _Reconciliation_Exec Summary Central-SA Region" xfId="31694"/>
    <cellStyle name=" _Reconciliation_Exec Summary Central-SA Region 2" xfId="27148"/>
    <cellStyle name=" _Reconciliation_Exec Summary Central-SA Region_DIMAS" xfId="46600"/>
    <cellStyle name=" _Reconciliation_Exec Summary Central-SA Region_DIMAS 2" xfId="13512"/>
    <cellStyle name=" _Reconciliation_Exec Summary Central-SA Region_FILOS" xfId="22525"/>
    <cellStyle name=" _Reconciliation_Exec Summary Central-SA Region_FILOS 2" xfId="38746"/>
    <cellStyle name=" _Reconciliation_Exec Summary Central-SA Region_NUKAY" xfId="25275"/>
    <cellStyle name=" _Reconciliation_Exec Summary Central-SA Region_NUKAY 2" xfId="16196"/>
    <cellStyle name=" _Reconciliation_Exec Summary Mexico Region" xfId="36936"/>
    <cellStyle name=" _Reconciliation_Exec Summary Mexico Region 2" xfId="14515"/>
    <cellStyle name=" _Reconciliation_Exec Summary Mexico Region_DIMAS" xfId="25069"/>
    <cellStyle name=" _Reconciliation_Exec Summary Mexico Region_DIMAS 2" xfId="12694"/>
    <cellStyle name=" _Reconciliation_Exec Summary Mexico Region_FILOS" xfId="29512"/>
    <cellStyle name=" _Reconciliation_Exec Summary Mexico Region_FILOS 2" xfId="47511"/>
    <cellStyle name=" _Reconciliation_Exec Summary Mexico Region_NUKAY" xfId="36340"/>
    <cellStyle name=" _Reconciliation_Exec Summary Mexico Region_NUKAY 2" xfId="24764"/>
    <cellStyle name=" _Reconciliation_Exec Summary Projects" xfId="13691"/>
    <cellStyle name=" _Reconciliation_Exec Summary Projects 2" xfId="21260"/>
    <cellStyle name=" _Reconciliation_Exec Summary Projects_DIMAS" xfId="23908"/>
    <cellStyle name=" _Reconciliation_Exec Summary Projects_DIMAS 2" xfId="9684"/>
    <cellStyle name=" _Reconciliation_Exec Summary Projects_FILOS" xfId="25775"/>
    <cellStyle name=" _Reconciliation_Exec Summary Projects_FILOS 2" xfId="29442"/>
    <cellStyle name=" _Reconciliation_Exec Summary Projects_NUKAY" xfId="48199"/>
    <cellStyle name=" _Reconciliation_Exec Summary Projects_NUKAY 2" xfId="12452"/>
    <cellStyle name=" _Reconciliation_FILOS" xfId="18637"/>
    <cellStyle name=" _Reconciliation_FILOS 2" xfId="40787"/>
    <cellStyle name=" _Reconciliation_FILOS_1" xfId="31578"/>
    <cellStyle name=" _Reconciliation_FILOS_1 2" xfId="1546"/>
    <cellStyle name=" _Reconciliation_FILOS_DIMAS" xfId="29719"/>
    <cellStyle name=" _Reconciliation_FILOS_DIMAS 2" xfId="36710"/>
    <cellStyle name=" _Reconciliation_FILOS_FILOS" xfId="5951"/>
    <cellStyle name=" _Reconciliation_FILOS_FILOS 2" xfId="46356"/>
    <cellStyle name=" _Reconciliation_FILOS_NUKAY" xfId="1763"/>
    <cellStyle name=" _Reconciliation_FILOS_NUKAY 2" xfId="49857"/>
    <cellStyle name=" _Reconciliation_income statment Q." xfId="6924"/>
    <cellStyle name=" _Reconciliation_income statment Q. 2" xfId="18892"/>
    <cellStyle name=" _Reconciliation_MARLIN" xfId="23385"/>
    <cellStyle name=" _Reconciliation_MARLIN 2" xfId="30363"/>
    <cellStyle name=" _Reconciliation_MARLIN_1" xfId="44108"/>
    <cellStyle name=" _Reconciliation_MARLIN_1 2" xfId="14840"/>
    <cellStyle name=" _Reconciliation_MARLIN_2" xfId="24664"/>
    <cellStyle name=" _Reconciliation_MARLIN_2 2" xfId="33167"/>
    <cellStyle name=" _Reconciliation_MARLIN_Cash Cost Real vrs. Budget" xfId="28766"/>
    <cellStyle name=" _Reconciliation_MARLIN_Cash Cost Real vrs. Budget 2" xfId="41099"/>
    <cellStyle name=" _Reconciliation_MARLIN_DIMAS" xfId="24837"/>
    <cellStyle name=" _Reconciliation_MARLIN_DIMAS 2" xfId="6395"/>
    <cellStyle name=" _Reconciliation_MARLIN_FILOS" xfId="46613"/>
    <cellStyle name=" _Reconciliation_MARLIN_FILOS 2" xfId="2835"/>
    <cellStyle name=" _Reconciliation_MARLIN_MARLIN" xfId="3111"/>
    <cellStyle name=" _Reconciliation_MARLIN_MARLIN 2" xfId="36135"/>
    <cellStyle name=" _Reconciliation_MARLIN_NUKAY" xfId="52943"/>
    <cellStyle name=" _Reconciliation_MARLIN_NUKAY 2" xfId="45505"/>
    <cellStyle name=" _Reconciliation_NUKAY" xfId="2444"/>
    <cellStyle name=" _Reconciliation_NUKAY 2" xfId="4347"/>
    <cellStyle name=" _Reconciliation_Penasquito" xfId="29740"/>
    <cellStyle name=" _Reconciliation_Penasquito 2" xfId="29725"/>
    <cellStyle name=" _Reconciliation_RLGM" xfId="16860"/>
    <cellStyle name=" _Reconciliation_RLGM 2" xfId="33871"/>
    <cellStyle name=" _Reconciliation_RLGM_DIMAS" xfId="43486"/>
    <cellStyle name=" _Reconciliation_RLGM_DIMAS 2" xfId="26705"/>
    <cellStyle name=" _Reconciliation_RLGM_FILOS" xfId="37715"/>
    <cellStyle name=" _Reconciliation_RLGM_FILOS 2" xfId="13097"/>
    <cellStyle name=" _Reconciliation_RLGM_NUKAY" xfId="30592"/>
    <cellStyle name=" _Reconciliation_RLGM_NUKAY 2" xfId="21329"/>
    <cellStyle name=" _SANMARTIN" xfId="43300"/>
    <cellStyle name=" _SANMARTIN 2" xfId="34815"/>
    <cellStyle name=" _SANMARTIN_Cash Cost Real vrs. Budget" xfId="30355"/>
    <cellStyle name=" _SANMARTIN_Cash Cost Real vrs. Budget 2" xfId="49075"/>
    <cellStyle name=" _SANMARTIN_DIMAS" xfId="43293"/>
    <cellStyle name=" _SANMARTIN_DIMAS 2" xfId="48705"/>
    <cellStyle name=" _SANMARTIN_DIMAS_1" xfId="51562"/>
    <cellStyle name=" _SANMARTIN_DIMAS_1 2" xfId="34275"/>
    <cellStyle name=" _SANMARTIN_DIMAS_DIMAS" xfId="32593"/>
    <cellStyle name=" _SANMARTIN_DIMAS_DIMAS 2" xfId="12799"/>
    <cellStyle name=" _SANMARTIN_DIMAS_FILOS" xfId="1568"/>
    <cellStyle name=" _SANMARTIN_DIMAS_FILOS 2" xfId="3911"/>
    <cellStyle name=" _SANMARTIN_DIMAS_NUKAY" xfId="40372"/>
    <cellStyle name=" _SANMARTIN_DIMAS_NUKAY 2" xfId="41402"/>
    <cellStyle name=" _SANMARTIN_Exec CSA" xfId="449"/>
    <cellStyle name=" _SANMARTIN_Exec CSA 2" xfId="51277"/>
    <cellStyle name=" _SANMARTIN_Exec Mex" xfId="9504"/>
    <cellStyle name=" _SANMARTIN_Exec Mex 2" xfId="50593"/>
    <cellStyle name=" _SANMARTIN_Exec Summary Canada Region" xfId="16534"/>
    <cellStyle name=" _SANMARTIN_Exec Summary Canada Region 2" xfId="39629"/>
    <cellStyle name=" _SANMARTIN_Exec Summary Canada Region_DIMAS" xfId="719"/>
    <cellStyle name=" _SANMARTIN_Exec Summary Canada Region_DIMAS 2" xfId="18899"/>
    <cellStyle name=" _SANMARTIN_Exec Summary Canada Region_FILOS" xfId="28174"/>
    <cellStyle name=" _SANMARTIN_Exec Summary Canada Region_FILOS 2" xfId="15165"/>
    <cellStyle name=" _SANMARTIN_Exec Summary Canada Region_NUKAY" xfId="6486"/>
    <cellStyle name=" _SANMARTIN_Exec Summary Canada Region_NUKAY 2" xfId="12654"/>
    <cellStyle name=" _SANMARTIN_Exec Summary Central-SA Region" xfId="20608"/>
    <cellStyle name=" _SANMARTIN_Exec Summary Central-SA Region 2" xfId="1635"/>
    <cellStyle name=" _SANMARTIN_Exec Summary Central-SA Region_DIMAS" xfId="40912"/>
    <cellStyle name=" _SANMARTIN_Exec Summary Central-SA Region_DIMAS 2" xfId="37157"/>
    <cellStyle name=" _SANMARTIN_Exec Summary Central-SA Region_FILOS" xfId="861"/>
    <cellStyle name=" _SANMARTIN_Exec Summary Central-SA Region_FILOS 2" xfId="25850"/>
    <cellStyle name=" _SANMARTIN_Exec Summary Central-SA Region_NUKAY" xfId="33968"/>
    <cellStyle name=" _SANMARTIN_Exec Summary Central-SA Region_NUKAY 2" xfId="38811"/>
    <cellStyle name=" _SANMARTIN_Exec Summary Mexico Region" xfId="2338"/>
    <cellStyle name=" _SANMARTIN_Exec Summary Mexico Region 2" xfId="14735"/>
    <cellStyle name=" _SANMARTIN_Exec Summary Mexico Region_DIMAS" xfId="42583"/>
    <cellStyle name=" _SANMARTIN_Exec Summary Mexico Region_DIMAS 2" xfId="22674"/>
    <cellStyle name=" _SANMARTIN_Exec Summary Mexico Region_FILOS" xfId="9544"/>
    <cellStyle name=" _SANMARTIN_Exec Summary Mexico Region_FILOS 2" xfId="16233"/>
    <cellStyle name=" _SANMARTIN_Exec Summary Mexico Region_NUKAY" xfId="15879"/>
    <cellStyle name=" _SANMARTIN_Exec Summary Mexico Region_NUKAY 2" xfId="13613"/>
    <cellStyle name=" _SANMARTIN_Exec Summary Projects" xfId="9041"/>
    <cellStyle name=" _SANMARTIN_Exec Summary Projects 2" xfId="2928"/>
    <cellStyle name=" _SANMARTIN_Exec Summary Projects_DIMAS" xfId="36018"/>
    <cellStyle name=" _SANMARTIN_Exec Summary Projects_DIMAS 2" xfId="28257"/>
    <cellStyle name=" _SANMARTIN_Exec Summary Projects_FILOS" xfId="39346"/>
    <cellStyle name=" _SANMARTIN_Exec Summary Projects_FILOS 2" xfId="43361"/>
    <cellStyle name=" _SANMARTIN_Exec Summary Projects_NUKAY" xfId="49523"/>
    <cellStyle name=" _SANMARTIN_Exec Summary Projects_NUKAY 2" xfId="3010"/>
    <cellStyle name=" _SANMARTIN_FILOS" xfId="3144"/>
    <cellStyle name=" _SANMARTIN_FILOS 2" xfId="13098"/>
    <cellStyle name=" _SANMARTIN_FILOS_1" xfId="34635"/>
    <cellStyle name=" _SANMARTIN_FILOS_1 2" xfId="27779"/>
    <cellStyle name=" _SANMARTIN_FILOS_DIMAS" xfId="3235"/>
    <cellStyle name=" _SANMARTIN_FILOS_DIMAS 2" xfId="26016"/>
    <cellStyle name=" _SANMARTIN_FILOS_FILOS" xfId="48105"/>
    <cellStyle name=" _SANMARTIN_FILOS_FILOS 2" xfId="15535"/>
    <cellStyle name=" _SANMARTIN_FILOS_NUKAY" xfId="14257"/>
    <cellStyle name=" _SANMARTIN_FILOS_NUKAY 2" xfId="1554"/>
    <cellStyle name=" _SANMARTIN_income statment Q." xfId="16912"/>
    <cellStyle name=" _SANMARTIN_income statment Q. 2" xfId="47962"/>
    <cellStyle name=" _SANMARTIN_MARLIN" xfId="23438"/>
    <cellStyle name=" _SANMARTIN_MARLIN 2" xfId="35618"/>
    <cellStyle name=" _SANMARTIN_MARLIN_1" xfId="548"/>
    <cellStyle name=" _SANMARTIN_MARLIN_1 2" xfId="38403"/>
    <cellStyle name=" _SANMARTIN_MARLIN_2" xfId="24964"/>
    <cellStyle name=" _SANMARTIN_MARLIN_2 2" xfId="8953"/>
    <cellStyle name=" _SANMARTIN_MARLIN_Cash Cost Real vrs. Budget" xfId="23469"/>
    <cellStyle name=" _SANMARTIN_MARLIN_Cash Cost Real vrs. Budget 2" xfId="18998"/>
    <cellStyle name=" _SANMARTIN_MARLIN_DIMAS" xfId="32812"/>
    <cellStyle name=" _SANMARTIN_MARLIN_DIMAS 2" xfId="10984"/>
    <cellStyle name=" _SANMARTIN_MARLIN_FILOS" xfId="13284"/>
    <cellStyle name=" _SANMARTIN_MARLIN_FILOS 2" xfId="9652"/>
    <cellStyle name=" _SANMARTIN_MARLIN_MARLIN" xfId="50162"/>
    <cellStyle name=" _SANMARTIN_MARLIN_MARLIN 2" xfId="6969"/>
    <cellStyle name=" _SANMARTIN_MARLIN_NUKAY" xfId="18103"/>
    <cellStyle name=" _SANMARTIN_MARLIN_NUKAY 2" xfId="21657"/>
    <cellStyle name=" _SANMARTIN_NUKAY" xfId="38059"/>
    <cellStyle name=" _SANMARTIN_NUKAY 2" xfId="16936"/>
    <cellStyle name=" _SANMARTIN_NUKAY_1" xfId="34896"/>
    <cellStyle name=" _SANMARTIN_NUKAY_1 2" xfId="20767"/>
    <cellStyle name=" _SANMARTIN_NUKAY_DIMAS" xfId="3873"/>
    <cellStyle name=" _SANMARTIN_NUKAY_DIMAS 2" xfId="43312"/>
    <cellStyle name=" _SANMARTIN_NUKAY_FILOS" xfId="19035"/>
    <cellStyle name=" _SANMARTIN_NUKAY_FILOS 2" xfId="31349"/>
    <cellStyle name=" _SANMARTIN_NUKAY_NUKAY" xfId="38425"/>
    <cellStyle name=" _SANMARTIN_NUKAY_NUKAY 2" xfId="23247"/>
    <cellStyle name=" _SANMARTIN_Penasquito" xfId="2920"/>
    <cellStyle name=" _SANMARTIN_Penasquito 2" xfId="26194"/>
    <cellStyle name=" _SANMARTIN_RLGM" xfId="21530"/>
    <cellStyle name=" _SANMARTIN_RLGM 2" xfId="15015"/>
    <cellStyle name=" _SANMARTIN_RLGM_DIMAS" xfId="35592"/>
    <cellStyle name=" _SANMARTIN_RLGM_DIMAS 2" xfId="29818"/>
    <cellStyle name=" _SANMARTIN_RLGM_FILOS" xfId="44735"/>
    <cellStyle name=" _SANMARTIN_RLGM_FILOS 2" xfId="46256"/>
    <cellStyle name=" _SANMARTIN_RLGM_NUKAY" xfId="1569"/>
    <cellStyle name=" _SANMARTIN_RLGM_NUKAY 2" xfId="8241"/>
    <cellStyle name=" 1" xfId="37875"/>
    <cellStyle name="_(80) Domestic DDM" xfId="31726"/>
    <cellStyle name="_20061120 Holland_template v0.16" xfId="7464"/>
    <cellStyle name="_20070109 Holland_Consolidated_v40" xfId="14289"/>
    <cellStyle name="_4Q-2006 Price Curves Updated" xfId="29806"/>
    <cellStyle name="_4Q-2006 Price Curves Updated_Cash Cost Real vrs. Budget" xfId="50369"/>
    <cellStyle name="_4Q-2006 Price Curves Updated_income statment Q." xfId="50502"/>
    <cellStyle name="_4Q-2006 Price Curves Updated_MARLIN" xfId="36302"/>
    <cellStyle name="_Additions" xfId="52850"/>
    <cellStyle name="_Additions 2" xfId="50310"/>
    <cellStyle name="_Assump" xfId="10208"/>
    <cellStyle name="_Assump_1" xfId="14143"/>
    <cellStyle name="_Australia" xfId="34829"/>
    <cellStyle name="_Australia 2" xfId="25576"/>
    <cellStyle name="_Australia 2_Cash Cost Real vrs. Budget" xfId="35080"/>
    <cellStyle name="_Australia 2_income statment Q." xfId="27100"/>
    <cellStyle name="_Australia 2_MARLIN" xfId="37198"/>
    <cellStyle name="_Australia 3" xfId="21812"/>
    <cellStyle name="_Australia 3_Cash Cost Real vrs. Budget" xfId="37926"/>
    <cellStyle name="_Australia 3_income statment Q." xfId="46503"/>
    <cellStyle name="_Australia 3_MARLIN" xfId="1478"/>
    <cellStyle name="_Australia_Cash Cost Real vrs. Budget" xfId="32005"/>
    <cellStyle name="_Australia_income statment Q." xfId="17372"/>
    <cellStyle name="_Australia_MARLIN" xfId="25918"/>
    <cellStyle name="_Australia_Reconciliation" xfId="18216"/>
    <cellStyle name="_Australia_Reconciliation 2" xfId="21948"/>
    <cellStyle name="_Australia_Reconciliation 3" xfId="45095"/>
    <cellStyle name="_Australia_Reconciliation_Cash Cost Real vrs. Budget" xfId="40"/>
    <cellStyle name="_Australia_Reconciliation_DIMAS" xfId="31703"/>
    <cellStyle name="_Australia_Reconciliation_ELSAUZAL" xfId="44438"/>
    <cellStyle name="_Australia_Reconciliation_FILOS" xfId="19265"/>
    <cellStyle name="_Australia_Reconciliation_income statment Q." xfId="24745"/>
    <cellStyle name="_Australia_Reconciliation_MAA100 100%" xfId="3857"/>
    <cellStyle name="_Australia_Reconciliation_MAA100 100%_Cash Cost Real vrs. Budget" xfId="577"/>
    <cellStyle name="_Australia_Reconciliation_MAA100 100%_income statment Q." xfId="36813"/>
    <cellStyle name="_Australia_Reconciliation_MAA100 100%_MARLIN" xfId="27874"/>
    <cellStyle name="_Australia_Reconciliation_MAA100 37.5%" xfId="11737"/>
    <cellStyle name="_Australia_Reconciliation_MAA100 37.5%_Cash Cost Real vrs. Budget" xfId="7137"/>
    <cellStyle name="_Australia_Reconciliation_MAA100 37.5%_income statment Q." xfId="36998"/>
    <cellStyle name="_Australia_Reconciliation_MAA100 37.5%_MARLIN" xfId="21647"/>
    <cellStyle name="_Australia_Reconciliation_MARIGOLD 100%" xfId="11614"/>
    <cellStyle name="_Australia_Reconciliation_MARIGOLD 100%_Cash Cost Real vrs. Budget" xfId="31285"/>
    <cellStyle name="_Australia_Reconciliation_MARIGOLD 100%_income statment Q." xfId="52009"/>
    <cellStyle name="_Australia_Reconciliation_MARIGOLD 100%_MARLIN" xfId="19759"/>
    <cellStyle name="_Australia_Reconciliation_MARLIN" xfId="52620"/>
    <cellStyle name="_Australia_Reconciliation_MARLIN Manual" xfId="30027"/>
    <cellStyle name="_Australia_Reconciliation_NUKAY" xfId="21660"/>
    <cellStyle name="_Australia_Reconciliation_PSQUITO" xfId="24596"/>
    <cellStyle name="_Australia_Reconciliation_Reconciliation" xfId="7548"/>
    <cellStyle name="_Australia_Reconciliation_Reconciliation_Cash Cost Real vrs. Budget" xfId="30494"/>
    <cellStyle name="_Australia_Reconciliation_Reconciliation_income statment Q." xfId="311"/>
    <cellStyle name="_Australia_Reconciliation_Reconciliation_MARLIN" xfId="31628"/>
    <cellStyle name="_Australia_SANMARTIN" xfId="13561"/>
    <cellStyle name="_Australia_SANMARTIN 2" xfId="10991"/>
    <cellStyle name="_Australia_SANMARTIN 3" xfId="12307"/>
    <cellStyle name="_Australia_SANMARTIN_Cash Cost Real vrs. Budget" xfId="43258"/>
    <cellStyle name="_Australia_SANMARTIN_DIMAS" xfId="33775"/>
    <cellStyle name="_Australia_SANMARTIN_ELSAUZAL" xfId="34765"/>
    <cellStyle name="_Australia_SANMARTIN_FILOS" xfId="34398"/>
    <cellStyle name="_Australia_SANMARTIN_income statment Q." xfId="31785"/>
    <cellStyle name="_Australia_SANMARTIN_MAA100 100%" xfId="42970"/>
    <cellStyle name="_Australia_SANMARTIN_MAA100 100%_Cash Cost Real vrs. Budget" xfId="2787"/>
    <cellStyle name="_Australia_SANMARTIN_MAA100 100%_income statment Q." xfId="21544"/>
    <cellStyle name="_Australia_SANMARTIN_MAA100 100%_MARLIN" xfId="38899"/>
    <cellStyle name="_Australia_SANMARTIN_MAA100 37.5%" xfId="41028"/>
    <cellStyle name="_Australia_SANMARTIN_MAA100 37.5%_Cash Cost Real vrs. Budget" xfId="26114"/>
    <cellStyle name="_Australia_SANMARTIN_MAA100 37.5%_income statment Q." xfId="28773"/>
    <cellStyle name="_Australia_SANMARTIN_MAA100 37.5%_MARLIN" xfId="52705"/>
    <cellStyle name="_Australia_SANMARTIN_MARLIN" xfId="4943"/>
    <cellStyle name="_Australia_SANMARTIN_MARLIN Manual" xfId="1916"/>
    <cellStyle name="_Australia_SANMARTIN_NUKAY" xfId="3105"/>
    <cellStyle name="_Australia_SANMARTIN_PSQUITO" xfId="31463"/>
    <cellStyle name="_Australia_SANMARTIN_Reconciliation" xfId="26791"/>
    <cellStyle name="_Australia_SANMARTIN_Reconciliation_Cash Cost Real vrs. Budget" xfId="8146"/>
    <cellStyle name="_Australia_SANMARTIN_Reconciliation_income statment Q." xfId="24136"/>
    <cellStyle name="_Australia_SANMARTIN_Reconciliation_MARLIN" xfId="15178"/>
    <cellStyle name="_B)  Ebit_Var" xfId="43162"/>
    <cellStyle name="_B)  Ebit_Var 2" xfId="40916"/>
    <cellStyle name="_BA3KV-0845-X-RP-152-RR1 655 ls" xfId="18327"/>
    <cellStyle name="_Book1" xfId="35296"/>
    <cellStyle name="_broker recomm page" xfId="28215"/>
    <cellStyle name="_Brokers overview" xfId="19421"/>
    <cellStyle name="_Budget 2009-2011 Template_v2" xfId="9791"/>
    <cellStyle name="_Budget 2009-2011 Template_v2 2" xfId="50977"/>
    <cellStyle name="_Budget_Template_for_Data_Capture_Working_Version" xfId="2946"/>
    <cellStyle name="_Budget_Template_for_Data_Capture_Working_Version 2" xfId="36176"/>
    <cellStyle name="_C1 costs Template for Canada" xfId="27146"/>
    <cellStyle name="_C1 costs Template for Canada 2" xfId="40638"/>
    <cellStyle name="_Capex - Depn - Closure" xfId="18337"/>
    <cellStyle name="_Comma" xfId="52276"/>
    <cellStyle name="_Comma 10" xfId="3139"/>
    <cellStyle name="_Comma 11" xfId="52793"/>
    <cellStyle name="_Comma 12" xfId="18085"/>
    <cellStyle name="_Comma 13" xfId="23379"/>
    <cellStyle name="_Comma 14" xfId="50463"/>
    <cellStyle name="_Comma 15" xfId="2007"/>
    <cellStyle name="_Comma 16" xfId="25717"/>
    <cellStyle name="_Comma 17" xfId="48126"/>
    <cellStyle name="_Comma 18" xfId="27861"/>
    <cellStyle name="_Comma 19" xfId="32958"/>
    <cellStyle name="_Comma 2" xfId="45338"/>
    <cellStyle name="_Comma 2 2" xfId="3451"/>
    <cellStyle name="_Comma 2_Cash Cost Real vrs. Budget" xfId="23184"/>
    <cellStyle name="_Comma 2_income statment Q." xfId="38860"/>
    <cellStyle name="_Comma 2_MARLIN" xfId="41490"/>
    <cellStyle name="_Comma 20" xfId="9142"/>
    <cellStyle name="_Comma 21" xfId="20048"/>
    <cellStyle name="_Comma 22" xfId="3352"/>
    <cellStyle name="_Comma 23" xfId="4099"/>
    <cellStyle name="_Comma 24" xfId="30542"/>
    <cellStyle name="_Comma 25" xfId="43440"/>
    <cellStyle name="_Comma 26" xfId="23796"/>
    <cellStyle name="_Comma 27" xfId="41891"/>
    <cellStyle name="_Comma 28" xfId="38171"/>
    <cellStyle name="_Comma 29" xfId="10274"/>
    <cellStyle name="_Comma 3" xfId="20874"/>
    <cellStyle name="_Comma 3_Cash Cost Real vrs. Budget" xfId="33860"/>
    <cellStyle name="_Comma 3_income statment Q." xfId="39176"/>
    <cellStyle name="_Comma 3_MARLIN" xfId="33398"/>
    <cellStyle name="_Comma 30" xfId="8858"/>
    <cellStyle name="_Comma 31" xfId="3270"/>
    <cellStyle name="_Comma 32" xfId="38275"/>
    <cellStyle name="_Comma 33" xfId="3147"/>
    <cellStyle name="_Comma 34" xfId="50750"/>
    <cellStyle name="_Comma 35" xfId="50362"/>
    <cellStyle name="_Comma 36" xfId="42345"/>
    <cellStyle name="_Comma 37" xfId="49364"/>
    <cellStyle name="_Comma 38" xfId="3060"/>
    <cellStyle name="_Comma 39" xfId="3704"/>
    <cellStyle name="_Comma 4" xfId="49282"/>
    <cellStyle name="_Comma 40" xfId="16529"/>
    <cellStyle name="_Comma 41" xfId="38549"/>
    <cellStyle name="_Comma 42" xfId="47401"/>
    <cellStyle name="_Comma 43" xfId="36390"/>
    <cellStyle name="_Comma 44" xfId="50650"/>
    <cellStyle name="_Comma 45" xfId="29276"/>
    <cellStyle name="_Comma 46" xfId="22854"/>
    <cellStyle name="_Comma 47" xfId="4416"/>
    <cellStyle name="_Comma 48" xfId="38851"/>
    <cellStyle name="_Comma 49" xfId="5479"/>
    <cellStyle name="_Comma 5" xfId="16891"/>
    <cellStyle name="_Comma 6" xfId="13584"/>
    <cellStyle name="_Comma 7" xfId="14060"/>
    <cellStyle name="_Comma 8" xfId="26023"/>
    <cellStyle name="_Comma 9" xfId="20441"/>
    <cellStyle name="_Comma_2009 MAA 100%" xfId="47077"/>
    <cellStyle name="_Comma_Cash Cost Real vrs. Budget" xfId="40936"/>
    <cellStyle name="_Comma_Consol Capital" xfId="24238"/>
    <cellStyle name="_Comma_income statment Q." xfId="20671"/>
    <cellStyle name="_Comma_Marlin" xfId="31044"/>
    <cellStyle name="_Comma_Marlin_1" xfId="15441"/>
    <cellStyle name="_Comma_Penasquito" xfId="4411"/>
    <cellStyle name="_Contratos Final Gaby_adm Fluor" xfId="1416"/>
    <cellStyle name="_Contratos Final Gaby_adm Fluor 2" xfId="11466"/>
    <cellStyle name="_Contratos Final Gaby_adm Fluor 3" xfId="34525"/>
    <cellStyle name="_Contratos Final Gaby_adm Fluor_Input Hatch v2" xfId="4143"/>
    <cellStyle name="_Contratos Final Gaby_adm Fluor_Labor VF_ago2011" xfId="1115"/>
    <cellStyle name="_Contratos Final Gaby_adm Fluor_Labor VF_ago2011_OWC" xfId="48743"/>
    <cellStyle name="_Copper P&amp;L" xfId="34912"/>
    <cellStyle name="_Copper P&amp;L 2" xfId="2626"/>
    <cellStyle name="_Copy of 2007 SBP Model (Current)" xfId="39130"/>
    <cellStyle name="_Copy of 2007 SBP Model (Current) 2" xfId="9895"/>
    <cellStyle name="_Copy of 2007 SBP Model (Current) 2_Cash Cost Real vrs. Budget" xfId="18926"/>
    <cellStyle name="_Copy of 2007 SBP Model (Current) 2_income statment Q." xfId="22252"/>
    <cellStyle name="_Copy of 2007 SBP Model (Current) 2_MARLIN" xfId="43753"/>
    <cellStyle name="_Copy of 2007 SBP Model (Current) 3" xfId="6565"/>
    <cellStyle name="_Copy of 2007 SBP Model (Current) 3_Cash Cost Real vrs. Budget" xfId="13637"/>
    <cellStyle name="_Copy of 2007 SBP Model (Current) 3_income statment Q." xfId="3757"/>
    <cellStyle name="_Copy of 2007 SBP Model (Current) 3_MARLIN" xfId="12436"/>
    <cellStyle name="_Copy of 2007 SBP Model (Current)_Cash Cost Real vrs. Budget" xfId="7060"/>
    <cellStyle name="_Copy of 2007 SBP Model (Current)_income statment Q." xfId="24083"/>
    <cellStyle name="_Copy of 2007 SBP Model (Current)_MARLIN" xfId="21637"/>
    <cellStyle name="_Copy of APCalcs_v1_04Dec06" xfId="6667"/>
    <cellStyle name="_Copy of Budget_Template_2008-2010 KCUSoct31" xfId="4439"/>
    <cellStyle name="_Copy of Budget_Template_2008-2010 KCUSoct31 2" xfId="31100"/>
    <cellStyle name="_Copy of GoldcorpValuationModelFeb 14AC V1" xfId="24880"/>
    <cellStyle name="_Copy of GoldcorpValuationModelFeb 14AC V1_Cash Cost Real vrs. Budget" xfId="22160"/>
    <cellStyle name="_Copy of GoldcorpValuationModelFeb 14AC V1_income statment Q." xfId="26017"/>
    <cellStyle name="_Copy of GoldcorpValuationModelFeb 14AC V1_MARLIN" xfId="51065"/>
    <cellStyle name="_Cost metric benchmarking" xfId="6290"/>
    <cellStyle name="_Cu Exco" xfId="15953"/>
    <cellStyle name="_Cu Exco 2" xfId="3801"/>
    <cellStyle name="_Cu Inventory Analyis Apr07" xfId="34213"/>
    <cellStyle name="_Cu Inventory Analyis Apr07 2" xfId="52118"/>
    <cellStyle name="_cu P &amp;L" xfId="29603"/>
    <cellStyle name="_cu P &amp;L 2" xfId="32646"/>
    <cellStyle name="_Currency" xfId="23771"/>
    <cellStyle name="_Currency 10" xfId="14862"/>
    <cellStyle name="_Currency 11" xfId="17817"/>
    <cellStyle name="_Currency 12" xfId="44357"/>
    <cellStyle name="_Currency 13" xfId="34253"/>
    <cellStyle name="_Currency 14" xfId="53307"/>
    <cellStyle name="_Currency 15" xfId="29471"/>
    <cellStyle name="_Currency 16" xfId="47438"/>
    <cellStyle name="_Currency 17" xfId="13837"/>
    <cellStyle name="_Currency 18" xfId="40322"/>
    <cellStyle name="_Currency 19" xfId="6184"/>
    <cellStyle name="_Currency 2" xfId="8810"/>
    <cellStyle name="_Currency 2 2" xfId="27405"/>
    <cellStyle name="_Currency 2_Cash Cost Real vrs. Budget" xfId="31081"/>
    <cellStyle name="_Currency 2_income statment Q." xfId="39215"/>
    <cellStyle name="_Currency 2_MARLIN" xfId="31258"/>
    <cellStyle name="_Currency 20" xfId="32479"/>
    <cellStyle name="_Currency 21" xfId="3942"/>
    <cellStyle name="_Currency 22" xfId="1460"/>
    <cellStyle name="_Currency 23" xfId="25072"/>
    <cellStyle name="_Currency 24" xfId="27091"/>
    <cellStyle name="_Currency 25" xfId="44733"/>
    <cellStyle name="_Currency 26" xfId="25329"/>
    <cellStyle name="_Currency 27" xfId="23593"/>
    <cellStyle name="_Currency 28" xfId="45170"/>
    <cellStyle name="_Currency 29" xfId="6757"/>
    <cellStyle name="_Currency 3" xfId="41122"/>
    <cellStyle name="_Currency 3_Cash Cost Real vrs. Budget" xfId="13603"/>
    <cellStyle name="_Currency 3_income statment Q." xfId="2842"/>
    <cellStyle name="_Currency 3_MARLIN" xfId="52748"/>
    <cellStyle name="_Currency 30" xfId="53298"/>
    <cellStyle name="_Currency 31" xfId="31039"/>
    <cellStyle name="_Currency 32" xfId="8842"/>
    <cellStyle name="_Currency 33" xfId="50573"/>
    <cellStyle name="_Currency 34" xfId="40670"/>
    <cellStyle name="_Currency 35" xfId="33974"/>
    <cellStyle name="_Currency 36" xfId="2923"/>
    <cellStyle name="_Currency 37" xfId="46560"/>
    <cellStyle name="_Currency 38" xfId="39732"/>
    <cellStyle name="_Currency 39" xfId="13288"/>
    <cellStyle name="_Currency 4" xfId="23256"/>
    <cellStyle name="_Currency 40" xfId="9475"/>
    <cellStyle name="_Currency 41" xfId="48348"/>
    <cellStyle name="_Currency 42" xfId="37830"/>
    <cellStyle name="_Currency 43" xfId="26495"/>
    <cellStyle name="_Currency 44" xfId="19478"/>
    <cellStyle name="_Currency 45" xfId="39557"/>
    <cellStyle name="_Currency 46" xfId="4221"/>
    <cellStyle name="_Currency 47" xfId="12221"/>
    <cellStyle name="_Currency 48" xfId="10202"/>
    <cellStyle name="_Currency 49" xfId="36745"/>
    <cellStyle name="_Currency 5" xfId="587"/>
    <cellStyle name="_Currency 6" xfId="24750"/>
    <cellStyle name="_Currency 7" xfId="36027"/>
    <cellStyle name="_Currency 8" xfId="20124"/>
    <cellStyle name="_Currency 9" xfId="43655"/>
    <cellStyle name="_Currency_2009 MAA 100%" xfId="11781"/>
    <cellStyle name="_Currency_Cash Cost Real vrs. Budget" xfId="7057"/>
    <cellStyle name="_Currency_Consol Capital" xfId="35148"/>
    <cellStyle name="_Currency_income statment Q." xfId="17126"/>
    <cellStyle name="_Currency_Marlin" xfId="22535"/>
    <cellStyle name="_Currency_Marlin_1" xfId="2852"/>
    <cellStyle name="_Currency_Penasquito" xfId="44907"/>
    <cellStyle name="_CurrencySpace" xfId="21173"/>
    <cellStyle name="_CurrencySpace 10" xfId="32870"/>
    <cellStyle name="_CurrencySpace 11" xfId="43432"/>
    <cellStyle name="_CurrencySpace 12" xfId="22968"/>
    <cellStyle name="_CurrencySpace 13" xfId="37697"/>
    <cellStyle name="_CurrencySpace 14" xfId="22914"/>
    <cellStyle name="_CurrencySpace 2" xfId="11618"/>
    <cellStyle name="_CurrencySpace 3" xfId="15030"/>
    <cellStyle name="_CurrencySpace 4" xfId="53247"/>
    <cellStyle name="_CurrencySpace 5" xfId="9328"/>
    <cellStyle name="_CurrencySpace 6" xfId="19762"/>
    <cellStyle name="_CurrencySpace 7" xfId="17510"/>
    <cellStyle name="_CurrencySpace 8" xfId="36454"/>
    <cellStyle name="_CurrencySpace 9" xfId="13910"/>
    <cellStyle name="_D&amp;P El Sauzal_2007" xfId="6121"/>
    <cellStyle name="_D&amp;P El Sauzal_2007 2" xfId="39900"/>
    <cellStyle name="_D&amp;P El Sauzal_2007 2_Cash Cost Real vrs. Budget" xfId="1772"/>
    <cellStyle name="_D&amp;P El Sauzal_2007 2_income statment Q." xfId="37315"/>
    <cellStyle name="_D&amp;P El Sauzal_2007 2_MARLIN" xfId="25571"/>
    <cellStyle name="_D&amp;P El Sauzal_2007 3" xfId="7172"/>
    <cellStyle name="_D&amp;P El Sauzal_2007 3_Cash Cost Real vrs. Budget" xfId="19524"/>
    <cellStyle name="_D&amp;P El Sauzal_2007 3_income statment Q." xfId="47118"/>
    <cellStyle name="_D&amp;P El Sauzal_2007 3_MARLIN" xfId="45221"/>
    <cellStyle name="_D&amp;P El Sauzal_2007_Cash Cost Real vrs. Budget" xfId="22893"/>
    <cellStyle name="_D&amp;P El Sauzal_2007_income statment Q." xfId="25320"/>
    <cellStyle name="_D&amp;P El Sauzal_2007_MARLIN" xfId="35353"/>
    <cellStyle name="_D&amp;P Martin_2007" xfId="1114"/>
    <cellStyle name="_D&amp;P Martin_2007 2" xfId="27190"/>
    <cellStyle name="_D&amp;P Martin_2007 2_Cash Cost Real vrs. Budget" xfId="50240"/>
    <cellStyle name="_D&amp;P Martin_2007 2_income statment Q." xfId="41973"/>
    <cellStyle name="_D&amp;P Martin_2007 2_MARLIN" xfId="33873"/>
    <cellStyle name="_D&amp;P Martin_2007 3" xfId="22364"/>
    <cellStyle name="_D&amp;P Martin_2007 3_Cash Cost Real vrs. Budget" xfId="51431"/>
    <cellStyle name="_D&amp;P Martin_2007 3_income statment Q." xfId="5315"/>
    <cellStyle name="_D&amp;P Martin_2007 3_MARLIN" xfId="9503"/>
    <cellStyle name="_D&amp;P Martin_2007_Cash Cost Real vrs. Budget" xfId="13033"/>
    <cellStyle name="_D&amp;P Martin_2007_income statment Q." xfId="25569"/>
    <cellStyle name="_D&amp;P Martin_2007_MARLIN" xfId="9695"/>
    <cellStyle name="_D&amp;P Penasquito_2007" xfId="41581"/>
    <cellStyle name="_D&amp;P Penasquito_2007 2" xfId="46488"/>
    <cellStyle name="_D&amp;P Penasquito_2007 2_Cash Cost Real vrs. Budget" xfId="31048"/>
    <cellStyle name="_D&amp;P Penasquito_2007 2_income statment Q." xfId="11145"/>
    <cellStyle name="_D&amp;P Penasquito_2007 2_MARLIN" xfId="46075"/>
    <cellStyle name="_D&amp;P Penasquito_2007 3" xfId="24856"/>
    <cellStyle name="_D&amp;P Penasquito_2007 3_Cash Cost Real vrs. Budget" xfId="39842"/>
    <cellStyle name="_D&amp;P Penasquito_2007 3_income statment Q." xfId="28254"/>
    <cellStyle name="_D&amp;P Penasquito_2007 3_MARLIN" xfId="47963"/>
    <cellStyle name="_D&amp;P Penasquito_2007_Cash Cost Real vrs. Budget" xfId="1298"/>
    <cellStyle name="_D&amp;P Penasquito_2007_income statment Q." xfId="38635"/>
    <cellStyle name="_D&amp;P Penasquito_2007_MARLIN" xfId="38186"/>
    <cellStyle name="_Depreciation" xfId="42749"/>
    <cellStyle name="_Depreciation 2" xfId="10698"/>
    <cellStyle name="_Depreciation 3" xfId="17110"/>
    <cellStyle name="_Depreciation_Input Hatch v2" xfId="30277"/>
    <cellStyle name="_Depreciation_Labor VF_ago2011" xfId="1987"/>
    <cellStyle name="_Depreciation_Labor VF_ago2011_OWC" xfId="14714"/>
    <cellStyle name="_Eficiencia energetica_RevB" xfId="6950"/>
    <cellStyle name="_EHM Upload" xfId="37075"/>
    <cellStyle name="_EHM Upload 2" xfId="14226"/>
    <cellStyle name="_Ejemplo delta opex" xfId="20522"/>
    <cellStyle name="_El Morro OPEX 31 oct." xfId="34787"/>
    <cellStyle name="_El Morro Project - Indirect Costs 1" xfId="2725"/>
    <cellStyle name="_El Morro Project - Indirect Costs 1_1) Waterfall Graph OPEX Plant" xfId="12885"/>
    <cellStyle name="_El Morro Project - Indirect Costs 1_Capex Cashflow with Plant Comm Aug2014V1 1 - BJH" xfId="42412"/>
    <cellStyle name="_El Morro Project - Indirect Costs 1_Input Hatch v2" xfId="37103"/>
    <cellStyle name="_El Morro Project - Indirect Costs 1_Labor VF_ago2011" xfId="4370"/>
    <cellStyle name="_El Morro Project - Indirect Costs 1_Labor VF_ago2011_OWC" xfId="15931"/>
    <cellStyle name="_El Morro Project - Indirect Costs 1_Trade-Off - Filter Plant Location rev 9" xfId="35436"/>
    <cellStyle name="_ESCONDIDA C135  Pullout &amp; Summaries Rev C" xfId="35875"/>
    <cellStyle name="_ESCONDIDA C135  Pullout &amp; Summaries Rev C_1) Waterfall Graph OPEX Plant" xfId="14193"/>
    <cellStyle name="_ESCONDIDA C135  Pullout &amp; Summaries Rev C_Capex Cashflow with Plant Comm Aug2014V1 1 - BJH" xfId="9938"/>
    <cellStyle name="_ESCONDIDA C135  Pullout &amp; Summaries Rev C_CAPEX F1 Base rev P- Cliente (2)" xfId="32311"/>
    <cellStyle name="_ESCONDIDA C135  Pullout &amp; Summaries Rev C_CAPEX F1 Base rev P- Cliente (2)_OPEX-Alternate CASE A- PHASE IV-90KTPD-Ramp up starting June 2015 - (Caso Base - Contrato Mina a 1,25 + Delta OPEX + 106 US$xMW-h)" xfId="3990"/>
    <cellStyle name="_ESCONDIDA C135  Pullout &amp; Summaries Rev C_CAPEX F1 Base rev P- Cliente (4)" xfId="26831"/>
    <cellStyle name="_ESCONDIDA C135  Pullout &amp; Summaries Rev C_CAPEX F1 Base rev P- Cliente (4)_OPEX-Alternate CASE A- PHASE IV-90KTPD-Ramp up starting June 2015 - (Caso Base - Contrato Mina a 1,25 + Delta OPEX + 106 US$xMW-h)" xfId="16497"/>
    <cellStyle name="_ESCONDIDA C135  Pullout &amp; Summaries Rev C_Eficiencia energetica_RevB" xfId="18578"/>
    <cellStyle name="_ESCONDIDA C135  Pullout &amp; Summaries Rev C_Ejemplo delta opex" xfId="45621"/>
    <cellStyle name="_ESCONDIDA C135  Pullout &amp; Summaries Rev C_Input Hatch v2" xfId="8310"/>
    <cellStyle name="_ESCONDIDA C135  Pullout &amp; Summaries Rev C_Labor VF_ago2011" xfId="39273"/>
    <cellStyle name="_ESCONDIDA C135  Pullout &amp; Summaries Rev C_Labor VF_ago2011_OWC" xfId="51702"/>
    <cellStyle name="_ESCONDIDA C135  Pullout &amp; Summaries Rev C_Trade-Off - Filter Plant Location rev 9" xfId="38979"/>
    <cellStyle name="_ESCONDIDA C135  Pullout &amp; Summaries Rev C_TRADE-OFF V4" xfId="5751"/>
    <cellStyle name="_EWR Opcion 2 Rev P1" xfId="14249"/>
    <cellStyle name="_EWR Opcion 2 Rev P1 2" xfId="41570"/>
    <cellStyle name="_EWR Opcion 2 Rev P1 3" xfId="26754"/>
    <cellStyle name="_EWR Opcion 2 Rev P1_Input Hatch v2" xfId="32758"/>
    <cellStyle name="_EWR Opcion 2 Rev P1_Labor VF_ago2011" xfId="7613"/>
    <cellStyle name="_EWR Opcion 2 Rev P1_Labor VF_ago2011_OWC" xfId="22784"/>
    <cellStyle name="_EWR Opcion 2 Rev P2" xfId="16467"/>
    <cellStyle name="_EWR Opcion 2 Rev P2 2" xfId="43784"/>
    <cellStyle name="_EWR Opcion 2 Rev P2 3" xfId="48996"/>
    <cellStyle name="_EWR Opcion 2 Rev P2_Input Hatch v2" xfId="2288"/>
    <cellStyle name="_EWR Opcion 2 Rev P2_Labor VF_ago2011" xfId="24999"/>
    <cellStyle name="_EWR Opcion 2 Rev P2_Labor VF_ago2011_OWC" xfId="21737"/>
    <cellStyle name="_Exco Cu Mar 07" xfId="15450"/>
    <cellStyle name="_Exco Cu Mar 07 2" xfId="41048"/>
    <cellStyle name="_EXCO Kidd Mine May07" xfId="51690"/>
    <cellStyle name="_EXCO Kidd Mine May07 2" xfId="12566"/>
    <cellStyle name="_FEL 3 PULLOUT Toquepala Capex Rev 0" xfId="8743"/>
    <cellStyle name="_FEL 3 PULLOUT Toquepala Capex Rev 0 2" xfId="33571"/>
    <cellStyle name="_FEL 3 PULLOUT Toquepala Capex Rev 0 3" xfId="42086"/>
    <cellStyle name="_FEL 3 PULLOUT Toquepala Capex Rev 0_Input Hatch v2" xfId="45357"/>
    <cellStyle name="_FEL 3 PULLOUT Toquepala Capex Rev 0_Labor VF_ago2011" xfId="25587"/>
    <cellStyle name="_FEL 3 PULLOUT Toquepala Capex Rev 0_Labor VF_ago2011_OWC" xfId="38"/>
    <cellStyle name="_Financing" xfId="34627"/>
    <cellStyle name="_Financing 2" xfId="2477"/>
    <cellStyle name="_Financing 2 2" xfId="15741"/>
    <cellStyle name="_Financing 2 2 2" xfId="5863"/>
    <cellStyle name="_Financing 2 3" xfId="28100"/>
    <cellStyle name="_Financing 3" xfId="11035"/>
    <cellStyle name="_Financing 3 2" xfId="34203"/>
    <cellStyle name="_Financing 4" xfId="10075"/>
    <cellStyle name="_Goldcorp Valuation Model Q2 final" xfId="4864"/>
    <cellStyle name="_Goldcorp Valuation Model Q2 final 10" xfId="5810"/>
    <cellStyle name="_Goldcorp Valuation Model Q2 final 11" xfId="39388"/>
    <cellStyle name="_Goldcorp Valuation Model Q2 final 12" xfId="15509"/>
    <cellStyle name="_Goldcorp Valuation Model Q2 final 13" xfId="37111"/>
    <cellStyle name="_Goldcorp Valuation Model Q2 final 14" xfId="23752"/>
    <cellStyle name="_Goldcorp Valuation Model Q2 final 15" xfId="39485"/>
    <cellStyle name="_Goldcorp Valuation Model Q2 final 16" xfId="47155"/>
    <cellStyle name="_Goldcorp Valuation Model Q2 final 17" xfId="14233"/>
    <cellStyle name="_Goldcorp Valuation Model Q2 final 18" xfId="43100"/>
    <cellStyle name="_Goldcorp Valuation Model Q2 final 19" xfId="37771"/>
    <cellStyle name="_Goldcorp Valuation Model Q2 final 2" xfId="24458"/>
    <cellStyle name="_Goldcorp Valuation Model Q2 final 2 2" xfId="28491"/>
    <cellStyle name="_Goldcorp Valuation Model Q2 final 20" xfId="19045"/>
    <cellStyle name="_Goldcorp Valuation Model Q2 final 21" xfId="9634"/>
    <cellStyle name="_Goldcorp Valuation Model Q2 final 22" xfId="14084"/>
    <cellStyle name="_Goldcorp Valuation Model Q2 final 23" xfId="31734"/>
    <cellStyle name="_Goldcorp Valuation Model Q2 final 24" xfId="4715"/>
    <cellStyle name="_Goldcorp Valuation Model Q2 final 25" xfId="36402"/>
    <cellStyle name="_Goldcorp Valuation Model Q2 final 26" xfId="5322"/>
    <cellStyle name="_Goldcorp Valuation Model Q2 final 27" xfId="10574"/>
    <cellStyle name="_Goldcorp Valuation Model Q2 final 28" xfId="29513"/>
    <cellStyle name="_Goldcorp Valuation Model Q2 final 29" xfId="29357"/>
    <cellStyle name="_Goldcorp Valuation Model Q2 final 3" xfId="43591"/>
    <cellStyle name="_Goldcorp Valuation Model Q2 final 30" xfId="2648"/>
    <cellStyle name="_Goldcorp Valuation Model Q2 final 31" xfId="47581"/>
    <cellStyle name="_Goldcorp Valuation Model Q2 final 32" xfId="41616"/>
    <cellStyle name="_Goldcorp Valuation Model Q2 final 33" xfId="32355"/>
    <cellStyle name="_Goldcorp Valuation Model Q2 final 34" xfId="15927"/>
    <cellStyle name="_Goldcorp Valuation Model Q2 final 35" xfId="12636"/>
    <cellStyle name="_Goldcorp Valuation Model Q2 final 36" xfId="18487"/>
    <cellStyle name="_Goldcorp Valuation Model Q2 final 37" xfId="35599"/>
    <cellStyle name="_Goldcorp Valuation Model Q2 final 38" xfId="34707"/>
    <cellStyle name="_Goldcorp Valuation Model Q2 final 39" xfId="50383"/>
    <cellStyle name="_Goldcorp Valuation Model Q2 final 4" xfId="16998"/>
    <cellStyle name="_Goldcorp Valuation Model Q2 final 40" xfId="36637"/>
    <cellStyle name="_Goldcorp Valuation Model Q2 final 41" xfId="1927"/>
    <cellStyle name="_Goldcorp Valuation Model Q2 final 42" xfId="5898"/>
    <cellStyle name="_Goldcorp Valuation Model Q2 final 43" xfId="46658"/>
    <cellStyle name="_Goldcorp Valuation Model Q2 final 44" xfId="27140"/>
    <cellStyle name="_Goldcorp Valuation Model Q2 final 45" xfId="8219"/>
    <cellStyle name="_Goldcorp Valuation Model Q2 final 46" xfId="26073"/>
    <cellStyle name="_Goldcorp Valuation Model Q2 final 47" xfId="45227"/>
    <cellStyle name="_Goldcorp Valuation Model Q2 final 48" xfId="50705"/>
    <cellStyle name="_Goldcorp Valuation Model Q2 final 5" xfId="15218"/>
    <cellStyle name="_Goldcorp Valuation Model Q2 final 6" xfId="46494"/>
    <cellStyle name="_Goldcorp Valuation Model Q2 final 7" xfId="50391"/>
    <cellStyle name="_Goldcorp Valuation Model Q2 final 8" xfId="20539"/>
    <cellStyle name="_Goldcorp Valuation Model Q2 final 9" xfId="39054"/>
    <cellStyle name="_Goldcorp Valuation Model Q2 final_2009 MAA 100%" xfId="13616"/>
    <cellStyle name="_Goldcorp Valuation Model Q2 final_Cash Cost Real vrs. Budget" xfId="34011"/>
    <cellStyle name="_Goldcorp Valuation Model Q2 final_Consol Capital" xfId="8654"/>
    <cellStyle name="_Goldcorp Valuation Model Q2 final_income statment Q." xfId="45710"/>
    <cellStyle name="_Goldcorp Valuation Model Q2 final_Marlin" xfId="14234"/>
    <cellStyle name="_Goldcorp Valuation Model Q2 final_Marlin_1" xfId="14567"/>
    <cellStyle name="_Goldcorp Valuation Model Q2 final_Penasquito" xfId="22658"/>
    <cellStyle name="_HFM Non-Financial EST7 08" xfId="47672"/>
    <cellStyle name="_HFM Non-Financial EST7 08 2" xfId="48715"/>
    <cellStyle name="_Jan07 K$" xfId="20758"/>
    <cellStyle name="_Jan07 K$ 2" xfId="12167"/>
    <cellStyle name="_Jan07 K$ 2 10" xfId="49000"/>
    <cellStyle name="_Jan07 K$ 2 10 2" xfId="31737"/>
    <cellStyle name="_Jan07 K$ 2 10 2 2" xfId="32043"/>
    <cellStyle name="_Jan07 K$ 2 10 3" xfId="24353"/>
    <cellStyle name="_Jan07 K$ 2 11" xfId="9863"/>
    <cellStyle name="_Jan07 K$ 2 11 2" xfId="35386"/>
    <cellStyle name="_Jan07 K$ 2 11 2 2" xfId="2493"/>
    <cellStyle name="_Jan07 K$ 2 11 3" xfId="26209"/>
    <cellStyle name="_Jan07 K$ 2 12" xfId="17487"/>
    <cellStyle name="_Jan07 K$ 2 12 2" xfId="4876"/>
    <cellStyle name="_Jan07 K$ 2 12 2 2" xfId="21184"/>
    <cellStyle name="_Jan07 K$ 2 12 3" xfId="29284"/>
    <cellStyle name="_Jan07 K$ 2 13" xfId="9893"/>
    <cellStyle name="_Jan07 K$ 2 13 2" xfId="48784"/>
    <cellStyle name="_Jan07 K$ 2 13 2 2" xfId="40301"/>
    <cellStyle name="_Jan07 K$ 2 13 3" xfId="22165"/>
    <cellStyle name="_Jan07 K$ 2 14" xfId="51706"/>
    <cellStyle name="_Jan07 K$ 2 14 2" xfId="36371"/>
    <cellStyle name="_Jan07 K$ 2 14 2 2" xfId="19309"/>
    <cellStyle name="_Jan07 K$ 2 14 3" xfId="33803"/>
    <cellStyle name="_Jan07 K$ 2 15" xfId="14558"/>
    <cellStyle name="_Jan07 K$ 2 15 2" xfId="38075"/>
    <cellStyle name="_Jan07 K$ 2 15 2 2" xfId="47834"/>
    <cellStyle name="_Jan07 K$ 2 15 3" xfId="33640"/>
    <cellStyle name="_Jan07 K$ 2 16" xfId="18244"/>
    <cellStyle name="_Jan07 K$ 2 16 2" xfId="41297"/>
    <cellStyle name="_Jan07 K$ 2 16 2 2" xfId="37433"/>
    <cellStyle name="_Jan07 K$ 2 16 3" xfId="16294"/>
    <cellStyle name="_Jan07 K$ 2 17" xfId="19426"/>
    <cellStyle name="_Jan07 K$ 2 17 2" xfId="30172"/>
    <cellStyle name="_Jan07 K$ 2 17 2 2" xfId="34872"/>
    <cellStyle name="_Jan07 K$ 2 17 3" xfId="4577"/>
    <cellStyle name="_Jan07 K$ 2 18" xfId="1514"/>
    <cellStyle name="_Jan07 K$ 2 18 2" xfId="40653"/>
    <cellStyle name="_Jan07 K$ 2 18 2 2" xfId="17400"/>
    <cellStyle name="_Jan07 K$ 2 18 3" xfId="5656"/>
    <cellStyle name="_Jan07 K$ 2 19" xfId="3884"/>
    <cellStyle name="_Jan07 K$ 2 19 2" xfId="35218"/>
    <cellStyle name="_Jan07 K$ 2 19 2 2" xfId="12518"/>
    <cellStyle name="_Jan07 K$ 2 19 3" xfId="17011"/>
    <cellStyle name="_Jan07 K$ 2 2" xfId="36344"/>
    <cellStyle name="_Jan07 K$ 2 2 10" xfId="47680"/>
    <cellStyle name="_Jan07 K$ 2 2 10 2" xfId="52400"/>
    <cellStyle name="_Jan07 K$ 2 2 10 2 2" xfId="16352"/>
    <cellStyle name="_Jan07 K$ 2 2 10 3" xfId="8840"/>
    <cellStyle name="_Jan07 K$ 2 2 11" xfId="27628"/>
    <cellStyle name="_Jan07 K$ 2 2 11 2" xfId="9067"/>
    <cellStyle name="_Jan07 K$ 2 2 11 2 2" xfId="43529"/>
    <cellStyle name="_Jan07 K$ 2 2 11 3" xfId="41344"/>
    <cellStyle name="_Jan07 K$ 2 2 12" xfId="4020"/>
    <cellStyle name="_Jan07 K$ 2 2 12 2" xfId="46350"/>
    <cellStyle name="_Jan07 K$ 2 2 12 2 2" xfId="19188"/>
    <cellStyle name="_Jan07 K$ 2 2 12 3" xfId="10389"/>
    <cellStyle name="_Jan07 K$ 2 2 13" xfId="15939"/>
    <cellStyle name="_Jan07 K$ 2 2 13 2" xfId="41802"/>
    <cellStyle name="_Jan07 K$ 2 2 13 2 2" xfId="27444"/>
    <cellStyle name="_Jan07 K$ 2 2 13 3" xfId="19625"/>
    <cellStyle name="_Jan07 K$ 2 2 14" xfId="19098"/>
    <cellStyle name="_Jan07 K$ 2 2 14 2" xfId="35935"/>
    <cellStyle name="_Jan07 K$ 2 2 14 2 2" xfId="50124"/>
    <cellStyle name="_Jan07 K$ 2 2 14 3" xfId="53312"/>
    <cellStyle name="_Jan07 K$ 2 2 15" xfId="19177"/>
    <cellStyle name="_Jan07 K$ 2 2 15 2" xfId="38876"/>
    <cellStyle name="_Jan07 K$ 2 2 15 2 2" xfId="45593"/>
    <cellStyle name="_Jan07 K$ 2 2 15 3" xfId="17445"/>
    <cellStyle name="_Jan07 K$ 2 2 16" xfId="49531"/>
    <cellStyle name="_Jan07 K$ 2 2 16 2" xfId="42189"/>
    <cellStyle name="_Jan07 K$ 2 2 16 2 2" xfId="3799"/>
    <cellStyle name="_Jan07 K$ 2 2 16 3" xfId="6705"/>
    <cellStyle name="_Jan07 K$ 2 2 17" xfId="8870"/>
    <cellStyle name="_Jan07 K$ 2 2 17 2" xfId="47629"/>
    <cellStyle name="_Jan07 K$ 2 2 17 2 2" xfId="45745"/>
    <cellStyle name="_Jan07 K$ 2 2 17 3" xfId="30430"/>
    <cellStyle name="_Jan07 K$ 2 2 18" xfId="39009"/>
    <cellStyle name="_Jan07 K$ 2 2 18 2" xfId="42683"/>
    <cellStyle name="_Jan07 K$ 2 2 18 2 2" xfId="32367"/>
    <cellStyle name="_Jan07 K$ 2 2 18 3" xfId="34042"/>
    <cellStyle name="_Jan07 K$ 2 2 19" xfId="23253"/>
    <cellStyle name="_Jan07 K$ 2 2 19 2" xfId="40450"/>
    <cellStyle name="_Jan07 K$ 2 2 19 2 2" xfId="33025"/>
    <cellStyle name="_Jan07 K$ 2 2 19 3" xfId="18160"/>
    <cellStyle name="_Jan07 K$ 2 2 2" xfId="8460"/>
    <cellStyle name="_Jan07 K$ 2 2 2 2" xfId="18550"/>
    <cellStyle name="_Jan07 K$ 2 2 2 2 2" xfId="41495"/>
    <cellStyle name="_Jan07 K$ 2 2 2 3" xfId="15500"/>
    <cellStyle name="_Jan07 K$ 2 2 20" xfId="29157"/>
    <cellStyle name="_Jan07 K$ 2 2 20 2" xfId="5138"/>
    <cellStyle name="_Jan07 K$ 2 2 20 2 2" xfId="30300"/>
    <cellStyle name="_Jan07 K$ 2 2 20 3" xfId="37241"/>
    <cellStyle name="_Jan07 K$ 2 2 21" xfId="45200"/>
    <cellStyle name="_Jan07 K$ 2 2 21 2" xfId="36099"/>
    <cellStyle name="_Jan07 K$ 2 2 22" xfId="7125"/>
    <cellStyle name="_Jan07 K$ 2 2 3" xfId="44067"/>
    <cellStyle name="_Jan07 K$ 2 2 3 2" xfId="42396"/>
    <cellStyle name="_Jan07 K$ 2 2 3 2 2" xfId="33806"/>
    <cellStyle name="_Jan07 K$ 2 2 3 3" xfId="42465"/>
    <cellStyle name="_Jan07 K$ 2 2 4" xfId="8987"/>
    <cellStyle name="_Jan07 K$ 2 2 4 2" xfId="689"/>
    <cellStyle name="_Jan07 K$ 2 2 4 2 2" xfId="49910"/>
    <cellStyle name="_Jan07 K$ 2 2 4 3" xfId="731"/>
    <cellStyle name="_Jan07 K$ 2 2 5" xfId="105"/>
    <cellStyle name="_Jan07 K$ 2 2 5 2" xfId="1657"/>
    <cellStyle name="_Jan07 K$ 2 2 5 2 2" xfId="42737"/>
    <cellStyle name="_Jan07 K$ 2 2 5 3" xfId="40752"/>
    <cellStyle name="_Jan07 K$ 2 2 6" xfId="48944"/>
    <cellStyle name="_Jan07 K$ 2 2 6 2" xfId="5844"/>
    <cellStyle name="_Jan07 K$ 2 2 6 2 2" xfId="21351"/>
    <cellStyle name="_Jan07 K$ 2 2 6 3" xfId="6393"/>
    <cellStyle name="_Jan07 K$ 2 2 7" xfId="45280"/>
    <cellStyle name="_Jan07 K$ 2 2 7 2" xfId="34631"/>
    <cellStyle name="_Jan07 K$ 2 2 7 2 2" xfId="5710"/>
    <cellStyle name="_Jan07 K$ 2 2 7 3" xfId="22155"/>
    <cellStyle name="_Jan07 K$ 2 2 8" xfId="49680"/>
    <cellStyle name="_Jan07 K$ 2 2 8 2" xfId="28236"/>
    <cellStyle name="_Jan07 K$ 2 2 8 2 2" xfId="27531"/>
    <cellStyle name="_Jan07 K$ 2 2 8 3" xfId="30387"/>
    <cellStyle name="_Jan07 K$ 2 2 9" xfId="28288"/>
    <cellStyle name="_Jan07 K$ 2 2 9 2" xfId="7618"/>
    <cellStyle name="_Jan07 K$ 2 2 9 2 2" xfId="19366"/>
    <cellStyle name="_Jan07 K$ 2 2 9 3" xfId="4866"/>
    <cellStyle name="_Jan07 K$ 2 20" xfId="26470"/>
    <cellStyle name="_Jan07 K$ 2 20 2" xfId="52295"/>
    <cellStyle name="_Jan07 K$ 2 20 2 2" xfId="6271"/>
    <cellStyle name="_Jan07 K$ 2 20 3" xfId="51546"/>
    <cellStyle name="_Jan07 K$ 2 21" xfId="31732"/>
    <cellStyle name="_Jan07 K$ 2 21 2" xfId="7644"/>
    <cellStyle name="_Jan07 K$ 2 21 2 2" xfId="18508"/>
    <cellStyle name="_Jan07 K$ 2 21 3" xfId="4472"/>
    <cellStyle name="_Jan07 K$ 2 22" xfId="20987"/>
    <cellStyle name="_Jan07 K$ 2 22 2" xfId="17866"/>
    <cellStyle name="_Jan07 K$ 2 23" xfId="27047"/>
    <cellStyle name="_Jan07 K$ 2 3" xfId="20585"/>
    <cellStyle name="_Jan07 K$ 2 3 2" xfId="16168"/>
    <cellStyle name="_Jan07 K$ 2 3 2 2" xfId="29486"/>
    <cellStyle name="_Jan07 K$ 2 3 3" xfId="28428"/>
    <cellStyle name="_Jan07 K$ 2 4" xfId="15629"/>
    <cellStyle name="_Jan07 K$ 2 4 2" xfId="11839"/>
    <cellStyle name="_Jan07 K$ 2 4 2 2" xfId="815"/>
    <cellStyle name="_Jan07 K$ 2 4 3" xfId="39599"/>
    <cellStyle name="_Jan07 K$ 2 5" xfId="42065"/>
    <cellStyle name="_Jan07 K$ 2 5 2" xfId="51679"/>
    <cellStyle name="_Jan07 K$ 2 5 2 2" xfId="21705"/>
    <cellStyle name="_Jan07 K$ 2 5 3" xfId="38303"/>
    <cellStyle name="_Jan07 K$ 2 6" xfId="43294"/>
    <cellStyle name="_Jan07 K$ 2 6 2" xfId="32220"/>
    <cellStyle name="_Jan07 K$ 2 6 2 2" xfId="41173"/>
    <cellStyle name="_Jan07 K$ 2 6 3" xfId="5491"/>
    <cellStyle name="_Jan07 K$ 2 7" xfId="33662"/>
    <cellStyle name="_Jan07 K$ 2 7 2" xfId="43525"/>
    <cellStyle name="_Jan07 K$ 2 7 2 2" xfId="35969"/>
    <cellStyle name="_Jan07 K$ 2 7 3" xfId="25111"/>
    <cellStyle name="_Jan07 K$ 2 8" xfId="61"/>
    <cellStyle name="_Jan07 K$ 2 8 2" xfId="46913"/>
    <cellStyle name="_Jan07 K$ 2 8 2 2" xfId="42527"/>
    <cellStyle name="_Jan07 K$ 2 8 3" xfId="38129"/>
    <cellStyle name="_Jan07 K$ 2 9" xfId="47810"/>
    <cellStyle name="_Jan07 K$ 2 9 2" xfId="31527"/>
    <cellStyle name="_Jan07 K$ 2 9 2 2" xfId="41159"/>
    <cellStyle name="_Jan07 K$ 2 9 3" xfId="16993"/>
    <cellStyle name="_Jan07 K$ 3" xfId="25764"/>
    <cellStyle name="_Jan07 K$ 3 10" xfId="15541"/>
    <cellStyle name="_Jan07 K$ 3 10 2" xfId="32676"/>
    <cellStyle name="_Jan07 K$ 3 10 2 2" xfId="19805"/>
    <cellStyle name="_Jan07 K$ 3 10 3" xfId="15848"/>
    <cellStyle name="_Jan07 K$ 3 11" xfId="30465"/>
    <cellStyle name="_Jan07 K$ 3 11 2" xfId="18230"/>
    <cellStyle name="_Jan07 K$ 3 11 2 2" xfId="38209"/>
    <cellStyle name="_Jan07 K$ 3 11 3" xfId="35944"/>
    <cellStyle name="_Jan07 K$ 3 12" xfId="26142"/>
    <cellStyle name="_Jan07 K$ 3 12 2" xfId="18666"/>
    <cellStyle name="_Jan07 K$ 3 12 2 2" xfId="43790"/>
    <cellStyle name="_Jan07 K$ 3 12 3" xfId="51852"/>
    <cellStyle name="_Jan07 K$ 3 13" xfId="44436"/>
    <cellStyle name="_Jan07 K$ 3 13 2" xfId="41742"/>
    <cellStyle name="_Jan07 K$ 3 13 2 2" xfId="2976"/>
    <cellStyle name="_Jan07 K$ 3 13 3" xfId="33316"/>
    <cellStyle name="_Jan07 K$ 3 14" xfId="34704"/>
    <cellStyle name="_Jan07 K$ 3 14 2" xfId="12478"/>
    <cellStyle name="_Jan07 K$ 3 14 2 2" xfId="3044"/>
    <cellStyle name="_Jan07 K$ 3 14 3" xfId="50076"/>
    <cellStyle name="_Jan07 K$ 3 15" xfId="20692"/>
    <cellStyle name="_Jan07 K$ 3 15 2" xfId="28391"/>
    <cellStyle name="_Jan07 K$ 3 15 2 2" xfId="33703"/>
    <cellStyle name="_Jan07 K$ 3 15 3" xfId="35582"/>
    <cellStyle name="_Jan07 K$ 3 16" xfId="1203"/>
    <cellStyle name="_Jan07 K$ 3 16 2" xfId="24682"/>
    <cellStyle name="_Jan07 K$ 3 16 2 2" xfId="8761"/>
    <cellStyle name="_Jan07 K$ 3 16 3" xfId="380"/>
    <cellStyle name="_Jan07 K$ 3 17" xfId="9704"/>
    <cellStyle name="_Jan07 K$ 3 17 2" xfId="29550"/>
    <cellStyle name="_Jan07 K$ 3 17 2 2" xfId="15153"/>
    <cellStyle name="_Jan07 K$ 3 17 3" xfId="48851"/>
    <cellStyle name="_Jan07 K$ 3 18" xfId="35336"/>
    <cellStyle name="_Jan07 K$ 3 18 2" xfId="8558"/>
    <cellStyle name="_Jan07 K$ 3 18 2 2" xfId="41714"/>
    <cellStyle name="_Jan07 K$ 3 18 3" xfId="30253"/>
    <cellStyle name="_Jan07 K$ 3 19" xfId="34210"/>
    <cellStyle name="_Jan07 K$ 3 19 2" xfId="6838"/>
    <cellStyle name="_Jan07 K$ 3 19 2 2" xfId="40032"/>
    <cellStyle name="_Jan07 K$ 3 19 3" xfId="24108"/>
    <cellStyle name="_Jan07 K$ 3 2" xfId="7166"/>
    <cellStyle name="_Jan07 K$ 3 2 2" xfId="51018"/>
    <cellStyle name="_Jan07 K$ 3 2 2 2" xfId="25692"/>
    <cellStyle name="_Jan07 K$ 3 2 3" xfId="48600"/>
    <cellStyle name="_Jan07 K$ 3 20" xfId="42698"/>
    <cellStyle name="_Jan07 K$ 3 20 2" xfId="9043"/>
    <cellStyle name="_Jan07 K$ 3 20 2 2" xfId="26425"/>
    <cellStyle name="_Jan07 K$ 3 20 3" xfId="39140"/>
    <cellStyle name="_Jan07 K$ 3 21" xfId="35728"/>
    <cellStyle name="_Jan07 K$ 3 21 2" xfId="40997"/>
    <cellStyle name="_Jan07 K$ 3 22" xfId="1940"/>
    <cellStyle name="_Jan07 K$ 3 3" xfId="38588"/>
    <cellStyle name="_Jan07 K$ 3 3 2" xfId="29613"/>
    <cellStyle name="_Jan07 K$ 3 3 2 2" xfId="42079"/>
    <cellStyle name="_Jan07 K$ 3 3 3" xfId="53345"/>
    <cellStyle name="_Jan07 K$ 3 4" xfId="28263"/>
    <cellStyle name="_Jan07 K$ 3 4 2" xfId="7546"/>
    <cellStyle name="_Jan07 K$ 3 4 2 2" xfId="1411"/>
    <cellStyle name="_Jan07 K$ 3 4 3" xfId="23014"/>
    <cellStyle name="_Jan07 K$ 3 5" xfId="26844"/>
    <cellStyle name="_Jan07 K$ 3 5 2" xfId="44906"/>
    <cellStyle name="_Jan07 K$ 3 5 2 2" xfId="13789"/>
    <cellStyle name="_Jan07 K$ 3 5 3" xfId="36793"/>
    <cellStyle name="_Jan07 K$ 3 6" xfId="29472"/>
    <cellStyle name="_Jan07 K$ 3 6 2" xfId="2533"/>
    <cellStyle name="_Jan07 K$ 3 6 2 2" xfId="48473"/>
    <cellStyle name="_Jan07 K$ 3 6 3" xfId="2547"/>
    <cellStyle name="_Jan07 K$ 3 7" xfId="50394"/>
    <cellStyle name="_Jan07 K$ 3 7 2" xfId="26155"/>
    <cellStyle name="_Jan07 K$ 3 7 2 2" xfId="33903"/>
    <cellStyle name="_Jan07 K$ 3 7 3" xfId="580"/>
    <cellStyle name="_Jan07 K$ 3 8" xfId="23655"/>
    <cellStyle name="_Jan07 K$ 3 8 2" xfId="1332"/>
    <cellStyle name="_Jan07 K$ 3 8 2 2" xfId="12183"/>
    <cellStyle name="_Jan07 K$ 3 8 3" xfId="23993"/>
    <cellStyle name="_Jan07 K$ 3 9" xfId="3610"/>
    <cellStyle name="_Jan07 K$ 3 9 2" xfId="42379"/>
    <cellStyle name="_Jan07 K$ 3 9 2 2" xfId="43623"/>
    <cellStyle name="_Jan07 K$ 3 9 3" xfId="47068"/>
    <cellStyle name="_Jan07 K$ 4" xfId="14964"/>
    <cellStyle name="_Jan07 K$ 4 2" xfId="46053"/>
    <cellStyle name="_Jan07 K$ 4 2 2" xfId="53170"/>
    <cellStyle name="_Jan07 K$ 4 3" xfId="12697"/>
    <cellStyle name="_Jan07 K$ 5" xfId="42833"/>
    <cellStyle name="_Jan07 K$ 5 2" xfId="34854"/>
    <cellStyle name="_Jan07 K$ 5 2 2" xfId="42062"/>
    <cellStyle name="_Jan07 K$ 5 3" xfId="5344"/>
    <cellStyle name="_Jan07 K$ 6" xfId="29943"/>
    <cellStyle name="_Jan07 K$ 6 2" xfId="18972"/>
    <cellStyle name="_Jan07 K$ 6 2 2" xfId="3586"/>
    <cellStyle name="_Jan07 K$ 6 3" xfId="36106"/>
    <cellStyle name="_Jan07 K$ 7" xfId="37080"/>
    <cellStyle name="_LIM Model_17.03.06" xfId="48898"/>
    <cellStyle name="_LOM 2009 HFM Non-Financial Empleados" xfId="29906"/>
    <cellStyle name="_LOM 2009 HFM Non-Financial Empleados 2" xfId="28039"/>
    <cellStyle name="_MAA Monthly Report 2008" xfId="28643"/>
    <cellStyle name="_MAA Monthly Report 2008 2" xfId="18658"/>
    <cellStyle name="_MET Upload" xfId="37987"/>
    <cellStyle name="_MET Upload 2" xfId="35885"/>
    <cellStyle name="_MIC Upload" xfId="15664"/>
    <cellStyle name="_MIC Upload 2" xfId="21071"/>
    <cellStyle name="_Modelo predicción precios vs04" xfId="26891"/>
    <cellStyle name="_montcalm" xfId="29600"/>
    <cellStyle name="_montcalm 2" xfId="16332"/>
    <cellStyle name="_Monthly Financial Measures" xfId="39458"/>
    <cellStyle name="_Monthly Financial Measures 2" xfId="31489"/>
    <cellStyle name="_Monthly FOR C1 Cash Cost" xfId="19833"/>
    <cellStyle name="_Monthly FOR C1 Cash Cost 2" xfId="49301"/>
    <cellStyle name="_Monthly Oper Financ &amp; Maning Est_Nov08" xfId="12582"/>
    <cellStyle name="_Monthly Oper Financ &amp; Maning Est_Nov08 2" xfId="3847"/>
    <cellStyle name="_Monthly Production Graphicals revised" xfId="9885"/>
    <cellStyle name="_Monthly Production Graphicals revised 2" xfId="44768"/>
    <cellStyle name="_Monthly Report Summary" xfId="2904"/>
    <cellStyle name="_Monthly Report Summary 2" xfId="47444"/>
    <cellStyle name="_MonthlyPhysical" xfId="12425"/>
    <cellStyle name="_MontlhyParcial" xfId="8600"/>
    <cellStyle name="_MontlhyParcial (2)" xfId="37598"/>
    <cellStyle name="_MontlhyParcial (2) 2" xfId="32400"/>
    <cellStyle name="_MontlhyParcial 2" xfId="9307"/>
    <cellStyle name="_Multiple" xfId="2693"/>
    <cellStyle name="_Multiple 10" xfId="1744"/>
    <cellStyle name="_Multiple 11" xfId="33991"/>
    <cellStyle name="_Multiple 12" xfId="51233"/>
    <cellStyle name="_Multiple 13" xfId="46502"/>
    <cellStyle name="_Multiple 14" xfId="32079"/>
    <cellStyle name="_Multiple 15" xfId="45488"/>
    <cellStyle name="_Multiple 16" xfId="6535"/>
    <cellStyle name="_Multiple 17" xfId="3233"/>
    <cellStyle name="_Multiple 18" xfId="34730"/>
    <cellStyle name="_Multiple 19" xfId="7123"/>
    <cellStyle name="_Multiple 2" xfId="2700"/>
    <cellStyle name="_Multiple 2 2" xfId="26352"/>
    <cellStyle name="_Multiple 2_Cash Cost Real vrs. Budget" xfId="43150"/>
    <cellStyle name="_Multiple 2_income statment Q." xfId="11470"/>
    <cellStyle name="_Multiple 2_MARLIN" xfId="43046"/>
    <cellStyle name="_Multiple 20" xfId="25915"/>
    <cellStyle name="_Multiple 21" xfId="8125"/>
    <cellStyle name="_Multiple 22" xfId="3001"/>
    <cellStyle name="_Multiple 23" xfId="49434"/>
    <cellStyle name="_Multiple 24" xfId="16501"/>
    <cellStyle name="_Multiple 25" xfId="23621"/>
    <cellStyle name="_Multiple 26" xfId="8682"/>
    <cellStyle name="_Multiple 27" xfId="3460"/>
    <cellStyle name="_Multiple 28" xfId="25109"/>
    <cellStyle name="_Multiple 29" xfId="859"/>
    <cellStyle name="_Multiple 3" xfId="17130"/>
    <cellStyle name="_Multiple 3_Cash Cost Real vrs. Budget" xfId="12836"/>
    <cellStyle name="_Multiple 3_income statment Q." xfId="52956"/>
    <cellStyle name="_Multiple 3_MARLIN" xfId="33335"/>
    <cellStyle name="_Multiple 30" xfId="2027"/>
    <cellStyle name="_Multiple 31" xfId="10820"/>
    <cellStyle name="_Multiple 32" xfId="36518"/>
    <cellStyle name="_Multiple 33" xfId="26015"/>
    <cellStyle name="_Multiple 34" xfId="21567"/>
    <cellStyle name="_Multiple 35" xfId="50696"/>
    <cellStyle name="_Multiple 36" xfId="15592"/>
    <cellStyle name="_Multiple 37" xfId="46065"/>
    <cellStyle name="_Multiple 38" xfId="49300"/>
    <cellStyle name="_Multiple 39" xfId="35667"/>
    <cellStyle name="_Multiple 4" xfId="48730"/>
    <cellStyle name="_Multiple 40" xfId="8318"/>
    <cellStyle name="_Multiple 41" xfId="32472"/>
    <cellStyle name="_Multiple 42" xfId="53229"/>
    <cellStyle name="_Multiple 43" xfId="19575"/>
    <cellStyle name="_Multiple 44" xfId="50206"/>
    <cellStyle name="_Multiple 45" xfId="44479"/>
    <cellStyle name="_Multiple 46" xfId="48297"/>
    <cellStyle name="_Multiple 47" xfId="18162"/>
    <cellStyle name="_Multiple 48" xfId="8493"/>
    <cellStyle name="_Multiple 49" xfId="25685"/>
    <cellStyle name="_Multiple 5" xfId="44796"/>
    <cellStyle name="_Multiple 6" xfId="11530"/>
    <cellStyle name="_Multiple 7" xfId="24612"/>
    <cellStyle name="_Multiple 8" xfId="24746"/>
    <cellStyle name="_Multiple 9" xfId="6410"/>
    <cellStyle name="_Multiple_2009 MAA 100%" xfId="53254"/>
    <cellStyle name="_Multiple_Cash Cost Real vrs. Budget" xfId="16217"/>
    <cellStyle name="_Multiple_Consol Capital" xfId="6169"/>
    <cellStyle name="_Multiple_income statment Q." xfId="22493"/>
    <cellStyle name="_Multiple_Marlin" xfId="23218"/>
    <cellStyle name="_Multiple_Marlin_1" xfId="15041"/>
    <cellStyle name="_Multiple_Penasquito" xfId="34547"/>
    <cellStyle name="_MultipleSpace" xfId="28058"/>
    <cellStyle name="_MultipleSpace 10" xfId="46464"/>
    <cellStyle name="_MultipleSpace 11" xfId="3032"/>
    <cellStyle name="_MultipleSpace 12" xfId="10279"/>
    <cellStyle name="_MultipleSpace 13" xfId="38690"/>
    <cellStyle name="_MultipleSpace 14" xfId="22773"/>
    <cellStyle name="_MultipleSpace 15" xfId="52270"/>
    <cellStyle name="_MultipleSpace 16" xfId="26400"/>
    <cellStyle name="_MultipleSpace 17" xfId="1822"/>
    <cellStyle name="_MultipleSpace 18" xfId="42843"/>
    <cellStyle name="_MultipleSpace 19" xfId="35159"/>
    <cellStyle name="_MultipleSpace 2" xfId="47851"/>
    <cellStyle name="_MultipleSpace 2 2" xfId="34174"/>
    <cellStyle name="_MultipleSpace 2_Cash Cost Real vrs. Budget" xfId="8615"/>
    <cellStyle name="_MultipleSpace 2_income statment Q." xfId="7735"/>
    <cellStyle name="_MultipleSpace 2_MARLIN" xfId="39100"/>
    <cellStyle name="_MultipleSpace 20" xfId="30967"/>
    <cellStyle name="_MultipleSpace 21" xfId="41501"/>
    <cellStyle name="_MultipleSpace 22" xfId="18931"/>
    <cellStyle name="_MultipleSpace 23" xfId="52040"/>
    <cellStyle name="_MultipleSpace 24" xfId="14656"/>
    <cellStyle name="_MultipleSpace 25" xfId="52391"/>
    <cellStyle name="_MultipleSpace 26" xfId="52737"/>
    <cellStyle name="_MultipleSpace 27" xfId="31807"/>
    <cellStyle name="_MultipleSpace 28" xfId="35955"/>
    <cellStyle name="_MultipleSpace 29" xfId="27490"/>
    <cellStyle name="_MultipleSpace 3" xfId="5939"/>
    <cellStyle name="_MultipleSpace 3_Cash Cost Real vrs. Budget" xfId="12777"/>
    <cellStyle name="_MultipleSpace 3_income statment Q." xfId="44286"/>
    <cellStyle name="_MultipleSpace 3_MARLIN" xfId="11538"/>
    <cellStyle name="_MultipleSpace 30" xfId="17921"/>
    <cellStyle name="_MultipleSpace 31" xfId="21211"/>
    <cellStyle name="_MultipleSpace 32" xfId="32921"/>
    <cellStyle name="_MultipleSpace 33" xfId="20246"/>
    <cellStyle name="_MultipleSpace 34" xfId="48813"/>
    <cellStyle name="_MultipleSpace 35" xfId="49969"/>
    <cellStyle name="_MultipleSpace 36" xfId="39498"/>
    <cellStyle name="_MultipleSpace 37" xfId="28933"/>
    <cellStyle name="_MultipleSpace 38" xfId="51389"/>
    <cellStyle name="_MultipleSpace 39" xfId="48402"/>
    <cellStyle name="_MultipleSpace 4" xfId="35275"/>
    <cellStyle name="_MultipleSpace 40" xfId="37978"/>
    <cellStyle name="_MultipleSpace 41" xfId="35388"/>
    <cellStyle name="_MultipleSpace 42" xfId="46306"/>
    <cellStyle name="_MultipleSpace 43" xfId="20697"/>
    <cellStyle name="_MultipleSpace 44" xfId="31718"/>
    <cellStyle name="_MultipleSpace 45" xfId="28533"/>
    <cellStyle name="_MultipleSpace 46" xfId="28022"/>
    <cellStyle name="_MultipleSpace 47" xfId="21515"/>
    <cellStyle name="_MultipleSpace 48" xfId="2520"/>
    <cellStyle name="_MultipleSpace 49" xfId="10999"/>
    <cellStyle name="_MultipleSpace 5" xfId="9362"/>
    <cellStyle name="_MultipleSpace 6" xfId="43927"/>
    <cellStyle name="_MultipleSpace 7" xfId="40288"/>
    <cellStyle name="_MultipleSpace 8" xfId="41768"/>
    <cellStyle name="_MultipleSpace 9" xfId="30921"/>
    <cellStyle name="_MultipleSpace_2009 MAA 100%" xfId="2256"/>
    <cellStyle name="_MultipleSpace_Cash Cost Real vrs. Budget" xfId="6577"/>
    <cellStyle name="_MultipleSpace_Consol Capital" xfId="46559"/>
    <cellStyle name="_MultipleSpace_income statment Q." xfId="6795"/>
    <cellStyle name="_MultipleSpace_Marlin" xfId="23258"/>
    <cellStyle name="_MultipleSpace_Marlin_1" xfId="6506"/>
    <cellStyle name="_MultipleSpace_Penasquito" xfId="10003"/>
    <cellStyle name="_NDP Pullout &amp; Summaries Rev R 2008" xfId="17749"/>
    <cellStyle name="_NDP Pullout &amp; Summaries Rev R 2008_1) Waterfall Graph OPEX Plant" xfId="9815"/>
    <cellStyle name="_NDP Pullout &amp; Summaries Rev R 2008_Capex Cashflow with Plant Comm Aug2014V1 1 - BJH" xfId="19964"/>
    <cellStyle name="_NDP Pullout &amp; Summaries Rev R 2008_CAPEX F1 Base rev P- Cliente (2)" xfId="13240"/>
    <cellStyle name="_NDP Pullout &amp; Summaries Rev R 2008_CAPEX F1 Base rev P- Cliente (2)_OPEX-Alternate CASE A- PHASE IV-90KTPD-Ramp up starting June 2015 - (Caso Base - Contrato Mina a 1,25 + Delta OPEX + 106 US$xMW-h)" xfId="38861"/>
    <cellStyle name="_NDP Pullout &amp; Summaries Rev R 2008_CAPEX F1 Base rev P- Cliente (4)" xfId="33673"/>
    <cellStyle name="_NDP Pullout &amp; Summaries Rev R 2008_CAPEX F1 Base rev P- Cliente (4)_OPEX-Alternate CASE A- PHASE IV-90KTPD-Ramp up starting June 2015 - (Caso Base - Contrato Mina a 1,25 + Delta OPEX + 106 US$xMW-h)" xfId="38491"/>
    <cellStyle name="_NDP Pullout &amp; Summaries Rev R 2008_Eficiencia energetica_RevB" xfId="38331"/>
    <cellStyle name="_NDP Pullout &amp; Summaries Rev R 2008_Ejemplo delta opex" xfId="14410"/>
    <cellStyle name="_NDP Pullout &amp; Summaries Rev R 2008_Input Hatch v2" xfId="14881"/>
    <cellStyle name="_NDP Pullout &amp; Summaries Rev R 2008_Labor VF_ago2011" xfId="51254"/>
    <cellStyle name="_NDP Pullout &amp; Summaries Rev R 2008_Labor VF_ago2011_OWC" xfId="31740"/>
    <cellStyle name="_NDP Pullout &amp; Summaries Rev R 2008_Trade-Off - Filter Plant Location rev 9" xfId="29216"/>
    <cellStyle name="_NDP Pullout &amp; Summaries Rev R 2008_TRADE-OFF V4" xfId="4452"/>
    <cellStyle name="_Non-financials (Entity1)" xfId="23757"/>
    <cellStyle name="_Non-financials (Entity1) 2" xfId="51230"/>
    <cellStyle name="_OPEX MINA_1" xfId="13188"/>
    <cellStyle name="_other" xfId="3804"/>
    <cellStyle name="_other 2" xfId="52162"/>
    <cellStyle name="_other P &amp; L" xfId="28511"/>
    <cellStyle name="_other P &amp; L 2" xfId="26445"/>
    <cellStyle name="_Peñasquito - Adj Target" xfId="27086"/>
    <cellStyle name="_Peñasquito - Adj Target 2" xfId="32215"/>
    <cellStyle name="_Peñasquito - Adj Target 2_Cash Cost Real vrs. Budget" xfId="8106"/>
    <cellStyle name="_Peñasquito - Adj Target 2_income statment Q." xfId="15436"/>
    <cellStyle name="_Peñasquito - Adj Target 2_MARLIN" xfId="35783"/>
    <cellStyle name="_Peñasquito - Adj Target 3" xfId="1867"/>
    <cellStyle name="_Peñasquito - Adj Target 3_Cash Cost Real vrs. Budget" xfId="32947"/>
    <cellStyle name="_Peñasquito - Adj Target 3_income statment Q." xfId="10520"/>
    <cellStyle name="_Peñasquito - Adj Target 3_MARLIN" xfId="19367"/>
    <cellStyle name="_Peñasquito - Adj Target_Cash Cost Real vrs. Budget" xfId="9069"/>
    <cellStyle name="_Peñasquito - Adj Target_income statment Q." xfId="1853"/>
    <cellStyle name="_Peñasquito - Adj Target_MARLIN" xfId="22457"/>
    <cellStyle name="_Peñasquito - Adj Target_Reconciliation" xfId="8021"/>
    <cellStyle name="_Peñasquito - Adj Target_Reconciliation 2" xfId="43700"/>
    <cellStyle name="_Peñasquito - Adj Target_Reconciliation 3" xfId="46845"/>
    <cellStyle name="_Peñasquito - Adj Target_Reconciliation_Cash Cost Real vrs. Budget" xfId="42950"/>
    <cellStyle name="_Peñasquito - Adj Target_Reconciliation_DIMAS" xfId="32654"/>
    <cellStyle name="_Peñasquito - Adj Target_Reconciliation_ELSAUZAL" xfId="1318"/>
    <cellStyle name="_Peñasquito - Adj Target_Reconciliation_FILOS" xfId="30596"/>
    <cellStyle name="_Peñasquito - Adj Target_Reconciliation_income statment Q." xfId="3412"/>
    <cellStyle name="_Peñasquito - Adj Target_Reconciliation_MAA100 100%" xfId="4380"/>
    <cellStyle name="_Peñasquito - Adj Target_Reconciliation_MAA100 100%_Cash Cost Real vrs. Budget" xfId="53290"/>
    <cellStyle name="_Peñasquito - Adj Target_Reconciliation_MAA100 100%_income statment Q." xfId="32164"/>
    <cellStyle name="_Peñasquito - Adj Target_Reconciliation_MAA100 100%_MARLIN" xfId="20235"/>
    <cellStyle name="_Peñasquito - Adj Target_Reconciliation_MAA100 37.5%" xfId="37175"/>
    <cellStyle name="_Peñasquito - Adj Target_Reconciliation_MAA100 37.5%_Cash Cost Real vrs. Budget" xfId="165"/>
    <cellStyle name="_Peñasquito - Adj Target_Reconciliation_MAA100 37.5%_income statment Q." xfId="47002"/>
    <cellStyle name="_Peñasquito - Adj Target_Reconciliation_MAA100 37.5%_MARLIN" xfId="34169"/>
    <cellStyle name="_Peñasquito - Adj Target_Reconciliation_MARIGOLD 100%" xfId="18833"/>
    <cellStyle name="_Peñasquito - Adj Target_Reconciliation_MARIGOLD 100%_Cash Cost Real vrs. Budget" xfId="16433"/>
    <cellStyle name="_Peñasquito - Adj Target_Reconciliation_MARIGOLD 100%_income statment Q." xfId="40218"/>
    <cellStyle name="_Peñasquito - Adj Target_Reconciliation_MARIGOLD 100%_MARLIN" xfId="44827"/>
    <cellStyle name="_Peñasquito - Adj Target_Reconciliation_MARLIN" xfId="22473"/>
    <cellStyle name="_Peñasquito - Adj Target_Reconciliation_MARLIN Manual" xfId="35630"/>
    <cellStyle name="_Peñasquito - Adj Target_Reconciliation_NUKAY" xfId="48474"/>
    <cellStyle name="_Peñasquito - Adj Target_Reconciliation_PSQUITO" xfId="18852"/>
    <cellStyle name="_Peñasquito - Adj Target_Reconciliation_Reconciliation" xfId="52380"/>
    <cellStyle name="_Peñasquito - Adj Target_Reconciliation_Reconciliation_Cash Cost Real vrs. Budget" xfId="6828"/>
    <cellStyle name="_Peñasquito - Adj Target_Reconciliation_Reconciliation_income statment Q." xfId="23561"/>
    <cellStyle name="_Peñasquito - Adj Target_Reconciliation_Reconciliation_MARLIN" xfId="37400"/>
    <cellStyle name="_Peñasquito - Adj Target_SANMARTIN" xfId="53095"/>
    <cellStyle name="_Peñasquito - Adj Target_SANMARTIN 2" xfId="20911"/>
    <cellStyle name="_Peñasquito - Adj Target_SANMARTIN 3" xfId="4632"/>
    <cellStyle name="_Peñasquito - Adj Target_SANMARTIN_Cash Cost Real vrs. Budget" xfId="10489"/>
    <cellStyle name="_Peñasquito - Adj Target_SANMARTIN_DIMAS" xfId="32766"/>
    <cellStyle name="_Peñasquito - Adj Target_SANMARTIN_ELSAUZAL" xfId="262"/>
    <cellStyle name="_Peñasquito - Adj Target_SANMARTIN_FILOS" xfId="11389"/>
    <cellStyle name="_Peñasquito - Adj Target_SANMARTIN_income statment Q." xfId="38196"/>
    <cellStyle name="_Peñasquito - Adj Target_SANMARTIN_MAA100 100%" xfId="15225"/>
    <cellStyle name="_Peñasquito - Adj Target_SANMARTIN_MAA100 100%_Cash Cost Real vrs. Budget" xfId="21052"/>
    <cellStyle name="_Peñasquito - Adj Target_SANMARTIN_MAA100 100%_income statment Q." xfId="40516"/>
    <cellStyle name="_Peñasquito - Adj Target_SANMARTIN_MAA100 100%_MARLIN" xfId="6944"/>
    <cellStyle name="_Peñasquito - Adj Target_SANMARTIN_MAA100 37.5%" xfId="34670"/>
    <cellStyle name="_Peñasquito - Adj Target_SANMARTIN_MAA100 37.5%_Cash Cost Real vrs. Budget" xfId="8410"/>
    <cellStyle name="_Peñasquito - Adj Target_SANMARTIN_MAA100 37.5%_income statment Q." xfId="48621"/>
    <cellStyle name="_Peñasquito - Adj Target_SANMARTIN_MAA100 37.5%_MARLIN" xfId="42000"/>
    <cellStyle name="_Peñasquito - Adj Target_SANMARTIN_MARLIN" xfId="12658"/>
    <cellStyle name="_Peñasquito - Adj Target_SANMARTIN_MARLIN Manual" xfId="30749"/>
    <cellStyle name="_Peñasquito - Adj Target_SANMARTIN_NUKAY" xfId="24707"/>
    <cellStyle name="_Peñasquito - Adj Target_SANMARTIN_PSQUITO" xfId="47131"/>
    <cellStyle name="_Peñasquito - Adj Target_SANMARTIN_Reconciliation" xfId="22884"/>
    <cellStyle name="_Peñasquito - Adj Target_SANMARTIN_Reconciliation_Cash Cost Real vrs. Budget" xfId="52988"/>
    <cellStyle name="_Peñasquito - Adj Target_SANMARTIN_Reconciliation_income statment Q." xfId="52397"/>
    <cellStyle name="_Peñasquito - Adj Target_SANMARTIN_Reconciliation_MARLIN" xfId="22043"/>
    <cellStyle name="_Percent" xfId="41584"/>
    <cellStyle name="_Percent 10" xfId="13193"/>
    <cellStyle name="_Percent 11" xfId="31271"/>
    <cellStyle name="_Percent 12" xfId="49922"/>
    <cellStyle name="_Percent 13" xfId="24821"/>
    <cellStyle name="_Percent 14" xfId="43580"/>
    <cellStyle name="_Percent 15" xfId="18421"/>
    <cellStyle name="_Percent 16" xfId="6499"/>
    <cellStyle name="_Percent 17" xfId="5120"/>
    <cellStyle name="_Percent 18" xfId="45268"/>
    <cellStyle name="_Percent 19" xfId="17500"/>
    <cellStyle name="_Percent 2" xfId="5912"/>
    <cellStyle name="_Percent 2 2" xfId="904"/>
    <cellStyle name="_Percent 2_Cash Cost Real vrs. Budget" xfId="32441"/>
    <cellStyle name="_Percent 2_income statment Q." xfId="39472"/>
    <cellStyle name="_Percent 2_MARLIN" xfId="5323"/>
    <cellStyle name="_Percent 20" xfId="16243"/>
    <cellStyle name="_Percent 21" xfId="17840"/>
    <cellStyle name="_Percent 22" xfId="33153"/>
    <cellStyle name="_Percent 23" xfId="36424"/>
    <cellStyle name="_Percent 24" xfId="52161"/>
    <cellStyle name="_Percent 25" xfId="22605"/>
    <cellStyle name="_Percent 26" xfId="20710"/>
    <cellStyle name="_Percent 27" xfId="44575"/>
    <cellStyle name="_Percent 28" xfId="33906"/>
    <cellStyle name="_Percent 29" xfId="1888"/>
    <cellStyle name="_Percent 3" xfId="38514"/>
    <cellStyle name="_Percent 3_Cash Cost Real vrs. Budget" xfId="24661"/>
    <cellStyle name="_Percent 3_income statment Q." xfId="33392"/>
    <cellStyle name="_Percent 3_MARLIN" xfId="48115"/>
    <cellStyle name="_Percent 30" xfId="22334"/>
    <cellStyle name="_Percent 31" xfId="28375"/>
    <cellStyle name="_Percent 32" xfId="39023"/>
    <cellStyle name="_Percent 33" xfId="30036"/>
    <cellStyle name="_Percent 34" xfId="32116"/>
    <cellStyle name="_Percent 35" xfId="1400"/>
    <cellStyle name="_Percent 36" xfId="5688"/>
    <cellStyle name="_Percent 37" xfId="28568"/>
    <cellStyle name="_Percent 38" xfId="34469"/>
    <cellStyle name="_Percent 39" xfId="46666"/>
    <cellStyle name="_Percent 4" xfId="30164"/>
    <cellStyle name="_Percent 40" xfId="45763"/>
    <cellStyle name="_Percent 41" xfId="50646"/>
    <cellStyle name="_Percent 42" xfId="27892"/>
    <cellStyle name="_Percent 43" xfId="31940"/>
    <cellStyle name="_Percent 44" xfId="40892"/>
    <cellStyle name="_Percent 45" xfId="10502"/>
    <cellStyle name="_Percent 46" xfId="6510"/>
    <cellStyle name="_Percent 47" xfId="49058"/>
    <cellStyle name="_Percent 48" xfId="50807"/>
    <cellStyle name="_Percent 49" xfId="41224"/>
    <cellStyle name="_Percent 5" xfId="46550"/>
    <cellStyle name="_Percent 6" xfId="35477"/>
    <cellStyle name="_Percent 7" xfId="49721"/>
    <cellStyle name="_Percent 8" xfId="16431"/>
    <cellStyle name="_Percent 9" xfId="48364"/>
    <cellStyle name="_Percent_2009 MAA 100%" xfId="34148"/>
    <cellStyle name="_Percent_Cash Cost Real vrs. Budget" xfId="47552"/>
    <cellStyle name="_Percent_Consol Capital" xfId="28145"/>
    <cellStyle name="_Percent_income statment Q." xfId="50896"/>
    <cellStyle name="_Percent_Marlin" xfId="1161"/>
    <cellStyle name="_Percent_Marlin_1" xfId="17081"/>
    <cellStyle name="_Percent_Penasquito" xfId="23268"/>
    <cellStyle name="_PercentSpace" xfId="47654"/>
    <cellStyle name="_PercentSpace 10" xfId="6004"/>
    <cellStyle name="_PercentSpace 11" xfId="36861"/>
    <cellStyle name="_PercentSpace 12" xfId="52691"/>
    <cellStyle name="_PercentSpace 13" xfId="5719"/>
    <cellStyle name="_PercentSpace 14" xfId="8343"/>
    <cellStyle name="_PercentSpace 15" xfId="51220"/>
    <cellStyle name="_PercentSpace 16" xfId="38205"/>
    <cellStyle name="_PercentSpace 17" xfId="19067"/>
    <cellStyle name="_PercentSpace 18" xfId="22283"/>
    <cellStyle name="_PercentSpace 19" xfId="29616"/>
    <cellStyle name="_PercentSpace 2" xfId="4185"/>
    <cellStyle name="_PercentSpace 2 2" xfId="16855"/>
    <cellStyle name="_PercentSpace 2_Cash Cost Real vrs. Budget" xfId="43"/>
    <cellStyle name="_PercentSpace 2_income statment Q." xfId="28687"/>
    <cellStyle name="_PercentSpace 2_MARLIN" xfId="27500"/>
    <cellStyle name="_PercentSpace 20" xfId="13803"/>
    <cellStyle name="_PercentSpace 21" xfId="48362"/>
    <cellStyle name="_PercentSpace 22" xfId="148"/>
    <cellStyle name="_PercentSpace 23" xfId="19582"/>
    <cellStyle name="_PercentSpace 24" xfId="8396"/>
    <cellStyle name="_PercentSpace 25" xfId="384"/>
    <cellStyle name="_PercentSpace 26" xfId="29811"/>
    <cellStyle name="_PercentSpace 27" xfId="52016"/>
    <cellStyle name="_PercentSpace 28" xfId="34532"/>
    <cellStyle name="_PercentSpace 29" xfId="44019"/>
    <cellStyle name="_PercentSpace 3" xfId="20034"/>
    <cellStyle name="_PercentSpace 3_Cash Cost Real vrs. Budget" xfId="49220"/>
    <cellStyle name="_PercentSpace 3_income statment Q." xfId="28776"/>
    <cellStyle name="_PercentSpace 3_MARLIN" xfId="17991"/>
    <cellStyle name="_PercentSpace 30" xfId="8090"/>
    <cellStyle name="_PercentSpace 31" xfId="24297"/>
    <cellStyle name="_PercentSpace 32" xfId="46300"/>
    <cellStyle name="_PercentSpace 33" xfId="3069"/>
    <cellStyle name="_PercentSpace 34" xfId="28605"/>
    <cellStyle name="_PercentSpace 35" xfId="24444"/>
    <cellStyle name="_PercentSpace 36" xfId="11695"/>
    <cellStyle name="_PercentSpace 37" xfId="7984"/>
    <cellStyle name="_PercentSpace 38" xfId="10469"/>
    <cellStyle name="_PercentSpace 39" xfId="51694"/>
    <cellStyle name="_PercentSpace 4" xfId="10518"/>
    <cellStyle name="_PercentSpace 40" xfId="9861"/>
    <cellStyle name="_PercentSpace 41" xfId="36246"/>
    <cellStyle name="_PercentSpace 42" xfId="36256"/>
    <cellStyle name="_PercentSpace 43" xfId="29275"/>
    <cellStyle name="_PercentSpace 44" xfId="50656"/>
    <cellStyle name="_PercentSpace 45" xfId="43185"/>
    <cellStyle name="_PercentSpace 46" xfId="36164"/>
    <cellStyle name="_PercentSpace 47" xfId="13446"/>
    <cellStyle name="_PercentSpace 48" xfId="22072"/>
    <cellStyle name="_PercentSpace 49" xfId="15296"/>
    <cellStyle name="_PercentSpace 5" xfId="21745"/>
    <cellStyle name="_PercentSpace 6" xfId="13415"/>
    <cellStyle name="_PercentSpace 7" xfId="46623"/>
    <cellStyle name="_PercentSpace 8" xfId="32580"/>
    <cellStyle name="_PercentSpace 9" xfId="51626"/>
    <cellStyle name="_PercentSpace_2009 MAA 100%" xfId="23509"/>
    <cellStyle name="_PercentSpace_Cash Cost Real vrs. Budget" xfId="20147"/>
    <cellStyle name="_PercentSpace_Consol Capital" xfId="10104"/>
    <cellStyle name="_PercentSpace_income statment Q." xfId="24808"/>
    <cellStyle name="_PercentSpace_Marlin" xfId="20278"/>
    <cellStyle name="_PercentSpace_Marlin_1" xfId="2000"/>
    <cellStyle name="_PercentSpace_Penasquito" xfId="46837"/>
    <cellStyle name="_PERSONAL" xfId="42398"/>
    <cellStyle name="_PERSONAL_1" xfId="35176"/>
    <cellStyle name="_Polymetal NB Model" xfId="42626"/>
    <cellStyle name="_Polymetal NB Model 10" xfId="22513"/>
    <cellStyle name="_Polymetal NB Model 11" xfId="53117"/>
    <cellStyle name="_Polymetal NB Model 12" xfId="21473"/>
    <cellStyle name="_Polymetal NB Model 13" xfId="24820"/>
    <cellStyle name="_Polymetal NB Model 14" xfId="10825"/>
    <cellStyle name="_Polymetal NB Model 15" xfId="33585"/>
    <cellStyle name="_Polymetal NB Model 16" xfId="44750"/>
    <cellStyle name="_Polymetal NB Model 17" xfId="27311"/>
    <cellStyle name="_Polymetal NB Model 18" xfId="16088"/>
    <cellStyle name="_Polymetal NB Model 19" xfId="14054"/>
    <cellStyle name="_Polymetal NB Model 2" xfId="51078"/>
    <cellStyle name="_Polymetal NB Model 2 2" xfId="47981"/>
    <cellStyle name="_Polymetal NB Model 20" xfId="46219"/>
    <cellStyle name="_Polymetal NB Model 21" xfId="46029"/>
    <cellStyle name="_Polymetal NB Model 22" xfId="43460"/>
    <cellStyle name="_Polymetal NB Model 23" xfId="11740"/>
    <cellStyle name="_Polymetal NB Model 24" xfId="28989"/>
    <cellStyle name="_Polymetal NB Model 25" xfId="5588"/>
    <cellStyle name="_Polymetal NB Model 26" xfId="41233"/>
    <cellStyle name="_Polymetal NB Model 27" xfId="51167"/>
    <cellStyle name="_Polymetal NB Model 28" xfId="30470"/>
    <cellStyle name="_Polymetal NB Model 29" xfId="48598"/>
    <cellStyle name="_Polymetal NB Model 3" xfId="32480"/>
    <cellStyle name="_Polymetal NB Model 30" xfId="52373"/>
    <cellStyle name="_Polymetal NB Model 31" xfId="2456"/>
    <cellStyle name="_Polymetal NB Model 32" xfId="8109"/>
    <cellStyle name="_Polymetal NB Model 33" xfId="22824"/>
    <cellStyle name="_Polymetal NB Model 34" xfId="49407"/>
    <cellStyle name="_Polymetal NB Model 35" xfId="20525"/>
    <cellStyle name="_Polymetal NB Model 36" xfId="11919"/>
    <cellStyle name="_Polymetal NB Model 37" xfId="33098"/>
    <cellStyle name="_Polymetal NB Model 38" xfId="39542"/>
    <cellStyle name="_Polymetal NB Model 39" xfId="10950"/>
    <cellStyle name="_Polymetal NB Model 4" xfId="13563"/>
    <cellStyle name="_Polymetal NB Model 40" xfId="21742"/>
    <cellStyle name="_Polymetal NB Model 41" xfId="25342"/>
    <cellStyle name="_Polymetal NB Model 42" xfId="16755"/>
    <cellStyle name="_Polymetal NB Model 43" xfId="20072"/>
    <cellStyle name="_Polymetal NB Model 44" xfId="5409"/>
    <cellStyle name="_Polymetal NB Model 45" xfId="16952"/>
    <cellStyle name="_Polymetal NB Model 46" xfId="6418"/>
    <cellStyle name="_Polymetal NB Model 47" xfId="17634"/>
    <cellStyle name="_Polymetal NB Model 48" xfId="27466"/>
    <cellStyle name="_Polymetal NB Model 5" xfId="39390"/>
    <cellStyle name="_Polymetal NB Model 6" xfId="24984"/>
    <cellStyle name="_Polymetal NB Model 7" xfId="232"/>
    <cellStyle name="_Polymetal NB Model 8" xfId="9945"/>
    <cellStyle name="_Polymetal NB Model 9" xfId="38546"/>
    <cellStyle name="_Polymetal NB Model_2009 MAA 100%" xfId="47657"/>
    <cellStyle name="_Polymetal NB Model_Cash Cost Real vrs. Budget" xfId="23871"/>
    <cellStyle name="_Polymetal NB Model_Consol Capital" xfId="19400"/>
    <cellStyle name="_Polymetal NB Model_income statment Q." xfId="4596"/>
    <cellStyle name="_Polymetal NB Model_Marlin" xfId="25831"/>
    <cellStyle name="_Polymetal NB Model_Marlin_1" xfId="23646"/>
    <cellStyle name="_Polymetal NB Model_Penasquito" xfId="1648"/>
    <cellStyle name="_PROD_1" xfId="82"/>
    <cellStyle name="_PROD_1 2" xfId="18118"/>
    <cellStyle name="_PROD_1 2 10" xfId="33787"/>
    <cellStyle name="_PROD_1 2 10 2" xfId="43549"/>
    <cellStyle name="_PROD_1 2 10 2 2" xfId="50414"/>
    <cellStyle name="_PROD_1 2 10 3" xfId="4186"/>
    <cellStyle name="_PROD_1 2 11" xfId="10127"/>
    <cellStyle name="_PROD_1 2 11 2" xfId="6825"/>
    <cellStyle name="_PROD_1 2 11 2 2" xfId="6766"/>
    <cellStyle name="_PROD_1 2 11 3" xfId="43606"/>
    <cellStyle name="_PROD_1 2 12" xfId="38828"/>
    <cellStyle name="_PROD_1 2 12 2" xfId="10885"/>
    <cellStyle name="_PROD_1 2 12 2 2" xfId="6719"/>
    <cellStyle name="_PROD_1 2 12 3" xfId="48086"/>
    <cellStyle name="_PROD_1 2 13" xfId="12626"/>
    <cellStyle name="_PROD_1 2 13 2" xfId="5646"/>
    <cellStyle name="_PROD_1 2 13 2 2" xfId="48014"/>
    <cellStyle name="_PROD_1 2 13 3" xfId="40013"/>
    <cellStyle name="_PROD_1 2 14" xfId="27714"/>
    <cellStyle name="_PROD_1 2 14 2" xfId="317"/>
    <cellStyle name="_PROD_1 2 14 2 2" xfId="46630"/>
    <cellStyle name="_PROD_1 2 14 3" xfId="783"/>
    <cellStyle name="_PROD_1 2 15" xfId="8804"/>
    <cellStyle name="_PROD_1 2 15 2" xfId="36028"/>
    <cellStyle name="_PROD_1 2 15 2 2" xfId="44638"/>
    <cellStyle name="_PROD_1 2 15 3" xfId="53104"/>
    <cellStyle name="_PROD_1 2 16" xfId="26571"/>
    <cellStyle name="_PROD_1 2 16 2" xfId="2200"/>
    <cellStyle name="_PROD_1 2 16 2 2" xfId="39047"/>
    <cellStyle name="_PROD_1 2 16 3" xfId="22745"/>
    <cellStyle name="_PROD_1 2 17" xfId="11474"/>
    <cellStyle name="_PROD_1 2 17 2" xfId="45139"/>
    <cellStyle name="_PROD_1 2 17 2 2" xfId="43610"/>
    <cellStyle name="_PROD_1 2 17 3" xfId="34408"/>
    <cellStyle name="_PROD_1 2 18" xfId="34955"/>
    <cellStyle name="_PROD_1 2 18 2" xfId="10595"/>
    <cellStyle name="_PROD_1 2 18 2 2" xfId="8937"/>
    <cellStyle name="_PROD_1 2 18 3" xfId="11668"/>
    <cellStyle name="_PROD_1 2 19" xfId="17254"/>
    <cellStyle name="_PROD_1 2 19 2" xfId="27069"/>
    <cellStyle name="_PROD_1 2 19 2 2" xfId="1019"/>
    <cellStyle name="_PROD_1 2 19 3" xfId="22104"/>
    <cellStyle name="_PROD_1 2 2" xfId="12177"/>
    <cellStyle name="_PROD_1 2 2 10" xfId="15166"/>
    <cellStyle name="_PROD_1 2 2 10 2" xfId="4747"/>
    <cellStyle name="_PROD_1 2 2 10 2 2" xfId="46941"/>
    <cellStyle name="_PROD_1 2 2 10 3" xfId="49699"/>
    <cellStyle name="_PROD_1 2 2 11" xfId="15499"/>
    <cellStyle name="_PROD_1 2 2 11 2" xfId="32106"/>
    <cellStyle name="_PROD_1 2 2 11 2 2" xfId="26312"/>
    <cellStyle name="_PROD_1 2 2 11 3" xfId="11608"/>
    <cellStyle name="_PROD_1 2 2 12" xfId="35671"/>
    <cellStyle name="_PROD_1 2 2 12 2" xfId="51003"/>
    <cellStyle name="_PROD_1 2 2 12 2 2" xfId="24085"/>
    <cellStyle name="_PROD_1 2 2 12 3" xfId="23633"/>
    <cellStyle name="_PROD_1 2 2 13" xfId="38618"/>
    <cellStyle name="_PROD_1 2 2 13 2" xfId="25033"/>
    <cellStyle name="_PROD_1 2 2 13 2 2" xfId="35920"/>
    <cellStyle name="_PROD_1 2 2 13 3" xfId="3218"/>
    <cellStyle name="_PROD_1 2 2 14" xfId="30107"/>
    <cellStyle name="_PROD_1 2 2 14 2" xfId="42914"/>
    <cellStyle name="_PROD_1 2 2 14 2 2" xfId="6112"/>
    <cellStyle name="_PROD_1 2 2 14 3" xfId="24876"/>
    <cellStyle name="_PROD_1 2 2 15" xfId="7729"/>
    <cellStyle name="_PROD_1 2 2 15 2" xfId="3430"/>
    <cellStyle name="_PROD_1 2 2 15 2 2" xfId="7435"/>
    <cellStyle name="_PROD_1 2 2 15 3" xfId="49259"/>
    <cellStyle name="_PROD_1 2 2 16" xfId="15815"/>
    <cellStyle name="_PROD_1 2 2 16 2" xfId="47429"/>
    <cellStyle name="_PROD_1 2 2 16 2 2" xfId="11607"/>
    <cellStyle name="_PROD_1 2 2 16 3" xfId="302"/>
    <cellStyle name="_PROD_1 2 2 17" xfId="52684"/>
    <cellStyle name="_PROD_1 2 2 17 2" xfId="14196"/>
    <cellStyle name="_PROD_1 2 2 17 2 2" xfId="30678"/>
    <cellStyle name="_PROD_1 2 2 17 3" xfId="50066"/>
    <cellStyle name="_PROD_1 2 2 18" xfId="32027"/>
    <cellStyle name="_PROD_1 2 2 18 2" xfId="30254"/>
    <cellStyle name="_PROD_1 2 2 18 2 2" xfId="10430"/>
    <cellStyle name="_PROD_1 2 2 18 3" xfId="49296"/>
    <cellStyle name="_PROD_1 2 2 19" xfId="14908"/>
    <cellStyle name="_PROD_1 2 2 19 2" xfId="7561"/>
    <cellStyle name="_PROD_1 2 2 19 2 2" xfId="12962"/>
    <cellStyle name="_PROD_1 2 2 19 3" xfId="15300"/>
    <cellStyle name="_PROD_1 2 2 2" xfId="13530"/>
    <cellStyle name="_PROD_1 2 2 2 2" xfId="1629"/>
    <cellStyle name="_PROD_1 2 2 2 2 2" xfId="19252"/>
    <cellStyle name="_PROD_1 2 2 2 3" xfId="10534"/>
    <cellStyle name="_PROD_1 2 2 20" xfId="27483"/>
    <cellStyle name="_PROD_1 2 2 20 2" xfId="21358"/>
    <cellStyle name="_PROD_1 2 2 20 2 2" xfId="35063"/>
    <cellStyle name="_PROD_1 2 2 20 3" xfId="12743"/>
    <cellStyle name="_PROD_1 2 2 21" xfId="17779"/>
    <cellStyle name="_PROD_1 2 2 21 2" xfId="42216"/>
    <cellStyle name="_PROD_1 2 2 22" xfId="46171"/>
    <cellStyle name="_PROD_1 2 2 3" xfId="53306"/>
    <cellStyle name="_PROD_1 2 2 3 2" xfId="29638"/>
    <cellStyle name="_PROD_1 2 2 3 2 2" xfId="41078"/>
    <cellStyle name="_PROD_1 2 2 3 3" xfId="20639"/>
    <cellStyle name="_PROD_1 2 2 4" xfId="40839"/>
    <cellStyle name="_PROD_1 2 2 4 2" xfId="45539"/>
    <cellStyle name="_PROD_1 2 2 4 2 2" xfId="13462"/>
    <cellStyle name="_PROD_1 2 2 4 3" xfId="18022"/>
    <cellStyle name="_PROD_1 2 2 5" xfId="49893"/>
    <cellStyle name="_PROD_1 2 2 5 2" xfId="32467"/>
    <cellStyle name="_PROD_1 2 2 5 2 2" xfId="25384"/>
    <cellStyle name="_PROD_1 2 2 5 3" xfId="19590"/>
    <cellStyle name="_PROD_1 2 2 6" xfId="43128"/>
    <cellStyle name="_PROD_1 2 2 6 2" xfId="33486"/>
    <cellStyle name="_PROD_1 2 2 6 2 2" xfId="53162"/>
    <cellStyle name="_PROD_1 2 2 6 3" xfId="2691"/>
    <cellStyle name="_PROD_1 2 2 7" xfId="50882"/>
    <cellStyle name="_PROD_1 2 2 7 2" xfId="53167"/>
    <cellStyle name="_PROD_1 2 2 7 2 2" xfId="51853"/>
    <cellStyle name="_PROD_1 2 2 7 3" xfId="14817"/>
    <cellStyle name="_PROD_1 2 2 8" xfId="39171"/>
    <cellStyle name="_PROD_1 2 2 8 2" xfId="23338"/>
    <cellStyle name="_PROD_1 2 2 8 2 2" xfId="5292"/>
    <cellStyle name="_PROD_1 2 2 8 3" xfId="31391"/>
    <cellStyle name="_PROD_1 2 2 9" xfId="45642"/>
    <cellStyle name="_PROD_1 2 2 9 2" xfId="10385"/>
    <cellStyle name="_PROD_1 2 2 9 2 2" xfId="17424"/>
    <cellStyle name="_PROD_1 2 2 9 3" xfId="33456"/>
    <cellStyle name="_PROD_1 2 20" xfId="30729"/>
    <cellStyle name="_PROD_1 2 20 2" xfId="51981"/>
    <cellStyle name="_PROD_1 2 20 2 2" xfId="30700"/>
    <cellStyle name="_PROD_1 2 20 3" xfId="50903"/>
    <cellStyle name="_PROD_1 2 21" xfId="23773"/>
    <cellStyle name="_PROD_1 2 21 2" xfId="21389"/>
    <cellStyle name="_PROD_1 2 21 2 2" xfId="24016"/>
    <cellStyle name="_PROD_1 2 21 3" xfId="46218"/>
    <cellStyle name="_PROD_1 2 22" xfId="31157"/>
    <cellStyle name="_PROD_1 2 22 2" xfId="31887"/>
    <cellStyle name="_PROD_1 2 23" xfId="2463"/>
    <cellStyle name="_PROD_1 2 3" xfId="12290"/>
    <cellStyle name="_PROD_1 2 3 2" xfId="30245"/>
    <cellStyle name="_PROD_1 2 3 2 2" xfId="36189"/>
    <cellStyle name="_PROD_1 2 3 3" xfId="50286"/>
    <cellStyle name="_PROD_1 2 4" xfId="28904"/>
    <cellStyle name="_PROD_1 2 4 2" xfId="31698"/>
    <cellStyle name="_PROD_1 2 4 2 2" xfId="49593"/>
    <cellStyle name="_PROD_1 2 4 3" xfId="51766"/>
    <cellStyle name="_PROD_1 2 5" xfId="39459"/>
    <cellStyle name="_PROD_1 2 5 2" xfId="20681"/>
    <cellStyle name="_PROD_1 2 5 2 2" xfId="43452"/>
    <cellStyle name="_PROD_1 2 5 3" xfId="36156"/>
    <cellStyle name="_PROD_1 2 6" xfId="29627"/>
    <cellStyle name="_PROD_1 2 6 2" xfId="17087"/>
    <cellStyle name="_PROD_1 2 6 2 2" xfId="6156"/>
    <cellStyle name="_PROD_1 2 6 3" xfId="32200"/>
    <cellStyle name="_PROD_1 2 7" xfId="48116"/>
    <cellStyle name="_PROD_1 2 7 2" xfId="26373"/>
    <cellStyle name="_PROD_1 2 7 2 2" xfId="30226"/>
    <cellStyle name="_PROD_1 2 7 3" xfId="41052"/>
    <cellStyle name="_PROD_1 2 8" xfId="30301"/>
    <cellStyle name="_PROD_1 2 8 2" xfId="42005"/>
    <cellStyle name="_PROD_1 2 8 2 2" xfId="9342"/>
    <cellStyle name="_PROD_1 2 8 3" xfId="40298"/>
    <cellStyle name="_PROD_1 2 9" xfId="37700"/>
    <cellStyle name="_PROD_1 2 9 2" xfId="27177"/>
    <cellStyle name="_PROD_1 2 9 2 2" xfId="50649"/>
    <cellStyle name="_PROD_1 2 9 3" xfId="29291"/>
    <cellStyle name="_PROD_1 3" xfId="31500"/>
    <cellStyle name="_PROD_1 3 10" xfId="48868"/>
    <cellStyle name="_PROD_1 3 10 2" xfId="29869"/>
    <cellStyle name="_PROD_1 3 10 2 2" xfId="16650"/>
    <cellStyle name="_PROD_1 3 10 3" xfId="6416"/>
    <cellStyle name="_PROD_1 3 11" xfId="20362"/>
    <cellStyle name="_PROD_1 3 11 2" xfId="15777"/>
    <cellStyle name="_PROD_1 3 11 2 2" xfId="45972"/>
    <cellStyle name="_PROD_1 3 11 3" xfId="8577"/>
    <cellStyle name="_PROD_1 3 12" xfId="39547"/>
    <cellStyle name="_PROD_1 3 12 2" xfId="28352"/>
    <cellStyle name="_PROD_1 3 12 2 2" xfId="2377"/>
    <cellStyle name="_PROD_1 3 12 3" xfId="48549"/>
    <cellStyle name="_PROD_1 3 13" xfId="14464"/>
    <cellStyle name="_PROD_1 3 13 2" xfId="39623"/>
    <cellStyle name="_PROD_1 3 13 2 2" xfId="2721"/>
    <cellStyle name="_PROD_1 3 13 3" xfId="21613"/>
    <cellStyle name="_PROD_1 3 14" xfId="37383"/>
    <cellStyle name="_PROD_1 3 14 2" xfId="10023"/>
    <cellStyle name="_PROD_1 3 14 2 2" xfId="33483"/>
    <cellStyle name="_PROD_1 3 14 3" xfId="33198"/>
    <cellStyle name="_PROD_1 3 15" xfId="34185"/>
    <cellStyle name="_PROD_1 3 15 2" xfId="27343"/>
    <cellStyle name="_PROD_1 3 15 2 2" xfId="17956"/>
    <cellStyle name="_PROD_1 3 15 3" xfId="44185"/>
    <cellStyle name="_PROD_1 3 16" xfId="1112"/>
    <cellStyle name="_PROD_1 3 16 2" xfId="29323"/>
    <cellStyle name="_PROD_1 3 16 2 2" xfId="23279"/>
    <cellStyle name="_PROD_1 3 16 3" xfId="7994"/>
    <cellStyle name="_PROD_1 3 17" xfId="1968"/>
    <cellStyle name="_PROD_1 3 17 2" xfId="25295"/>
    <cellStyle name="_PROD_1 3 17 2 2" xfId="4891"/>
    <cellStyle name="_PROD_1 3 17 3" xfId="21873"/>
    <cellStyle name="_PROD_1 3 18" xfId="25356"/>
    <cellStyle name="_PROD_1 3 18 2" xfId="3661"/>
    <cellStyle name="_PROD_1 3 18 2 2" xfId="20882"/>
    <cellStyle name="_PROD_1 3 18 3" xfId="27242"/>
    <cellStyle name="_PROD_1 3 19" xfId="23212"/>
    <cellStyle name="_PROD_1 3 19 2" xfId="29035"/>
    <cellStyle name="_PROD_1 3 19 2 2" xfId="34276"/>
    <cellStyle name="_PROD_1 3 19 3" xfId="24487"/>
    <cellStyle name="_PROD_1 3 2" xfId="22114"/>
    <cellStyle name="_PROD_1 3 2 2" xfId="47378"/>
    <cellStyle name="_PROD_1 3 2 2 2" xfId="19980"/>
    <cellStyle name="_PROD_1 3 2 3" xfId="2342"/>
    <cellStyle name="_PROD_1 3 20" xfId="16071"/>
    <cellStyle name="_PROD_1 3 20 2" xfId="44726"/>
    <cellStyle name="_PROD_1 3 20 2 2" xfId="50660"/>
    <cellStyle name="_PROD_1 3 20 3" xfId="12017"/>
    <cellStyle name="_PROD_1 3 21" xfId="38680"/>
    <cellStyle name="_PROD_1 3 21 2" xfId="42019"/>
    <cellStyle name="_PROD_1 3 22" xfId="2449"/>
    <cellStyle name="_PROD_1 3 3" xfId="21416"/>
    <cellStyle name="_PROD_1 3 3 2" xfId="47231"/>
    <cellStyle name="_PROD_1 3 3 2 2" xfId="30839"/>
    <cellStyle name="_PROD_1 3 3 3" xfId="36111"/>
    <cellStyle name="_PROD_1 3 4" xfId="2988"/>
    <cellStyle name="_PROD_1 3 4 2" xfId="7110"/>
    <cellStyle name="_PROD_1 3 4 2 2" xfId="37965"/>
    <cellStyle name="_PROD_1 3 4 3" xfId="41059"/>
    <cellStyle name="_PROD_1 3 5" xfId="7416"/>
    <cellStyle name="_PROD_1 3 5 2" xfId="50138"/>
    <cellStyle name="_PROD_1 3 5 2 2" xfId="6153"/>
    <cellStyle name="_PROD_1 3 5 3" xfId="3762"/>
    <cellStyle name="_PROD_1 3 6" xfId="14090"/>
    <cellStyle name="_PROD_1 3 6 2" xfId="9166"/>
    <cellStyle name="_PROD_1 3 6 2 2" xfId="12329"/>
    <cellStyle name="_PROD_1 3 6 3" xfId="20175"/>
    <cellStyle name="_PROD_1 3 7" xfId="29489"/>
    <cellStyle name="_PROD_1 3 7 2" xfId="28543"/>
    <cellStyle name="_PROD_1 3 7 2 2" xfId="12441"/>
    <cellStyle name="_PROD_1 3 7 3" xfId="46308"/>
    <cellStyle name="_PROD_1 3 8" xfId="6001"/>
    <cellStyle name="_PROD_1 3 8 2" xfId="49775"/>
    <cellStyle name="_PROD_1 3 8 2 2" xfId="50936"/>
    <cellStyle name="_PROD_1 3 8 3" xfId="11055"/>
    <cellStyle name="_PROD_1 3 9" xfId="15795"/>
    <cellStyle name="_PROD_1 3 9 2" xfId="34250"/>
    <cellStyle name="_PROD_1 3 9 2 2" xfId="9441"/>
    <cellStyle name="_PROD_1 3 9 3" xfId="3345"/>
    <cellStyle name="_PROD_1 4" xfId="44944"/>
    <cellStyle name="_PROD_1 4 2" xfId="44078"/>
    <cellStyle name="_PROD_1 4 2 2" xfId="15803"/>
    <cellStyle name="_PROD_1 4 3" xfId="8131"/>
    <cellStyle name="_PROD_1 5" xfId="33109"/>
    <cellStyle name="_PROD_1 5 2" xfId="25858"/>
    <cellStyle name="_PROD_1 5 2 2" xfId="20495"/>
    <cellStyle name="_PROD_1 5 3" xfId="46277"/>
    <cellStyle name="_PROD_1 6" xfId="50592"/>
    <cellStyle name="_PROD_1 6 2" xfId="41418"/>
    <cellStyle name="_PROD_1 6 2 2" xfId="36419"/>
    <cellStyle name="_PROD_1 6 3" xfId="40278"/>
    <cellStyle name="_PROD_1 7" xfId="14838"/>
    <cellStyle name="_Pullout &amp; Summaries ECOMETALES REV P2" xfId="47415"/>
    <cellStyle name="_Pullout &amp; Summaries ECOMETALES REV P2_1) Waterfall Graph OPEX Plant" xfId="30085"/>
    <cellStyle name="_Pullout &amp; Summaries ECOMETALES REV P2_Capex Cashflow with Plant Comm Aug2014V1 1 - BJH" xfId="31122"/>
    <cellStyle name="_Pullout &amp; Summaries ECOMETALES REV P2_CAPEX F1 Base rev P- Cliente (2)" xfId="34708"/>
    <cellStyle name="_Pullout &amp; Summaries ECOMETALES REV P2_CAPEX F1 Base rev P- Cliente (2)_OPEX-Alternate CASE A- PHASE IV-90KTPD-Ramp up starting June 2015 - (Caso Base - Contrato Mina a 1,25 + Delta OPEX + 106 US$xMW-h)" xfId="21038"/>
    <cellStyle name="_Pullout &amp; Summaries ECOMETALES REV P2_CAPEX F1 Base rev P- Cliente (4)" xfId="12993"/>
    <cellStyle name="_Pullout &amp; Summaries ECOMETALES REV P2_CAPEX F1 Base rev P- Cliente (4)_OPEX-Alternate CASE A- PHASE IV-90KTPD-Ramp up starting June 2015 - (Caso Base - Contrato Mina a 1,25 + Delta OPEX + 106 US$xMW-h)" xfId="18484"/>
    <cellStyle name="_Pullout &amp; Summaries ECOMETALES REV P2_Eficiencia energetica_RevB" xfId="23588"/>
    <cellStyle name="_Pullout &amp; Summaries ECOMETALES REV P2_Ejemplo delta opex" xfId="800"/>
    <cellStyle name="_Pullout &amp; Summaries ECOMETALES REV P2_Input Hatch v2" xfId="53080"/>
    <cellStyle name="_Pullout &amp; Summaries ECOMETALES REV P2_Labor VF_ago2011" xfId="34813"/>
    <cellStyle name="_Pullout &amp; Summaries ECOMETALES REV P2_Labor VF_ago2011_OWC" xfId="40809"/>
    <cellStyle name="_Pullout &amp; Summaries ECOMETALES REV P2_Trade-Off - Filter Plant Location rev 9" xfId="28546"/>
    <cellStyle name="_Pullout &amp; Summaries ECOMETALES REV P2_TRADE-OFF V4" xfId="14030"/>
    <cellStyle name="_Pullout H335555 MMH Rev R 100% Calcina OP 350-90 " xfId="2122"/>
    <cellStyle name="_Pullout H335555 MMH Rev R 100% Calcina OP 350-90 _1) Waterfall Graph OPEX Plant" xfId="17494"/>
    <cellStyle name="_Pullout H335555 MMH Rev R 100% Calcina OP 350-90 _Capex Cashflow with Plant Comm Aug2014V1 1 - BJH" xfId="44123"/>
    <cellStyle name="_Pullout H335555 MMH Rev R 100% Calcina OP 350-90 _Input Hatch v2" xfId="23017"/>
    <cellStyle name="_Pullout H335555 MMH Rev R 100% Calcina OP 350-90 _Labor VF_ago2011" xfId="37878"/>
    <cellStyle name="_Pullout H335555 MMH Rev R 100% Calcina OP 350-90 _Labor VF_ago2011_OWC" xfId="852"/>
    <cellStyle name="_Pullout H335555 MMH Rev R 100% Calcina OP 350-90 _Trade-Off - Filter Plant Location rev 9" xfId="36763"/>
    <cellStyle name="_Q2-07 Estimate" xfId="16882"/>
    <cellStyle name="_Q2-07 Estimate 10" xfId="35683"/>
    <cellStyle name="_Q2-07 Estimate 11" xfId="554"/>
    <cellStyle name="_Q2-07 Estimate 12" xfId="8217"/>
    <cellStyle name="_Q2-07 Estimate 13" xfId="19174"/>
    <cellStyle name="_Q2-07 Estimate 14" xfId="7328"/>
    <cellStyle name="_Q2-07 Estimate 15" xfId="7144"/>
    <cellStyle name="_Q2-07 Estimate 16" xfId="24260"/>
    <cellStyle name="_Q2-07 Estimate 17" xfId="19601"/>
    <cellStyle name="_Q2-07 Estimate 18" xfId="44576"/>
    <cellStyle name="_Q2-07 Estimate 19" xfId="4081"/>
    <cellStyle name="_Q2-07 Estimate 2" xfId="15645"/>
    <cellStyle name="_Q2-07 Estimate 2 2" xfId="43338"/>
    <cellStyle name="_Q2-07 Estimate 20" xfId="38028"/>
    <cellStyle name="_Q2-07 Estimate 21" xfId="40615"/>
    <cellStyle name="_Q2-07 Estimate 22" xfId="11835"/>
    <cellStyle name="_Q2-07 Estimate 23" xfId="44303"/>
    <cellStyle name="_Q2-07 Estimate 24" xfId="4531"/>
    <cellStyle name="_Q2-07 Estimate 25" xfId="48688"/>
    <cellStyle name="_Q2-07 Estimate 26" xfId="14544"/>
    <cellStyle name="_Q2-07 Estimate 27" xfId="44737"/>
    <cellStyle name="_Q2-07 Estimate 28" xfId="29758"/>
    <cellStyle name="_Q2-07 Estimate 29" xfId="11022"/>
    <cellStyle name="_Q2-07 Estimate 3" xfId="18746"/>
    <cellStyle name="_Q2-07 Estimate 30" xfId="31309"/>
    <cellStyle name="_Q2-07 Estimate 31" xfId="41784"/>
    <cellStyle name="_Q2-07 Estimate 32" xfId="32313"/>
    <cellStyle name="_Q2-07 Estimate 33" xfId="20123"/>
    <cellStyle name="_Q2-07 Estimate 34" xfId="36161"/>
    <cellStyle name="_Q2-07 Estimate 35" xfId="36954"/>
    <cellStyle name="_Q2-07 Estimate 36" xfId="23420"/>
    <cellStyle name="_Q2-07 Estimate 37" xfId="37185"/>
    <cellStyle name="_Q2-07 Estimate 38" xfId="1209"/>
    <cellStyle name="_Q2-07 Estimate 39" xfId="44516"/>
    <cellStyle name="_Q2-07 Estimate 4" xfId="18564"/>
    <cellStyle name="_Q2-07 Estimate 40" xfId="17245"/>
    <cellStyle name="_Q2-07 Estimate 41" xfId="49939"/>
    <cellStyle name="_Q2-07 Estimate 42" xfId="15525"/>
    <cellStyle name="_Q2-07 Estimate 43" xfId="35855"/>
    <cellStyle name="_Q2-07 Estimate 44" xfId="36152"/>
    <cellStyle name="_Q2-07 Estimate 45" xfId="25749"/>
    <cellStyle name="_Q2-07 Estimate 46" xfId="42835"/>
    <cellStyle name="_Q2-07 Estimate 47" xfId="27474"/>
    <cellStyle name="_Q2-07 Estimate 5" xfId="43445"/>
    <cellStyle name="_Q2-07 Estimate 6" xfId="36159"/>
    <cellStyle name="_Q2-07 Estimate 7" xfId="33407"/>
    <cellStyle name="_Q2-07 Estimate 8" xfId="10457"/>
    <cellStyle name="_Q2-07 Estimate 9" xfId="51614"/>
    <cellStyle name="_Q2-07 Estimate_08-07 Consolidated Monthly Operational Report - Office 2003" xfId="4487"/>
    <cellStyle name="_Q2-07 Estimate_08-07 Consolidated Monthly Operational Report - Office 2003_Cash Cost Real vrs. Budget" xfId="27310"/>
    <cellStyle name="_Q2-07 Estimate_08-07 Consolidated Monthly Operational Report - Office 2003_income statment Q." xfId="22834"/>
    <cellStyle name="_Q2-07 Estimate_08-07 Consolidated Monthly Operational Report - Office 2003_MARLIN" xfId="8997"/>
    <cellStyle name="_Q2-07 Estimate_08-08 Consolidated Monthly Operational Report Khalix - Office 2003" xfId="31903"/>
    <cellStyle name="_Q2-07 Estimate_08-08 Consolidated Monthly Operational Report Khalix - Office 2003_Cash Cost Real vrs. Budget" xfId="26820"/>
    <cellStyle name="_Q2-07 Estimate_08-08 Consolidated Monthly Operational Report Khalix - Office 2003_income statment Q." xfId="37747"/>
    <cellStyle name="_Q2-07 Estimate_08-08 Consolidated Monthly Operational Report Khalix - Office 2003_MARLIN" xfId="13983"/>
    <cellStyle name="_Q2-07 Estimate_2009 MAA 100%" xfId="52667"/>
    <cellStyle name="_Q2-07 Estimate_Cash Cost Real vrs. Budget" xfId="9744"/>
    <cellStyle name="_Q2-07 Estimate_CONSOL" xfId="36423"/>
    <cellStyle name="_Q2-07 Estimate_Consol Capital" xfId="45845"/>
    <cellStyle name="_Q2-07 Estimate_Consol Capital_1" xfId="35507"/>
    <cellStyle name="_Q2-07 Estimate_Consol Capital_Cash Cost Real vrs. Budget" xfId="13854"/>
    <cellStyle name="_Q2-07 Estimate_Consol Capital_income statment Q." xfId="7046"/>
    <cellStyle name="_Q2-07 Estimate_Consol Capital_MARLIN" xfId="11339"/>
    <cellStyle name="_Q2-07 Estimate_CONSOL_Cash Cost Real vrs. Budget" xfId="27007"/>
    <cellStyle name="_Q2-07 Estimate_CONSOL_income statment Q." xfId="13737"/>
    <cellStyle name="_Q2-07 Estimate_CONSOL_MARLIN" xfId="10135"/>
    <cellStyle name="_Q2-07 Estimate_Corporate" xfId="35702"/>
    <cellStyle name="_Q2-07 Estimate_Corporate_Cash Cost Real vrs. Budget" xfId="1341"/>
    <cellStyle name="_Q2-07 Estimate_Corporate_income statment Q." xfId="21499"/>
    <cellStyle name="_Q2-07 Estimate_Corporate_MARLIN" xfId="2821"/>
    <cellStyle name="_Q2-07 Estimate_DIMAS" xfId="24386"/>
    <cellStyle name="_Q2-07 Estimate_Exec CSA" xfId="20684"/>
    <cellStyle name="_Q2-07 Estimate_Exec Mex" xfId="8141"/>
    <cellStyle name="_Q2-07 Estimate_Exec Summary Canada Region" xfId="25883"/>
    <cellStyle name="_Q2-07 Estimate_Exec Summary Central-SA Region" xfId="37466"/>
    <cellStyle name="_Q2-07 Estimate_Exec Summary Mexico Region" xfId="42301"/>
    <cellStyle name="_Q2-07 Estimate_Exec Summary Projects" xfId="10145"/>
    <cellStyle name="_Q2-07 Estimate_FILOS" xfId="33134"/>
    <cellStyle name="_Q2-07 Estimate_income statment Q." xfId="29692"/>
    <cellStyle name="_Q2-07 Estimate_Marlin" xfId="25034"/>
    <cellStyle name="_Q2-07 Estimate_Marlin_1" xfId="27975"/>
    <cellStyle name="_Q2-07 Estimate_MARLIN_Cash Cost Real vrs. Budget" xfId="33144"/>
    <cellStyle name="_Q2-07 Estimate_NUKAY" xfId="16155"/>
    <cellStyle name="_Q2-07 Estimate_Other" xfId="52442"/>
    <cellStyle name="_Q2-07 Estimate_Penasquito" xfId="37056"/>
    <cellStyle name="_Q2-07 Estimate_RLGM" xfId="11659"/>
    <cellStyle name="_Rep_Exco" xfId="2704"/>
    <cellStyle name="_Rep_Exco 2" xfId="30392"/>
    <cellStyle name="_Report" xfId="44173"/>
    <cellStyle name="_Report 2" xfId="36070"/>
    <cellStyle name="_Sheet1" xfId="39434"/>
    <cellStyle name="_Sheet1 2" xfId="21891"/>
    <cellStyle name="_TableHead" xfId="21086"/>
    <cellStyle name="_TableHead 10" xfId="42201"/>
    <cellStyle name="_TableHead 11" xfId="18881"/>
    <cellStyle name="_TableHead 12" xfId="6421"/>
    <cellStyle name="_TableHead 13" xfId="52782"/>
    <cellStyle name="_TableHead 14" xfId="38202"/>
    <cellStyle name="_TableHead 15" xfId="19253"/>
    <cellStyle name="_TableHead 16" xfId="40944"/>
    <cellStyle name="_TableHead 17" xfId="40545"/>
    <cellStyle name="_TableHead 18" xfId="21836"/>
    <cellStyle name="_TableHead 19" xfId="48143"/>
    <cellStyle name="_TableHead 2" xfId="1621"/>
    <cellStyle name="_TableHead 2 2" xfId="47806"/>
    <cellStyle name="_TableHead 20" xfId="758"/>
    <cellStyle name="_TableHead 21" xfId="52130"/>
    <cellStyle name="_TableHead 22" xfId="40568"/>
    <cellStyle name="_TableHead 23" xfId="45630"/>
    <cellStyle name="_TableHead 24" xfId="50356"/>
    <cellStyle name="_TableHead 25" xfId="38158"/>
    <cellStyle name="_TableHead 26" xfId="16240"/>
    <cellStyle name="_TableHead 27" xfId="27507"/>
    <cellStyle name="_TableHead 28" xfId="15532"/>
    <cellStyle name="_TableHead 29" xfId="45489"/>
    <cellStyle name="_TableHead 3" xfId="40465"/>
    <cellStyle name="_TableHead 30" xfId="42262"/>
    <cellStyle name="_TableHead 31" xfId="8338"/>
    <cellStyle name="_TableHead 32" xfId="46714"/>
    <cellStyle name="_TableHead 33" xfId="37805"/>
    <cellStyle name="_TableHead 34" xfId="2813"/>
    <cellStyle name="_TableHead 35" xfId="5495"/>
    <cellStyle name="_TableHead 36" xfId="9332"/>
    <cellStyle name="_TableHead 37" xfId="26643"/>
    <cellStyle name="_TableHead 38" xfId="34647"/>
    <cellStyle name="_TableHead 39" xfId="53281"/>
    <cellStyle name="_TableHead 4" xfId="42972"/>
    <cellStyle name="_TableHead 40" xfId="19364"/>
    <cellStyle name="_TableHead 41" xfId="31719"/>
    <cellStyle name="_TableHead 42" xfId="15418"/>
    <cellStyle name="_TableHead 43" xfId="12228"/>
    <cellStyle name="_TableHead 44" xfId="15231"/>
    <cellStyle name="_TableHead 45" xfId="45277"/>
    <cellStyle name="_TableHead 46" xfId="51593"/>
    <cellStyle name="_TableHead 47" xfId="10393"/>
    <cellStyle name="_TableHead 48" xfId="30202"/>
    <cellStyle name="_TableHead 49" xfId="37068"/>
    <cellStyle name="_TableHead 5" xfId="5007"/>
    <cellStyle name="_TableHead 6" xfId="53099"/>
    <cellStyle name="_TableHead 7" xfId="43494"/>
    <cellStyle name="_TableHead 8" xfId="26690"/>
    <cellStyle name="_TableHead 9" xfId="12319"/>
    <cellStyle name="_TableHead_Reconciliation" xfId="11882"/>
    <cellStyle name="_TableHead_Reconciliation 2" xfId="9026"/>
    <cellStyle name="_TableHead_Reconciliation 3" xfId="38153"/>
    <cellStyle name="_TableHead_Reconciliation_DIMAS" xfId="6374"/>
    <cellStyle name="_TableHead_Reconciliation_ELSAUZAL" xfId="52770"/>
    <cellStyle name="_TableHead_Reconciliation_FILOS" xfId="23776"/>
    <cellStyle name="_TableHead_Reconciliation_MAA100 100%" xfId="9594"/>
    <cellStyle name="_TableHead_Reconciliation_MAA100 37.5%" xfId="41871"/>
    <cellStyle name="_TableHead_Reconciliation_MARIGOLD 100%" xfId="16502"/>
    <cellStyle name="_TableHead_Reconciliation_MARLIN Manual" xfId="25389"/>
    <cellStyle name="_TableHead_Reconciliation_NUKAY" xfId="48123"/>
    <cellStyle name="_TableHead_Reconciliation_PSQUITO" xfId="46476"/>
    <cellStyle name="_TableHead_Reconciliation_Reconciliation" xfId="41821"/>
    <cellStyle name="_TableHead_SANMARTIN" xfId="26991"/>
    <cellStyle name="_TableHead_SANMARTIN 2" xfId="11376"/>
    <cellStyle name="_TableHead_SANMARTIN 3" xfId="11766"/>
    <cellStyle name="_TableHead_SANMARTIN_DIMAS" xfId="51451"/>
    <cellStyle name="_TableHead_SANMARTIN_ELSAUZAL" xfId="34621"/>
    <cellStyle name="_TableHead_SANMARTIN_FILOS" xfId="46183"/>
    <cellStyle name="_TableHead_SANMARTIN_MAA100 100%" xfId="30038"/>
    <cellStyle name="_TableHead_SANMARTIN_MAA100 37.5%" xfId="40340"/>
    <cellStyle name="_TableHead_SANMARTIN_MARLIN Manual" xfId="48676"/>
    <cellStyle name="_TableHead_SANMARTIN_NUKAY" xfId="16508"/>
    <cellStyle name="_TableHead_SANMARTIN_PSQUITO" xfId="1690"/>
    <cellStyle name="_TableHead_SANMARTIN_Reconciliation" xfId="46492"/>
    <cellStyle name="_TableSuperHead" xfId="47286"/>
    <cellStyle name="_TableSuperHead 10" xfId="11631"/>
    <cellStyle name="_TableSuperHead 11" xfId="48315"/>
    <cellStyle name="_TableSuperHead 12" xfId="39770"/>
    <cellStyle name="_TableSuperHead 13" xfId="35767"/>
    <cellStyle name="_TableSuperHead 14" xfId="143"/>
    <cellStyle name="_TableSuperHead 15" xfId="24669"/>
    <cellStyle name="_TableSuperHead 16" xfId="25460"/>
    <cellStyle name="_TableSuperHead 17" xfId="31238"/>
    <cellStyle name="_TableSuperHead 18" xfId="28636"/>
    <cellStyle name="_TableSuperHead 19" xfId="36494"/>
    <cellStyle name="_TableSuperHead 2" xfId="47432"/>
    <cellStyle name="_TableSuperHead 2 2" xfId="10459"/>
    <cellStyle name="_TableSuperHead 20" xfId="47766"/>
    <cellStyle name="_TableSuperHead 21" xfId="35419"/>
    <cellStyle name="_TableSuperHead 22" xfId="28273"/>
    <cellStyle name="_TableSuperHead 23" xfId="18685"/>
    <cellStyle name="_TableSuperHead 24" xfId="43034"/>
    <cellStyle name="_TableSuperHead 25" xfId="45937"/>
    <cellStyle name="_TableSuperHead 26" xfId="47804"/>
    <cellStyle name="_TableSuperHead 27" xfId="25746"/>
    <cellStyle name="_TableSuperHead 28" xfId="6544"/>
    <cellStyle name="_TableSuperHead 29" xfId="23125"/>
    <cellStyle name="_TableSuperHead 3" xfId="51200"/>
    <cellStyle name="_TableSuperHead 30" xfId="13380"/>
    <cellStyle name="_TableSuperHead 31" xfId="23805"/>
    <cellStyle name="_TableSuperHead 32" xfId="37029"/>
    <cellStyle name="_TableSuperHead 33" xfId="34634"/>
    <cellStyle name="_TableSuperHead 34" xfId="41657"/>
    <cellStyle name="_TableSuperHead 35" xfId="35878"/>
    <cellStyle name="_TableSuperHead 36" xfId="17294"/>
    <cellStyle name="_TableSuperHead 37" xfId="53150"/>
    <cellStyle name="_TableSuperHead 38" xfId="42501"/>
    <cellStyle name="_TableSuperHead 39" xfId="38854"/>
    <cellStyle name="_TableSuperHead 4" xfId="39666"/>
    <cellStyle name="_TableSuperHead 40" xfId="50158"/>
    <cellStyle name="_TableSuperHead 41" xfId="8376"/>
    <cellStyle name="_TableSuperHead 42" xfId="22719"/>
    <cellStyle name="_TableSuperHead 43" xfId="52478"/>
    <cellStyle name="_TableSuperHead 44" xfId="26562"/>
    <cellStyle name="_TableSuperHead 45" xfId="49395"/>
    <cellStyle name="_TableSuperHead 46" xfId="2026"/>
    <cellStyle name="_TableSuperHead 47" xfId="18562"/>
    <cellStyle name="_TableSuperHead 48" xfId="19960"/>
    <cellStyle name="_TableSuperHead 49" xfId="14771"/>
    <cellStyle name="_TableSuperHead 5" xfId="22775"/>
    <cellStyle name="_TableSuperHead 6" xfId="35089"/>
    <cellStyle name="_TableSuperHead 7" xfId="2351"/>
    <cellStyle name="_TableSuperHead 8" xfId="32411"/>
    <cellStyle name="_TableSuperHead 9" xfId="6721"/>
    <cellStyle name="_TableSuperHead_Reconciliation" xfId="51498"/>
    <cellStyle name="_TableSuperHead_Reconciliation 2" xfId="36721"/>
    <cellStyle name="_TableSuperHead_Reconciliation 3" xfId="46346"/>
    <cellStyle name="_TableSuperHead_Reconciliation_DIMAS" xfId="5338"/>
    <cellStyle name="_TableSuperHead_Reconciliation_ELSAUZAL" xfId="32191"/>
    <cellStyle name="_TableSuperHead_Reconciliation_FILOS" xfId="29614"/>
    <cellStyle name="_TableSuperHead_Reconciliation_MAA100 100%" xfId="29278"/>
    <cellStyle name="_TableSuperHead_Reconciliation_MAA100 37.5%" xfId="41794"/>
    <cellStyle name="_TableSuperHead_Reconciliation_MARIGOLD 100%" xfId="29673"/>
    <cellStyle name="_TableSuperHead_Reconciliation_MARLIN Manual" xfId="12117"/>
    <cellStyle name="_TableSuperHead_Reconciliation_NUKAY" xfId="14395"/>
    <cellStyle name="_TableSuperHead_Reconciliation_PSQUITO" xfId="33494"/>
    <cellStyle name="_TableSuperHead_Reconciliation_Reconciliation" xfId="17529"/>
    <cellStyle name="_TableSuperHead_SANMARTIN" xfId="7430"/>
    <cellStyle name="_TableSuperHead_SANMARTIN 2" xfId="47489"/>
    <cellStyle name="_TableSuperHead_SANMARTIN 3" xfId="5062"/>
    <cellStyle name="_TableSuperHead_SANMARTIN_DIMAS" xfId="41617"/>
    <cellStyle name="_TableSuperHead_SANMARTIN_ELSAUZAL" xfId="721"/>
    <cellStyle name="_TableSuperHead_SANMARTIN_FILOS" xfId="7002"/>
    <cellStyle name="_TableSuperHead_SANMARTIN_MAA100 100%" xfId="855"/>
    <cellStyle name="_TableSuperHead_SANMARTIN_MAA100 37.5%" xfId="28390"/>
    <cellStyle name="_TableSuperHead_SANMARTIN_MARLIN Manual" xfId="50340"/>
    <cellStyle name="_TableSuperHead_SANMARTIN_NUKAY" xfId="41579"/>
    <cellStyle name="_TableSuperHead_SANMARTIN_PSQUITO" xfId="8745"/>
    <cellStyle name="_TableSuperHead_SANMARTIN_Reconciliation" xfId="53143"/>
    <cellStyle name="_Tintaya Base Case v24" xfId="36593"/>
    <cellStyle name="_TRADE-OFF V4" xfId="8103"/>
    <cellStyle name="_Variance analysis-Canada 20070907" xfId="33804"/>
    <cellStyle name="_Variance analysis-Canada 20070907 2" xfId="46689"/>
    <cellStyle name="_WAR_HEDGE_model 23-03-06" xfId="4276"/>
    <cellStyle name="_Working file Multiple valuation 20.12.04" xfId="30339"/>
    <cellStyle name="_Working file WACC 07.02.05" xfId="671"/>
    <cellStyle name="_Working file_BOL_INM_31.03.06" xfId="9881"/>
    <cellStyle name="_XCu Quarterly Performance Measures Q3 2008 - Divisions_V3Sep08" xfId="44227"/>
    <cellStyle name="_XCu Quarterly Performance Measures Q3 2008 - Divisions_V3Sep08 2" xfId="23558"/>
    <cellStyle name="_YTD C1" xfId="16582"/>
    <cellStyle name="_YTD C1 2" xfId="7742"/>
    <cellStyle name="_YTD C1 2 10" xfId="33132"/>
    <cellStyle name="_YTD C1 2 10 2" xfId="5162"/>
    <cellStyle name="_YTD C1 2 10 2 2" xfId="2910"/>
    <cellStyle name="_YTD C1 2 10 3" xfId="14016"/>
    <cellStyle name="_YTD C1 2 11" xfId="2250"/>
    <cellStyle name="_YTD C1 2 11 2" xfId="40854"/>
    <cellStyle name="_YTD C1 2 11 2 2" xfId="19844"/>
    <cellStyle name="_YTD C1 2 11 3" xfId="37627"/>
    <cellStyle name="_YTD C1 2 12" xfId="48616"/>
    <cellStyle name="_YTD C1 2 12 2" xfId="4335"/>
    <cellStyle name="_YTD C1 2 12 2 2" xfId="6449"/>
    <cellStyle name="_YTD C1 2 12 3" xfId="47210"/>
    <cellStyle name="_YTD C1 2 13" xfId="25678"/>
    <cellStyle name="_YTD C1 2 13 2" xfId="26535"/>
    <cellStyle name="_YTD C1 2 13 2 2" xfId="5234"/>
    <cellStyle name="_YTD C1 2 13 3" xfId="28255"/>
    <cellStyle name="_YTD C1 2 14" xfId="22006"/>
    <cellStyle name="_YTD C1 2 14 2" xfId="28570"/>
    <cellStyle name="_YTD C1 2 14 2 2" xfId="14123"/>
    <cellStyle name="_YTD C1 2 14 3" xfId="22005"/>
    <cellStyle name="_YTD C1 2 15" xfId="18522"/>
    <cellStyle name="_YTD C1 2 15 2" xfId="50442"/>
    <cellStyle name="_YTD C1 2 15 2 2" xfId="39318"/>
    <cellStyle name="_YTD C1 2 15 3" xfId="35326"/>
    <cellStyle name="_YTD C1 2 16" xfId="29480"/>
    <cellStyle name="_YTD C1 2 16 2" xfId="25937"/>
    <cellStyle name="_YTD C1 2 16 2 2" xfId="49984"/>
    <cellStyle name="_YTD C1 2 16 3" xfId="1977"/>
    <cellStyle name="_YTD C1 2 17" xfId="40390"/>
    <cellStyle name="_YTD C1 2 17 2" xfId="32883"/>
    <cellStyle name="_YTD C1 2 17 2 2" xfId="42829"/>
    <cellStyle name="_YTD C1 2 17 3" xfId="26092"/>
    <cellStyle name="_YTD C1 2 18" xfId="37174"/>
    <cellStyle name="_YTD C1 2 18 2" xfId="41550"/>
    <cellStyle name="_YTD C1 2 18 2 2" xfId="43386"/>
    <cellStyle name="_YTD C1 2 18 3" xfId="8736"/>
    <cellStyle name="_YTD C1 2 19" xfId="4065"/>
    <cellStyle name="_YTD C1 2 19 2" xfId="51469"/>
    <cellStyle name="_YTD C1 2 19 2 2" xfId="12303"/>
    <cellStyle name="_YTD C1 2 19 3" xfId="18809"/>
    <cellStyle name="_YTD C1 2 2" xfId="8863"/>
    <cellStyle name="_YTD C1 2 2 10" xfId="16901"/>
    <cellStyle name="_YTD C1 2 2 10 2" xfId="13479"/>
    <cellStyle name="_YTD C1 2 2 10 2 2" xfId="1702"/>
    <cellStyle name="_YTD C1 2 2 10 3" xfId="50827"/>
    <cellStyle name="_YTD C1 2 2 11" xfId="30508"/>
    <cellStyle name="_YTD C1 2 2 11 2" xfId="47714"/>
    <cellStyle name="_YTD C1 2 2 11 2 2" xfId="22173"/>
    <cellStyle name="_YTD C1 2 2 11 3" xfId="16009"/>
    <cellStyle name="_YTD C1 2 2 12" xfId="15594"/>
    <cellStyle name="_YTD C1 2 2 12 2" xfId="6745"/>
    <cellStyle name="_YTD C1 2 2 12 2 2" xfId="48043"/>
    <cellStyle name="_YTD C1 2 2 12 3" xfId="2023"/>
    <cellStyle name="_YTD C1 2 2 13" xfId="32710"/>
    <cellStyle name="_YTD C1 2 2 13 2" xfId="3510"/>
    <cellStyle name="_YTD C1 2 2 13 2 2" xfId="37578"/>
    <cellStyle name="_YTD C1 2 2 13 3" xfId="5596"/>
    <cellStyle name="_YTD C1 2 2 14" xfId="22616"/>
    <cellStyle name="_YTD C1 2 2 14 2" xfId="5460"/>
    <cellStyle name="_YTD C1 2 2 14 2 2" xfId="45243"/>
    <cellStyle name="_YTD C1 2 2 14 3" xfId="15886"/>
    <cellStyle name="_YTD C1 2 2 15" xfId="1636"/>
    <cellStyle name="_YTD C1 2 2 15 2" xfId="24542"/>
    <cellStyle name="_YTD C1 2 2 15 2 2" xfId="3161"/>
    <cellStyle name="_YTD C1 2 2 15 3" xfId="53035"/>
    <cellStyle name="_YTD C1 2 2 16" xfId="47729"/>
    <cellStyle name="_YTD C1 2 2 16 2" xfId="45949"/>
    <cellStyle name="_YTD C1 2 2 16 2 2" xfId="9762"/>
    <cellStyle name="_YTD C1 2 2 16 3" xfId="4021"/>
    <cellStyle name="_YTD C1 2 2 17" xfId="21162"/>
    <cellStyle name="_YTD C1 2 2 17 2" xfId="23173"/>
    <cellStyle name="_YTD C1 2 2 17 2 2" xfId="15440"/>
    <cellStyle name="_YTD C1 2 2 17 3" xfId="46314"/>
    <cellStyle name="_YTD C1 2 2 18" xfId="3465"/>
    <cellStyle name="_YTD C1 2 2 18 2" xfId="48612"/>
    <cellStyle name="_YTD C1 2 2 18 2 2" xfId="26101"/>
    <cellStyle name="_YTD C1 2 2 18 3" xfId="19548"/>
    <cellStyle name="_YTD C1 2 2 19" xfId="4961"/>
    <cellStyle name="_YTD C1 2 2 19 2" xfId="7473"/>
    <cellStyle name="_YTD C1 2 2 19 2 2" xfId="14320"/>
    <cellStyle name="_YTD C1 2 2 19 3" xfId="44946"/>
    <cellStyle name="_YTD C1 2 2 2" xfId="50097"/>
    <cellStyle name="_YTD C1 2 2 2 2" xfId="9220"/>
    <cellStyle name="_YTD C1 2 2 2 2 2" xfId="7966"/>
    <cellStyle name="_YTD C1 2 2 2 3" xfId="8911"/>
    <cellStyle name="_YTD C1 2 2 20" xfId="51550"/>
    <cellStyle name="_YTD C1 2 2 20 2" xfId="51666"/>
    <cellStyle name="_YTD C1 2 2 20 2 2" xfId="28376"/>
    <cellStyle name="_YTD C1 2 2 20 3" xfId="1698"/>
    <cellStyle name="_YTD C1 2 2 21" xfId="50048"/>
    <cellStyle name="_YTD C1 2 2 21 2" xfId="48574"/>
    <cellStyle name="_YTD C1 2 2 22" xfId="5368"/>
    <cellStyle name="_YTD C1 2 2 3" xfId="22004"/>
    <cellStyle name="_YTD C1 2 2 3 2" xfId="47420"/>
    <cellStyle name="_YTD C1 2 2 3 2 2" xfId="36981"/>
    <cellStyle name="_YTD C1 2 2 3 3" xfId="39988"/>
    <cellStyle name="_YTD C1 2 2 4" xfId="1015"/>
    <cellStyle name="_YTD C1 2 2 4 2" xfId="16241"/>
    <cellStyle name="_YTD C1 2 2 4 2 2" xfId="16634"/>
    <cellStyle name="_YTD C1 2 2 4 3" xfId="5126"/>
    <cellStyle name="_YTD C1 2 2 5" xfId="15905"/>
    <cellStyle name="_YTD C1 2 2 5 2" xfId="38312"/>
    <cellStyle name="_YTD C1 2 2 5 2 2" xfId="17585"/>
    <cellStyle name="_YTD C1 2 2 5 3" xfId="25922"/>
    <cellStyle name="_YTD C1 2 2 6" xfId="19794"/>
    <cellStyle name="_YTD C1 2 2 6 2" xfId="48683"/>
    <cellStyle name="_YTD C1 2 2 6 2 2" xfId="627"/>
    <cellStyle name="_YTD C1 2 2 6 3" xfId="13081"/>
    <cellStyle name="_YTD C1 2 2 7" xfId="8785"/>
    <cellStyle name="_YTD C1 2 2 7 2" xfId="49595"/>
    <cellStyle name="_YTD C1 2 2 7 2 2" xfId="34283"/>
    <cellStyle name="_YTD C1 2 2 7 3" xfId="37614"/>
    <cellStyle name="_YTD C1 2 2 8" xfId="35291"/>
    <cellStyle name="_YTD C1 2 2 8 2" xfId="446"/>
    <cellStyle name="_YTD C1 2 2 8 2 2" xfId="20711"/>
    <cellStyle name="_YTD C1 2 2 8 3" xfId="38636"/>
    <cellStyle name="_YTD C1 2 2 9" xfId="16312"/>
    <cellStyle name="_YTD C1 2 2 9 2" xfId="39379"/>
    <cellStyle name="_YTD C1 2 2 9 2 2" xfId="33186"/>
    <cellStyle name="_YTD C1 2 2 9 3" xfId="2383"/>
    <cellStyle name="_YTD C1 2 20" xfId="34218"/>
    <cellStyle name="_YTD C1 2 20 2" xfId="49722"/>
    <cellStyle name="_YTD C1 2 20 2 2" xfId="3931"/>
    <cellStyle name="_YTD C1 2 20 3" xfId="18254"/>
    <cellStyle name="_YTD C1 2 21" xfId="8632"/>
    <cellStyle name="_YTD C1 2 21 2" xfId="22897"/>
    <cellStyle name="_YTD C1 2 21 2 2" xfId="51036"/>
    <cellStyle name="_YTD C1 2 21 3" xfId="22924"/>
    <cellStyle name="_YTD C1 2 22" xfId="52938"/>
    <cellStyle name="_YTD C1 2 22 2" xfId="46258"/>
    <cellStyle name="_YTD C1 2 23" xfId="25808"/>
    <cellStyle name="_YTD C1 2 3" xfId="34660"/>
    <cellStyle name="_YTD C1 2 3 2" xfId="7752"/>
    <cellStyle name="_YTD C1 2 3 2 2" xfId="23219"/>
    <cellStyle name="_YTD C1 2 3 3" xfId="48853"/>
    <cellStyle name="_YTD C1 2 4" xfId="43097"/>
    <cellStyle name="_YTD C1 2 4 2" xfId="13742"/>
    <cellStyle name="_YTD C1 2 4 2 2" xfId="37063"/>
    <cellStyle name="_YTD C1 2 4 3" xfId="43603"/>
    <cellStyle name="_YTD C1 2 5" xfId="10357"/>
    <cellStyle name="_YTD C1 2 5 2" xfId="38283"/>
    <cellStyle name="_YTD C1 2 5 2 2" xfId="47928"/>
    <cellStyle name="_YTD C1 2 5 3" xfId="39804"/>
    <cellStyle name="_YTD C1 2 6" xfId="20797"/>
    <cellStyle name="_YTD C1 2 6 2" xfId="31063"/>
    <cellStyle name="_YTD C1 2 6 2 2" xfId="46031"/>
    <cellStyle name="_YTD C1 2 6 3" xfId="5922"/>
    <cellStyle name="_YTD C1 2 7" xfId="35187"/>
    <cellStyle name="_YTD C1 2 7 2" xfId="52585"/>
    <cellStyle name="_YTD C1 2 7 2 2" xfId="11157"/>
    <cellStyle name="_YTD C1 2 7 3" xfId="51355"/>
    <cellStyle name="_YTD C1 2 8" xfId="32911"/>
    <cellStyle name="_YTD C1 2 8 2" xfId="5102"/>
    <cellStyle name="_YTD C1 2 8 2 2" xfId="42867"/>
    <cellStyle name="_YTD C1 2 8 3" xfId="18164"/>
    <cellStyle name="_YTD C1 2 9" xfId="50113"/>
    <cellStyle name="_YTD C1 2 9 2" xfId="36460"/>
    <cellStyle name="_YTD C1 2 9 2 2" xfId="14602"/>
    <cellStyle name="_YTD C1 2 9 3" xfId="27569"/>
    <cellStyle name="_YTD C1 3" xfId="13143"/>
    <cellStyle name="_YTD C1 3 10" xfId="53258"/>
    <cellStyle name="_YTD C1 3 10 2" xfId="7993"/>
    <cellStyle name="_YTD C1 3 10 2 2" xfId="33522"/>
    <cellStyle name="_YTD C1 3 10 3" xfId="4809"/>
    <cellStyle name="_YTD C1 3 11" xfId="16164"/>
    <cellStyle name="_YTD C1 3 11 2" xfId="7444"/>
    <cellStyle name="_YTD C1 3 11 2 2" xfId="41323"/>
    <cellStyle name="_YTD C1 3 11 3" xfId="30138"/>
    <cellStyle name="_YTD C1 3 12" xfId="14614"/>
    <cellStyle name="_YTD C1 3 12 2" xfId="26875"/>
    <cellStyle name="_YTD C1 3 12 2 2" xfId="24826"/>
    <cellStyle name="_YTD C1 3 12 3" xfId="47546"/>
    <cellStyle name="_YTD C1 3 13" xfId="5812"/>
    <cellStyle name="_YTD C1 3 13 2" xfId="26657"/>
    <cellStyle name="_YTD C1 3 13 2 2" xfId="20667"/>
    <cellStyle name="_YTD C1 3 13 3" xfId="6224"/>
    <cellStyle name="_YTD C1 3 14" xfId="12357"/>
    <cellStyle name="_YTD C1 3 14 2" xfId="773"/>
    <cellStyle name="_YTD C1 3 14 2 2" xfId="27151"/>
    <cellStyle name="_YTD C1 3 14 3" xfId="53140"/>
    <cellStyle name="_YTD C1 3 15" xfId="6532"/>
    <cellStyle name="_YTD C1 3 15 2" xfId="46025"/>
    <cellStyle name="_YTD C1 3 15 2 2" xfId="29657"/>
    <cellStyle name="_YTD C1 3 15 3" xfId="6168"/>
    <cellStyle name="_YTD C1 3 16" xfId="35174"/>
    <cellStyle name="_YTD C1 3 16 2" xfId="28131"/>
    <cellStyle name="_YTD C1 3 16 2 2" xfId="6738"/>
    <cellStyle name="_YTD C1 3 16 3" xfId="9794"/>
    <cellStyle name="_YTD C1 3 17" xfId="36346"/>
    <cellStyle name="_YTD C1 3 17 2" xfId="27334"/>
    <cellStyle name="_YTD C1 3 17 2 2" xfId="3471"/>
    <cellStyle name="_YTD C1 3 17 3" xfId="25759"/>
    <cellStyle name="_YTD C1 3 18" xfId="12640"/>
    <cellStyle name="_YTD C1 3 18 2" xfId="24370"/>
    <cellStyle name="_YTD C1 3 18 2 2" xfId="4379"/>
    <cellStyle name="_YTD C1 3 18 3" xfId="38773"/>
    <cellStyle name="_YTD C1 3 19" xfId="40102"/>
    <cellStyle name="_YTD C1 3 19 2" xfId="14938"/>
    <cellStyle name="_YTD C1 3 19 2 2" xfId="28940"/>
    <cellStyle name="_YTD C1 3 19 3" xfId="30761"/>
    <cellStyle name="_YTD C1 3 2" xfId="44951"/>
    <cellStyle name="_YTD C1 3 2 2" xfId="40193"/>
    <cellStyle name="_YTD C1 3 2 2 2" xfId="42337"/>
    <cellStyle name="_YTD C1 3 2 3" xfId="26998"/>
    <cellStyle name="_YTD C1 3 20" xfId="1967"/>
    <cellStyle name="_YTD C1 3 20 2" xfId="47191"/>
    <cellStyle name="_YTD C1 3 20 2 2" xfId="1800"/>
    <cellStyle name="_YTD C1 3 20 3" xfId="38891"/>
    <cellStyle name="_YTD C1 3 21" xfId="12237"/>
    <cellStyle name="_YTD C1 3 21 2" xfId="16985"/>
    <cellStyle name="_YTD C1 3 22" xfId="47341"/>
    <cellStyle name="_YTD C1 3 3" xfId="25666"/>
    <cellStyle name="_YTD C1 3 3 2" xfId="34980"/>
    <cellStyle name="_YTD C1 3 3 2 2" xfId="9845"/>
    <cellStyle name="_YTD C1 3 3 3" xfId="42454"/>
    <cellStyle name="_YTD C1 3 4" xfId="51499"/>
    <cellStyle name="_YTD C1 3 4 2" xfId="12304"/>
    <cellStyle name="_YTD C1 3 4 2 2" xfId="39976"/>
    <cellStyle name="_YTD C1 3 4 3" xfId="3808"/>
    <cellStyle name="_YTD C1 3 5" xfId="13077"/>
    <cellStyle name="_YTD C1 3 5 2" xfId="37052"/>
    <cellStyle name="_YTD C1 3 5 2 2" xfId="36747"/>
    <cellStyle name="_YTD C1 3 5 3" xfId="10951"/>
    <cellStyle name="_YTD C1 3 6" xfId="7094"/>
    <cellStyle name="_YTD C1 3 6 2" xfId="38916"/>
    <cellStyle name="_YTD C1 3 6 2 2" xfId="42679"/>
    <cellStyle name="_YTD C1 3 6 3" xfId="27347"/>
    <cellStyle name="_YTD C1 3 7" xfId="14999"/>
    <cellStyle name="_YTD C1 3 7 2" xfId="33614"/>
    <cellStyle name="_YTD C1 3 7 2 2" xfId="7862"/>
    <cellStyle name="_YTD C1 3 7 3" xfId="29631"/>
    <cellStyle name="_YTD C1 3 8" xfId="12897"/>
    <cellStyle name="_YTD C1 3 8 2" xfId="33446"/>
    <cellStyle name="_YTD C1 3 8 2 2" xfId="25338"/>
    <cellStyle name="_YTD C1 3 8 3" xfId="14848"/>
    <cellStyle name="_YTD C1 3 9" xfId="31537"/>
    <cellStyle name="_YTD C1 3 9 2" xfId="8612"/>
    <cellStyle name="_YTD C1 3 9 2 2" xfId="41692"/>
    <cellStyle name="_YTD C1 3 9 3" xfId="32867"/>
    <cellStyle name="_YTD C1 4" xfId="53194"/>
    <cellStyle name="_YTD C1 4 2" xfId="11083"/>
    <cellStyle name="_YTD C1 4 2 2" xfId="18015"/>
    <cellStyle name="_YTD C1 4 3" xfId="42745"/>
    <cellStyle name="_YTD C1 5" xfId="13047"/>
    <cellStyle name="_YTD C1 5 2" xfId="45332"/>
    <cellStyle name="_YTD C1 5 2 2" xfId="12095"/>
    <cellStyle name="_YTD C1 5 3" xfId="48184"/>
    <cellStyle name="_YTD C1 6" xfId="3530"/>
    <cellStyle name="_YTD C1 6 2" xfId="40208"/>
    <cellStyle name="_YTD C1 6 2 2" xfId="27896"/>
    <cellStyle name="_YTD C1 6 3" xfId="25927"/>
    <cellStyle name="_YTD C1 7" xfId="14121"/>
    <cellStyle name="_YTD C1_1" xfId="47661"/>
    <cellStyle name="_YTD C1_1 2" xfId="36945"/>
    <cellStyle name="_zinc P&amp;L" xfId="14131"/>
    <cellStyle name="_zinc P&amp;L 2" xfId="50429"/>
    <cellStyle name="??" xfId="35889"/>
    <cellStyle name="?? [0.00]_PERSONAL" xfId="16893"/>
    <cellStyle name="?? [0]_RESULTS" xfId="45242"/>
    <cellStyle name="?? 2" xfId="24760"/>
    <cellStyle name="?? 3" xfId="49591"/>
    <cellStyle name="?? 4" xfId="41415"/>
    <cellStyle name="?? 5" xfId="4074"/>
    <cellStyle name="??_Delta NPV Waterfal Template 06-07 Rev" xfId="4139"/>
    <cellStyle name="???_RESULTS" xfId="22649"/>
    <cellStyle name="???? [0.00]_PERSONAL" xfId="21067"/>
    <cellStyle name="????_PERSONAL" xfId="53286"/>
    <cellStyle name="???[0]_RESULTS" xfId="12989"/>
    <cellStyle name="’ћѓћ‚›‰" xfId="9511"/>
    <cellStyle name="’ћѓћ‚›‰ 10" xfId="51968"/>
    <cellStyle name="’ћѓћ‚›‰ 10 2" xfId="15253"/>
    <cellStyle name="’ћѓћ‚›‰ 10 3" xfId="6167"/>
    <cellStyle name="’ћѓћ‚›‰ 10 4" xfId="40559"/>
    <cellStyle name="’ћѓћ‚›‰ 11" xfId="1446"/>
    <cellStyle name="’ћѓћ‚›‰ 11 2" xfId="44422"/>
    <cellStyle name="’ћѓћ‚›‰ 11 3" xfId="30691"/>
    <cellStyle name="’ћѓћ‚›‰ 11 4" xfId="5155"/>
    <cellStyle name="’ћѓћ‚›‰ 12" xfId="37533"/>
    <cellStyle name="’ћѓћ‚›‰ 12 2" xfId="42487"/>
    <cellStyle name="’ћѓћ‚›‰ 12 3" xfId="2755"/>
    <cellStyle name="’ћѓћ‚›‰ 12 4" xfId="9958"/>
    <cellStyle name="’ћѓћ‚›‰ 13" xfId="33145"/>
    <cellStyle name="’ћѓћ‚›‰ 13 2" xfId="43434"/>
    <cellStyle name="’ћѓћ‚›‰ 13 3" xfId="13157"/>
    <cellStyle name="’ћѓћ‚›‰ 13 4" xfId="32802"/>
    <cellStyle name="’ћѓћ‚›‰ 14" xfId="41510"/>
    <cellStyle name="’ћѓћ‚›‰ 14 2" xfId="22733"/>
    <cellStyle name="’ћѓћ‚›‰ 14 3" xfId="9987"/>
    <cellStyle name="’ћѓћ‚›‰ 14 4" xfId="30527"/>
    <cellStyle name="’ћѓћ‚›‰ 15" xfId="35664"/>
    <cellStyle name="’ћѓћ‚›‰ 15 2" xfId="36508"/>
    <cellStyle name="’ћѓћ‚›‰ 15 3" xfId="16955"/>
    <cellStyle name="’ћѓћ‚›‰ 15 4" xfId="26067"/>
    <cellStyle name="’ћѓћ‚›‰ 16" xfId="10895"/>
    <cellStyle name="’ћѓћ‚›‰ 16 2" xfId="30607"/>
    <cellStyle name="’ћѓћ‚›‰ 16 3" xfId="50095"/>
    <cellStyle name="’ћѓћ‚›‰ 16 4" xfId="27266"/>
    <cellStyle name="’ћѓћ‚›‰ 17" xfId="4493"/>
    <cellStyle name="’ћѓћ‚›‰ 17 2" xfId="39940"/>
    <cellStyle name="’ћѓћ‚›‰ 17 3" xfId="43040"/>
    <cellStyle name="’ћѓћ‚›‰ 17 4" xfId="32554"/>
    <cellStyle name="’ћѓћ‚›‰ 18" xfId="51863"/>
    <cellStyle name="’ћѓћ‚›‰ 18 2" xfId="25998"/>
    <cellStyle name="’ћѓћ‚›‰ 18 3" xfId="25529"/>
    <cellStyle name="’ћѓћ‚›‰ 18 4" xfId="5374"/>
    <cellStyle name="’ћѓћ‚›‰ 19" xfId="21851"/>
    <cellStyle name="’ћѓћ‚›‰ 19 2" xfId="50021"/>
    <cellStyle name="’ћѓћ‚›‰ 19 3" xfId="2875"/>
    <cellStyle name="’ћѓћ‚›‰ 19 4" xfId="13134"/>
    <cellStyle name="’ћѓћ‚›‰ 2" xfId="40684"/>
    <cellStyle name="’ћѓћ‚›‰ 2 10" xfId="38165"/>
    <cellStyle name="’ћѓћ‚›‰ 2 10 2" xfId="24331"/>
    <cellStyle name="’ћѓћ‚›‰ 2 10 2 2" xfId="15199"/>
    <cellStyle name="’ћѓћ‚›‰ 2 10 2 3" xfId="35500"/>
    <cellStyle name="’ћѓћ‚›‰ 2 10 2 4" xfId="27803"/>
    <cellStyle name="’ћѓћ‚›‰ 2 10 3" xfId="33526"/>
    <cellStyle name="’ћѓћ‚›‰ 2 10 4" xfId="6767"/>
    <cellStyle name="’ћѓћ‚›‰ 2 10 5" xfId="44333"/>
    <cellStyle name="’ћѓћ‚›‰ 2 11" xfId="49799"/>
    <cellStyle name="’ћѓћ‚›‰ 2 11 2" xfId="3443"/>
    <cellStyle name="’ћѓћ‚›‰ 2 11 2 2" xfId="5464"/>
    <cellStyle name="’ћѓћ‚›‰ 2 11 2 3" xfId="49832"/>
    <cellStyle name="’ћѓћ‚›‰ 2 11 2 4" xfId="38020"/>
    <cellStyle name="’ћѓћ‚›‰ 2 11 3" xfId="33204"/>
    <cellStyle name="’ћѓћ‚›‰ 2 11 4" xfId="32167"/>
    <cellStyle name="’ћѓћ‚›‰ 2 11 5" xfId="50915"/>
    <cellStyle name="’ћѓћ‚›‰ 2 12" xfId="20193"/>
    <cellStyle name="’ћѓћ‚›‰ 2 12 2" xfId="48723"/>
    <cellStyle name="’ћѓћ‚›‰ 2 12 2 2" xfId="29983"/>
    <cellStyle name="’ћѓћ‚›‰ 2 12 2 3" xfId="6386"/>
    <cellStyle name="’ћѓћ‚›‰ 2 12 2 4" xfId="34931"/>
    <cellStyle name="’ћѓћ‚›‰ 2 12 3" xfId="6730"/>
    <cellStyle name="’ћѓћ‚›‰ 2 12 4" xfId="24533"/>
    <cellStyle name="’ћѓћ‚›‰ 2 12 5" xfId="31471"/>
    <cellStyle name="’ћѓћ‚›‰ 2 13" xfId="47273"/>
    <cellStyle name="’ћѓћ‚›‰ 2 13 2" xfId="8048"/>
    <cellStyle name="’ћѓћ‚›‰ 2 13 2 2" xfId="48449"/>
    <cellStyle name="’ћѓћ‚›‰ 2 13 2 3" xfId="33390"/>
    <cellStyle name="’ћѓћ‚›‰ 2 13 2 4" xfId="26593"/>
    <cellStyle name="’ћѓћ‚›‰ 2 13 3" xfId="41559"/>
    <cellStyle name="’ћѓћ‚›‰ 2 13 4" xfId="35765"/>
    <cellStyle name="’ћѓћ‚›‰ 2 13 5" xfId="2316"/>
    <cellStyle name="’ћѓћ‚›‰ 2 14" xfId="50870"/>
    <cellStyle name="’ћѓћ‚›‰ 2 14 2" xfId="29515"/>
    <cellStyle name="’ћѓћ‚›‰ 2 14 2 2" xfId="47052"/>
    <cellStyle name="’ћѓћ‚›‰ 2 14 2 3" xfId="48866"/>
    <cellStyle name="’ћѓћ‚›‰ 2 14 2 4" xfId="19865"/>
    <cellStyle name="’ћѓћ‚›‰ 2 14 3" xfId="40242"/>
    <cellStyle name="’ћѓћ‚›‰ 2 14 4" xfId="28314"/>
    <cellStyle name="’ћѓћ‚›‰ 2 14 5" xfId="35374"/>
    <cellStyle name="’ћѓћ‚›‰ 2 15" xfId="26889"/>
    <cellStyle name="’ћѓћ‚›‰ 2 15 2" xfId="43854"/>
    <cellStyle name="’ћѓћ‚›‰ 2 15 2 2" xfId="27548"/>
    <cellStyle name="’ћѓћ‚›‰ 2 15 2 3" xfId="35539"/>
    <cellStyle name="’ћѓћ‚›‰ 2 15 2 4" xfId="42977"/>
    <cellStyle name="’ћѓћ‚›‰ 2 15 3" xfId="49793"/>
    <cellStyle name="’ћѓћ‚›‰ 2 15 4" xfId="24450"/>
    <cellStyle name="’ћѓћ‚›‰ 2 15 5" xfId="19565"/>
    <cellStyle name="’ћѓћ‚›‰ 2 16" xfId="50507"/>
    <cellStyle name="’ћѓћ‚›‰ 2 16 2" xfId="3878"/>
    <cellStyle name="’ћѓћ‚›‰ 2 16 3" xfId="3115"/>
    <cellStyle name="’ћѓћ‚›‰ 2 16 4" xfId="52779"/>
    <cellStyle name="’ћѓћ‚›‰ 2 17" xfId="11738"/>
    <cellStyle name="’ћѓћ‚›‰ 2 18" xfId="38060"/>
    <cellStyle name="’ћѓћ‚›‰ 2 19" xfId="44832"/>
    <cellStyle name="’ћѓћ‚›‰ 2 2" xfId="46021"/>
    <cellStyle name="’ћѓћ‚›‰ 2 2 2" xfId="38903"/>
    <cellStyle name="’ћѓћ‚›‰ 2 2 2 2" xfId="1457"/>
    <cellStyle name="’ћѓћ‚›‰ 2 2 2 3" xfId="10287"/>
    <cellStyle name="’ћѓћ‚›‰ 2 2 2 4" xfId="31114"/>
    <cellStyle name="’ћѓћ‚›‰ 2 2 3" xfId="29075"/>
    <cellStyle name="’ћѓћ‚›‰ 2 2 4" xfId="39099"/>
    <cellStyle name="’ћѓћ‚›‰ 2 2 5" xfId="45344"/>
    <cellStyle name="’ћѓћ‚›‰ 2 20" xfId="8463"/>
    <cellStyle name="’ћѓћ‚›‰ 2 3" xfId="37620"/>
    <cellStyle name="’ћѓћ‚›‰ 2 3 2" xfId="6178"/>
    <cellStyle name="’ћѓћ‚›‰ 2 3 2 2" xfId="18802"/>
    <cellStyle name="’ћѓћ‚›‰ 2 3 2 3" xfId="3468"/>
    <cellStyle name="’ћѓћ‚›‰ 2 3 2 4" xfId="22620"/>
    <cellStyle name="’ћѓћ‚›‰ 2 3 3" xfId="22054"/>
    <cellStyle name="’ћѓћ‚›‰ 2 3 4" xfId="24082"/>
    <cellStyle name="’ћѓћ‚›‰ 2 3 5" xfId="13398"/>
    <cellStyle name="’ћѓћ‚›‰ 2 4" xfId="49854"/>
    <cellStyle name="’ћѓћ‚›‰ 2 4 2" xfId="27244"/>
    <cellStyle name="’ћѓћ‚›‰ 2 4 2 2" xfId="9262"/>
    <cellStyle name="’ћѓћ‚›‰ 2 4 2 3" xfId="16212"/>
    <cellStyle name="’ћѓћ‚›‰ 2 4 2 4" xfId="867"/>
    <cellStyle name="’ћѓћ‚›‰ 2 4 3" xfId="19617"/>
    <cellStyle name="’ћѓћ‚›‰ 2 4 4" xfId="8130"/>
    <cellStyle name="’ћѓћ‚›‰ 2 4 5" xfId="50185"/>
    <cellStyle name="’ћѓћ‚›‰ 2 5" xfId="14460"/>
    <cellStyle name="’ћѓћ‚›‰ 2 5 2" xfId="860"/>
    <cellStyle name="’ћѓћ‚›‰ 2 5 2 2" xfId="47556"/>
    <cellStyle name="’ћѓћ‚›‰ 2 5 2 3" xfId="1154"/>
    <cellStyle name="’ћѓћ‚›‰ 2 5 2 4" xfId="12169"/>
    <cellStyle name="’ћѓћ‚›‰ 2 5 3" xfId="17326"/>
    <cellStyle name="’ћѓћ‚›‰ 2 5 4" xfId="37047"/>
    <cellStyle name="’ћѓћ‚›‰ 2 5 5" xfId="36605"/>
    <cellStyle name="’ћѓћ‚›‰ 2 6" xfId="11514"/>
    <cellStyle name="’ћѓћ‚›‰ 2 6 2" xfId="8240"/>
    <cellStyle name="’ћѓћ‚›‰ 2 6 2 2" xfId="5017"/>
    <cellStyle name="’ћѓћ‚›‰ 2 6 2 3" xfId="49597"/>
    <cellStyle name="’ћѓћ‚›‰ 2 6 2 4" xfId="31631"/>
    <cellStyle name="’ћѓћ‚›‰ 2 6 3" xfId="7777"/>
    <cellStyle name="’ћѓћ‚›‰ 2 6 4" xfId="230"/>
    <cellStyle name="’ћѓћ‚›‰ 2 6 5" xfId="31437"/>
    <cellStyle name="’ћѓћ‚›‰ 2 7" xfId="22349"/>
    <cellStyle name="’ћѓћ‚›‰ 2 7 2" xfId="27945"/>
    <cellStyle name="’ћѓћ‚›‰ 2 7 2 2" xfId="8200"/>
    <cellStyle name="’ћѓћ‚›‰ 2 7 2 3" xfId="38302"/>
    <cellStyle name="’ћѓћ‚›‰ 2 7 2 4" xfId="33080"/>
    <cellStyle name="’ћѓћ‚›‰ 2 7 3" xfId="50953"/>
    <cellStyle name="’ћѓћ‚›‰ 2 7 4" xfId="11002"/>
    <cellStyle name="’ћѓћ‚›‰ 2 7 5" xfId="10790"/>
    <cellStyle name="’ћѓћ‚›‰ 2 8" xfId="13311"/>
    <cellStyle name="’ћѓћ‚›‰ 2 8 2" xfId="5537"/>
    <cellStyle name="’ћѓћ‚›‰ 2 8 2 2" xfId="26388"/>
    <cellStyle name="’ћѓћ‚›‰ 2 8 2 3" xfId="20242"/>
    <cellStyle name="’ћѓћ‚›‰ 2 8 2 4" xfId="51515"/>
    <cellStyle name="’ћѓћ‚›‰ 2 8 3" xfId="32819"/>
    <cellStyle name="’ћѓћ‚›‰ 2 8 4" xfId="21900"/>
    <cellStyle name="’ћѓћ‚›‰ 2 8 5" xfId="38984"/>
    <cellStyle name="’ћѓћ‚›‰ 2 9" xfId="20877"/>
    <cellStyle name="’ћѓћ‚›‰ 2 9 2" xfId="31839"/>
    <cellStyle name="’ћѓћ‚›‰ 2 9 2 2" xfId="38476"/>
    <cellStyle name="’ћѓћ‚›‰ 2 9 2 3" xfId="1965"/>
    <cellStyle name="’ћѓћ‚›‰ 2 9 2 4" xfId="20657"/>
    <cellStyle name="’ћѓћ‚›‰ 2 9 3" xfId="30092"/>
    <cellStyle name="’ћѓћ‚›‰ 2 9 4" xfId="13461"/>
    <cellStyle name="’ћѓћ‚›‰ 2 9 5" xfId="26590"/>
    <cellStyle name="’ћѓћ‚›‰ 20" xfId="43488"/>
    <cellStyle name="’ћѓћ‚›‰ 20 2" xfId="22372"/>
    <cellStyle name="’ћѓћ‚›‰ 20 3" xfId="14553"/>
    <cellStyle name="’ћѓћ‚›‰ 20 4" xfId="33351"/>
    <cellStyle name="’ћѓћ‚›‰ 21" xfId="11633"/>
    <cellStyle name="’ћѓћ‚›‰ 21 2" xfId="36956"/>
    <cellStyle name="’ћѓћ‚›‰ 21 3" xfId="28160"/>
    <cellStyle name="’ћѓћ‚›‰ 21 4" xfId="29861"/>
    <cellStyle name="’ћѓћ‚›‰ 22" xfId="48873"/>
    <cellStyle name="’ћѓћ‚›‰ 22 2" xfId="46710"/>
    <cellStyle name="’ћѓћ‚›‰ 22 3" xfId="17525"/>
    <cellStyle name="’ћѓћ‚›‰ 22 4" xfId="23594"/>
    <cellStyle name="’ћѓћ‚›‰ 23" xfId="20779"/>
    <cellStyle name="’ћѓћ‚›‰ 23 2" xfId="46962"/>
    <cellStyle name="’ћѓћ‚›‰ 23 3" xfId="13474"/>
    <cellStyle name="’ћѓћ‚›‰ 23 4" xfId="50432"/>
    <cellStyle name="’ћѓћ‚›‰ 24" xfId="29179"/>
    <cellStyle name="’ћѓћ‚›‰ 24 2" xfId="47671"/>
    <cellStyle name="’ћѓћ‚›‰ 24 3" xfId="32722"/>
    <cellStyle name="’ћѓћ‚›‰ 24 4" xfId="30305"/>
    <cellStyle name="’ћѓћ‚›‰ 25" xfId="32608"/>
    <cellStyle name="’ћѓћ‚›‰ 25 2" xfId="4014"/>
    <cellStyle name="’ћѓћ‚›‰ 25 3" xfId="44548"/>
    <cellStyle name="’ћѓћ‚›‰ 25 4" xfId="27659"/>
    <cellStyle name="’ћѓћ‚›‰ 26" xfId="44029"/>
    <cellStyle name="’ћѓћ‚›‰ 26 2" xfId="38067"/>
    <cellStyle name="’ћѓћ‚›‰ 26 3" xfId="24110"/>
    <cellStyle name="’ћѓћ‚›‰ 26 4" xfId="20783"/>
    <cellStyle name="’ћѓћ‚›‰ 27" xfId="7354"/>
    <cellStyle name="’ћѓћ‚›‰ 27 2" xfId="39807"/>
    <cellStyle name="’ћѓћ‚›‰ 27 3" xfId="14204"/>
    <cellStyle name="’ћѓћ‚›‰ 27 4" xfId="1434"/>
    <cellStyle name="’ћѓћ‚›‰ 28" xfId="18647"/>
    <cellStyle name="’ћѓћ‚›‰ 28 2" xfId="40549"/>
    <cellStyle name="’ћѓћ‚›‰ 28 3" xfId="32498"/>
    <cellStyle name="’ћѓћ‚›‰ 28 4" xfId="1079"/>
    <cellStyle name="’ћѓћ‚›‰ 29" xfId="20820"/>
    <cellStyle name="’ћѓћ‚›‰ 29 2" xfId="15990"/>
    <cellStyle name="’ћѓћ‚›‰ 29 3" xfId="29961"/>
    <cellStyle name="’ћѓћ‚›‰ 29 4" xfId="3798"/>
    <cellStyle name="’ћѓћ‚›‰ 3" xfId="12490"/>
    <cellStyle name="’ћѓћ‚›‰ 3 10" xfId="53359"/>
    <cellStyle name="’ћѓћ‚›‰ 3 10 2" xfId="24158"/>
    <cellStyle name="’ћѓћ‚›‰ 3 10 2 2" xfId="1932"/>
    <cellStyle name="’ћѓћ‚›‰ 3 10 2 3" xfId="12199"/>
    <cellStyle name="’ћѓћ‚›‰ 3 10 2 4" xfId="8118"/>
    <cellStyle name="’ћѓћ‚›‰ 3 10 3" xfId="16251"/>
    <cellStyle name="’ћѓћ‚›‰ 3 10 4" xfId="25859"/>
    <cellStyle name="’ћѓћ‚›‰ 3 10 5" xfId="8824"/>
    <cellStyle name="’ћѓћ‚›‰ 3 11" xfId="51891"/>
    <cellStyle name="’ћѓћ‚›‰ 3 11 2" xfId="43320"/>
    <cellStyle name="’ћѓћ‚›‰ 3 11 2 2" xfId="32683"/>
    <cellStyle name="’ћѓћ‚›‰ 3 11 2 3" xfId="15804"/>
    <cellStyle name="’ћѓћ‚›‰ 3 11 2 4" xfId="17015"/>
    <cellStyle name="’ћѓћ‚›‰ 3 11 3" xfId="19786"/>
    <cellStyle name="’ћѓћ‚›‰ 3 11 4" xfId="49573"/>
    <cellStyle name="’ћѓћ‚›‰ 3 11 5" xfId="52648"/>
    <cellStyle name="’ћѓћ‚›‰ 3 12" xfId="1484"/>
    <cellStyle name="’ћѓћ‚›‰ 3 12 2" xfId="25718"/>
    <cellStyle name="’ћѓћ‚›‰ 3 12 2 2" xfId="47062"/>
    <cellStyle name="’ћѓћ‚›‰ 3 12 2 3" xfId="7239"/>
    <cellStyle name="’ћѓћ‚›‰ 3 12 2 4" xfId="33898"/>
    <cellStyle name="’ћѓћ‚›‰ 3 12 3" xfId="24723"/>
    <cellStyle name="’ћѓћ‚›‰ 3 12 4" xfId="6264"/>
    <cellStyle name="’ћѓћ‚›‰ 3 12 5" xfId="1628"/>
    <cellStyle name="’ћѓћ‚›‰ 3 13" xfId="42417"/>
    <cellStyle name="’ћѓћ‚›‰ 3 13 2" xfId="2246"/>
    <cellStyle name="’ћѓћ‚›‰ 3 13 2 2" xfId="48399"/>
    <cellStyle name="’ћѓћ‚›‰ 3 13 2 3" xfId="3462"/>
    <cellStyle name="’ћѓћ‚›‰ 3 13 2 4" xfId="27857"/>
    <cellStyle name="’ћѓћ‚›‰ 3 13 3" xfId="35262"/>
    <cellStyle name="’ћѓћ‚›‰ 3 13 4" xfId="50960"/>
    <cellStyle name="’ћѓћ‚›‰ 3 13 5" xfId="8395"/>
    <cellStyle name="’ћѓћ‚›‰ 3 14" xfId="29939"/>
    <cellStyle name="’ћѓћ‚›‰ 3 14 2" xfId="38096"/>
    <cellStyle name="’ћѓћ‚›‰ 3 14 2 2" xfId="8096"/>
    <cellStyle name="’ћѓћ‚›‰ 3 14 2 3" xfId="17737"/>
    <cellStyle name="’ћѓћ‚›‰ 3 14 2 4" xfId="20769"/>
    <cellStyle name="’ћѓћ‚›‰ 3 14 3" xfId="36198"/>
    <cellStyle name="’ћѓћ‚›‰ 3 14 4" xfId="20501"/>
    <cellStyle name="’ћѓћ‚›‰ 3 14 5" xfId="2767"/>
    <cellStyle name="’ћѓћ‚›‰ 3 15" xfId="30000"/>
    <cellStyle name="’ћѓћ‚›‰ 3 15 2" xfId="27252"/>
    <cellStyle name="’ћѓћ‚›‰ 3 15 2 2" xfId="47388"/>
    <cellStyle name="’ћѓћ‚›‰ 3 15 2 3" xfId="34875"/>
    <cellStyle name="’ћѓћ‚›‰ 3 15 2 4" xfId="3955"/>
    <cellStyle name="’ћѓћ‚›‰ 3 15 3" xfId="46864"/>
    <cellStyle name="’ћѓћ‚›‰ 3 15 4" xfId="33953"/>
    <cellStyle name="’ћѓћ‚›‰ 3 15 5" xfId="24683"/>
    <cellStyle name="’ћѓћ‚›‰ 3 16" xfId="5069"/>
    <cellStyle name="’ћѓћ‚›‰ 3 16 2" xfId="14890"/>
    <cellStyle name="’ћѓћ‚›‰ 3 16 2 2" xfId="25256"/>
    <cellStyle name="’ћѓћ‚›‰ 3 16 2 3" xfId="34068"/>
    <cellStyle name="’ћѓћ‚›‰ 3 16 2 4" xfId="52614"/>
    <cellStyle name="’ћѓћ‚›‰ 3 16 3" xfId="35594"/>
    <cellStyle name="’ћѓћ‚›‰ 3 16 4" xfId="37500"/>
    <cellStyle name="’ћѓћ‚›‰ 3 16 5" xfId="7582"/>
    <cellStyle name="’ћѓћ‚›‰ 3 17" xfId="29567"/>
    <cellStyle name="’ћѓћ‚›‰ 3 18" xfId="36572"/>
    <cellStyle name="’ћѓћ‚›‰ 3 19" xfId="11652"/>
    <cellStyle name="’ћѓћ‚›‰ 3 2" xfId="38587"/>
    <cellStyle name="’ћѓћ‚›‰ 3 2 2" xfId="36612"/>
    <cellStyle name="’ћѓћ‚›‰ 3 2 2 2" xfId="43719"/>
    <cellStyle name="’ћѓћ‚›‰ 3 2 2 3" xfId="31561"/>
    <cellStyle name="’ћѓћ‚›‰ 3 2 2 4" xfId="27664"/>
    <cellStyle name="’ћѓћ‚›‰ 3 2 3" xfId="32923"/>
    <cellStyle name="’ћѓћ‚›‰ 3 2 4" xfId="11118"/>
    <cellStyle name="’ћѓћ‚›‰ 3 2 5" xfId="19467"/>
    <cellStyle name="’ћѓћ‚›‰ 3 20" xfId="34524"/>
    <cellStyle name="’ћѓћ‚›‰ 3 3" xfId="4363"/>
    <cellStyle name="’ћѓћ‚›‰ 3 3 2" xfId="26270"/>
    <cellStyle name="’ћѓћ‚›‰ 3 3 2 2" xfId="4391"/>
    <cellStyle name="’ћѓћ‚›‰ 3 3 2 3" xfId="8819"/>
    <cellStyle name="’ћѓћ‚›‰ 3 3 2 4" xfId="51795"/>
    <cellStyle name="’ћѓћ‚›‰ 3 3 3" xfId="20460"/>
    <cellStyle name="’ћѓћ‚›‰ 3 3 4" xfId="40065"/>
    <cellStyle name="’ћѓћ‚›‰ 3 3 5" xfId="5933"/>
    <cellStyle name="’ћѓћ‚›‰ 3 4" xfId="30511"/>
    <cellStyle name="’ћѓћ‚›‰ 3 4 2" xfId="478"/>
    <cellStyle name="’ћѓћ‚›‰ 3 4 2 2" xfId="32401"/>
    <cellStyle name="’ћѓћ‚›‰ 3 4 2 3" xfId="16797"/>
    <cellStyle name="’ћѓћ‚›‰ 3 4 2 4" xfId="42817"/>
    <cellStyle name="’ћѓћ‚›‰ 3 4 3" xfId="52908"/>
    <cellStyle name="’ћѓћ‚›‰ 3 4 4" xfId="36701"/>
    <cellStyle name="’ћѓћ‚›‰ 3 4 5" xfId="37024"/>
    <cellStyle name="’ћѓћ‚›‰ 3 5" xfId="51928"/>
    <cellStyle name="’ћѓћ‚›‰ 3 5 2" xfId="6749"/>
    <cellStyle name="’ћѓћ‚›‰ 3 5 2 2" xfId="8843"/>
    <cellStyle name="’ћѓћ‚›‰ 3 5 2 3" xfId="35798"/>
    <cellStyle name="’ћѓћ‚›‰ 3 5 2 4" xfId="11892"/>
    <cellStyle name="’ћѓћ‚›‰ 3 5 3" xfId="43176"/>
    <cellStyle name="’ћѓћ‚›‰ 3 5 4" xfId="47979"/>
    <cellStyle name="’ћѓћ‚›‰ 3 5 5" xfId="29651"/>
    <cellStyle name="’ћѓћ‚›‰ 3 6" xfId="27551"/>
    <cellStyle name="’ћѓћ‚›‰ 3 6 2" xfId="13409"/>
    <cellStyle name="’ћѓћ‚›‰ 3 6 2 2" xfId="47407"/>
    <cellStyle name="’ћѓћ‚›‰ 3 6 2 3" xfId="26725"/>
    <cellStyle name="’ћѓћ‚›‰ 3 6 2 4" xfId="11268"/>
    <cellStyle name="’ћѓћ‚›‰ 3 6 3" xfId="41520"/>
    <cellStyle name="’ћѓћ‚›‰ 3 6 4" xfId="35985"/>
    <cellStyle name="’ћѓћ‚›‰ 3 6 5" xfId="32798"/>
    <cellStyle name="’ћѓћ‚›‰ 3 7" xfId="12021"/>
    <cellStyle name="’ћѓћ‚›‰ 3 7 2" xfId="764"/>
    <cellStyle name="’ћѓћ‚›‰ 3 7 2 2" xfId="19545"/>
    <cellStyle name="’ћѓћ‚›‰ 3 7 2 3" xfId="250"/>
    <cellStyle name="’ћѓћ‚›‰ 3 7 2 4" xfId="181"/>
    <cellStyle name="’ћѓћ‚›‰ 3 7 3" xfId="23259"/>
    <cellStyle name="’ћѓћ‚›‰ 3 7 4" xfId="24244"/>
    <cellStyle name="’ћѓћ‚›‰ 3 7 5" xfId="24272"/>
    <cellStyle name="’ћѓћ‚›‰ 3 8" xfId="29902"/>
    <cellStyle name="’ћѓћ‚›‰ 3 8 2" xfId="10309"/>
    <cellStyle name="’ћѓћ‚›‰ 3 8 2 2" xfId="45935"/>
    <cellStyle name="’ћѓћ‚›‰ 3 8 2 3" xfId="28278"/>
    <cellStyle name="’ћѓћ‚›‰ 3 8 2 4" xfId="36655"/>
    <cellStyle name="’ћѓћ‚›‰ 3 8 3" xfId="42298"/>
    <cellStyle name="’ћѓћ‚›‰ 3 8 4" xfId="34300"/>
    <cellStyle name="’ћѓћ‚›‰ 3 8 5" xfId="26432"/>
    <cellStyle name="’ћѓћ‚›‰ 3 9" xfId="40999"/>
    <cellStyle name="’ћѓћ‚›‰ 3 9 2" xfId="26146"/>
    <cellStyle name="’ћѓћ‚›‰ 3 9 2 2" xfId="21375"/>
    <cellStyle name="’ћѓћ‚›‰ 3 9 2 3" xfId="52958"/>
    <cellStyle name="’ћѓћ‚›‰ 3 9 2 4" xfId="23516"/>
    <cellStyle name="’ћѓћ‚›‰ 3 9 3" xfId="26732"/>
    <cellStyle name="’ћѓћ‚›‰ 3 9 4" xfId="46953"/>
    <cellStyle name="’ћѓћ‚›‰ 3 9 5" xfId="42063"/>
    <cellStyle name="’ћѓћ‚›‰ 30" xfId="10564"/>
    <cellStyle name="’ћѓћ‚›‰ 30 2" xfId="18273"/>
    <cellStyle name="’ћѓћ‚›‰ 30 3" xfId="8464"/>
    <cellStyle name="’ћѓћ‚›‰ 30 4" xfId="28807"/>
    <cellStyle name="’ћѓћ‚›‰ 31" xfId="27441"/>
    <cellStyle name="’ћѓћ‚›‰ 31 2" xfId="47035"/>
    <cellStyle name="’ћѓћ‚›‰ 31 3" xfId="6590"/>
    <cellStyle name="’ћѓћ‚›‰ 31 4" xfId="35979"/>
    <cellStyle name="’ћѓћ‚›‰ 32" xfId="17059"/>
    <cellStyle name="’ћѓћ‚›‰ 32 2" xfId="30378"/>
    <cellStyle name="’ћѓћ‚›‰ 32 3" xfId="48879"/>
    <cellStyle name="’ћѓћ‚›‰ 32 4" xfId="4368"/>
    <cellStyle name="’ћѓћ‚›‰ 33" xfId="44865"/>
    <cellStyle name="’ћѓћ‚›‰ 33 2" xfId="22123"/>
    <cellStyle name="’ћѓћ‚›‰ 33 3" xfId="8085"/>
    <cellStyle name="’ћѓћ‚›‰ 33 4" xfId="40939"/>
    <cellStyle name="’ћѓћ‚›‰ 34" xfId="44819"/>
    <cellStyle name="’ћѓћ‚›‰ 34 2" xfId="43764"/>
    <cellStyle name="’ћѓћ‚›‰ 34 3" xfId="6232"/>
    <cellStyle name="’ћѓћ‚›‰ 34 4" xfId="45958"/>
    <cellStyle name="’ћѓћ‚›‰ 35" xfId="37922"/>
    <cellStyle name="’ћѓћ‚›‰ 35 2" xfId="41215"/>
    <cellStyle name="’ћѓћ‚›‰ 35 3" xfId="49385"/>
    <cellStyle name="’ћѓћ‚›‰ 35 4" xfId="10674"/>
    <cellStyle name="’ћѓћ‚›‰ 36" xfId="20851"/>
    <cellStyle name="’ћѓћ‚›‰ 36 2" xfId="15162"/>
    <cellStyle name="’ћѓћ‚›‰ 36 3" xfId="46190"/>
    <cellStyle name="’ћѓћ‚›‰ 36 4" xfId="37037"/>
    <cellStyle name="’ћѓћ‚›‰ 37" xfId="22949"/>
    <cellStyle name="’ћѓћ‚›‰ 37 2" xfId="41952"/>
    <cellStyle name="’ћѓћ‚›‰ 37 3" xfId="36565"/>
    <cellStyle name="’ћѓћ‚›‰ 37 4" xfId="51798"/>
    <cellStyle name="’ћѓћ‚›‰ 38" xfId="18505"/>
    <cellStyle name="’ћѓћ‚›‰ 38 2" xfId="27917"/>
    <cellStyle name="’ћѓћ‚›‰ 38 3" xfId="16465"/>
    <cellStyle name="’ћѓћ‚›‰ 38 4" xfId="6161"/>
    <cellStyle name="’ћѓћ‚›‰ 39" xfId="20241"/>
    <cellStyle name="’ћѓћ‚›‰ 39 2" xfId="20486"/>
    <cellStyle name="’ћѓћ‚›‰ 39 3" xfId="46000"/>
    <cellStyle name="’ћѓћ‚›‰ 39 4" xfId="25027"/>
    <cellStyle name="’ћѓћ‚›‰ 4" xfId="48762"/>
    <cellStyle name="’ћѓћ‚›‰ 4 2" xfId="39431"/>
    <cellStyle name="’ћѓћ‚›‰ 4 3" xfId="40268"/>
    <cellStyle name="’ћѓћ‚›‰ 4 4" xfId="42225"/>
    <cellStyle name="’ћѓћ‚›‰ 40" xfId="24544"/>
    <cellStyle name="’ћѓћ‚›‰ 40 2" xfId="30009"/>
    <cellStyle name="’ћѓћ‚›‰ 40 3" xfId="2207"/>
    <cellStyle name="’ћѓћ‚›‰ 40 4" xfId="7773"/>
    <cellStyle name="’ћѓћ‚›‰ 41" xfId="24057"/>
    <cellStyle name="’ћѓћ‚›‰ 41 2" xfId="30048"/>
    <cellStyle name="’ћѓћ‚›‰ 41 3" xfId="40038"/>
    <cellStyle name="’ћѓћ‚›‰ 41 4" xfId="8215"/>
    <cellStyle name="’ћѓћ‚›‰ 42" xfId="10573"/>
    <cellStyle name="’ћѓћ‚›‰ 42 2" xfId="36770"/>
    <cellStyle name="’ћѓћ‚›‰ 42 3" xfId="27289"/>
    <cellStyle name="’ћѓћ‚›‰ 42 4" xfId="44405"/>
    <cellStyle name="’ћѓћ‚›‰ 43" xfId="46138"/>
    <cellStyle name="’ћѓћ‚›‰ 43 2" xfId="44603"/>
    <cellStyle name="’ћѓћ‚›‰ 43 3" xfId="52443"/>
    <cellStyle name="’ћѓћ‚›‰ 43 4" xfId="41397"/>
    <cellStyle name="’ћѓћ‚›‰ 44" xfId="2406"/>
    <cellStyle name="’ћѓћ‚›‰ 44 2" xfId="21899"/>
    <cellStyle name="’ћѓћ‚›‰ 44 3" xfId="32058"/>
    <cellStyle name="’ћѓћ‚›‰ 44 4" xfId="5306"/>
    <cellStyle name="’ћѓћ‚›‰ 45" xfId="43941"/>
    <cellStyle name="’ћѓћ‚›‰ 45 2" xfId="27220"/>
    <cellStyle name="’ћѓћ‚›‰ 45 3" xfId="12381"/>
    <cellStyle name="’ћѓћ‚›‰ 45 4" xfId="35235"/>
    <cellStyle name="’ћѓћ‚›‰ 46" xfId="3096"/>
    <cellStyle name="’ћѓћ‚›‰ 46 2" xfId="1414"/>
    <cellStyle name="’ћѓћ‚›‰ 46 3" xfId="2811"/>
    <cellStyle name="’ћѓћ‚›‰ 46 4" xfId="42525"/>
    <cellStyle name="’ћѓћ‚›‰ 47" xfId="10054"/>
    <cellStyle name="’ћѓћ‚›‰ 47 2" xfId="36114"/>
    <cellStyle name="’ћѓћ‚›‰ 47 3" xfId="11400"/>
    <cellStyle name="’ћѓћ‚›‰ 47 4" xfId="20391"/>
    <cellStyle name="’ћѓћ‚›‰ 48" xfId="27974"/>
    <cellStyle name="’ћѓћ‚›‰ 48 2" xfId="19049"/>
    <cellStyle name="’ћѓћ‚›‰ 48 3" xfId="35525"/>
    <cellStyle name="’ћѓћ‚›‰ 48 4" xfId="20605"/>
    <cellStyle name="’ћѓћ‚›‰ 49" xfId="40791"/>
    <cellStyle name="’ћѓћ‚›‰ 49 2" xfId="3365"/>
    <cellStyle name="’ћѓћ‚›‰ 49 3" xfId="3261"/>
    <cellStyle name="’ћѓћ‚›‰ 49 4" xfId="45977"/>
    <cellStyle name="’ћѓћ‚›‰ 5" xfId="19423"/>
    <cellStyle name="’ћѓћ‚›‰ 5 2" xfId="48513"/>
    <cellStyle name="’ћѓћ‚›‰ 5 3" xfId="18669"/>
    <cellStyle name="’ћѓћ‚›‰ 5 4" xfId="24813"/>
    <cellStyle name="’ћѓћ‚›‰ 50" xfId="52283"/>
    <cellStyle name="’ћѓћ‚›‰ 51" xfId="41283"/>
    <cellStyle name="’ћѓћ‚›‰ 52" xfId="2505"/>
    <cellStyle name="’ћѓћ‚›‰ 53" xfId="1284"/>
    <cellStyle name="’ћѓћ‚›‰ 6" xfId="44849"/>
    <cellStyle name="’ћѓћ‚›‰ 6 2" xfId="31343"/>
    <cellStyle name="’ћѓћ‚›‰ 6 3" xfId="14770"/>
    <cellStyle name="’ћѓћ‚›‰ 6 4" xfId="42799"/>
    <cellStyle name="’ћѓћ‚›‰ 7" xfId="27193"/>
    <cellStyle name="’ћѓћ‚›‰ 7 2" xfId="44280"/>
    <cellStyle name="’ћѓћ‚›‰ 7 3" xfId="20229"/>
    <cellStyle name="’ћѓћ‚›‰ 7 4" xfId="26524"/>
    <cellStyle name="’ћѓћ‚›‰ 8" xfId="20860"/>
    <cellStyle name="’ћѓћ‚›‰ 8 2" xfId="19033"/>
    <cellStyle name="’ћѓћ‚›‰ 8 3" xfId="25598"/>
    <cellStyle name="’ћѓћ‚›‰ 8 4" xfId="38379"/>
    <cellStyle name="’ћѓћ‚›‰ 9" xfId="35038"/>
    <cellStyle name="’ћѓћ‚›‰ 9 2" xfId="36904"/>
    <cellStyle name="’ћѓћ‚›‰ 9 3" xfId="50576"/>
    <cellStyle name="’ћѓћ‚›‰ 9 4" xfId="6187"/>
    <cellStyle name="’ћѓћ‚›‰_2009 MAA 100%" xfId="4212"/>
    <cellStyle name="”€ќђќ‘ћ‚›‰" xfId="16707"/>
    <cellStyle name="”€ќђќ‘ћ‚›‰ 10" xfId="20745"/>
    <cellStyle name="”€ќђќ‘ћ‚›‰ 11" xfId="27163"/>
    <cellStyle name="”€ќђќ‘ћ‚›‰ 12" xfId="49977"/>
    <cellStyle name="”€ќђќ‘ћ‚›‰ 13" xfId="42074"/>
    <cellStyle name="”€ќђќ‘ћ‚›‰ 14" xfId="36725"/>
    <cellStyle name="”€ќђќ‘ћ‚›‰ 15" xfId="34736"/>
    <cellStyle name="”€ќђќ‘ћ‚›‰ 16" xfId="29892"/>
    <cellStyle name="”€ќђќ‘ћ‚›‰ 17" xfId="49435"/>
    <cellStyle name="”€ќђќ‘ћ‚›‰ 18" xfId="4206"/>
    <cellStyle name="”€ќђќ‘ћ‚›‰ 19" xfId="29925"/>
    <cellStyle name="”€ќђќ‘ћ‚›‰ 2" xfId="46400"/>
    <cellStyle name="”€ќђќ‘ћ‚›‰ 2 2" xfId="23283"/>
    <cellStyle name="”€ќђќ‘ћ‚›‰ 20" xfId="31153"/>
    <cellStyle name="”€ќђќ‘ћ‚›‰ 21" xfId="11040"/>
    <cellStyle name="”€ќђќ‘ћ‚›‰ 22" xfId="52226"/>
    <cellStyle name="”€ќђќ‘ћ‚›‰ 23" xfId="4066"/>
    <cellStyle name="”€ќђќ‘ћ‚›‰ 24" xfId="10571"/>
    <cellStyle name="”€ќђќ‘ћ‚›‰ 25" xfId="29880"/>
    <cellStyle name="”€ќђќ‘ћ‚›‰ 26" xfId="48516"/>
    <cellStyle name="”€ќђќ‘ћ‚›‰ 27" xfId="19812"/>
    <cellStyle name="”€ќђќ‘ћ‚›‰ 28" xfId="13908"/>
    <cellStyle name="”€ќђќ‘ћ‚›‰ 29" xfId="375"/>
    <cellStyle name="”€ќђќ‘ћ‚›‰ 3" xfId="49133"/>
    <cellStyle name="”€ќђќ‘ћ‚›‰ 30" xfId="26659"/>
    <cellStyle name="”€ќђќ‘ћ‚›‰ 31" xfId="23725"/>
    <cellStyle name="”€ќђќ‘ћ‚›‰ 32" xfId="40846"/>
    <cellStyle name="”€ќђќ‘ћ‚›‰ 33" xfId="14648"/>
    <cellStyle name="”€ќђќ‘ћ‚›‰ 34" xfId="34972"/>
    <cellStyle name="”€ќђќ‘ћ‚›‰ 35" xfId="44430"/>
    <cellStyle name="”€ќђќ‘ћ‚›‰ 36" xfId="5305"/>
    <cellStyle name="”€ќђќ‘ћ‚›‰ 37" xfId="2628"/>
    <cellStyle name="”€ќђќ‘ћ‚›‰ 38" xfId="12995"/>
    <cellStyle name="”€ќђќ‘ћ‚›‰ 39" xfId="22210"/>
    <cellStyle name="”€ќђќ‘ћ‚›‰ 4" xfId="9374"/>
    <cellStyle name="”€ќђќ‘ћ‚›‰ 40" xfId="44281"/>
    <cellStyle name="”€ќђќ‘ћ‚›‰ 41" xfId="38380"/>
    <cellStyle name="”€ќђќ‘ћ‚›‰ 42" xfId="37235"/>
    <cellStyle name="”€ќђќ‘ћ‚›‰ 43" xfId="1798"/>
    <cellStyle name="”€ќђќ‘ћ‚›‰ 44" xfId="31651"/>
    <cellStyle name="”€ќђќ‘ћ‚›‰ 45" xfId="14361"/>
    <cellStyle name="”€ќђќ‘ћ‚›‰ 46" xfId="31004"/>
    <cellStyle name="”€ќђќ‘ћ‚›‰ 47" xfId="1585"/>
    <cellStyle name="”€ќђќ‘ћ‚›‰ 48" xfId="26567"/>
    <cellStyle name="”€ќђќ‘ћ‚›‰ 49" xfId="34134"/>
    <cellStyle name="”€ќђќ‘ћ‚›‰ 5" xfId="45886"/>
    <cellStyle name="”€ќђќ‘ћ‚›‰ 6" xfId="13916"/>
    <cellStyle name="”€ќђќ‘ћ‚›‰ 7" xfId="51198"/>
    <cellStyle name="”€ќђќ‘ћ‚›‰ 8" xfId="40074"/>
    <cellStyle name="”€ќђќ‘ћ‚›‰ 9" xfId="34958"/>
    <cellStyle name="”€ќђќ‘ћ‚›‰_2009 MAA 100%" xfId="3066"/>
    <cellStyle name="”€љ‘€ђћ‚ђќќ›‰" xfId="11429"/>
    <cellStyle name="”€љ‘€ђћ‚ђќќ›‰ 10" xfId="31781"/>
    <cellStyle name="”€љ‘€ђћ‚ђќќ›‰ 11" xfId="44121"/>
    <cellStyle name="”€љ‘€ђћ‚ђќќ›‰ 12" xfId="45180"/>
    <cellStyle name="”€љ‘€ђћ‚ђќќ›‰ 13" xfId="43990"/>
    <cellStyle name="”€љ‘€ђћ‚ђќќ›‰ 14" xfId="43942"/>
    <cellStyle name="”€љ‘€ђћ‚ђќќ›‰ 15" xfId="14789"/>
    <cellStyle name="”€љ‘€ђћ‚ђќќ›‰ 16" xfId="38349"/>
    <cellStyle name="”€љ‘€ђћ‚ђќќ›‰ 17" xfId="11788"/>
    <cellStyle name="”€љ‘€ђћ‚ђќќ›‰ 18" xfId="37375"/>
    <cellStyle name="”€љ‘€ђћ‚ђќќ›‰ 19" xfId="50063"/>
    <cellStyle name="”€љ‘€ђћ‚ђќќ›‰ 2" xfId="37208"/>
    <cellStyle name="”€љ‘€ђћ‚ђќќ›‰ 2 2" xfId="50330"/>
    <cellStyle name="”€љ‘€ђћ‚ђќќ›‰ 20" xfId="44289"/>
    <cellStyle name="”€љ‘€ђћ‚ђќќ›‰ 21" xfId="33441"/>
    <cellStyle name="”€љ‘€ђћ‚ђќќ›‰ 22" xfId="12064"/>
    <cellStyle name="”€љ‘€ђћ‚ђќќ›‰ 23" xfId="24736"/>
    <cellStyle name="”€љ‘€ђћ‚ђќќ›‰ 24" xfId="33037"/>
    <cellStyle name="”€љ‘€ђћ‚ђќќ›‰ 25" xfId="9569"/>
    <cellStyle name="”€љ‘€ђћ‚ђќќ›‰ 26" xfId="20729"/>
    <cellStyle name="”€љ‘€ђћ‚ђќќ›‰ 27" xfId="30708"/>
    <cellStyle name="”€љ‘€ђћ‚ђќќ›‰ 28" xfId="12950"/>
    <cellStyle name="”€љ‘€ђћ‚ђќќ›‰ 29" xfId="10289"/>
    <cellStyle name="”€љ‘€ђћ‚ђќќ›‰ 3" xfId="36377"/>
    <cellStyle name="”€љ‘€ђћ‚ђќќ›‰ 30" xfId="5767"/>
    <cellStyle name="”€љ‘€ђћ‚ђќќ›‰ 31" xfId="12549"/>
    <cellStyle name="”€љ‘€ђћ‚ђќќ›‰ 32" xfId="26004"/>
    <cellStyle name="”€љ‘€ђћ‚ђќќ›‰ 33" xfId="16599"/>
    <cellStyle name="”€љ‘€ђћ‚ђќќ›‰ 34" xfId="12025"/>
    <cellStyle name="”€љ‘€ђћ‚ђќќ›‰ 35" xfId="27080"/>
    <cellStyle name="”€љ‘€ђћ‚ђќќ›‰ 36" xfId="43457"/>
    <cellStyle name="”€љ‘€ђћ‚ђќќ›‰ 37" xfId="4351"/>
    <cellStyle name="”€љ‘€ђћ‚ђќќ›‰ 38" xfId="34152"/>
    <cellStyle name="”€љ‘€ђћ‚ђќќ›‰ 39" xfId="52098"/>
    <cellStyle name="”€љ‘€ђћ‚ђќќ›‰ 4" xfId="21258"/>
    <cellStyle name="”€љ‘€ђћ‚ђќќ›‰ 40" xfId="17107"/>
    <cellStyle name="”€љ‘€ђћ‚ђќќ›‰ 41" xfId="23366"/>
    <cellStyle name="”€љ‘€ђћ‚ђќќ›‰ 42" xfId="12142"/>
    <cellStyle name="”€љ‘€ђћ‚ђќќ›‰ 43" xfId="9608"/>
    <cellStyle name="”€љ‘€ђћ‚ђќќ›‰ 44" xfId="31363"/>
    <cellStyle name="”€љ‘€ђћ‚ђќќ›‰ 45" xfId="10625"/>
    <cellStyle name="”€љ‘€ђћ‚ђќќ›‰ 46" xfId="48068"/>
    <cellStyle name="”€љ‘€ђћ‚ђќќ›‰ 47" xfId="15947"/>
    <cellStyle name="”€љ‘€ђћ‚ђќќ›‰ 48" xfId="5116"/>
    <cellStyle name="”€љ‘€ђћ‚ђќќ›‰ 49" xfId="25687"/>
    <cellStyle name="”€љ‘€ђћ‚ђќќ›‰ 5" xfId="5044"/>
    <cellStyle name="”€љ‘€ђћ‚ђќќ›‰ 6" xfId="5627"/>
    <cellStyle name="”€љ‘€ђћ‚ђќќ›‰ 7" xfId="41825"/>
    <cellStyle name="”€љ‘€ђћ‚ђќќ›‰ 8" xfId="28336"/>
    <cellStyle name="”€љ‘€ђћ‚ђќќ›‰ 9" xfId="4088"/>
    <cellStyle name="”€љ‘€ђћ‚ђќќ›‰_2009 MAA 100%" xfId="2167"/>
    <cellStyle name="”ќђќ‘ћ‚›‰" xfId="4886"/>
    <cellStyle name="”ќђќ‘ћ‚›‰ 10" xfId="17557"/>
    <cellStyle name="”ќђќ‘ћ‚›‰ 11" xfId="44366"/>
    <cellStyle name="”ќђќ‘ћ‚›‰ 12" xfId="3964"/>
    <cellStyle name="”ќђќ‘ћ‚›‰ 13" xfId="24569"/>
    <cellStyle name="”ќђќ‘ћ‚›‰ 14" xfId="20950"/>
    <cellStyle name="”ќђќ‘ћ‚›‰ 15" xfId="36271"/>
    <cellStyle name="”ќђќ‘ћ‚›‰ 16" xfId="33961"/>
    <cellStyle name="”ќђќ‘ћ‚›‰ 17" xfId="10529"/>
    <cellStyle name="”ќђќ‘ћ‚›‰ 18" xfId="43793"/>
    <cellStyle name="”ќђќ‘ћ‚›‰ 19" xfId="41772"/>
    <cellStyle name="”ќђќ‘ћ‚›‰ 2" xfId="24416"/>
    <cellStyle name="”ќђќ‘ћ‚›‰ 2 2" xfId="30773"/>
    <cellStyle name="”ќђќ‘ћ‚›‰ 20" xfId="3982"/>
    <cellStyle name="”ќђќ‘ћ‚›‰ 21" xfId="44932"/>
    <cellStyle name="”ќђќ‘ћ‚›‰ 22" xfId="8884"/>
    <cellStyle name="”ќђќ‘ћ‚›‰ 23" xfId="4557"/>
    <cellStyle name="”ќђќ‘ћ‚›‰ 24" xfId="13404"/>
    <cellStyle name="”ќђќ‘ћ‚›‰ 25" xfId="24684"/>
    <cellStyle name="”ќђќ‘ћ‚›‰ 26" xfId="6082"/>
    <cellStyle name="”ќђќ‘ћ‚›‰ 27" xfId="51564"/>
    <cellStyle name="”ќђќ‘ћ‚›‰ 28" xfId="52235"/>
    <cellStyle name="”ќђќ‘ћ‚›‰ 29" xfId="30819"/>
    <cellStyle name="”ќђќ‘ћ‚›‰ 3" xfId="39104"/>
    <cellStyle name="”ќђќ‘ћ‚›‰ 30" xfId="7956"/>
    <cellStyle name="”ќђќ‘ћ‚›‰ 31" xfId="41155"/>
    <cellStyle name="”ќђќ‘ћ‚›‰ 32" xfId="3681"/>
    <cellStyle name="”ќђќ‘ћ‚›‰ 33" xfId="31847"/>
    <cellStyle name="”ќђќ‘ћ‚›‰ 34" xfId="11146"/>
    <cellStyle name="”ќђќ‘ћ‚›‰ 35" xfId="19237"/>
    <cellStyle name="”ќђќ‘ћ‚›‰ 36" xfId="17295"/>
    <cellStyle name="”ќђќ‘ћ‚›‰ 37" xfId="4318"/>
    <cellStyle name="”ќђќ‘ћ‚›‰ 38" xfId="45335"/>
    <cellStyle name="”ќђќ‘ћ‚›‰ 39" xfId="865"/>
    <cellStyle name="”ќђќ‘ћ‚›‰ 4" xfId="39010"/>
    <cellStyle name="”ќђќ‘ћ‚›‰ 40" xfId="10174"/>
    <cellStyle name="”ќђќ‘ћ‚›‰ 41" xfId="38289"/>
    <cellStyle name="”ќђќ‘ћ‚›‰ 42" xfId="24617"/>
    <cellStyle name="”ќђќ‘ћ‚›‰ 43" xfId="8602"/>
    <cellStyle name="”ќђќ‘ћ‚›‰ 44" xfId="27780"/>
    <cellStyle name="”ќђќ‘ћ‚›‰ 45" xfId="43791"/>
    <cellStyle name="”ќђќ‘ћ‚›‰ 46" xfId="38629"/>
    <cellStyle name="”ќђќ‘ћ‚›‰ 47" xfId="35293"/>
    <cellStyle name="”ќђќ‘ћ‚›‰ 48" xfId="49031"/>
    <cellStyle name="”ќђќ‘ћ‚›‰ 49" xfId="14937"/>
    <cellStyle name="”ќђќ‘ћ‚›‰ 5" xfId="38458"/>
    <cellStyle name="”ќђќ‘ћ‚›‰ 6" xfId="13132"/>
    <cellStyle name="”ќђќ‘ћ‚›‰ 7" xfId="7852"/>
    <cellStyle name="”ќђќ‘ћ‚›‰ 8" xfId="8802"/>
    <cellStyle name="”ќђќ‘ћ‚›‰ 9" xfId="29360"/>
    <cellStyle name="”ќђќ‘ћ‚›‰_2009 MAA 100%" xfId="6676"/>
    <cellStyle name="”љ‘ђћ‚ђќќ›‰" xfId="47948"/>
    <cellStyle name="”љ‘ђћ‚ђќќ›‰ 10" xfId="21943"/>
    <cellStyle name="”љ‘ђћ‚ђќќ›‰ 11" xfId="36086"/>
    <cellStyle name="”љ‘ђћ‚ђќќ›‰ 12" xfId="7422"/>
    <cellStyle name="”љ‘ђћ‚ђќќ›‰ 13" xfId="6680"/>
    <cellStyle name="”љ‘ђћ‚ђќќ›‰ 14" xfId="30687"/>
    <cellStyle name="”љ‘ђћ‚ђќќ›‰ 15" xfId="37675"/>
    <cellStyle name="”љ‘ђћ‚ђќќ›‰ 16" xfId="7303"/>
    <cellStyle name="”љ‘ђћ‚ђќќ›‰ 17" xfId="308"/>
    <cellStyle name="”љ‘ђћ‚ђќќ›‰ 18" xfId="29385"/>
    <cellStyle name="”љ‘ђћ‚ђќќ›‰ 19" xfId="793"/>
    <cellStyle name="”љ‘ђћ‚ђќќ›‰ 2" xfId="48379"/>
    <cellStyle name="”љ‘ђћ‚ђќќ›‰ 2 2" xfId="43814"/>
    <cellStyle name="”љ‘ђћ‚ђќќ›‰ 20" xfId="31570"/>
    <cellStyle name="”љ‘ђћ‚ђќќ›‰ 21" xfId="27920"/>
    <cellStyle name="”љ‘ђћ‚ђќќ›‰ 22" xfId="33986"/>
    <cellStyle name="”љ‘ђћ‚ђќќ›‰ 23" xfId="39881"/>
    <cellStyle name="”љ‘ђћ‚ђќќ›‰ 24" xfId="34020"/>
    <cellStyle name="”љ‘ђћ‚ђќќ›‰ 25" xfId="9083"/>
    <cellStyle name="”љ‘ђћ‚ђќќ›‰ 26" xfId="29583"/>
    <cellStyle name="”љ‘ђћ‚ђќќ›‰ 27" xfId="257"/>
    <cellStyle name="”љ‘ђћ‚ђќќ›‰ 28" xfId="31073"/>
    <cellStyle name="”љ‘ђћ‚ђќќ›‰ 29" xfId="27579"/>
    <cellStyle name="”љ‘ђћ‚ђќќ›‰ 3" xfId="38099"/>
    <cellStyle name="”љ‘ђћ‚ђќќ›‰ 30" xfId="17302"/>
    <cellStyle name="”љ‘ђћ‚ђќќ›‰ 31" xfId="17952"/>
    <cellStyle name="”љ‘ђћ‚ђќќ›‰ 32" xfId="33105"/>
    <cellStyle name="”љ‘ђћ‚ђќќ›‰ 33" xfId="27671"/>
    <cellStyle name="”љ‘ђћ‚ђќќ›‰ 34" xfId="5657"/>
    <cellStyle name="”љ‘ђћ‚ђќќ›‰ 35" xfId="444"/>
    <cellStyle name="”љ‘ђћ‚ђќќ›‰ 36" xfId="9152"/>
    <cellStyle name="”љ‘ђћ‚ђќќ›‰ 37" xfId="593"/>
    <cellStyle name="”љ‘ђћ‚ђќќ›‰ 38" xfId="10476"/>
    <cellStyle name="”љ‘ђћ‚ђќќ›‰ 39" xfId="47041"/>
    <cellStyle name="”љ‘ђћ‚ђќќ›‰ 4" xfId="31082"/>
    <cellStyle name="”љ‘ђћ‚ђќќ›‰ 40" xfId="25368"/>
    <cellStyle name="”љ‘ђћ‚ђќќ›‰ 41" xfId="27538"/>
    <cellStyle name="”љ‘ђћ‚ђќќ›‰ 42" xfId="33277"/>
    <cellStyle name="”љ‘ђћ‚ђќќ›‰ 43" xfId="17468"/>
    <cellStyle name="”љ‘ђћ‚ђќќ›‰ 44" xfId="48008"/>
    <cellStyle name="”љ‘ђћ‚ђќќ›‰ 45" xfId="4287"/>
    <cellStyle name="”љ‘ђћ‚ђќќ›‰ 46" xfId="25031"/>
    <cellStyle name="”љ‘ђћ‚ђќќ›‰ 47" xfId="45874"/>
    <cellStyle name="”љ‘ђћ‚ђќќ›‰ 48" xfId="5543"/>
    <cellStyle name="”љ‘ђћ‚ђќќ›‰ 49" xfId="27480"/>
    <cellStyle name="”љ‘ђћ‚ђќќ›‰ 5" xfId="6431"/>
    <cellStyle name="”љ‘ђћ‚ђќќ›‰ 6" xfId="49115"/>
    <cellStyle name="”љ‘ђћ‚ђќќ›‰ 7" xfId="32918"/>
    <cellStyle name="”љ‘ђћ‚ђќќ›‰ 8" xfId="30296"/>
    <cellStyle name="”љ‘ђћ‚ђќќ›‰ 9" xfId="8688"/>
    <cellStyle name="”љ‘ђћ‚ђќќ›‰_2009 MAA 100%" xfId="34988"/>
    <cellStyle name="„…ќ…†ќ›‰" xfId="10286"/>
    <cellStyle name="„…ќ…†ќ›‰ 10" xfId="18070"/>
    <cellStyle name="„…ќ…†ќ›‰ 11" xfId="48669"/>
    <cellStyle name="„…ќ…†ќ›‰ 12" xfId="47168"/>
    <cellStyle name="„…ќ…†ќ›‰ 13" xfId="29440"/>
    <cellStyle name="„…ќ…†ќ›‰ 14" xfId="17384"/>
    <cellStyle name="„…ќ…†ќ›‰ 15" xfId="3750"/>
    <cellStyle name="„…ќ…†ќ›‰ 16" xfId="11364"/>
    <cellStyle name="„…ќ…†ќ›‰ 17" xfId="29224"/>
    <cellStyle name="„…ќ…†ќ›‰ 18" xfId="8779"/>
    <cellStyle name="„…ќ…†ќ›‰ 19" xfId="33872"/>
    <cellStyle name="„…ќ…†ќ›‰ 2" xfId="13593"/>
    <cellStyle name="„…ќ…†ќ›‰ 2 2" xfId="1330"/>
    <cellStyle name="„…ќ…†ќ›‰ 20" xfId="42711"/>
    <cellStyle name="„…ќ…†ќ›‰ 21" xfId="37287"/>
    <cellStyle name="„…ќ…†ќ›‰ 22" xfId="19014"/>
    <cellStyle name="„…ќ…†ќ›‰ 23" xfId="15793"/>
    <cellStyle name="„…ќ…†ќ›‰ 24" xfId="48594"/>
    <cellStyle name="„…ќ…†ќ›‰ 25" xfId="24902"/>
    <cellStyle name="„…ќ…†ќ›‰ 26" xfId="38870"/>
    <cellStyle name="„…ќ…†ќ›‰ 27" xfId="34497"/>
    <cellStyle name="„…ќ…†ќ›‰ 28" xfId="25864"/>
    <cellStyle name="„…ќ…†ќ›‰ 29" xfId="34313"/>
    <cellStyle name="„…ќ…†ќ›‰ 3" xfId="26503"/>
    <cellStyle name="„…ќ…†ќ›‰ 30" xfId="21419"/>
    <cellStyle name="„…ќ…†ќ›‰ 31" xfId="50979"/>
    <cellStyle name="„…ќ…†ќ›‰ 32" xfId="44233"/>
    <cellStyle name="„…ќ…†ќ›‰ 33" xfId="18719"/>
    <cellStyle name="„…ќ…†ќ›‰ 34" xfId="48573"/>
    <cellStyle name="„…ќ…†ќ›‰ 35" xfId="12958"/>
    <cellStyle name="„…ќ…†ќ›‰ 36" xfId="35418"/>
    <cellStyle name="„…ќ…†ќ›‰ 37" xfId="43463"/>
    <cellStyle name="„…ќ…†ќ›‰ 38" xfId="37317"/>
    <cellStyle name="„…ќ…†ќ›‰ 39" xfId="42987"/>
    <cellStyle name="„…ќ…†ќ›‰ 4" xfId="32605"/>
    <cellStyle name="„…ќ…†ќ›‰ 40" xfId="27413"/>
    <cellStyle name="„…ќ…†ќ›‰ 41" xfId="47679"/>
    <cellStyle name="„…ќ…†ќ›‰ 42" xfId="5631"/>
    <cellStyle name="„…ќ…†ќ›‰ 43" xfId="11574"/>
    <cellStyle name="„…ќ…†ќ›‰ 44" xfId="46449"/>
    <cellStyle name="„…ќ…†ќ›‰ 45" xfId="16844"/>
    <cellStyle name="„…ќ…†ќ›‰ 46" xfId="43777"/>
    <cellStyle name="„…ќ…†ќ›‰ 47" xfId="1563"/>
    <cellStyle name="„…ќ…†ќ›‰ 48" xfId="9923"/>
    <cellStyle name="„…ќ…†ќ›‰ 49" xfId="38316"/>
    <cellStyle name="„…ќ…†ќ›‰ 5" xfId="13746"/>
    <cellStyle name="„…ќ…†ќ›‰ 6" xfId="46185"/>
    <cellStyle name="„…ќ…†ќ›‰ 7" xfId="40682"/>
    <cellStyle name="„…ќ…†ќ›‰ 8" xfId="6255"/>
    <cellStyle name="„…ќ…†ќ›‰ 9" xfId="41238"/>
    <cellStyle name="„…ќ…†ќ›‰_2009 MAA 100%" xfId="7578"/>
    <cellStyle name="******************************************" xfId="2067"/>
    <cellStyle name="****************************************** 10" xfId="30796"/>
    <cellStyle name="****************************************** 11" xfId="35637"/>
    <cellStyle name="****************************************** 12" xfId="30555"/>
    <cellStyle name="****************************************** 13" xfId="50445"/>
    <cellStyle name="****************************************** 14" xfId="36202"/>
    <cellStyle name="****************************************** 15" xfId="27660"/>
    <cellStyle name="****************************************** 16" xfId="2223"/>
    <cellStyle name="****************************************** 17" xfId="16413"/>
    <cellStyle name="****************************************** 18" xfId="48234"/>
    <cellStyle name="****************************************** 19" xfId="45880"/>
    <cellStyle name="****************************************** 2" xfId="49668"/>
    <cellStyle name="****************************************** 2 2" xfId="16824"/>
    <cellStyle name="****************************************** 2 3" xfId="37567"/>
    <cellStyle name="****************************************** 20" xfId="12956"/>
    <cellStyle name="****************************************** 21" xfId="50313"/>
    <cellStyle name="****************************************** 22" xfId="18602"/>
    <cellStyle name="****************************************** 23" xfId="337"/>
    <cellStyle name="****************************************** 24" xfId="43038"/>
    <cellStyle name="****************************************** 25" xfId="8058"/>
    <cellStyle name="****************************************** 26" xfId="32707"/>
    <cellStyle name="****************************************** 27" xfId="30963"/>
    <cellStyle name="****************************************** 28" xfId="13394"/>
    <cellStyle name="****************************************** 29" xfId="45938"/>
    <cellStyle name="****************************************** 3" xfId="43587"/>
    <cellStyle name="****************************************** 3 2" xfId="34768"/>
    <cellStyle name="****************************************** 30" xfId="52693"/>
    <cellStyle name="****************************************** 31" xfId="4978"/>
    <cellStyle name="****************************************** 32" xfId="13792"/>
    <cellStyle name="****************************************** 33" xfId="14339"/>
    <cellStyle name="****************************************** 34" xfId="29321"/>
    <cellStyle name="****************************************** 35" xfId="28385"/>
    <cellStyle name="****************************************** 36" xfId="5979"/>
    <cellStyle name="****************************************** 37" xfId="34974"/>
    <cellStyle name="****************************************** 38" xfId="28070"/>
    <cellStyle name="****************************************** 39" xfId="22823"/>
    <cellStyle name="****************************************** 4" xfId="3594"/>
    <cellStyle name="****************************************** 4 2" xfId="1754"/>
    <cellStyle name="****************************************** 40" xfId="38368"/>
    <cellStyle name="****************************************** 41" xfId="24555"/>
    <cellStyle name="****************************************** 42" xfId="42816"/>
    <cellStyle name="****************************************** 43" xfId="27607"/>
    <cellStyle name="****************************************** 44" xfId="53137"/>
    <cellStyle name="****************************************** 45" xfId="27641"/>
    <cellStyle name="****************************************** 46" xfId="51587"/>
    <cellStyle name="****************************************** 47" xfId="18227"/>
    <cellStyle name="****************************************** 48" xfId="13551"/>
    <cellStyle name="****************************************** 49" xfId="11887"/>
    <cellStyle name="****************************************** 5" xfId="20760"/>
    <cellStyle name="****************************************** 5 2" xfId="23517"/>
    <cellStyle name="****************************************** 50" xfId="33402"/>
    <cellStyle name="****************************************** 6" xfId="48382"/>
    <cellStyle name="****************************************** 6 2" xfId="14951"/>
    <cellStyle name="****************************************** 7" xfId="37843"/>
    <cellStyle name="****************************************** 8" xfId="3569"/>
    <cellStyle name="****************************************** 9" xfId="45404"/>
    <cellStyle name="%" xfId="16261"/>
    <cellStyle name="% 10" xfId="127"/>
    <cellStyle name="% 11" xfId="10239"/>
    <cellStyle name="% 12" xfId="51320"/>
    <cellStyle name="% 13" xfId="48295"/>
    <cellStyle name="% 14" xfId="50209"/>
    <cellStyle name="% 15" xfId="36863"/>
    <cellStyle name="% 16" xfId="31555"/>
    <cellStyle name="% 17" xfId="50047"/>
    <cellStyle name="% 18" xfId="34605"/>
    <cellStyle name="% 19" xfId="684"/>
    <cellStyle name="% 2" xfId="23251"/>
    <cellStyle name="% 2 2" xfId="43792"/>
    <cellStyle name="% 2 3" xfId="31799"/>
    <cellStyle name="% 2_08-07 Consolidated Monthly Operational Report - Office 2003" xfId="33333"/>
    <cellStyle name="% 20" xfId="11257"/>
    <cellStyle name="% 21" xfId="30999"/>
    <cellStyle name="% 22" xfId="18347"/>
    <cellStyle name="% 23" xfId="41534"/>
    <cellStyle name="% 24" xfId="8059"/>
    <cellStyle name="% 25" xfId="45615"/>
    <cellStyle name="% 26" xfId="24100"/>
    <cellStyle name="% 27" xfId="14645"/>
    <cellStyle name="% 28" xfId="21037"/>
    <cellStyle name="% 29" xfId="47524"/>
    <cellStyle name="% 3" xfId="39781"/>
    <cellStyle name="% 30" xfId="30993"/>
    <cellStyle name="% 31" xfId="51554"/>
    <cellStyle name="% 32" xfId="1561"/>
    <cellStyle name="% 33" xfId="16367"/>
    <cellStyle name="% 34" xfId="17457"/>
    <cellStyle name="% 35" xfId="47623"/>
    <cellStyle name="% 36" xfId="19789"/>
    <cellStyle name="% 37" xfId="15077"/>
    <cellStyle name="% 38" xfId="10897"/>
    <cellStyle name="% 39" xfId="33551"/>
    <cellStyle name="% 4" xfId="52984"/>
    <cellStyle name="% 40" xfId="36488"/>
    <cellStyle name="% 41" xfId="37454"/>
    <cellStyle name="% 42" xfId="15271"/>
    <cellStyle name="% 43" xfId="34453"/>
    <cellStyle name="% 44" xfId="277"/>
    <cellStyle name="% 45" xfId="37757"/>
    <cellStyle name="% 46" xfId="90"/>
    <cellStyle name="% 47" xfId="43970"/>
    <cellStyle name="% 48" xfId="47732"/>
    <cellStyle name="% 5" xfId="17507"/>
    <cellStyle name="% 6" xfId="42851"/>
    <cellStyle name="% 7" xfId="29476"/>
    <cellStyle name="% 8" xfId="25840"/>
    <cellStyle name="% 9" xfId="1831"/>
    <cellStyle name="%_2009 MAA 100%" xfId="49546"/>
    <cellStyle name="%_Cash Cost Real vrs. Budget" xfId="40816"/>
    <cellStyle name="%_Consol Capital" xfId="1034"/>
    <cellStyle name="%_ELSAUZAL" xfId="24628"/>
    <cellStyle name="%_ELSAUZAL_DIMAS" xfId="10242"/>
    <cellStyle name="%_ELSAUZAL_ELSAUZAL" xfId="34701"/>
    <cellStyle name="%_ELSAUZAL_FILOS" xfId="12870"/>
    <cellStyle name="%_ELSAUZAL_NUKAY" xfId="20774"/>
    <cellStyle name="%_ELSAUZAL_PSQUITO" xfId="40338"/>
    <cellStyle name="%_income statment Q." xfId="45870"/>
    <cellStyle name="%_MARLIN" xfId="15455"/>
    <cellStyle name="%_Penasquito" xfId="4156"/>
    <cellStyle name="%_Penasquito - Sulphide" xfId="10245"/>
    <cellStyle name="%_Q4E" xfId="30844"/>
    <cellStyle name="%_Reconciliation" xfId="14452"/>
    <cellStyle name="%_Reconciliation 2" xfId="3427"/>
    <cellStyle name="%_Reconciliation 3" xfId="15304"/>
    <cellStyle name="%_Reconciliation_Cash Cost Real vrs. Budget" xfId="50372"/>
    <cellStyle name="%_Reconciliation_DIMAS" xfId="43974"/>
    <cellStyle name="%_Reconciliation_ELSAUZAL" xfId="45104"/>
    <cellStyle name="%_Reconciliation_FILOS" xfId="49180"/>
    <cellStyle name="%_Reconciliation_income statment Q." xfId="6032"/>
    <cellStyle name="%_Reconciliation_MAA100 100%" xfId="34128"/>
    <cellStyle name="%_Reconciliation_MAA100 100%_Cash Cost Real vrs. Budget" xfId="11012"/>
    <cellStyle name="%_Reconciliation_MAA100 100%_income statment Q." xfId="369"/>
    <cellStyle name="%_Reconciliation_MAA100 100%_MARLIN" xfId="24309"/>
    <cellStyle name="%_Reconciliation_MAA100 37.5%" xfId="29279"/>
    <cellStyle name="%_Reconciliation_MAA100 37.5%_Cash Cost Real vrs. Budget" xfId="52979"/>
    <cellStyle name="%_Reconciliation_MAA100 37.5%_income statment Q." xfId="35000"/>
    <cellStyle name="%_Reconciliation_MAA100 37.5%_MARLIN" xfId="49061"/>
    <cellStyle name="%_Reconciliation_MARIGOLD 100%" xfId="33081"/>
    <cellStyle name="%_Reconciliation_MARIGOLD 100%_Cash Cost Real vrs. Budget" xfId="38572"/>
    <cellStyle name="%_Reconciliation_MARIGOLD 100%_income statment Q." xfId="1275"/>
    <cellStyle name="%_Reconciliation_MARIGOLD 100%_MARLIN" xfId="13142"/>
    <cellStyle name="%_Reconciliation_MARLIN" xfId="14286"/>
    <cellStyle name="%_Reconciliation_MARLIN Manual" xfId="50234"/>
    <cellStyle name="%_Reconciliation_NUKAY" xfId="40598"/>
    <cellStyle name="%_Reconciliation_PSQUITO" xfId="31439"/>
    <cellStyle name="%_Reconciliation_Reconciliation" xfId="13663"/>
    <cellStyle name="%_Reconciliation_Reconciliation_Cash Cost Real vrs. Budget" xfId="17922"/>
    <cellStyle name="%_Reconciliation_Reconciliation_income statment Q." xfId="6792"/>
    <cellStyle name="%_Reconciliation_Reconciliation_MARLIN" xfId="21094"/>
    <cellStyle name="%_SANMARTIN" xfId="8686"/>
    <cellStyle name="%_SANMARTIN 2" xfId="23334"/>
    <cellStyle name="%_SANMARTIN 3" xfId="21303"/>
    <cellStyle name="%_SANMARTIN_Cash Cost Real vrs. Budget" xfId="4897"/>
    <cellStyle name="%_SANMARTIN_DIMAS" xfId="15495"/>
    <cellStyle name="%_SANMARTIN_ELSAUZAL" xfId="11717"/>
    <cellStyle name="%_SANMARTIN_FILOS" xfId="47322"/>
    <cellStyle name="%_SANMARTIN_income statment Q." xfId="35633"/>
    <cellStyle name="%_SANMARTIN_MAA100 100%" xfId="51463"/>
    <cellStyle name="%_SANMARTIN_MAA100 100%_Cash Cost Real vrs. Budget" xfId="11003"/>
    <cellStyle name="%_SANMARTIN_MAA100 100%_income statment Q." xfId="25264"/>
    <cellStyle name="%_SANMARTIN_MAA100 100%_MARLIN" xfId="2226"/>
    <cellStyle name="%_SANMARTIN_MAA100 37.5%" xfId="42215"/>
    <cellStyle name="%_SANMARTIN_MAA100 37.5%_Cash Cost Real vrs. Budget" xfId="8151"/>
    <cellStyle name="%_SANMARTIN_MAA100 37.5%_income statment Q." xfId="32945"/>
    <cellStyle name="%_SANMARTIN_MAA100 37.5%_MARLIN" xfId="22769"/>
    <cellStyle name="%_SANMARTIN_MARLIN" xfId="8216"/>
    <cellStyle name="%_SANMARTIN_MARLIN Manual" xfId="12113"/>
    <cellStyle name="%_SANMARTIN_NUKAY" xfId="22067"/>
    <cellStyle name="%_SANMARTIN_PSQUITO" xfId="218"/>
    <cellStyle name="%_SANMARTIN_Reconciliation" xfId="23697"/>
    <cellStyle name="%_SANMARTIN_Reconciliation_Cash Cost Real vrs. Budget" xfId="2740"/>
    <cellStyle name="%_SANMARTIN_Reconciliation_income statment Q." xfId="45492"/>
    <cellStyle name="%_SANMARTIN_Reconciliation_MARLIN" xfId="22051"/>
    <cellStyle name="‡ђѓћ‹ћ‚ћљ1" xfId="29873"/>
    <cellStyle name="‡ђѓћ‹ћ‚ћљ1 10" xfId="6366"/>
    <cellStyle name="‡ђѓћ‹ћ‚ћљ1 11" xfId="45951"/>
    <cellStyle name="‡ђѓћ‹ћ‚ћљ1 12" xfId="30578"/>
    <cellStyle name="‡ђѓћ‹ћ‚ћљ1 13" xfId="52934"/>
    <cellStyle name="‡ђѓћ‹ћ‚ћљ1 14" xfId="19346"/>
    <cellStyle name="‡ђѓћ‹ћ‚ћљ1 15" xfId="37558"/>
    <cellStyle name="‡ђѓћ‹ћ‚ћљ1 16" xfId="2864"/>
    <cellStyle name="‡ђѓћ‹ћ‚ћљ1 17" xfId="7334"/>
    <cellStyle name="‡ђѓћ‹ћ‚ћљ1 18" xfId="39519"/>
    <cellStyle name="‡ђѓћ‹ћ‚ћљ1 19" xfId="46485"/>
    <cellStyle name="‡ђѓћ‹ћ‚ћљ1 2" xfId="32338"/>
    <cellStyle name="‡ђѓћ‹ћ‚ћљ1 2 2" xfId="44625"/>
    <cellStyle name="‡ђѓћ‹ћ‚ћљ1 20" xfId="33943"/>
    <cellStyle name="‡ђѓћ‹ћ‚ћљ1 21" xfId="10907"/>
    <cellStyle name="‡ђѓћ‹ћ‚ћљ1 22" xfId="50461"/>
    <cellStyle name="‡ђѓћ‹ћ‚ћљ1 23" xfId="19755"/>
    <cellStyle name="‡ђѓћ‹ћ‚ћљ1 24" xfId="22490"/>
    <cellStyle name="‡ђѓћ‹ћ‚ћљ1 25" xfId="43542"/>
    <cellStyle name="‡ђѓћ‹ћ‚ћљ1 26" xfId="14438"/>
    <cellStyle name="‡ђѓћ‹ћ‚ћљ1 27" xfId="23419"/>
    <cellStyle name="‡ђѓћ‹ћ‚ћљ1 28" xfId="43178"/>
    <cellStyle name="‡ђѓћ‹ћ‚ћљ1 29" xfId="51413"/>
    <cellStyle name="‡ђѓћ‹ћ‚ћљ1 3" xfId="10821"/>
    <cellStyle name="‡ђѓћ‹ћ‚ћљ1 30" xfId="39930"/>
    <cellStyle name="‡ђѓћ‹ћ‚ћљ1 31" xfId="39790"/>
    <cellStyle name="‡ђѓћ‹ћ‚ћљ1 32" xfId="3718"/>
    <cellStyle name="‡ђѓћ‹ћ‚ћљ1 33" xfId="33429"/>
    <cellStyle name="‡ђѓћ‹ћ‚ћљ1 34" xfId="48245"/>
    <cellStyle name="‡ђѓћ‹ћ‚ћљ1 35" xfId="38305"/>
    <cellStyle name="‡ђѓћ‹ћ‚ћљ1 36" xfId="14310"/>
    <cellStyle name="‡ђѓћ‹ћ‚ћљ1 37" xfId="40269"/>
    <cellStyle name="‡ђѓћ‹ћ‚ћљ1 38" xfId="6696"/>
    <cellStyle name="‡ђѓћ‹ћ‚ћљ1 39" xfId="32003"/>
    <cellStyle name="‡ђѓћ‹ћ‚ћљ1 4" xfId="40326"/>
    <cellStyle name="‡ђѓћ‹ћ‚ћљ1 40" xfId="52750"/>
    <cellStyle name="‡ђѓћ‹ћ‚ћљ1 41" xfId="481"/>
    <cellStyle name="‡ђѓћ‹ћ‚ћљ1 42" xfId="50538"/>
    <cellStyle name="‡ђѓћ‹ћ‚ћљ1 43" xfId="31493"/>
    <cellStyle name="‡ђѓћ‹ћ‚ћљ1 44" xfId="20893"/>
    <cellStyle name="‡ђѓћ‹ћ‚ћљ1 45" xfId="18936"/>
    <cellStyle name="‡ђѓћ‹ћ‚ћљ1 46" xfId="27271"/>
    <cellStyle name="‡ђѓћ‹ћ‚ћљ1 47" xfId="31575"/>
    <cellStyle name="‡ђѓћ‹ћ‚ћљ1 48" xfId="21481"/>
    <cellStyle name="‡ђѓћ‹ћ‚ћљ1 49" xfId="45093"/>
    <cellStyle name="‡ђѓћ‹ћ‚ћљ1 5" xfId="15456"/>
    <cellStyle name="‡ђѓћ‹ћ‚ћљ1 6" xfId="12301"/>
    <cellStyle name="‡ђѓћ‹ћ‚ћљ1 7" xfId="46283"/>
    <cellStyle name="‡ђѓћ‹ћ‚ћљ1 8" xfId="34311"/>
    <cellStyle name="‡ђѓћ‹ћ‚ћљ1 9" xfId="8385"/>
    <cellStyle name="‡ђѓћ‹ћ‚ћљ1_2009 MAA 100%" xfId="36666"/>
    <cellStyle name="‡ђѓћ‹ћ‚ћљ2" xfId="10694"/>
    <cellStyle name="‡ђѓћ‹ћ‚ћљ2 10" xfId="52428"/>
    <cellStyle name="‡ђѓћ‹ћ‚ћљ2 11" xfId="11680"/>
    <cellStyle name="‡ђѓћ‹ћ‚ћљ2 12" xfId="38755"/>
    <cellStyle name="‡ђѓћ‹ћ‚ћљ2 13" xfId="44486"/>
    <cellStyle name="‡ђѓћ‹ћ‚ћљ2 14" xfId="18766"/>
    <cellStyle name="‡ђѓћ‹ћ‚ћљ2 15" xfId="13599"/>
    <cellStyle name="‡ђѓћ‹ћ‚ћљ2 16" xfId="36428"/>
    <cellStyle name="‡ђѓћ‹ћ‚ћљ2 17" xfId="42844"/>
    <cellStyle name="‡ђѓћ‹ћ‚ћљ2 18" xfId="27765"/>
    <cellStyle name="‡ђѓћ‹ћ‚ћљ2 19" xfId="44428"/>
    <cellStyle name="‡ђѓћ‹ћ‚ћљ2 2" xfId="21597"/>
    <cellStyle name="‡ђѓћ‹ћ‚ћљ2 2 2" xfId="22282"/>
    <cellStyle name="‡ђѓћ‹ћ‚ћљ2 20" xfId="51490"/>
    <cellStyle name="‡ђѓћ‹ћ‚ћљ2 21" xfId="45799"/>
    <cellStyle name="‡ђѓћ‹ћ‚ћљ2 22" xfId="47261"/>
    <cellStyle name="‡ђѓћ‹ћ‚ћљ2 23" xfId="49771"/>
    <cellStyle name="‡ђѓћ‹ћ‚ћљ2 24" xfId="37854"/>
    <cellStyle name="‡ђѓћ‹ћ‚ћљ2 25" xfId="28711"/>
    <cellStyle name="‡ђѓћ‹ћ‚ћљ2 26" xfId="14623"/>
    <cellStyle name="‡ђѓћ‹ћ‚ћљ2 27" xfId="46717"/>
    <cellStyle name="‡ђѓћ‹ћ‚ћљ2 28" xfId="46793"/>
    <cellStyle name="‡ђѓћ‹ћ‚ћљ2 29" xfId="17270"/>
    <cellStyle name="‡ђѓћ‹ћ‚ћљ2 3" xfId="20106"/>
    <cellStyle name="‡ђѓћ‹ћ‚ћљ2 30" xfId="13590"/>
    <cellStyle name="‡ђѓћ‹ћ‚ћљ2 31" xfId="45023"/>
    <cellStyle name="‡ђѓћ‹ћ‚ћљ2 32" xfId="51067"/>
    <cellStyle name="‡ђѓћ‹ћ‚ћљ2 33" xfId="8970"/>
    <cellStyle name="‡ђѓћ‹ћ‚ћљ2 34" xfId="41851"/>
    <cellStyle name="‡ђѓћ‹ћ‚ћљ2 35" xfId="8731"/>
    <cellStyle name="‡ђѓћ‹ћ‚ћљ2 36" xfId="46769"/>
    <cellStyle name="‡ђѓћ‹ћ‚ћљ2 37" xfId="21074"/>
    <cellStyle name="‡ђѓћ‹ћ‚ћљ2 38" xfId="25376"/>
    <cellStyle name="‡ђѓћ‹ћ‚ћљ2 39" xfId="29037"/>
    <cellStyle name="‡ђѓћ‹ћ‚ћљ2 4" xfId="14668"/>
    <cellStyle name="‡ђѓћ‹ћ‚ћљ2 40" xfId="6814"/>
    <cellStyle name="‡ђѓћ‹ћ‚ћљ2 41" xfId="35410"/>
    <cellStyle name="‡ђѓћ‹ћ‚ћљ2 42" xfId="29772"/>
    <cellStyle name="‡ђѓћ‹ћ‚ћљ2 43" xfId="20676"/>
    <cellStyle name="‡ђѓћ‹ћ‚ћљ2 44" xfId="31584"/>
    <cellStyle name="‡ђѓћ‹ћ‚ћљ2 45" xfId="33784"/>
    <cellStyle name="‡ђѓћ‹ћ‚ћљ2 46" xfId="29605"/>
    <cellStyle name="‡ђѓћ‹ћ‚ћљ2 47" xfId="52608"/>
    <cellStyle name="‡ђѓћ‹ћ‚ћљ2 48" xfId="26225"/>
    <cellStyle name="‡ђѓћ‹ћ‚ћљ2 49" xfId="20623"/>
    <cellStyle name="‡ђѓћ‹ћ‚ћљ2 5" xfId="52962"/>
    <cellStyle name="‡ђѓћ‹ћ‚ћљ2 6" xfId="28016"/>
    <cellStyle name="‡ђѓћ‹ћ‚ћљ2 7" xfId="30025"/>
    <cellStyle name="‡ђѓћ‹ћ‚ћљ2 8" xfId="33650"/>
    <cellStyle name="‡ђѓћ‹ћ‚ћљ2 9" xfId="3647"/>
    <cellStyle name="‡ђѓћ‹ћ‚ћљ2_2009 MAA 100%" xfId="28256"/>
    <cellStyle name="&lt;Default Style&gt;" xfId="32808"/>
    <cellStyle name="=C:\WINNT35\SYSTEM32\COMMAND.COM" xfId="4566"/>
    <cellStyle name="=C:\WINNT35\SYSTEM32\COMMAND.COM 2" xfId="23454"/>
    <cellStyle name="=C:\WINNT35\SYSTEM32\COMMAND.COM 3" xfId="16831"/>
    <cellStyle name="=C:\WINNT35\SYSTEM32\COMMAND.COM 4" xfId="26734"/>
    <cellStyle name="=C:\WINNT35\SYSTEM32\COMMAND.COM 5" xfId="49807"/>
    <cellStyle name="$000s1Place" xfId="47020"/>
    <cellStyle name="$000s1Place 2" xfId="4019"/>
    <cellStyle name="$000s1Place 3" xfId="34181"/>
    <cellStyle name="$MMs1Place" xfId="19097"/>
    <cellStyle name="$MMs1Place 2" xfId="44950"/>
    <cellStyle name="$MMs1Place 2 2" xfId="43058"/>
    <cellStyle name="$MMs1Place 2 2 2" xfId="15423"/>
    <cellStyle name="$MMs1Place 2 3" xfId="18408"/>
    <cellStyle name="$MMs2Places" xfId="10012"/>
    <cellStyle name="£[2]" xfId="46865"/>
    <cellStyle name="£[2] 2" xfId="10133"/>
    <cellStyle name="£[2] 3" xfId="37503"/>
    <cellStyle name="_x0004_¥" xfId="14352"/>
    <cellStyle name="_x0004_¥ 2" xfId="32666"/>
    <cellStyle name="€’ћѓћ‚›‰" xfId="27367"/>
    <cellStyle name="€’ћѓћ‚›‰ 10" xfId="16788"/>
    <cellStyle name="€’ћѓћ‚›‰ 10 2" xfId="50236"/>
    <cellStyle name="€’ћѓћ‚›‰ 10 3" xfId="13761"/>
    <cellStyle name="€’ћѓћ‚›‰ 10 4" xfId="10501"/>
    <cellStyle name="€’ћѓћ‚›‰ 11" xfId="11508"/>
    <cellStyle name="€’ћѓћ‚›‰ 11 2" xfId="46233"/>
    <cellStyle name="€’ћѓћ‚›‰ 11 3" xfId="43728"/>
    <cellStyle name="€’ћѓћ‚›‰ 11 4" xfId="3247"/>
    <cellStyle name="€’ћѓћ‚›‰ 12" xfId="10312"/>
    <cellStyle name="€’ћѓћ‚›‰ 12 2" xfId="23602"/>
    <cellStyle name="€’ћѓћ‚›‰ 12 3" xfId="11095"/>
    <cellStyle name="€’ћѓћ‚›‰ 12 4" xfId="1271"/>
    <cellStyle name="€’ћѓћ‚›‰ 13" xfId="42497"/>
    <cellStyle name="€’ћѓћ‚›‰ 13 2" xfId="53146"/>
    <cellStyle name="€’ћѓћ‚›‰ 13 3" xfId="24018"/>
    <cellStyle name="€’ћѓћ‚›‰ 13 4" xfId="35357"/>
    <cellStyle name="€’ћѓћ‚›‰ 14" xfId="8790"/>
    <cellStyle name="€’ћѓћ‚›‰ 14 2" xfId="16157"/>
    <cellStyle name="€’ћѓћ‚›‰ 14 3" xfId="38666"/>
    <cellStyle name="€’ћѓћ‚›‰ 14 4" xfId="19937"/>
    <cellStyle name="€’ћѓћ‚›‰ 15" xfId="5"/>
    <cellStyle name="€’ћѓћ‚›‰ 15 2" xfId="47687"/>
    <cellStyle name="€’ћѓћ‚›‰ 15 3" xfId="39660"/>
    <cellStyle name="€’ћѓћ‚›‰ 15 4" xfId="32376"/>
    <cellStyle name="€’ћѓћ‚›‰ 16" xfId="29752"/>
    <cellStyle name="€’ћѓћ‚›‰ 16 2" xfId="40789"/>
    <cellStyle name="€’ћѓћ‚›‰ 16 3" xfId="17426"/>
    <cellStyle name="€’ћѓћ‚›‰ 16 4" xfId="34983"/>
    <cellStyle name="€’ћѓћ‚›‰ 17" xfId="29834"/>
    <cellStyle name="€’ћѓћ‚›‰ 17 2" xfId="34131"/>
    <cellStyle name="€’ћѓћ‚›‰ 17 3" xfId="5534"/>
    <cellStyle name="€’ћѓћ‚›‰ 17 4" xfId="17514"/>
    <cellStyle name="€’ћѓћ‚›‰ 18" xfId="26490"/>
    <cellStyle name="€’ћѓћ‚›‰ 18 2" xfId="23136"/>
    <cellStyle name="€’ћѓћ‚›‰ 18 3" xfId="40724"/>
    <cellStyle name="€’ћѓћ‚›‰ 18 4" xfId="10531"/>
    <cellStyle name="€’ћѓћ‚›‰ 19" xfId="31225"/>
    <cellStyle name="€’ћѓћ‚›‰ 19 2" xfId="7834"/>
    <cellStyle name="€’ћѓћ‚›‰ 19 3" xfId="13601"/>
    <cellStyle name="€’ћѓћ‚›‰ 19 4" xfId="27278"/>
    <cellStyle name="€’ћѓћ‚›‰ 2" xfId="33641"/>
    <cellStyle name="€’ћѓћ‚›‰ 2 10" xfId="21598"/>
    <cellStyle name="€’ћѓћ‚›‰ 2 10 2" xfId="8604"/>
    <cellStyle name="€’ћѓћ‚›‰ 2 10 2 2" xfId="33143"/>
    <cellStyle name="€’ћѓћ‚›‰ 2 10 2 3" xfId="31989"/>
    <cellStyle name="€’ћѓћ‚›‰ 2 10 2 4" xfId="39364"/>
    <cellStyle name="€’ћѓћ‚›‰ 2 10 3" xfId="45281"/>
    <cellStyle name="€’ћѓћ‚›‰ 2 10 4" xfId="8753"/>
    <cellStyle name="€’ћѓћ‚›‰ 2 10 5" xfId="9017"/>
    <cellStyle name="€’ћѓћ‚›‰ 2 11" xfId="5950"/>
    <cellStyle name="€’ћѓћ‚›‰ 2 11 2" xfId="27510"/>
    <cellStyle name="€’ћѓћ‚›‰ 2 11 2 2" xfId="22505"/>
    <cellStyle name="€’ћѓћ‚›‰ 2 11 2 3" xfId="8839"/>
    <cellStyle name="€’ћѓћ‚›‰ 2 11 2 4" xfId="36775"/>
    <cellStyle name="€’ћѓћ‚›‰ 2 11 3" xfId="53235"/>
    <cellStyle name="€’ћѓћ‚›‰ 2 11 4" xfId="17813"/>
    <cellStyle name="€’ћѓћ‚›‰ 2 11 5" xfId="27744"/>
    <cellStyle name="€’ћѓћ‚›‰ 2 12" xfId="49231"/>
    <cellStyle name="€’ћѓћ‚›‰ 2 12 2" xfId="17054"/>
    <cellStyle name="€’ћѓћ‚›‰ 2 12 2 2" xfId="17401"/>
    <cellStyle name="€’ћѓћ‚›‰ 2 12 2 3" xfId="28945"/>
    <cellStyle name="€’ћѓћ‚›‰ 2 12 2 4" xfId="6539"/>
    <cellStyle name="€’ћѓћ‚›‰ 2 12 3" xfId="2502"/>
    <cellStyle name="€’ћѓћ‚›‰ 2 12 4" xfId="11455"/>
    <cellStyle name="€’ћѓћ‚›‰ 2 12 5" xfId="52966"/>
    <cellStyle name="€’ћѓћ‚›‰ 2 13" xfId="3477"/>
    <cellStyle name="€’ћѓћ‚›‰ 2 13 2" xfId="280"/>
    <cellStyle name="€’ћѓћ‚›‰ 2 13 2 2" xfId="43595"/>
    <cellStyle name="€’ћѓћ‚›‰ 2 13 2 3" xfId="3292"/>
    <cellStyle name="€’ћѓћ‚›‰ 2 13 2 4" xfId="30693"/>
    <cellStyle name="€’ћѓћ‚›‰ 2 13 3" xfId="2829"/>
    <cellStyle name="€’ћѓћ‚›‰ 2 13 4" xfId="40763"/>
    <cellStyle name="€’ћѓћ‚›‰ 2 13 5" xfId="39980"/>
    <cellStyle name="€’ћѓћ‚›‰ 2 14" xfId="2615"/>
    <cellStyle name="€’ћѓћ‚›‰ 2 14 2" xfId="39797"/>
    <cellStyle name="€’ћѓћ‚›‰ 2 14 2 2" xfId="16803"/>
    <cellStyle name="€’ћѓћ‚›‰ 2 14 2 3" xfId="24483"/>
    <cellStyle name="€’ћѓћ‚›‰ 2 14 2 4" xfId="39026"/>
    <cellStyle name="€’ћѓћ‚›‰ 2 14 3" xfId="2695"/>
    <cellStyle name="€’ћѓћ‚›‰ 2 14 4" xfId="27550"/>
    <cellStyle name="€’ћѓћ‚›‰ 2 14 5" xfId="14507"/>
    <cellStyle name="€’ћѓћ‚›‰ 2 15" xfId="10956"/>
    <cellStyle name="€’ћѓћ‚›‰ 2 15 2" xfId="36417"/>
    <cellStyle name="€’ћѓћ‚›‰ 2 15 2 2" xfId="2197"/>
    <cellStyle name="€’ћѓћ‚›‰ 2 15 2 3" xfId="24797"/>
    <cellStyle name="€’ћѓћ‚›‰ 2 15 2 4" xfId="42249"/>
    <cellStyle name="€’ћѓћ‚›‰ 2 15 3" xfId="31764"/>
    <cellStyle name="€’ћѓћ‚›‰ 2 15 4" xfId="51047"/>
    <cellStyle name="€’ћѓћ‚›‰ 2 15 5" xfId="4608"/>
    <cellStyle name="€’ћѓћ‚›‰ 2 16" xfId="44628"/>
    <cellStyle name="€’ћѓћ‚›‰ 2 16 2" xfId="35555"/>
    <cellStyle name="€’ћѓћ‚›‰ 2 16 3" xfId="52884"/>
    <cellStyle name="€’ћѓћ‚›‰ 2 16 4" xfId="43778"/>
    <cellStyle name="€’ћѓћ‚›‰ 2 17" xfId="13468"/>
    <cellStyle name="€’ћѓћ‚›‰ 2 18" xfId="43575"/>
    <cellStyle name="€’ћѓћ‚›‰ 2 19" xfId="47923"/>
    <cellStyle name="€’ћѓћ‚›‰ 2 2" xfId="43600"/>
    <cellStyle name="€’ћѓћ‚›‰ 2 2 2" xfId="18224"/>
    <cellStyle name="€’ћѓћ‚›‰ 2 2 2 2" xfId="45826"/>
    <cellStyle name="€’ћѓћ‚›‰ 2 2 2 3" xfId="5795"/>
    <cellStyle name="€’ћѓћ‚›‰ 2 2 2 4" xfId="12544"/>
    <cellStyle name="€’ћѓћ‚›‰ 2 2 3" xfId="38590"/>
    <cellStyle name="€’ћѓћ‚›‰ 2 2 4" xfId="15185"/>
    <cellStyle name="€’ћѓћ‚›‰ 2 2 5" xfId="46313"/>
    <cellStyle name="€’ћѓћ‚›‰ 2 20" xfId="653"/>
    <cellStyle name="€’ћѓћ‚›‰ 2 3" xfId="25223"/>
    <cellStyle name="€’ћѓћ‚›‰ 2 3 2" xfId="40761"/>
    <cellStyle name="€’ћѓћ‚›‰ 2 3 2 2" xfId="39689"/>
    <cellStyle name="€’ћѓћ‚›‰ 2 3 2 3" xfId="40257"/>
    <cellStyle name="€’ћѓћ‚›‰ 2 3 2 4" xfId="47097"/>
    <cellStyle name="€’ћѓћ‚›‰ 2 3 3" xfId="28427"/>
    <cellStyle name="€’ћѓћ‚›‰ 2 3 4" xfId="47656"/>
    <cellStyle name="€’ћѓћ‚›‰ 2 3 5" xfId="35037"/>
    <cellStyle name="€’ћѓћ‚›‰ 2 4" xfId="3896"/>
    <cellStyle name="€’ћѓћ‚›‰ 2 4 2" xfId="24257"/>
    <cellStyle name="€’ћѓћ‚›‰ 2 4 2 2" xfId="24273"/>
    <cellStyle name="€’ћѓћ‚›‰ 2 4 2 3" xfId="49100"/>
    <cellStyle name="€’ћѓћ‚›‰ 2 4 2 4" xfId="23622"/>
    <cellStyle name="€’ћѓћ‚›‰ 2 4 3" xfId="51544"/>
    <cellStyle name="€’ћѓћ‚›‰ 2 4 4" xfId="579"/>
    <cellStyle name="€’ћѓћ‚›‰ 2 4 5" xfId="20006"/>
    <cellStyle name="€’ћѓћ‚›‰ 2 5" xfId="35607"/>
    <cellStyle name="€’ћѓћ‚›‰ 2 5 2" xfId="39526"/>
    <cellStyle name="€’ћѓћ‚›‰ 2 5 2 2" xfId="34198"/>
    <cellStyle name="€’ћѓћ‚›‰ 2 5 2 3" xfId="26927"/>
    <cellStyle name="€’ћѓћ‚›‰ 2 5 2 4" xfId="10212"/>
    <cellStyle name="€’ћѓћ‚›‰ 2 5 3" xfId="17396"/>
    <cellStyle name="€’ћѓћ‚›‰ 2 5 4" xfId="33711"/>
    <cellStyle name="€’ћѓћ‚›‰ 2 5 5" xfId="30557"/>
    <cellStyle name="€’ћѓћ‚›‰ 2 6" xfId="45497"/>
    <cellStyle name="€’ћѓћ‚›‰ 2 6 2" xfId="25472"/>
    <cellStyle name="€’ћѓћ‚›‰ 2 6 2 2" xfId="49748"/>
    <cellStyle name="€’ћѓћ‚›‰ 2 6 2 3" xfId="18987"/>
    <cellStyle name="€’ћѓћ‚›‰ 2 6 2 4" xfId="31143"/>
    <cellStyle name="€’ћѓћ‚›‰ 2 6 3" xfId="17002"/>
    <cellStyle name="€’ћѓћ‚›‰ 2 6 4" xfId="35416"/>
    <cellStyle name="€’ћѓћ‚›‰ 2 6 5" xfId="2596"/>
    <cellStyle name="€’ћѓћ‚›‰ 2 7" xfId="35486"/>
    <cellStyle name="€’ћѓћ‚›‰ 2 7 2" xfId="48635"/>
    <cellStyle name="€’ћѓћ‚›‰ 2 7 2 2" xfId="36502"/>
    <cellStyle name="€’ћѓћ‚›‰ 2 7 2 3" xfId="10759"/>
    <cellStyle name="€’ћѓћ‚›‰ 2 7 2 4" xfId="3400"/>
    <cellStyle name="€’ћѓћ‚›‰ 2 7 3" xfId="52719"/>
    <cellStyle name="€’ћѓћ‚›‰ 2 7 4" xfId="31966"/>
    <cellStyle name="€’ћѓћ‚›‰ 2 7 5" xfId="47819"/>
    <cellStyle name="€’ћѓћ‚›‰ 2 8" xfId="14994"/>
    <cellStyle name="€’ћѓћ‚›‰ 2 8 2" xfId="36017"/>
    <cellStyle name="€’ћѓћ‚›‰ 2 8 2 2" xfId="37918"/>
    <cellStyle name="€’ћѓћ‚›‰ 2 8 2 3" xfId="44706"/>
    <cellStyle name="€’ћѓћ‚›‰ 2 8 2 4" xfId="13423"/>
    <cellStyle name="€’ћѓћ‚›‰ 2 8 3" xfId="46144"/>
    <cellStyle name="€’ћѓћ‚›‰ 2 8 4" xfId="45211"/>
    <cellStyle name="€’ћѓћ‚›‰ 2 8 5" xfId="48371"/>
    <cellStyle name="€’ћѓћ‚›‰ 2 9" xfId="48200"/>
    <cellStyle name="€’ћѓћ‚›‰ 2 9 2" xfId="24735"/>
    <cellStyle name="€’ћѓћ‚›‰ 2 9 2 2" xfId="34230"/>
    <cellStyle name="€’ћѓћ‚›‰ 2 9 2 3" xfId="24169"/>
    <cellStyle name="€’ћѓћ‚›‰ 2 9 2 4" xfId="32"/>
    <cellStyle name="€’ћѓћ‚›‰ 2 9 3" xfId="11532"/>
    <cellStyle name="€’ћѓћ‚›‰ 2 9 4" xfId="50629"/>
    <cellStyle name="€’ћѓћ‚›‰ 2 9 5" xfId="30979"/>
    <cellStyle name="€’ћѓћ‚›‰ 20" xfId="39538"/>
    <cellStyle name="€’ћѓћ‚›‰ 20 2" xfId="2425"/>
    <cellStyle name="€’ћѓћ‚›‰ 20 3" xfId="35873"/>
    <cellStyle name="€’ћѓћ‚›‰ 20 4" xfId="6729"/>
    <cellStyle name="€’ћѓћ‚›‰ 21" xfId="38495"/>
    <cellStyle name="€’ћѓћ‚›‰ 21 2" xfId="35181"/>
    <cellStyle name="€’ћѓћ‚›‰ 21 3" xfId="12350"/>
    <cellStyle name="€’ћѓћ‚›‰ 21 4" xfId="16939"/>
    <cellStyle name="€’ћѓћ‚›‰ 22" xfId="25261"/>
    <cellStyle name="€’ћѓћ‚›‰ 22 2" xfId="19539"/>
    <cellStyle name="€’ћѓћ‚›‰ 22 3" xfId="6679"/>
    <cellStyle name="€’ћѓћ‚›‰ 22 4" xfId="10105"/>
    <cellStyle name="€’ћѓћ‚›‰ 23" xfId="399"/>
    <cellStyle name="€’ћѓћ‚›‰ 23 2" xfId="29598"/>
    <cellStyle name="€’ћѓћ‚›‰ 23 3" xfId="40042"/>
    <cellStyle name="€’ћѓћ‚›‰ 23 4" xfId="17556"/>
    <cellStyle name="€’ћѓћ‚›‰ 24" xfId="5739"/>
    <cellStyle name="€’ћѓћ‚›‰ 24 2" xfId="16731"/>
    <cellStyle name="€’ћѓћ‚›‰ 24 3" xfId="11001"/>
    <cellStyle name="€’ћѓћ‚›‰ 24 4" xfId="20708"/>
    <cellStyle name="€’ћѓћ‚›‰ 25" xfId="44497"/>
    <cellStyle name="€’ћѓћ‚›‰ 25 2" xfId="26220"/>
    <cellStyle name="€’ћѓћ‚›‰ 25 3" xfId="40636"/>
    <cellStyle name="€’ћѓћ‚›‰ 25 4" xfId="11058"/>
    <cellStyle name="€’ћѓћ‚›‰ 26" xfId="18313"/>
    <cellStyle name="€’ћѓћ‚›‰ 26 2" xfId="53071"/>
    <cellStyle name="€’ћѓћ‚›‰ 26 3" xfId="42672"/>
    <cellStyle name="€’ћѓћ‚›‰ 26 4" xfId="50390"/>
    <cellStyle name="€’ћѓћ‚›‰ 27" xfId="30868"/>
    <cellStyle name="€’ћѓћ‚›‰ 27 2" xfId="21828"/>
    <cellStyle name="€’ћѓћ‚›‰ 27 3" xfId="23455"/>
    <cellStyle name="€’ћѓћ‚›‰ 27 4" xfId="28006"/>
    <cellStyle name="€’ћѓћ‚›‰ 28" xfId="5969"/>
    <cellStyle name="€’ћѓћ‚›‰ 28 2" xfId="34766"/>
    <cellStyle name="€’ћѓћ‚›‰ 28 3" xfId="35240"/>
    <cellStyle name="€’ћѓћ‚›‰ 28 4" xfId="34959"/>
    <cellStyle name="€’ћѓћ‚›‰ 29" xfId="33586"/>
    <cellStyle name="€’ћѓћ‚›‰ 29 2" xfId="5967"/>
    <cellStyle name="€’ћѓћ‚›‰ 29 3" xfId="4623"/>
    <cellStyle name="€’ћѓћ‚›‰ 29 4" xfId="9411"/>
    <cellStyle name="€’ћѓћ‚›‰ 3" xfId="29563"/>
    <cellStyle name="€’ћѓћ‚›‰ 3 10" xfId="24680"/>
    <cellStyle name="€’ћѓћ‚›‰ 3 10 2" xfId="23930"/>
    <cellStyle name="€’ћѓћ‚›‰ 3 10 2 2" xfId="45223"/>
    <cellStyle name="€’ћѓћ‚›‰ 3 10 2 3" xfId="44125"/>
    <cellStyle name="€’ћѓћ‚›‰ 3 10 2 4" xfId="15045"/>
    <cellStyle name="€’ћѓћ‚›‰ 3 10 3" xfId="32565"/>
    <cellStyle name="€’ћѓћ‚›‰ 3 10 4" xfId="32202"/>
    <cellStyle name="€’ћѓћ‚›‰ 3 10 5" xfId="27337"/>
    <cellStyle name="€’ћѓћ‚›‰ 3 11" xfId="3514"/>
    <cellStyle name="€’ћѓћ‚›‰ 3 11 2" xfId="30935"/>
    <cellStyle name="€’ћѓћ‚›‰ 3 11 2 2" xfId="52260"/>
    <cellStyle name="€’ћѓћ‚›‰ 3 11 2 3" xfId="13972"/>
    <cellStyle name="€’ћѓћ‚›‰ 3 11 2 4" xfId="15825"/>
    <cellStyle name="€’ћѓћ‚›‰ 3 11 3" xfId="17417"/>
    <cellStyle name="€’ћѓћ‚›‰ 3 11 4" xfId="10317"/>
    <cellStyle name="€’ћѓћ‚›‰ 3 11 5" xfId="35884"/>
    <cellStyle name="€’ћѓћ‚›‰ 3 12" xfId="26923"/>
    <cellStyle name="€’ћѓћ‚›‰ 3 12 2" xfId="12028"/>
    <cellStyle name="€’ћѓћ‚›‰ 3 12 2 2" xfId="3199"/>
    <cellStyle name="€’ћѓћ‚›‰ 3 12 2 3" xfId="36221"/>
    <cellStyle name="€’ћѓћ‚›‰ 3 12 2 4" xfId="50541"/>
    <cellStyle name="€’ћѓћ‚›‰ 3 12 3" xfId="24692"/>
    <cellStyle name="€’ћѓћ‚›‰ 3 12 4" xfId="17128"/>
    <cellStyle name="€’ћѓћ‚›‰ 3 12 5" xfId="29135"/>
    <cellStyle name="€’ћѓћ‚›‰ 3 13" xfId="33142"/>
    <cellStyle name="€’ћѓћ‚›‰ 3 13 2" xfId="10149"/>
    <cellStyle name="€’ћѓћ‚›‰ 3 13 2 2" xfId="22297"/>
    <cellStyle name="€’ћѓћ‚›‰ 3 13 2 3" xfId="34425"/>
    <cellStyle name="€’ћѓћ‚›‰ 3 13 2 4" xfId="6588"/>
    <cellStyle name="€’ћѓћ‚›‰ 3 13 3" xfId="4111"/>
    <cellStyle name="€’ћѓћ‚›‰ 3 13 4" xfId="29791"/>
    <cellStyle name="€’ћѓћ‚›‰ 3 13 5" xfId="1837"/>
    <cellStyle name="€’ћѓћ‚›‰ 3 14" xfId="5341"/>
    <cellStyle name="€’ћѓћ‚›‰ 3 14 2" xfId="50535"/>
    <cellStyle name="€’ћѓћ‚›‰ 3 14 2 2" xfId="25744"/>
    <cellStyle name="€’ћѓћ‚›‰ 3 14 2 3" xfId="23388"/>
    <cellStyle name="€’ћѓћ‚›‰ 3 14 2 4" xfId="20058"/>
    <cellStyle name="€’ћѓћ‚›‰ 3 14 3" xfId="1435"/>
    <cellStyle name="€’ћѓћ‚›‰ 3 14 4" xfId="44761"/>
    <cellStyle name="€’ћѓћ‚›‰ 3 14 5" xfId="51098"/>
    <cellStyle name="€’ћѓћ‚›‰ 3 15" xfId="31246"/>
    <cellStyle name="€’ћѓћ‚›‰ 3 15 2" xfId="52475"/>
    <cellStyle name="€’ћѓћ‚›‰ 3 15 2 2" xfId="25908"/>
    <cellStyle name="€’ћѓћ‚›‰ 3 15 2 3" xfId="46676"/>
    <cellStyle name="€’ћѓћ‚›‰ 3 15 2 4" xfId="10488"/>
    <cellStyle name="€’ћѓћ‚›‰ 3 15 3" xfId="16954"/>
    <cellStyle name="€’ћѓћ‚›‰ 3 15 4" xfId="7368"/>
    <cellStyle name="€’ћѓћ‚›‰ 3 15 5" xfId="21053"/>
    <cellStyle name="€’ћѓћ‚›‰ 3 16" xfId="23546"/>
    <cellStyle name="€’ћѓћ‚›‰ 3 16 2" xfId="33759"/>
    <cellStyle name="€’ћѓћ‚›‰ 3 16 2 2" xfId="22977"/>
    <cellStyle name="€’ћѓћ‚›‰ 3 16 2 3" xfId="50665"/>
    <cellStyle name="€’ћѓћ‚›‰ 3 16 2 4" xfId="11721"/>
    <cellStyle name="€’ћѓћ‚›‰ 3 16 3" xfId="38389"/>
    <cellStyle name="€’ћѓћ‚›‰ 3 16 4" xfId="7650"/>
    <cellStyle name="€’ћѓћ‚›‰ 3 16 5" xfId="8992"/>
    <cellStyle name="€’ћѓћ‚›‰ 3 17" xfId="25153"/>
    <cellStyle name="€’ћѓћ‚›‰ 3 18" xfId="6915"/>
    <cellStyle name="€’ћѓћ‚›‰ 3 19" xfId="24449"/>
    <cellStyle name="€’ћѓћ‚›‰ 3 2" xfId="23080"/>
    <cellStyle name="€’ћѓћ‚›‰ 3 2 2" xfId="40110"/>
    <cellStyle name="€’ћѓћ‚›‰ 3 2 2 2" xfId="20351"/>
    <cellStyle name="€’ћѓћ‚›‰ 3 2 2 3" xfId="45868"/>
    <cellStyle name="€’ћѓћ‚›‰ 3 2 2 4" xfId="47803"/>
    <cellStyle name="€’ћѓћ‚›‰ 3 2 3" xfId="46043"/>
    <cellStyle name="€’ћѓћ‚›‰ 3 2 4" xfId="33970"/>
    <cellStyle name="€’ћѓћ‚›‰ 3 2 5" xfId="21996"/>
    <cellStyle name="€’ћѓћ‚›‰ 3 20" xfId="34188"/>
    <cellStyle name="€’ћѓћ‚›‰ 3 3" xfId="51700"/>
    <cellStyle name="€’ћѓћ‚›‰ 3 3 2" xfId="7432"/>
    <cellStyle name="€’ћѓћ‚›‰ 3 3 2 2" xfId="5850"/>
    <cellStyle name="€’ћѓћ‚›‰ 3 3 2 3" xfId="36335"/>
    <cellStyle name="€’ћѓћ‚›‰ 3 3 2 4" xfId="32869"/>
    <cellStyle name="€’ћѓћ‚›‰ 3 3 3" xfId="9268"/>
    <cellStyle name="€’ћѓћ‚›‰ 3 3 4" xfId="11965"/>
    <cellStyle name="€’ћѓћ‚›‰ 3 3 5" xfId="31632"/>
    <cellStyle name="€’ћѓћ‚›‰ 3 4" xfId="6803"/>
    <cellStyle name="€’ћѓћ‚›‰ 3 4 2" xfId="4230"/>
    <cellStyle name="€’ћѓћ‚›‰ 3 4 2 2" xfId="30485"/>
    <cellStyle name="€’ћѓћ‚›‰ 3 4 2 3" xfId="52451"/>
    <cellStyle name="€’ћѓћ‚›‰ 3 4 2 4" xfId="39703"/>
    <cellStyle name="€’ћѓћ‚›‰ 3 4 3" xfId="20868"/>
    <cellStyle name="€’ћѓћ‚›‰ 3 4 4" xfId="30174"/>
    <cellStyle name="€’ћѓћ‚›‰ 3 4 5" xfId="36575"/>
    <cellStyle name="€’ћѓћ‚›‰ 3 5" xfId="32750"/>
    <cellStyle name="€’ћѓћ‚›‰ 3 5 2" xfId="50771"/>
    <cellStyle name="€’ћѓћ‚›‰ 3 5 2 2" xfId="33743"/>
    <cellStyle name="€’ћѓћ‚›‰ 3 5 2 3" xfId="2187"/>
    <cellStyle name="€’ћѓћ‚›‰ 3 5 2 4" xfId="273"/>
    <cellStyle name="€’ћѓћ‚›‰ 3 5 3" xfId="1507"/>
    <cellStyle name="€’ћѓћ‚›‰ 3 5 4" xfId="53175"/>
    <cellStyle name="€’ћѓћ‚›‰ 3 5 5" xfId="51242"/>
    <cellStyle name="€’ћѓћ‚›‰ 3 6" xfId="7461"/>
    <cellStyle name="€’ћѓћ‚›‰ 3 6 2" xfId="49581"/>
    <cellStyle name="€’ћѓћ‚›‰ 3 6 2 2" xfId="43379"/>
    <cellStyle name="€’ћѓћ‚›‰ 3 6 2 3" xfId="28739"/>
    <cellStyle name="€’ћѓћ‚›‰ 3 6 2 4" xfId="37282"/>
    <cellStyle name="€’ћѓћ‚›‰ 3 6 3" xfId="42004"/>
    <cellStyle name="€’ћѓћ‚›‰ 3 6 4" xfId="34208"/>
    <cellStyle name="€’ћѓћ‚›‰ 3 6 5" xfId="27362"/>
    <cellStyle name="€’ћѓћ‚›‰ 3 7" xfId="10010"/>
    <cellStyle name="€’ћѓћ‚›‰ 3 7 2" xfId="6731"/>
    <cellStyle name="€’ћѓћ‚›‰ 3 7 2 2" xfId="35558"/>
    <cellStyle name="€’ћѓћ‚›‰ 3 7 2 3" xfId="28347"/>
    <cellStyle name="€’ћѓћ‚›‰ 3 7 2 4" xfId="49324"/>
    <cellStyle name="€’ћѓћ‚›‰ 3 7 3" xfId="42351"/>
    <cellStyle name="€’ћѓћ‚›‰ 3 7 4" xfId="4583"/>
    <cellStyle name="€’ћѓћ‚›‰ 3 7 5" xfId="16701"/>
    <cellStyle name="€’ћѓћ‚›‰ 3 8" xfId="27049"/>
    <cellStyle name="€’ћѓћ‚›‰ 3 8 2" xfId="7833"/>
    <cellStyle name="€’ћѓћ‚›‰ 3 8 2 2" xfId="39891"/>
    <cellStyle name="€’ћѓћ‚›‰ 3 8 2 3" xfId="40566"/>
    <cellStyle name="€’ћѓћ‚›‰ 3 8 2 4" xfId="15329"/>
    <cellStyle name="€’ћѓћ‚›‰ 3 8 3" xfId="33178"/>
    <cellStyle name="€’ћѓћ‚›‰ 3 8 4" xfId="47441"/>
    <cellStyle name="€’ћѓћ‚›‰ 3 8 5" xfId="52949"/>
    <cellStyle name="€’ћѓћ‚›‰ 3 9" xfId="32649"/>
    <cellStyle name="€’ћѓћ‚›‰ 3 9 2" xfId="16602"/>
    <cellStyle name="€’ћѓћ‚›‰ 3 9 2 2" xfId="10339"/>
    <cellStyle name="€’ћѓћ‚›‰ 3 9 2 3" xfId="29381"/>
    <cellStyle name="€’ћѓћ‚›‰ 3 9 2 4" xfId="39451"/>
    <cellStyle name="€’ћѓћ‚›‰ 3 9 3" xfId="29283"/>
    <cellStyle name="€’ћѓћ‚›‰ 3 9 4" xfId="8725"/>
    <cellStyle name="€’ћѓћ‚›‰ 3 9 5" xfId="34316"/>
    <cellStyle name="€’ћѓћ‚›‰ 30" xfId="51875"/>
    <cellStyle name="€’ћѓћ‚›‰ 30 2" xfId="46718"/>
    <cellStyle name="€’ћѓћ‚›‰ 30 3" xfId="32474"/>
    <cellStyle name="€’ћѓћ‚›‰ 30 4" xfId="48670"/>
    <cellStyle name="€’ћѓћ‚›‰ 31" xfId="28852"/>
    <cellStyle name="€’ћѓћ‚›‰ 31 2" xfId="36307"/>
    <cellStyle name="€’ћѓћ‚›‰ 31 3" xfId="25230"/>
    <cellStyle name="€’ћѓћ‚›‰ 31 4" xfId="1910"/>
    <cellStyle name="€’ћѓћ‚›‰ 32" xfId="29070"/>
    <cellStyle name="€’ћѓћ‚›‰ 32 2" xfId="14446"/>
    <cellStyle name="€’ћѓћ‚›‰ 32 3" xfId="5370"/>
    <cellStyle name="€’ћѓћ‚›‰ 32 4" xfId="20558"/>
    <cellStyle name="€’ћѓћ‚›‰ 33" xfId="43017"/>
    <cellStyle name="€’ћѓћ‚›‰ 33 2" xfId="26672"/>
    <cellStyle name="€’ћѓћ‚›‰ 33 3" xfId="42639"/>
    <cellStyle name="€’ћѓћ‚›‰ 33 4" xfId="33097"/>
    <cellStyle name="€’ћѓћ‚›‰ 34" xfId="45844"/>
    <cellStyle name="€’ћѓћ‚›‰ 34 2" xfId="47028"/>
    <cellStyle name="€’ћѓћ‚›‰ 34 3" xfId="38727"/>
    <cellStyle name="€’ћѓћ‚›‰ 34 4" xfId="37893"/>
    <cellStyle name="€’ћѓћ‚›‰ 35" xfId="26563"/>
    <cellStyle name="€’ћѓћ‚›‰ 35 2" xfId="39728"/>
    <cellStyle name="€’ћѓћ‚›‰ 35 3" xfId="13037"/>
    <cellStyle name="€’ћѓћ‚›‰ 35 4" xfId="14336"/>
    <cellStyle name="€’ћѓћ‚›‰ 36" xfId="42199"/>
    <cellStyle name="€’ћѓћ‚›‰ 36 2" xfId="52557"/>
    <cellStyle name="€’ћѓћ‚›‰ 36 3" xfId="37146"/>
    <cellStyle name="€’ћѓћ‚›‰ 36 4" xfId="29462"/>
    <cellStyle name="€’ћѓћ‚›‰ 37" xfId="898"/>
    <cellStyle name="€’ћѓћ‚›‰ 37 2" xfId="16503"/>
    <cellStyle name="€’ћѓћ‚›‰ 37 3" xfId="18223"/>
    <cellStyle name="€’ћѓћ‚›‰ 37 4" xfId="13863"/>
    <cellStyle name="€’ћѓћ‚›‰ 38" xfId="8302"/>
    <cellStyle name="€’ћѓћ‚›‰ 38 2" xfId="12109"/>
    <cellStyle name="€’ћѓћ‚›‰ 38 3" xfId="32471"/>
    <cellStyle name="€’ћѓћ‚›‰ 38 4" xfId="43045"/>
    <cellStyle name="€’ћѓћ‚›‰ 39" xfId="49145"/>
    <cellStyle name="€’ћѓћ‚›‰ 39 2" xfId="42442"/>
    <cellStyle name="€’ћѓћ‚›‰ 39 3" xfId="42099"/>
    <cellStyle name="€’ћѓћ‚›‰ 39 4" xfId="1596"/>
    <cellStyle name="€’ћѓћ‚›‰ 4" xfId="18047"/>
    <cellStyle name="€’ћѓћ‚›‰ 4 2" xfId="52225"/>
    <cellStyle name="€’ћѓћ‚›‰ 4 3" xfId="2850"/>
    <cellStyle name="€’ћѓћ‚›‰ 4 4" xfId="41311"/>
    <cellStyle name="€’ћѓћ‚›‰ 40" xfId="37704"/>
    <cellStyle name="€’ћѓћ‚›‰ 40 2" xfId="48962"/>
    <cellStyle name="€’ћѓћ‚›‰ 40 3" xfId="52284"/>
    <cellStyle name="€’ћѓћ‚›‰ 40 4" xfId="9575"/>
    <cellStyle name="€’ћѓћ‚›‰ 41" xfId="43433"/>
    <cellStyle name="€’ћѓћ‚›‰ 41 2" xfId="41801"/>
    <cellStyle name="€’ћѓћ‚›‰ 41 3" xfId="32286"/>
    <cellStyle name="€’ћѓћ‚›‰ 41 4" xfId="683"/>
    <cellStyle name="€’ћѓћ‚›‰ 42" xfId="24213"/>
    <cellStyle name="€’ћѓћ‚›‰ 42 2" xfId="46273"/>
    <cellStyle name="€’ћѓћ‚›‰ 42 3" xfId="46351"/>
    <cellStyle name="€’ћѓћ‚›‰ 42 4" xfId="9236"/>
    <cellStyle name="€’ћѓћ‚›‰ 43" xfId="6512"/>
    <cellStyle name="€’ћѓћ‚›‰ 43 2" xfId="23048"/>
    <cellStyle name="€’ћѓћ‚›‰ 43 3" xfId="41116"/>
    <cellStyle name="€’ћѓћ‚›‰ 43 4" xfId="21519"/>
    <cellStyle name="€’ћѓћ‚›‰ 44" xfId="6551"/>
    <cellStyle name="€’ћѓћ‚›‰ 44 2" xfId="26934"/>
    <cellStyle name="€’ћѓћ‚›‰ 44 3" xfId="42069"/>
    <cellStyle name="€’ћѓћ‚›‰ 44 4" xfId="49016"/>
    <cellStyle name="€’ћѓћ‚›‰ 45" xfId="50273"/>
    <cellStyle name="€’ћѓћ‚›‰ 45 2" xfId="47039"/>
    <cellStyle name="€’ћѓћ‚›‰ 45 3" xfId="38155"/>
    <cellStyle name="€’ћѓћ‚›‰ 45 4" xfId="40236"/>
    <cellStyle name="€’ћѓћ‚›‰ 46" xfId="52632"/>
    <cellStyle name="€’ћѓћ‚›‰ 46 2" xfId="16035"/>
    <cellStyle name="€’ћѓћ‚›‰ 46 3" xfId="1980"/>
    <cellStyle name="€’ћѓћ‚›‰ 46 4" xfId="50459"/>
    <cellStyle name="€’ћѓћ‚›‰ 47" xfId="35212"/>
    <cellStyle name="€’ћѓћ‚›‰ 47 2" xfId="24355"/>
    <cellStyle name="€’ћѓћ‚›‰ 47 3" xfId="52311"/>
    <cellStyle name="€’ћѓћ‚›‰ 47 4" xfId="50168"/>
    <cellStyle name="€’ћѓћ‚›‰ 48" xfId="49047"/>
    <cellStyle name="€’ћѓћ‚›‰ 48 2" xfId="39438"/>
    <cellStyle name="€’ћѓћ‚›‰ 48 3" xfId="52914"/>
    <cellStyle name="€’ћѓћ‚›‰ 48 4" xfId="35578"/>
    <cellStyle name="€’ћѓћ‚›‰ 49" xfId="10592"/>
    <cellStyle name="€’ћѓћ‚›‰ 49 2" xfId="40258"/>
    <cellStyle name="€’ћѓћ‚›‰ 49 3" xfId="27918"/>
    <cellStyle name="€’ћѓћ‚›‰ 49 4" xfId="39659"/>
    <cellStyle name="€’ћѓћ‚›‰ 5" xfId="52718"/>
    <cellStyle name="€’ћѓћ‚›‰ 5 2" xfId="38998"/>
    <cellStyle name="€’ћѓћ‚›‰ 5 3" xfId="2137"/>
    <cellStyle name="€’ћѓћ‚›‰ 5 4" xfId="45174"/>
    <cellStyle name="€’ћѓћ‚›‰ 50" xfId="30207"/>
    <cellStyle name="€’ћѓћ‚›‰ 51" xfId="43023"/>
    <cellStyle name="€’ћѓћ‚›‰ 52" xfId="36854"/>
    <cellStyle name="€’ћѓћ‚›‰ 53" xfId="48634"/>
    <cellStyle name="€’ћѓћ‚›‰ 6" xfId="46694"/>
    <cellStyle name="€’ћѓћ‚›‰ 6 2" xfId="18930"/>
    <cellStyle name="€’ћѓћ‚›‰ 6 3" xfId="19051"/>
    <cellStyle name="€’ћѓћ‚›‰ 6 4" xfId="35784"/>
    <cellStyle name="€’ћѓћ‚›‰ 7" xfId="41327"/>
    <cellStyle name="€’ћѓћ‚›‰ 7 2" xfId="16710"/>
    <cellStyle name="€’ћѓћ‚›‰ 7 3" xfId="6411"/>
    <cellStyle name="€’ћѓћ‚›‰ 7 4" xfId="30294"/>
    <cellStyle name="€’ћѓћ‚›‰ 8" xfId="4533"/>
    <cellStyle name="€’ћѓћ‚›‰ 8 2" xfId="45578"/>
    <cellStyle name="€’ћѓћ‚›‰ 8 3" xfId="20248"/>
    <cellStyle name="€’ћѓћ‚›‰ 8 4" xfId="23605"/>
    <cellStyle name="€’ћѓћ‚›‰ 9" xfId="28133"/>
    <cellStyle name="€’ћѓћ‚›‰ 9 2" xfId="12988"/>
    <cellStyle name="€’ћѓћ‚›‰ 9 3" xfId="43245"/>
    <cellStyle name="€’ћѓћ‚›‰ 9 4" xfId="4067"/>
    <cellStyle name="€’ћѓћ‚›‰_2009 MAA 100%" xfId="12494"/>
    <cellStyle name="0100" xfId="1504"/>
    <cellStyle name="0100 2" xfId="19869"/>
    <cellStyle name="0100@" xfId="16875"/>
    <cellStyle name="0100@SMALL" xfId="12122"/>
    <cellStyle name="0100@SMALL 10" xfId="15175"/>
    <cellStyle name="0100@SMALL 11" xfId="18269"/>
    <cellStyle name="0100@SMALL 12" xfId="38463"/>
    <cellStyle name="0100@SMALL 13" xfId="46148"/>
    <cellStyle name="0100@SMALL 14" xfId="52381"/>
    <cellStyle name="0100@SMALL 15" xfId="31617"/>
    <cellStyle name="0100@SMALL 16" xfId="39549"/>
    <cellStyle name="0100@SMALL 17" xfId="41833"/>
    <cellStyle name="0100@SMALL 18" xfId="18420"/>
    <cellStyle name="0100@SMALL 19" xfId="28065"/>
    <cellStyle name="0100@SMALL 2" xfId="16242"/>
    <cellStyle name="0100@SMALL 2 10" xfId="44739"/>
    <cellStyle name="0100@SMALL 2 11" xfId="43314"/>
    <cellStyle name="0100@SMALL 2 12" xfId="48093"/>
    <cellStyle name="0100@SMALL 2 13" xfId="52364"/>
    <cellStyle name="0100@SMALL 2 14" xfId="34290"/>
    <cellStyle name="0100@SMALL 2 15" xfId="48749"/>
    <cellStyle name="0100@SMALL 2 16" xfId="23630"/>
    <cellStyle name="0100@SMALL 2 17" xfId="1138"/>
    <cellStyle name="0100@SMALL 2 18" xfId="27093"/>
    <cellStyle name="0100@SMALL 2 19" xfId="26654"/>
    <cellStyle name="0100@SMALL 2 2" xfId="39912"/>
    <cellStyle name="0100@SMALL 2 2 2" xfId="12034"/>
    <cellStyle name="0100@SMALL 2 2 2 2" xfId="23965"/>
    <cellStyle name="0100@SMALL 2 2 3" xfId="38141"/>
    <cellStyle name="0100@SMALL 2 3" xfId="22739"/>
    <cellStyle name="0100@SMALL 2 3 2" xfId="48699"/>
    <cellStyle name="0100@SMALL 2 4" xfId="16605"/>
    <cellStyle name="0100@SMALL 2 5" xfId="8112"/>
    <cellStyle name="0100@SMALL 2 6" xfId="42993"/>
    <cellStyle name="0100@SMALL 2 7" xfId="26584"/>
    <cellStyle name="0100@SMALL 2 8" xfId="44458"/>
    <cellStyle name="0100@SMALL 2 9" xfId="28751"/>
    <cellStyle name="0100@SMALL 20" xfId="44033"/>
    <cellStyle name="0100@SMALL 3" xfId="19312"/>
    <cellStyle name="0100@SMALL 3 2" xfId="8470"/>
    <cellStyle name="0100@SMALL 3 2 2" xfId="36436"/>
    <cellStyle name="0100@SMALL 3 2 2 2" xfId="13888"/>
    <cellStyle name="0100@SMALL 3 2 3" xfId="25076"/>
    <cellStyle name="0100@SMALL 3 3" xfId="3824"/>
    <cellStyle name="0100@SMALL 3 3 2" xfId="3245"/>
    <cellStyle name="0100@SMALL 3 4" xfId="46713"/>
    <cellStyle name="0100@SMALL 4" xfId="7351"/>
    <cellStyle name="0100@SMALL 4 2" xfId="29019"/>
    <cellStyle name="0100@SMALL 4 2 2" xfId="20358"/>
    <cellStyle name="0100@SMALL 4 2 2 2" xfId="43516"/>
    <cellStyle name="0100@SMALL 4 2 3" xfId="19817"/>
    <cellStyle name="0100@SMALL 4 3" xfId="39729"/>
    <cellStyle name="0100@SMALL 4 3 2" xfId="25514"/>
    <cellStyle name="0100@SMALL 4 4" xfId="33782"/>
    <cellStyle name="0100@SMALL 5" xfId="22880"/>
    <cellStyle name="0100@SMALL 5 2" xfId="16918"/>
    <cellStyle name="0100@SMALL 5 2 2" xfId="30618"/>
    <cellStyle name="0100@SMALL 5 2 2 2" xfId="24843"/>
    <cellStyle name="0100@SMALL 5 2 3" xfId="27184"/>
    <cellStyle name="0100@SMALL 5 3" xfId="47399"/>
    <cellStyle name="0100@SMALL 5 3 2" xfId="47117"/>
    <cellStyle name="0100@SMALL 5 4" xfId="8361"/>
    <cellStyle name="0100@SMALL 6" xfId="3505"/>
    <cellStyle name="0100@SMALL 6 2" xfId="47095"/>
    <cellStyle name="0100@SMALL 6 2 2" xfId="41347"/>
    <cellStyle name="0100@SMALL 6 2 2 2" xfId="51594"/>
    <cellStyle name="0100@SMALL 6 2 3" xfId="26591"/>
    <cellStyle name="0100@SMALL 6 3" xfId="46461"/>
    <cellStyle name="0100@SMALL 6 3 2" xfId="30855"/>
    <cellStyle name="0100@SMALL 6 4" xfId="43500"/>
    <cellStyle name="0100@SMALL 7" xfId="29739"/>
    <cellStyle name="0100@SMALL 7 2" xfId="21360"/>
    <cellStyle name="0100@SMALL 7 2 2" xfId="17230"/>
    <cellStyle name="0100@SMALL 7 3" xfId="167"/>
    <cellStyle name="0100@SMALL 8" xfId="31539"/>
    <cellStyle name="0100@SMALL 8 2" xfId="36785"/>
    <cellStyle name="0100@SMALL 9" xfId="24539"/>
    <cellStyle name="0100small" xfId="17532"/>
    <cellStyle name="0100small 10" xfId="29928"/>
    <cellStyle name="0100small 11" xfId="5355"/>
    <cellStyle name="0100small 12" xfId="36050"/>
    <cellStyle name="0100small 13" xfId="30739"/>
    <cellStyle name="0100small 14" xfId="29658"/>
    <cellStyle name="0100small 15" xfId="43550"/>
    <cellStyle name="0100small 16" xfId="22827"/>
    <cellStyle name="0100small 17" xfId="47469"/>
    <cellStyle name="0100small 18" xfId="8647"/>
    <cellStyle name="0100small 19" xfId="28184"/>
    <cellStyle name="0100small 2" xfId="15314"/>
    <cellStyle name="0100small 2 10" xfId="1383"/>
    <cellStyle name="0100small 2 11" xfId="42590"/>
    <cellStyle name="0100small 2 12" xfId="39756"/>
    <cellStyle name="0100small 2 13" xfId="25707"/>
    <cellStyle name="0100small 2 14" xfId="24150"/>
    <cellStyle name="0100small 2 15" xfId="52963"/>
    <cellStyle name="0100small 2 16" xfId="19668"/>
    <cellStyle name="0100small 2 17" xfId="36339"/>
    <cellStyle name="0100small 2 18" xfId="10314"/>
    <cellStyle name="0100small 2 19" xfId="1244"/>
    <cellStyle name="0100small 2 2" xfId="37140"/>
    <cellStyle name="0100small 2 2 2" xfId="11768"/>
    <cellStyle name="0100small 2 2 2 2" xfId="13674"/>
    <cellStyle name="0100small 2 2 3" xfId="49887"/>
    <cellStyle name="0100small 2 3" xfId="2300"/>
    <cellStyle name="0100small 2 3 2" xfId="22154"/>
    <cellStyle name="0100small 2 4" xfId="7586"/>
    <cellStyle name="0100small 2 5" xfId="34395"/>
    <cellStyle name="0100small 2 6" xfId="40223"/>
    <cellStyle name="0100small 2 7" xfId="9036"/>
    <cellStyle name="0100small 2 8" xfId="9487"/>
    <cellStyle name="0100small 2 9" xfId="48179"/>
    <cellStyle name="0100small 20" xfId="47110"/>
    <cellStyle name="0100small 3" xfId="520"/>
    <cellStyle name="0100small 3 2" xfId="31676"/>
    <cellStyle name="0100small 3 2 2" xfId="11375"/>
    <cellStyle name="0100small 3 2 2 2" xfId="10988"/>
    <cellStyle name="0100small 3 2 3" xfId="6959"/>
    <cellStyle name="0100small 3 3" xfId="24097"/>
    <cellStyle name="0100small 3 3 2" xfId="19326"/>
    <cellStyle name="0100small 3 4" xfId="26435"/>
    <cellStyle name="0100small 4" xfId="49503"/>
    <cellStyle name="0100small 4 2" xfId="31487"/>
    <cellStyle name="0100small 4 2 2" xfId="21713"/>
    <cellStyle name="0100small 4 2 2 2" xfId="50996"/>
    <cellStyle name="0100small 4 2 3" xfId="16617"/>
    <cellStyle name="0100small 4 3" xfId="42642"/>
    <cellStyle name="0100small 4 3 2" xfId="34295"/>
    <cellStyle name="0100small 4 4" xfId="30774"/>
    <cellStyle name="0100small 5" xfId="46977"/>
    <cellStyle name="0100small 5 2" xfId="46207"/>
    <cellStyle name="0100small 5 2 2" xfId="13313"/>
    <cellStyle name="0100small 5 2 2 2" xfId="48810"/>
    <cellStyle name="0100small 5 2 3" xfId="9020"/>
    <cellStyle name="0100small 5 3" xfId="28588"/>
    <cellStyle name="0100small 5 3 2" xfId="44088"/>
    <cellStyle name="0100small 5 4" xfId="3812"/>
    <cellStyle name="0100small 6" xfId="52501"/>
    <cellStyle name="0100small 6 2" xfId="37933"/>
    <cellStyle name="0100small 6 2 2" xfId="16163"/>
    <cellStyle name="0100small 6 2 2 2" xfId="6840"/>
    <cellStyle name="0100small 6 2 3" xfId="8153"/>
    <cellStyle name="0100small 6 3" xfId="21536"/>
    <cellStyle name="0100small 6 3 2" xfId="41682"/>
    <cellStyle name="0100small 6 4" xfId="12548"/>
    <cellStyle name="0100small 7" xfId="32779"/>
    <cellStyle name="0100small 7 2" xfId="15902"/>
    <cellStyle name="0100small 7 2 2" xfId="51747"/>
    <cellStyle name="0100small 7 3" xfId="47177"/>
    <cellStyle name="0100small 8" xfId="7535"/>
    <cellStyle name="0100small 8 2" xfId="5141"/>
    <cellStyle name="0100small 9" xfId="50663"/>
    <cellStyle name="0110" xfId="8282"/>
    <cellStyle name="0110 2" xfId="5108"/>
    <cellStyle name="0110@" xfId="27793"/>
    <cellStyle name="0110@ 2" xfId="4806"/>
    <cellStyle name="0110@small" xfId="9605"/>
    <cellStyle name="0110@small 10" xfId="13477"/>
    <cellStyle name="0110@small 11" xfId="287"/>
    <cellStyle name="0110@small 12" xfId="52326"/>
    <cellStyle name="0110@small 13" xfId="30084"/>
    <cellStyle name="0110@small 14" xfId="45890"/>
    <cellStyle name="0110@small 15" xfId="41648"/>
    <cellStyle name="0110@small 16" xfId="49461"/>
    <cellStyle name="0110@small 17" xfId="10626"/>
    <cellStyle name="0110@small 18" xfId="1686"/>
    <cellStyle name="0110@small 19" xfId="28334"/>
    <cellStyle name="0110@small 2" xfId="39436"/>
    <cellStyle name="0110@small 2 10" xfId="43349"/>
    <cellStyle name="0110@small 2 11" xfId="42789"/>
    <cellStyle name="0110@small 2 12" xfId="24499"/>
    <cellStyle name="0110@small 2 13" xfId="11992"/>
    <cellStyle name="0110@small 2 14" xfId="18558"/>
    <cellStyle name="0110@small 2 15" xfId="10002"/>
    <cellStyle name="0110@small 2 16" xfId="30152"/>
    <cellStyle name="0110@small 2 17" xfId="19391"/>
    <cellStyle name="0110@small 2 18" xfId="28232"/>
    <cellStyle name="0110@small 2 19" xfId="32641"/>
    <cellStyle name="0110@small 2 2" xfId="21318"/>
    <cellStyle name="0110@small 2 2 2" xfId="26880"/>
    <cellStyle name="0110@small 2 2 2 2" xfId="28683"/>
    <cellStyle name="0110@small 2 2 3" xfId="34189"/>
    <cellStyle name="0110@small 2 2 4" xfId="11751"/>
    <cellStyle name="0110@small 2 20" xfId="22519"/>
    <cellStyle name="0110@small 2 3" xfId="3285"/>
    <cellStyle name="0110@small 2 3 2" xfId="24197"/>
    <cellStyle name="0110@small 2 3 3" xfId="12194"/>
    <cellStyle name="0110@small 2 4" xfId="3296"/>
    <cellStyle name="0110@small 2 4 2" xfId="17534"/>
    <cellStyle name="0110@small 2 5" xfId="28378"/>
    <cellStyle name="0110@small 2 6" xfId="4446"/>
    <cellStyle name="0110@small 2 7" xfId="23387"/>
    <cellStyle name="0110@small 2 8" xfId="47664"/>
    <cellStyle name="0110@small 2 9" xfId="2972"/>
    <cellStyle name="0110@small 20" xfId="17590"/>
    <cellStyle name="0110@small 21" xfId="25337"/>
    <cellStyle name="0110@small 3" xfId="2950"/>
    <cellStyle name="0110@small 3 2" xfId="15858"/>
    <cellStyle name="0110@small 3 2 2" xfId="19818"/>
    <cellStyle name="0110@small 3 2 2 2" xfId="13542"/>
    <cellStyle name="0110@small 3 2 3" xfId="15843"/>
    <cellStyle name="0110@small 3 3" xfId="42060"/>
    <cellStyle name="0110@small 3 3 2" xfId="19934"/>
    <cellStyle name="0110@small 3 4" xfId="41392"/>
    <cellStyle name="0110@small 3 5" xfId="27940"/>
    <cellStyle name="0110@small 4" xfId="41095"/>
    <cellStyle name="0110@small 4 2" xfId="43833"/>
    <cellStyle name="0110@small 4 2 2" xfId="29077"/>
    <cellStyle name="0110@small 4 2 2 2" xfId="43717"/>
    <cellStyle name="0110@small 4 2 3" xfId="52183"/>
    <cellStyle name="0110@small 4 3" xfId="24053"/>
    <cellStyle name="0110@small 4 3 2" xfId="51585"/>
    <cellStyle name="0110@small 4 4" xfId="14942"/>
    <cellStyle name="0110@small 4 5" xfId="37373"/>
    <cellStyle name="0110@small 5" xfId="29491"/>
    <cellStyle name="0110@small 5 2" xfId="50474"/>
    <cellStyle name="0110@small 5 2 2" xfId="26513"/>
    <cellStyle name="0110@small 5 2 2 2" xfId="49692"/>
    <cellStyle name="0110@small 5 2 3" xfId="18908"/>
    <cellStyle name="0110@small 5 3" xfId="12268"/>
    <cellStyle name="0110@small 5 3 2" xfId="34194"/>
    <cellStyle name="0110@small 5 4" xfId="24459"/>
    <cellStyle name="0110@small 5 5" xfId="8480"/>
    <cellStyle name="0110@small 6" xfId="23157"/>
    <cellStyle name="0110@small 6 2" xfId="49540"/>
    <cellStyle name="0110@small 6 2 2" xfId="29219"/>
    <cellStyle name="0110@small 6 2 2 2" xfId="9297"/>
    <cellStyle name="0110@small 6 2 3" xfId="13171"/>
    <cellStyle name="0110@small 6 3" xfId="28648"/>
    <cellStyle name="0110@small 6 3 2" xfId="46375"/>
    <cellStyle name="0110@small 6 4" xfId="43843"/>
    <cellStyle name="0110@small 6 5" xfId="37940"/>
    <cellStyle name="0110@small 7" xfId="52645"/>
    <cellStyle name="0110@small 7 2" xfId="53178"/>
    <cellStyle name="0110@small 7 2 2" xfId="35869"/>
    <cellStyle name="0110@small 7 3" xfId="23459"/>
    <cellStyle name="0110@small 7 4" xfId="44641"/>
    <cellStyle name="0110@small 8" xfId="30891"/>
    <cellStyle name="0110@small 8 2" xfId="49302"/>
    <cellStyle name="0110@small 8 3" xfId="27713"/>
    <cellStyle name="0110@small 9" xfId="14754"/>
    <cellStyle name="0110@small 9 2" xfId="23941"/>
    <cellStyle name="0110small" xfId="48349"/>
    <cellStyle name="0110small 10" xfId="30473"/>
    <cellStyle name="0110small 11" xfId="48850"/>
    <cellStyle name="0110small 12" xfId="40673"/>
    <cellStyle name="0110small 13" xfId="25381"/>
    <cellStyle name="0110small 14" xfId="26291"/>
    <cellStyle name="0110small 15" xfId="34043"/>
    <cellStyle name="0110small 16" xfId="25215"/>
    <cellStyle name="0110small 17" xfId="31783"/>
    <cellStyle name="0110small 18" xfId="13522"/>
    <cellStyle name="0110small 19" xfId="33381"/>
    <cellStyle name="0110small 2" xfId="15676"/>
    <cellStyle name="0110small 2 10" xfId="27872"/>
    <cellStyle name="0110small 2 11" xfId="47377"/>
    <cellStyle name="0110small 2 12" xfId="43335"/>
    <cellStyle name="0110small 2 13" xfId="33546"/>
    <cellStyle name="0110small 2 14" xfId="15205"/>
    <cellStyle name="0110small 2 15" xfId="1378"/>
    <cellStyle name="0110small 2 16" xfId="53187"/>
    <cellStyle name="0110small 2 17" xfId="412"/>
    <cellStyle name="0110small 2 18" xfId="19632"/>
    <cellStyle name="0110small 2 19" xfId="5293"/>
    <cellStyle name="0110small 2 2" xfId="13170"/>
    <cellStyle name="0110small 2 2 2" xfId="1766"/>
    <cellStyle name="0110small 2 2 2 2" xfId="50817"/>
    <cellStyle name="0110small 2 2 3" xfId="14715"/>
    <cellStyle name="0110small 2 2 4" xfId="5118"/>
    <cellStyle name="0110small 2 20" xfId="28680"/>
    <cellStyle name="0110small 2 3" xfId="40749"/>
    <cellStyle name="0110small 2 3 2" xfId="32262"/>
    <cellStyle name="0110small 2 3 3" xfId="38335"/>
    <cellStyle name="0110small 2 4" xfId="13469"/>
    <cellStyle name="0110small 2 4 2" xfId="26098"/>
    <cellStyle name="0110small 2 5" xfId="16120"/>
    <cellStyle name="0110small 2 6" xfId="38735"/>
    <cellStyle name="0110small 2 7" xfId="6785"/>
    <cellStyle name="0110small 2 8" xfId="18812"/>
    <cellStyle name="0110small 2 9" xfId="23783"/>
    <cellStyle name="0110small 20" xfId="13386"/>
    <cellStyle name="0110small 21" xfId="17621"/>
    <cellStyle name="0110small 3" xfId="12760"/>
    <cellStyle name="0110small 3 2" xfId="34880"/>
    <cellStyle name="0110small 3 2 2" xfId="31973"/>
    <cellStyle name="0110small 3 2 2 2" xfId="45229"/>
    <cellStyle name="0110small 3 2 3" xfId="34374"/>
    <cellStyle name="0110small 3 3" xfId="9256"/>
    <cellStyle name="0110small 3 3 2" xfId="10325"/>
    <cellStyle name="0110small 3 4" xfId="15024"/>
    <cellStyle name="0110small 3 5" xfId="5411"/>
    <cellStyle name="0110small 4" xfId="14195"/>
    <cellStyle name="0110small 4 2" xfId="4759"/>
    <cellStyle name="0110small 4 2 2" xfId="14048"/>
    <cellStyle name="0110small 4 2 2 2" xfId="1352"/>
    <cellStyle name="0110small 4 2 3" xfId="14125"/>
    <cellStyle name="0110small 4 3" xfId="25055"/>
    <cellStyle name="0110small 4 3 2" xfId="8317"/>
    <cellStyle name="0110small 4 4" xfId="16768"/>
    <cellStyle name="0110small 4 5" xfId="21438"/>
    <cellStyle name="0110small 5" xfId="37233"/>
    <cellStyle name="0110small 5 2" xfId="28415"/>
    <cellStyle name="0110small 5 2 2" xfId="796"/>
    <cellStyle name="0110small 5 2 2 2" xfId="45262"/>
    <cellStyle name="0110small 5 2 3" xfId="28408"/>
    <cellStyle name="0110small 5 3" xfId="2602"/>
    <cellStyle name="0110small 5 3 2" xfId="8108"/>
    <cellStyle name="0110small 5 4" xfId="33660"/>
    <cellStyle name="0110small 5 5" xfId="38422"/>
    <cellStyle name="0110small 6" xfId="27449"/>
    <cellStyle name="0110small 6 2" xfId="40069"/>
    <cellStyle name="0110small 6 2 2" xfId="39536"/>
    <cellStyle name="0110small 6 2 2 2" xfId="48129"/>
    <cellStyle name="0110small 6 2 3" xfId="2847"/>
    <cellStyle name="0110small 6 3" xfId="18299"/>
    <cellStyle name="0110small 6 3 2" xfId="50713"/>
    <cellStyle name="0110small 6 4" xfId="18119"/>
    <cellStyle name="0110small 6 5" xfId="26353"/>
    <cellStyle name="0110small 7" xfId="10668"/>
    <cellStyle name="0110small 7 2" xfId="51380"/>
    <cellStyle name="0110small 7 2 2" xfId="13496"/>
    <cellStyle name="0110small 7 3" xfId="30660"/>
    <cellStyle name="0110small 7 4" xfId="47038"/>
    <cellStyle name="0110small 8" xfId="31705"/>
    <cellStyle name="0110small 8 2" xfId="15479"/>
    <cellStyle name="0110small 8 3" xfId="35959"/>
    <cellStyle name="0110small 9" xfId="35359"/>
    <cellStyle name="0110small 9 2" xfId="27039"/>
    <cellStyle name="0111" xfId="12160"/>
    <cellStyle name="0111 2" xfId="47812"/>
    <cellStyle name="0111@" xfId="10112"/>
    <cellStyle name="0111@ 2" xfId="23341"/>
    <cellStyle name="0111@small" xfId="35762"/>
    <cellStyle name="0111@small 10" xfId="51049"/>
    <cellStyle name="0111@small 11" xfId="41542"/>
    <cellStyle name="0111@small 12" xfId="48264"/>
    <cellStyle name="0111@small 13" xfId="43652"/>
    <cellStyle name="0111@small 14" xfId="767"/>
    <cellStyle name="0111@small 15" xfId="16619"/>
    <cellStyle name="0111@small 16" xfId="27783"/>
    <cellStyle name="0111@small 17" xfId="3225"/>
    <cellStyle name="0111@small 18" xfId="21055"/>
    <cellStyle name="0111@small 19" xfId="10939"/>
    <cellStyle name="0111@small 2" xfId="23835"/>
    <cellStyle name="0111@small 2 10" xfId="42716"/>
    <cellStyle name="0111@small 2 11" xfId="33553"/>
    <cellStyle name="0111@small 2 12" xfId="13747"/>
    <cellStyle name="0111@small 2 13" xfId="26171"/>
    <cellStyle name="0111@small 2 14" xfId="26836"/>
    <cellStyle name="0111@small 2 15" xfId="38591"/>
    <cellStyle name="0111@small 2 16" xfId="7796"/>
    <cellStyle name="0111@small 2 17" xfId="13967"/>
    <cellStyle name="0111@small 2 18" xfId="1899"/>
    <cellStyle name="0111@small 2 19" xfId="8773"/>
    <cellStyle name="0111@small 2 2" xfId="40557"/>
    <cellStyle name="0111@small 2 2 2" xfId="41492"/>
    <cellStyle name="0111@small 2 2 2 2" xfId="10731"/>
    <cellStyle name="0111@small 2 2 3" xfId="32375"/>
    <cellStyle name="0111@small 2 2 4" xfId="11756"/>
    <cellStyle name="0111@small 2 20" xfId="46197"/>
    <cellStyle name="0111@small 2 3" xfId="21638"/>
    <cellStyle name="0111@small 2 3 2" xfId="1243"/>
    <cellStyle name="0111@small 2 3 3" xfId="13249"/>
    <cellStyle name="0111@small 2 4" xfId="6921"/>
    <cellStyle name="0111@small 2 4 2" xfId="11395"/>
    <cellStyle name="0111@small 2 5" xfId="25800"/>
    <cellStyle name="0111@small 2 6" xfId="25804"/>
    <cellStyle name="0111@small 2 7" xfId="51663"/>
    <cellStyle name="0111@small 2 8" xfId="45580"/>
    <cellStyle name="0111@small 2 9" xfId="30501"/>
    <cellStyle name="0111@small 20" xfId="47470"/>
    <cellStyle name="0111@small 21" xfId="18780"/>
    <cellStyle name="0111@small 3" xfId="4538"/>
    <cellStyle name="0111@small 3 2" xfId="33116"/>
    <cellStyle name="0111@small 3 2 2" xfId="7017"/>
    <cellStyle name="0111@small 3 2 2 2" xfId="37845"/>
    <cellStyle name="0111@small 3 2 3" xfId="674"/>
    <cellStyle name="0111@small 3 3" xfId="3674"/>
    <cellStyle name="0111@small 3 3 2" xfId="5112"/>
    <cellStyle name="0111@small 3 4" xfId="26320"/>
    <cellStyle name="0111@small 3 5" xfId="30715"/>
    <cellStyle name="0111@small 4" xfId="28038"/>
    <cellStyle name="0111@small 4 2" xfId="23894"/>
    <cellStyle name="0111@small 4 2 2" xfId="46684"/>
    <cellStyle name="0111@small 4 2 2 2" xfId="33067"/>
    <cellStyle name="0111@small 4 2 3" xfId="8462"/>
    <cellStyle name="0111@small 4 3" xfId="42520"/>
    <cellStyle name="0111@small 4 3 2" xfId="35435"/>
    <cellStyle name="0111@small 4 4" xfId="29801"/>
    <cellStyle name="0111@small 4 5" xfId="228"/>
    <cellStyle name="0111@small 5" xfId="38574"/>
    <cellStyle name="0111@small 5 2" xfId="50302"/>
    <cellStyle name="0111@small 5 2 2" xfId="44963"/>
    <cellStyle name="0111@small 5 2 2 2" xfId="22647"/>
    <cellStyle name="0111@small 5 2 3" xfId="5051"/>
    <cellStyle name="0111@small 5 3" xfId="31585"/>
    <cellStyle name="0111@small 5 3 2" xfId="28142"/>
    <cellStyle name="0111@small 5 4" xfId="8571"/>
    <cellStyle name="0111@small 5 5" xfId="14657"/>
    <cellStyle name="0111@small 6" xfId="19460"/>
    <cellStyle name="0111@small 6 2" xfId="25991"/>
    <cellStyle name="0111@small 6 2 2" xfId="45659"/>
    <cellStyle name="0111@small 6 2 2 2" xfId="15140"/>
    <cellStyle name="0111@small 6 2 3" xfId="32478"/>
    <cellStyle name="0111@small 6 3" xfId="206"/>
    <cellStyle name="0111@small 6 3 2" xfId="39814"/>
    <cellStyle name="0111@small 6 4" xfId="33931"/>
    <cellStyle name="0111@small 6 5" xfId="988"/>
    <cellStyle name="0111@small 7" xfId="11703"/>
    <cellStyle name="0111@small 7 2" xfId="50897"/>
    <cellStyle name="0111@small 7 2 2" xfId="31251"/>
    <cellStyle name="0111@small 7 3" xfId="14844"/>
    <cellStyle name="0111@small 7 4" xfId="12934"/>
    <cellStyle name="0111@small 8" xfId="27417"/>
    <cellStyle name="0111@small 8 2" xfId="25182"/>
    <cellStyle name="0111@small 8 3" xfId="47024"/>
    <cellStyle name="0111@small 9" xfId="35004"/>
    <cellStyle name="0111@small 9 2" xfId="6685"/>
    <cellStyle name="0111SMALL" xfId="16694"/>
    <cellStyle name="0111SMALL 10" xfId="7154"/>
    <cellStyle name="0111SMALL 11" xfId="13172"/>
    <cellStyle name="0111SMALL 12" xfId="8272"/>
    <cellStyle name="0111SMALL 13" xfId="27866"/>
    <cellStyle name="0111SMALL 14" xfId="5677"/>
    <cellStyle name="0111SMALL 15" xfId="33704"/>
    <cellStyle name="0111SMALL 16" xfId="19648"/>
    <cellStyle name="0111SMALL 17" xfId="3238"/>
    <cellStyle name="0111SMALL 18" xfId="39508"/>
    <cellStyle name="0111SMALL 19" xfId="31777"/>
    <cellStyle name="0111SMALL 2" xfId="25912"/>
    <cellStyle name="0111SMALL 2 10" xfId="43355"/>
    <cellStyle name="0111SMALL 2 11" xfId="30548"/>
    <cellStyle name="0111SMALL 2 12" xfId="4682"/>
    <cellStyle name="0111SMALL 2 13" xfId="39002"/>
    <cellStyle name="0111SMALL 2 14" xfId="20173"/>
    <cellStyle name="0111SMALL 2 15" xfId="30412"/>
    <cellStyle name="0111SMALL 2 16" xfId="41760"/>
    <cellStyle name="0111SMALL 2 17" xfId="31026"/>
    <cellStyle name="0111SMALL 2 18" xfId="13638"/>
    <cellStyle name="0111SMALL 2 19" xfId="477"/>
    <cellStyle name="0111SMALL 2 2" xfId="6562"/>
    <cellStyle name="0111SMALL 2 2 2" xfId="37983"/>
    <cellStyle name="0111SMALL 2 2 2 2" xfId="15649"/>
    <cellStyle name="0111SMALL 2 2 3" xfId="11613"/>
    <cellStyle name="0111SMALL 2 3" xfId="791"/>
    <cellStyle name="0111SMALL 2 3 2" xfId="41364"/>
    <cellStyle name="0111SMALL 2 4" xfId="21627"/>
    <cellStyle name="0111SMALL 2 5" xfId="13028"/>
    <cellStyle name="0111SMALL 2 6" xfId="46105"/>
    <cellStyle name="0111SMALL 2 7" xfId="40408"/>
    <cellStyle name="0111SMALL 2 8" xfId="41114"/>
    <cellStyle name="0111SMALL 2 9" xfId="12260"/>
    <cellStyle name="0111SMALL 20" xfId="19480"/>
    <cellStyle name="0111SMALL 3" xfId="45796"/>
    <cellStyle name="0111SMALL 3 2" xfId="32862"/>
    <cellStyle name="0111SMALL 3 2 2" xfId="36731"/>
    <cellStyle name="0111SMALL 3 2 2 2" xfId="4480"/>
    <cellStyle name="0111SMALL 3 2 3" xfId="20022"/>
    <cellStyle name="0111SMALL 3 3" xfId="51656"/>
    <cellStyle name="0111SMALL 3 3 2" xfId="52875"/>
    <cellStyle name="0111SMALL 3 4" xfId="52864"/>
    <cellStyle name="0111SMALL 4" xfId="8564"/>
    <cellStyle name="0111SMALL 4 2" xfId="17056"/>
    <cellStyle name="0111SMALL 4 2 2" xfId="1394"/>
    <cellStyle name="0111SMALL 4 2 2 2" xfId="41883"/>
    <cellStyle name="0111SMALL 4 2 3" xfId="4584"/>
    <cellStyle name="0111SMALL 4 3" xfId="37821"/>
    <cellStyle name="0111SMALL 4 3 2" xfId="64"/>
    <cellStyle name="0111SMALL 4 4" xfId="30319"/>
    <cellStyle name="0111SMALL 5" xfId="27725"/>
    <cellStyle name="0111SMALL 5 2" xfId="13860"/>
    <cellStyle name="0111SMALL 5 2 2" xfId="27652"/>
    <cellStyle name="0111SMALL 5 2 2 2" xfId="32670"/>
    <cellStyle name="0111SMALL 5 2 3" xfId="30502"/>
    <cellStyle name="0111SMALL 5 3" xfId="9386"/>
    <cellStyle name="0111SMALL 5 3 2" xfId="32101"/>
    <cellStyle name="0111SMALL 5 4" xfId="49739"/>
    <cellStyle name="0111SMALL 6" xfId="16678"/>
    <cellStyle name="0111SMALL 6 2" xfId="1200"/>
    <cellStyle name="0111SMALL 6 2 2" xfId="6337"/>
    <cellStyle name="0111SMALL 6 2 2 2" xfId="4495"/>
    <cellStyle name="0111SMALL 6 2 3" xfId="14839"/>
    <cellStyle name="0111SMALL 6 3" xfId="15317"/>
    <cellStyle name="0111SMALL 6 3 2" xfId="9574"/>
    <cellStyle name="0111SMALL 6 4" xfId="77"/>
    <cellStyle name="0111SMALL 7" xfId="38213"/>
    <cellStyle name="0111SMALL 7 2" xfId="29181"/>
    <cellStyle name="0111SMALL 7 2 2" xfId="53012"/>
    <cellStyle name="0111SMALL 7 3" xfId="52490"/>
    <cellStyle name="0111SMALL 8" xfId="41739"/>
    <cellStyle name="0111SMALL 8 2" xfId="10341"/>
    <cellStyle name="0111SMALL 9" xfId="2651"/>
    <cellStyle name="0DP" xfId="18450"/>
    <cellStyle name="0DP 2" xfId="15524"/>
    <cellStyle name="0DP 3" xfId="12565"/>
    <cellStyle name="0DP bold" xfId="27824"/>
    <cellStyle name="0DP bold 2" xfId="27782"/>
    <cellStyle name="0DP bold 3" xfId="11150"/>
    <cellStyle name="0DP_El Morro rev 1" xfId="41654"/>
    <cellStyle name="1000s1Place" xfId="27327"/>
    <cellStyle name="1DP" xfId="12429"/>
    <cellStyle name="1DP 2" xfId="28080"/>
    <cellStyle name="1DP 3" xfId="26824"/>
    <cellStyle name="1DP bold" xfId="9949"/>
    <cellStyle name="1DP bold 2" xfId="49928"/>
    <cellStyle name="1DP bold 3" xfId="16856"/>
    <cellStyle name="1DP_El Morro rev 1" xfId="24374"/>
    <cellStyle name="1MMs1Place" xfId="33730"/>
    <cellStyle name="1MMs2Places" xfId="38989"/>
    <cellStyle name="1rst" xfId="20276"/>
    <cellStyle name="2 Decimal Places" xfId="47620"/>
    <cellStyle name="20% - Accent1" xfId="51072"/>
    <cellStyle name="20% - Accent1 10" xfId="38166"/>
    <cellStyle name="20% - Accent1 11" xfId="271"/>
    <cellStyle name="20% - Accent1 12" xfId="10837"/>
    <cellStyle name="20% - Accent1 13" xfId="35108"/>
    <cellStyle name="20% - Accent1 14" xfId="45458"/>
    <cellStyle name="20% - Accent1 15" xfId="19654"/>
    <cellStyle name="20% - Accent1 16" xfId="30554"/>
    <cellStyle name="20% - Accent1 17" xfId="39375"/>
    <cellStyle name="20% - Accent1 18" xfId="14832"/>
    <cellStyle name="20% - Accent1 19" xfId="27057"/>
    <cellStyle name="20% - Accent1 2" xfId="23057"/>
    <cellStyle name="20% - Accent1 2 2" xfId="53043"/>
    <cellStyle name="20% - Accent1 2 3" xfId="14916"/>
    <cellStyle name="20% - Accent1 20" xfId="49423"/>
    <cellStyle name="20% - Accent1 21" xfId="33404"/>
    <cellStyle name="20% - Accent1 22" xfId="2838"/>
    <cellStyle name="20% - Accent1 23" xfId="48038"/>
    <cellStyle name="20% - Accent1 24" xfId="8994"/>
    <cellStyle name="20% - Accent1 25" xfId="1488"/>
    <cellStyle name="20% - Accent1 26" xfId="30538"/>
    <cellStyle name="20% - Accent1 27" xfId="26652"/>
    <cellStyle name="20% - Accent1 28" xfId="46362"/>
    <cellStyle name="20% - Accent1 29" xfId="6273"/>
    <cellStyle name="20% - Accent1 3" xfId="16890"/>
    <cellStyle name="20% - Accent1 30" xfId="27992"/>
    <cellStyle name="20% - Accent1 31" xfId="49383"/>
    <cellStyle name="20% - Accent1 32" xfId="36415"/>
    <cellStyle name="20% - Accent1 33" xfId="6646"/>
    <cellStyle name="20% - Accent1 34" xfId="53228"/>
    <cellStyle name="20% - Accent1 35" xfId="23990"/>
    <cellStyle name="20% - Accent1 36" xfId="23273"/>
    <cellStyle name="20% - Accent1 37" xfId="52764"/>
    <cellStyle name="20% - Accent1 38" xfId="29443"/>
    <cellStyle name="20% - Accent1 39" xfId="28915"/>
    <cellStyle name="20% - Accent1 4" xfId="18430"/>
    <cellStyle name="20% - Accent1 40" xfId="40364"/>
    <cellStyle name="20% - Accent1 41" xfId="27848"/>
    <cellStyle name="20% - Accent1 42" xfId="51366"/>
    <cellStyle name="20% - Accent1 43" xfId="38976"/>
    <cellStyle name="20% - Accent1 44" xfId="36118"/>
    <cellStyle name="20% - Accent1 45" xfId="17626"/>
    <cellStyle name="20% - Accent1 46" xfId="27003"/>
    <cellStyle name="20% - Accent1 47" xfId="4912"/>
    <cellStyle name="20% - Accent1 48" xfId="8147"/>
    <cellStyle name="20% - Accent1 49" xfId="29449"/>
    <cellStyle name="20% - Accent1 5" xfId="17688"/>
    <cellStyle name="20% - Accent1 50" xfId="49126"/>
    <cellStyle name="20% - Accent1 51" xfId="17428"/>
    <cellStyle name="20% - Accent1 52" xfId="42319"/>
    <cellStyle name="20% - Accent1 53" xfId="44577"/>
    <cellStyle name="20% - Accent1 54" xfId="27818"/>
    <cellStyle name="20% - Accent1 55" xfId="32423"/>
    <cellStyle name="20% - Accent1 56" xfId="23584"/>
    <cellStyle name="20% - Accent1 6" xfId="5263"/>
    <cellStyle name="20% - Accent1 7" xfId="45969"/>
    <cellStyle name="20% - Accent1 8" xfId="21026"/>
    <cellStyle name="20% - Accent1 9" xfId="13820"/>
    <cellStyle name="20% - Accent2" xfId="32135"/>
    <cellStyle name="20% - Accent2 10" xfId="47010"/>
    <cellStyle name="20% - Accent2 11" xfId="37928"/>
    <cellStyle name="20% - Accent2 12" xfId="45160"/>
    <cellStyle name="20% - Accent2 13" xfId="42424"/>
    <cellStyle name="20% - Accent2 14" xfId="10569"/>
    <cellStyle name="20% - Accent2 15" xfId="34045"/>
    <cellStyle name="20% - Accent2 16" xfId="38685"/>
    <cellStyle name="20% - Accent2 17" xfId="14207"/>
    <cellStyle name="20% - Accent2 18" xfId="172"/>
    <cellStyle name="20% - Accent2 19" xfId="30436"/>
    <cellStyle name="20% - Accent2 2" xfId="13253"/>
    <cellStyle name="20% - Accent2 2 2" xfId="15607"/>
    <cellStyle name="20% - Accent2 2 3" xfId="25344"/>
    <cellStyle name="20% - Accent2 20" xfId="12749"/>
    <cellStyle name="20% - Accent2 21" xfId="43466"/>
    <cellStyle name="20% - Accent2 22" xfId="131"/>
    <cellStyle name="20% - Accent2 23" xfId="34905"/>
    <cellStyle name="20% - Accent2 24" xfId="234"/>
    <cellStyle name="20% - Accent2 25" xfId="424"/>
    <cellStyle name="20% - Accent2 26" xfId="21910"/>
    <cellStyle name="20% - Accent2 27" xfId="17344"/>
    <cellStyle name="20% - Accent2 28" xfId="38393"/>
    <cellStyle name="20% - Accent2 29" xfId="8534"/>
    <cellStyle name="20% - Accent2 3" xfId="52727"/>
    <cellStyle name="20% - Accent2 30" xfId="21663"/>
    <cellStyle name="20% - Accent2 31" xfId="39952"/>
    <cellStyle name="20% - Accent2 32" xfId="31336"/>
    <cellStyle name="20% - Accent2 33" xfId="25981"/>
    <cellStyle name="20% - Accent2 34" xfId="46015"/>
    <cellStyle name="20% - Accent2 35" xfId="38936"/>
    <cellStyle name="20% - Accent2 36" xfId="44858"/>
    <cellStyle name="20% - Accent2 37" xfId="12038"/>
    <cellStyle name="20% - Accent2 38" xfId="17848"/>
    <cellStyle name="20% - Accent2 39" xfId="47648"/>
    <cellStyle name="20% - Accent2 4" xfId="23797"/>
    <cellStyle name="20% - Accent2 40" xfId="27442"/>
    <cellStyle name="20% - Accent2 41" xfId="28410"/>
    <cellStyle name="20% - Accent2 42" xfId="38566"/>
    <cellStyle name="20% - Accent2 43" xfId="33566"/>
    <cellStyle name="20% - Accent2 44" xfId="52680"/>
    <cellStyle name="20% - Accent2 45" xfId="9207"/>
    <cellStyle name="20% - Accent2 46" xfId="49326"/>
    <cellStyle name="20% - Accent2 47" xfId="17134"/>
    <cellStyle name="20% - Accent2 48" xfId="30510"/>
    <cellStyle name="20% - Accent2 49" xfId="8067"/>
    <cellStyle name="20% - Accent2 5" xfId="2558"/>
    <cellStyle name="20% - Accent2 50" xfId="17901"/>
    <cellStyle name="20% - Accent2 51" xfId="5075"/>
    <cellStyle name="20% - Accent2 52" xfId="12449"/>
    <cellStyle name="20% - Accent2 53" xfId="49184"/>
    <cellStyle name="20% - Accent2 54" xfId="40070"/>
    <cellStyle name="20% - Accent2 55" xfId="10633"/>
    <cellStyle name="20% - Accent2 56" xfId="5937"/>
    <cellStyle name="20% - Accent2 6" xfId="34067"/>
    <cellStyle name="20% - Accent2 7" xfId="35661"/>
    <cellStyle name="20% - Accent2 8" xfId="39322"/>
    <cellStyle name="20% - Accent2 9" xfId="28846"/>
    <cellStyle name="20% - Accent3" xfId="3917"/>
    <cellStyle name="20% - Accent3 10" xfId="2614"/>
    <cellStyle name="20% - Accent3 11" xfId="4565"/>
    <cellStyle name="20% - Accent3 12" xfId="16802"/>
    <cellStyle name="20% - Accent3 13" xfId="25519"/>
    <cellStyle name="20% - Accent3 14" xfId="31322"/>
    <cellStyle name="20% - Accent3 15" xfId="3947"/>
    <cellStyle name="20% - Accent3 16" xfId="4261"/>
    <cellStyle name="20% - Accent3 17" xfId="44770"/>
    <cellStyle name="20% - Accent3 18" xfId="39277"/>
    <cellStyle name="20% - Accent3 19" xfId="29700"/>
    <cellStyle name="20% - Accent3 2" xfId="19176"/>
    <cellStyle name="20% - Accent3 2 2" xfId="26981"/>
    <cellStyle name="20% - Accent3 2 3" xfId="51944"/>
    <cellStyle name="20% - Accent3 20" xfId="7510"/>
    <cellStyle name="20% - Accent3 21" xfId="11279"/>
    <cellStyle name="20% - Accent3 22" xfId="11415"/>
    <cellStyle name="20% - Accent3 23" xfId="10635"/>
    <cellStyle name="20% - Accent3 24" xfId="34232"/>
    <cellStyle name="20% - Accent3 25" xfId="52815"/>
    <cellStyle name="20% - Accent3 26" xfId="40908"/>
    <cellStyle name="20% - Accent3 27" xfId="14246"/>
    <cellStyle name="20% - Accent3 28" xfId="7708"/>
    <cellStyle name="20% - Accent3 29" xfId="25705"/>
    <cellStyle name="20% - Accent3 3" xfId="7861"/>
    <cellStyle name="20% - Accent3 30" xfId="27321"/>
    <cellStyle name="20% - Accent3 31" xfId="6591"/>
    <cellStyle name="20% - Accent3 32" xfId="41576"/>
    <cellStyle name="20% - Accent3 33" xfId="359"/>
    <cellStyle name="20% - Accent3 34" xfId="23128"/>
    <cellStyle name="20% - Accent3 35" xfId="36805"/>
    <cellStyle name="20% - Accent3 36" xfId="5052"/>
    <cellStyle name="20% - Accent3 37" xfId="39552"/>
    <cellStyle name="20% - Accent3 38" xfId="10396"/>
    <cellStyle name="20% - Accent3 39" xfId="30346"/>
    <cellStyle name="20% - Accent3 4" xfId="34808"/>
    <cellStyle name="20% - Accent3 40" xfId="20267"/>
    <cellStyle name="20% - Accent3 41" xfId="2180"/>
    <cellStyle name="20% - Accent3 42" xfId="44166"/>
    <cellStyle name="20% - Accent3 43" xfId="41623"/>
    <cellStyle name="20% - Accent3 44" xfId="6341"/>
    <cellStyle name="20% - Accent3 45" xfId="12414"/>
    <cellStyle name="20% - Accent3 46" xfId="23512"/>
    <cellStyle name="20% - Accent3 47" xfId="25863"/>
    <cellStyle name="20% - Accent3 48" xfId="9996"/>
    <cellStyle name="20% - Accent3 49" xfId="17131"/>
    <cellStyle name="20% - Accent3 5" xfId="48965"/>
    <cellStyle name="20% - Accent3 50" xfId="31429"/>
    <cellStyle name="20% - Accent3 51" xfId="33869"/>
    <cellStyle name="20% - Accent3 52" xfId="15705"/>
    <cellStyle name="20% - Accent3 53" xfId="41213"/>
    <cellStyle name="20% - Accent3 54" xfId="15028"/>
    <cellStyle name="20% - Accent3 55" xfId="17933"/>
    <cellStyle name="20% - Accent3 56" xfId="25820"/>
    <cellStyle name="20% - Accent3 6" xfId="9833"/>
    <cellStyle name="20% - Accent3 7" xfId="7715"/>
    <cellStyle name="20% - Accent3 8" xfId="1257"/>
    <cellStyle name="20% - Accent3 9" xfId="28370"/>
    <cellStyle name="20% - Accent4" xfId="34242"/>
    <cellStyle name="20% - Accent4 10" xfId="5393"/>
    <cellStyle name="20% - Accent4 11" xfId="9800"/>
    <cellStyle name="20% - Accent4 12" xfId="47560"/>
    <cellStyle name="20% - Accent4 13" xfId="22853"/>
    <cellStyle name="20% - Accent4 14" xfId="7844"/>
    <cellStyle name="20% - Accent4 15" xfId="42625"/>
    <cellStyle name="20% - Accent4 16" xfId="44432"/>
    <cellStyle name="20% - Accent4 17" xfId="20664"/>
    <cellStyle name="20% - Accent4 18" xfId="22103"/>
    <cellStyle name="20% - Accent4 19" xfId="2792"/>
    <cellStyle name="20% - Accent4 2" xfId="7743"/>
    <cellStyle name="20% - Accent4 2 2" xfId="19013"/>
    <cellStyle name="20% - Accent4 2 3" xfId="40136"/>
    <cellStyle name="20% - Accent4 20" xfId="13187"/>
    <cellStyle name="20% - Accent4 21" xfId="49349"/>
    <cellStyle name="20% - Accent4 22" xfId="7888"/>
    <cellStyle name="20% - Accent4 23" xfId="11628"/>
    <cellStyle name="20% - Accent4 24" xfId="20977"/>
    <cellStyle name="20% - Accent4 25" xfId="27196"/>
    <cellStyle name="20% - Accent4 26" xfId="23286"/>
    <cellStyle name="20% - Accent4 27" xfId="17017"/>
    <cellStyle name="20% - Accent4 28" xfId="37545"/>
    <cellStyle name="20% - Accent4 29" xfId="40419"/>
    <cellStyle name="20% - Accent4 3" xfId="16963"/>
    <cellStyle name="20% - Accent4 30" xfId="14174"/>
    <cellStyle name="20% - Accent4 31" xfId="46302"/>
    <cellStyle name="20% - Accent4 32" xfId="44897"/>
    <cellStyle name="20% - Accent4 33" xfId="22033"/>
    <cellStyle name="20% - Accent4 34" xfId="50622"/>
    <cellStyle name="20% - Accent4 35" xfId="27947"/>
    <cellStyle name="20% - Accent4 36" xfId="29009"/>
    <cellStyle name="20% - Accent4 37" xfId="18260"/>
    <cellStyle name="20% - Accent4 38" xfId="47346"/>
    <cellStyle name="20% - Accent4 39" xfId="50756"/>
    <cellStyle name="20% - Accent4 4" xfId="43538"/>
    <cellStyle name="20% - Accent4 40" xfId="36635"/>
    <cellStyle name="20% - Accent4 41" xfId="6249"/>
    <cellStyle name="20% - Accent4 42" xfId="17485"/>
    <cellStyle name="20% - Accent4 43" xfId="27350"/>
    <cellStyle name="20% - Accent4 44" xfId="39361"/>
    <cellStyle name="20% - Accent4 45" xfId="10220"/>
    <cellStyle name="20% - Accent4 46" xfId="18140"/>
    <cellStyle name="20% - Accent4 47" xfId="30626"/>
    <cellStyle name="20% - Accent4 48" xfId="30713"/>
    <cellStyle name="20% - Accent4 49" xfId="37343"/>
    <cellStyle name="20% - Accent4 5" xfId="45445"/>
    <cellStyle name="20% - Accent4 50" xfId="31530"/>
    <cellStyle name="20% - Accent4 51" xfId="4432"/>
    <cellStyle name="20% - Accent4 52" xfId="42612"/>
    <cellStyle name="20% - Accent4 53" xfId="44836"/>
    <cellStyle name="20% - Accent4 54" xfId="3640"/>
    <cellStyle name="20% - Accent4 55" xfId="43561"/>
    <cellStyle name="20% - Accent4 56" xfId="37684"/>
    <cellStyle name="20% - Accent4 6" xfId="12892"/>
    <cellStyle name="20% - Accent4 7" xfId="5797"/>
    <cellStyle name="20% - Accent4 8" xfId="49081"/>
    <cellStyle name="20% - Accent4 9" xfId="607"/>
    <cellStyle name="20% - Accent5" xfId="40522"/>
    <cellStyle name="20% - Accent5 10" xfId="43435"/>
    <cellStyle name="20% - Accent5 11" xfId="13113"/>
    <cellStyle name="20% - Accent5 12" xfId="37572"/>
    <cellStyle name="20% - Accent5 13" xfId="38933"/>
    <cellStyle name="20% - Accent5 14" xfId="32645"/>
    <cellStyle name="20% - Accent5 15" xfId="29159"/>
    <cellStyle name="20% - Accent5 16" xfId="35535"/>
    <cellStyle name="20% - Accent5 17" xfId="34036"/>
    <cellStyle name="20% - Accent5 18" xfId="47389"/>
    <cellStyle name="20% - Accent5 19" xfId="3232"/>
    <cellStyle name="20% - Accent5 2" xfId="29030"/>
    <cellStyle name="20% - Accent5 2 2" xfId="32598"/>
    <cellStyle name="20% - Accent5 2 3" xfId="34199"/>
    <cellStyle name="20% - Accent5 20" xfId="3897"/>
    <cellStyle name="20% - Accent5 21" xfId="11653"/>
    <cellStyle name="20% - Accent5 22" xfId="37094"/>
    <cellStyle name="20% - Accent5 23" xfId="22073"/>
    <cellStyle name="20% - Accent5 24" xfId="40991"/>
    <cellStyle name="20% - Accent5 25" xfId="102"/>
    <cellStyle name="20% - Accent5 26" xfId="13646"/>
    <cellStyle name="20% - Accent5 27" xfId="47778"/>
    <cellStyle name="20% - Accent5 28" xfId="48970"/>
    <cellStyle name="20% - Accent5 29" xfId="38035"/>
    <cellStyle name="20% - Accent5 3" xfId="9075"/>
    <cellStyle name="20% - Accent5 30" xfId="45102"/>
    <cellStyle name="20% - Accent5 31" xfId="34999"/>
    <cellStyle name="20% - Accent5 32" xfId="31598"/>
    <cellStyle name="20% - Accent5 33" xfId="14634"/>
    <cellStyle name="20% - Accent5 34" xfId="42627"/>
    <cellStyle name="20% - Accent5 35" xfId="36040"/>
    <cellStyle name="20% - Accent5 36" xfId="34592"/>
    <cellStyle name="20% - Accent5 37" xfId="18785"/>
    <cellStyle name="20% - Accent5 38" xfId="22066"/>
    <cellStyle name="20% - Accent5 39" xfId="9440"/>
    <cellStyle name="20% - Accent5 4" xfId="31900"/>
    <cellStyle name="20% - Accent5 40" xfId="30058"/>
    <cellStyle name="20% - Accent5 41" xfId="14961"/>
    <cellStyle name="20% - Accent5 42" xfId="43490"/>
    <cellStyle name="20% - Accent5 43" xfId="12656"/>
    <cellStyle name="20% - Accent5 44" xfId="31741"/>
    <cellStyle name="20% - Accent5 45" xfId="1792"/>
    <cellStyle name="20% - Accent5 46" xfId="29662"/>
    <cellStyle name="20% - Accent5 47" xfId="4359"/>
    <cellStyle name="20% - Accent5 48" xfId="30998"/>
    <cellStyle name="20% - Accent5 49" xfId="482"/>
    <cellStyle name="20% - Accent5 5" xfId="18775"/>
    <cellStyle name="20% - Accent5 50" xfId="26398"/>
    <cellStyle name="20% - Accent5 51" xfId="44707"/>
    <cellStyle name="20% - Accent5 52" xfId="18600"/>
    <cellStyle name="20% - Accent5 53" xfId="44711"/>
    <cellStyle name="20% - Accent5 54" xfId="20266"/>
    <cellStyle name="20% - Accent5 55" xfId="29980"/>
    <cellStyle name="20% - Accent5 56" xfId="23016"/>
    <cellStyle name="20% - Accent5 6" xfId="51834"/>
    <cellStyle name="20% - Accent5 7" xfId="2816"/>
    <cellStyle name="20% - Accent5 8" xfId="41478"/>
    <cellStyle name="20% - Accent5 9" xfId="43426"/>
    <cellStyle name="20% - Accent6" xfId="20444"/>
    <cellStyle name="20% - Accent6 10" xfId="27768"/>
    <cellStyle name="20% - Accent6 11" xfId="44217"/>
    <cellStyle name="20% - Accent6 12" xfId="12470"/>
    <cellStyle name="20% - Accent6 13" xfId="25578"/>
    <cellStyle name="20% - Accent6 14" xfId="19968"/>
    <cellStyle name="20% - Accent6 15" xfId="36938"/>
    <cellStyle name="20% - Accent6 16" xfId="7804"/>
    <cellStyle name="20% - Accent6 17" xfId="29722"/>
    <cellStyle name="20% - Accent6 18" xfId="28431"/>
    <cellStyle name="20% - Accent6 19" xfId="25191"/>
    <cellStyle name="20% - Accent6 2" xfId="3223"/>
    <cellStyle name="20% - Accent6 2 2" xfId="12727"/>
    <cellStyle name="20% - Accent6 2 3" xfId="6125"/>
    <cellStyle name="20% - Accent6 20" xfId="6636"/>
    <cellStyle name="20% - Accent6 21" xfId="22075"/>
    <cellStyle name="20% - Accent6 22" xfId="36577"/>
    <cellStyle name="20% - Accent6 23" xfId="7314"/>
    <cellStyle name="20% - Accent6 24" xfId="1926"/>
    <cellStyle name="20% - Accent6 25" xfId="45885"/>
    <cellStyle name="20% - Accent6 26" xfId="25547"/>
    <cellStyle name="20% - Accent6 27" xfId="16492"/>
    <cellStyle name="20% - Accent6 28" xfId="18788"/>
    <cellStyle name="20% - Accent6 29" xfId="7243"/>
    <cellStyle name="20% - Accent6 3" xfId="28808"/>
    <cellStyle name="20% - Accent6 30" xfId="31797"/>
    <cellStyle name="20% - Accent6 31" xfId="81"/>
    <cellStyle name="20% - Accent6 32" xfId="10342"/>
    <cellStyle name="20% - Accent6 33" xfId="9082"/>
    <cellStyle name="20% - Accent6 34" xfId="16043"/>
    <cellStyle name="20% - Accent6 35" xfId="43030"/>
    <cellStyle name="20% - Accent6 36" xfId="26977"/>
    <cellStyle name="20% - Accent6 37" xfId="17019"/>
    <cellStyle name="20% - Accent6 38" xfId="20682"/>
    <cellStyle name="20% - Accent6 39" xfId="48065"/>
    <cellStyle name="20% - Accent6 4" xfId="8229"/>
    <cellStyle name="20% - Accent6 40" xfId="30781"/>
    <cellStyle name="20% - Accent6 41" xfId="9502"/>
    <cellStyle name="20% - Accent6 42" xfId="53116"/>
    <cellStyle name="20% - Accent6 43" xfId="30668"/>
    <cellStyle name="20% - Accent6 44" xfId="14498"/>
    <cellStyle name="20% - Accent6 45" xfId="37915"/>
    <cellStyle name="20% - Accent6 46" xfId="32050"/>
    <cellStyle name="20% - Accent6 47" xfId="21105"/>
    <cellStyle name="20% - Accent6 48" xfId="35442"/>
    <cellStyle name="20% - Accent6 49" xfId="13891"/>
    <cellStyle name="20% - Accent6 5" xfId="25606"/>
    <cellStyle name="20% - Accent6 50" xfId="24574"/>
    <cellStyle name="20% - Accent6 51" xfId="20939"/>
    <cellStyle name="20% - Accent6 52" xfId="45079"/>
    <cellStyle name="20% - Accent6 53" xfId="12270"/>
    <cellStyle name="20% - Accent6 54" xfId="45929"/>
    <cellStyle name="20% - Accent6 55" xfId="14772"/>
    <cellStyle name="20% - Accent6 56" xfId="12438"/>
    <cellStyle name="20% - Accent6 6" xfId="26622"/>
    <cellStyle name="20% - Accent6 7" xfId="51904"/>
    <cellStyle name="20% - Accent6 8" xfId="3056"/>
    <cellStyle name="20% - Accent6 9" xfId="2028"/>
    <cellStyle name="20% - Énfasis1 10" xfId="40950"/>
    <cellStyle name="20% - Énfasis1 10 2" xfId="20355"/>
    <cellStyle name="20% - Énfasis1 10 3" xfId="3391"/>
    <cellStyle name="20% - Énfasis1 11" xfId="18570"/>
    <cellStyle name="20% - Énfasis1 11 2" xfId="27443"/>
    <cellStyle name="20% - Énfasis1 11 3" xfId="50297"/>
    <cellStyle name="20% - Énfasis1 12" xfId="23804"/>
    <cellStyle name="20% - Énfasis1 12 2" xfId="41861"/>
    <cellStyle name="20% - Énfasis1 13" xfId="6048"/>
    <cellStyle name="20% - Énfasis1 14" xfId="12542"/>
    <cellStyle name="20% - Énfasis1 15" xfId="15914"/>
    <cellStyle name="20% - Énfasis1 16" xfId="28447"/>
    <cellStyle name="20% - Énfasis1 17" xfId="48387"/>
    <cellStyle name="20% - Énfasis1 18" xfId="31474"/>
    <cellStyle name="20% - Énfasis1 19" xfId="45718"/>
    <cellStyle name="20% - Énfasis1 2" xfId="3698"/>
    <cellStyle name="20% - Énfasis1 2 2" xfId="45939"/>
    <cellStyle name="20% - Énfasis1 2 2 2" xfId="24943"/>
    <cellStyle name="20% - Énfasis1 2 2 3" xfId="5641"/>
    <cellStyle name="20% - Énfasis1 2 3" xfId="23525"/>
    <cellStyle name="20% - Énfasis1 2 3 2" xfId="41855"/>
    <cellStyle name="20% - Énfasis1 2 4" xfId="5533"/>
    <cellStyle name="20% - Énfasis1 2 4 2" xfId="39845"/>
    <cellStyle name="20% - Énfasis1 2 5" xfId="26034"/>
    <cellStyle name="20% - Énfasis1 2 6" xfId="3680"/>
    <cellStyle name="20% - Énfasis1 2 7" xfId="45932"/>
    <cellStyle name="20% - Énfasis1 2 8" xfId="16443"/>
    <cellStyle name="20% - Énfasis1 2 9" xfId="14181"/>
    <cellStyle name="20% - Énfasis1 20" xfId="52048"/>
    <cellStyle name="20% - Énfasis1 21" xfId="21751"/>
    <cellStyle name="20% - Énfasis1 22" xfId="3145"/>
    <cellStyle name="20% - Énfasis1 23" xfId="37050"/>
    <cellStyle name="20% - Énfasis1 24" xfId="30889"/>
    <cellStyle name="20% - Énfasis1 25" xfId="3833"/>
    <cellStyle name="20% - Énfasis1 26" xfId="21521"/>
    <cellStyle name="20% - Énfasis1 27" xfId="21641"/>
    <cellStyle name="20% - Énfasis1 28" xfId="52735"/>
    <cellStyle name="20% - Énfasis1 29" xfId="24184"/>
    <cellStyle name="20% - Énfasis1 3" xfId="7183"/>
    <cellStyle name="20% - Énfasis1 3 2" xfId="39511"/>
    <cellStyle name="20% - Énfasis1 3 3" xfId="6034"/>
    <cellStyle name="20% - Énfasis1 30" xfId="26955"/>
    <cellStyle name="20% - Énfasis1 31" xfId="3089"/>
    <cellStyle name="20% - Énfasis1 32" xfId="36507"/>
    <cellStyle name="20% - Énfasis1 33" xfId="9600"/>
    <cellStyle name="20% - Énfasis1 34" xfId="2510"/>
    <cellStyle name="20% - Énfasis1 35" xfId="51652"/>
    <cellStyle name="20% - Énfasis1 36" xfId="46569"/>
    <cellStyle name="20% - Énfasis1 37" xfId="46646"/>
    <cellStyle name="20% - Énfasis1 38" xfId="44779"/>
    <cellStyle name="20% - Énfasis1 39" xfId="15516"/>
    <cellStyle name="20% - Énfasis1 4" xfId="37323"/>
    <cellStyle name="20% - Énfasis1 4 2" xfId="48785"/>
    <cellStyle name="20% - Énfasis1 4 3" xfId="5313"/>
    <cellStyle name="20% - Énfasis1 40" xfId="30879"/>
    <cellStyle name="20% - Énfasis1 41" xfId="49991"/>
    <cellStyle name="20% - Énfasis1 42" xfId="6430"/>
    <cellStyle name="20% - Énfasis1 43" xfId="26856"/>
    <cellStyle name="20% - Énfasis1 44" xfId="32716"/>
    <cellStyle name="20% - Énfasis1 45" xfId="16664"/>
    <cellStyle name="20% - Énfasis1 46" xfId="24687"/>
    <cellStyle name="20% - Énfasis1 47" xfId="12680"/>
    <cellStyle name="20% - Énfasis1 48" xfId="1649"/>
    <cellStyle name="20% - Énfasis1 5" xfId="38116"/>
    <cellStyle name="20% - Énfasis1 5 2" xfId="23659"/>
    <cellStyle name="20% - Énfasis1 6" xfId="13470"/>
    <cellStyle name="20% - Énfasis1 6 2" xfId="50472"/>
    <cellStyle name="20% - Énfasis1 6 3" xfId="41708"/>
    <cellStyle name="20% - Énfasis1 7" xfId="4389"/>
    <cellStyle name="20% - Énfasis1 7 2" xfId="32412"/>
    <cellStyle name="20% - Énfasis1 7 3" xfId="43900"/>
    <cellStyle name="20% - Énfasis1 8" xfId="45228"/>
    <cellStyle name="20% - Énfasis1 8 2" xfId="34289"/>
    <cellStyle name="20% - Énfasis1 8 3" xfId="7095"/>
    <cellStyle name="20% - Énfasis1 9" xfId="26509"/>
    <cellStyle name="20% - Énfasis1 9 2" xfId="30973"/>
    <cellStyle name="20% - Énfasis1 9 3" xfId="14314"/>
    <cellStyle name="20% - Énfasis2 10" xfId="47054"/>
    <cellStyle name="20% - Énfasis2 10 2" xfId="44182"/>
    <cellStyle name="20% - Énfasis2 10 3" xfId="42877"/>
    <cellStyle name="20% - Énfasis2 11" xfId="45361"/>
    <cellStyle name="20% - Énfasis2 11 2" xfId="8316"/>
    <cellStyle name="20% - Énfasis2 11 3" xfId="44192"/>
    <cellStyle name="20% - Énfasis2 12" xfId="38631"/>
    <cellStyle name="20% - Énfasis2 12 2" xfId="21047"/>
    <cellStyle name="20% - Énfasis2 13" xfId="31830"/>
    <cellStyle name="20% - Énfasis2 14" xfId="9946"/>
    <cellStyle name="20% - Énfasis2 15" xfId="43612"/>
    <cellStyle name="20% - Énfasis2 16" xfId="22484"/>
    <cellStyle name="20% - Énfasis2 17" xfId="36091"/>
    <cellStyle name="20% - Énfasis2 18" xfId="17256"/>
    <cellStyle name="20% - Énfasis2 19" xfId="52000"/>
    <cellStyle name="20% - Énfasis2 2" xfId="39381"/>
    <cellStyle name="20% - Énfasis2 2 2" xfId="6019"/>
    <cellStyle name="20% - Énfasis2 2 2 2" xfId="27338"/>
    <cellStyle name="20% - Énfasis2 2 2 3" xfId="47281"/>
    <cellStyle name="20% - Énfasis2 2 3" xfId="51316"/>
    <cellStyle name="20% - Énfasis2 2 3 2" xfId="40049"/>
    <cellStyle name="20% - Énfasis2 2 4" xfId="23798"/>
    <cellStyle name="20% - Énfasis2 2 4 2" xfId="24936"/>
    <cellStyle name="20% - Énfasis2 2 5" xfId="46243"/>
    <cellStyle name="20% - Énfasis2 2 6" xfId="50973"/>
    <cellStyle name="20% - Énfasis2 2 7" xfId="11682"/>
    <cellStyle name="20% - Énfasis2 2 8" xfId="39579"/>
    <cellStyle name="20% - Énfasis2 2 9" xfId="19645"/>
    <cellStyle name="20% - Énfasis2 20" xfId="34580"/>
    <cellStyle name="20% - Énfasis2 21" xfId="26483"/>
    <cellStyle name="20% - Énfasis2 22" xfId="24012"/>
    <cellStyle name="20% - Énfasis2 23" xfId="6807"/>
    <cellStyle name="20% - Énfasis2 24" xfId="43708"/>
    <cellStyle name="20% - Énfasis2 25" xfId="5926"/>
    <cellStyle name="20% - Énfasis2 26" xfId="23735"/>
    <cellStyle name="20% - Énfasis2 27" xfId="12420"/>
    <cellStyle name="20% - Énfasis2 28" xfId="14297"/>
    <cellStyle name="20% - Énfasis2 29" xfId="13456"/>
    <cellStyle name="20% - Énfasis2 3" xfId="17334"/>
    <cellStyle name="20% - Énfasis2 3 2" xfId="14624"/>
    <cellStyle name="20% - Énfasis2 3 3" xfId="31444"/>
    <cellStyle name="20% - Énfasis2 30" xfId="31557"/>
    <cellStyle name="20% - Énfasis2 31" xfId="20844"/>
    <cellStyle name="20% - Énfasis2 32" xfId="19829"/>
    <cellStyle name="20% - Énfasis2 33" xfId="5212"/>
    <cellStyle name="20% - Énfasis2 34" xfId="22957"/>
    <cellStyle name="20% - Énfasis2 35" xfId="24347"/>
    <cellStyle name="20% - Énfasis2 36" xfId="40161"/>
    <cellStyle name="20% - Énfasis2 37" xfId="45801"/>
    <cellStyle name="20% - Énfasis2 38" xfId="3548"/>
    <cellStyle name="20% - Énfasis2 39" xfId="29766"/>
    <cellStyle name="20% - Énfasis2 4" xfId="5276"/>
    <cellStyle name="20% - Énfasis2 4 2" xfId="52349"/>
    <cellStyle name="20% - Énfasis2 4 3" xfId="15603"/>
    <cellStyle name="20% - Énfasis2 40" xfId="25202"/>
    <cellStyle name="20% - Énfasis2 41" xfId="10839"/>
    <cellStyle name="20% - Énfasis2 42" xfId="51286"/>
    <cellStyle name="20% - Énfasis2 43" xfId="32553"/>
    <cellStyle name="20% - Énfasis2 44" xfId="42686"/>
    <cellStyle name="20% - Énfasis2 45" xfId="29465"/>
    <cellStyle name="20% - Énfasis2 46" xfId="44441"/>
    <cellStyle name="20% - Énfasis2 47" xfId="23194"/>
    <cellStyle name="20% - Énfasis2 48" xfId="44517"/>
    <cellStyle name="20% - Énfasis2 5" xfId="10407"/>
    <cellStyle name="20% - Énfasis2 5 2" xfId="51401"/>
    <cellStyle name="20% - Énfasis2 6" xfId="19852"/>
    <cellStyle name="20% - Énfasis2 6 2" xfId="12058"/>
    <cellStyle name="20% - Énfasis2 6 3" xfId="7206"/>
    <cellStyle name="20% - Énfasis2 7" xfId="27658"/>
    <cellStyle name="20% - Énfasis2 7 2" xfId="1427"/>
    <cellStyle name="20% - Énfasis2 7 3" xfId="15604"/>
    <cellStyle name="20% - Énfasis2 8" xfId="49472"/>
    <cellStyle name="20% - Énfasis2 8 2" xfId="41304"/>
    <cellStyle name="20% - Énfasis2 8 3" xfId="39049"/>
    <cellStyle name="20% - Énfasis2 9" xfId="19764"/>
    <cellStyle name="20% - Énfasis2 9 2" xfId="3598"/>
    <cellStyle name="20% - Énfasis2 9 3" xfId="38947"/>
    <cellStyle name="20% - Énfasis3 10" xfId="26843"/>
    <cellStyle name="20% - Énfasis3 11" xfId="27219"/>
    <cellStyle name="20% - Énfasis3 12" xfId="10919"/>
    <cellStyle name="20% - Énfasis3 13" xfId="43866"/>
    <cellStyle name="20% - Énfasis3 14" xfId="14765"/>
    <cellStyle name="20% - Énfasis3 15" xfId="47870"/>
    <cellStyle name="20% - Énfasis3 16" xfId="42712"/>
    <cellStyle name="20% - Énfasis3 17" xfId="16848"/>
    <cellStyle name="20% - Énfasis3 18" xfId="39889"/>
    <cellStyle name="20% - Énfasis3 19" xfId="685"/>
    <cellStyle name="20% - Énfasis3 2" xfId="4295"/>
    <cellStyle name="20% - Énfasis3 2 2" xfId="10355"/>
    <cellStyle name="20% - Énfasis3 2 2 2" xfId="8110"/>
    <cellStyle name="20% - Énfasis3 2 3" xfId="14045"/>
    <cellStyle name="20% - Énfasis3 2 4" xfId="35358"/>
    <cellStyle name="20% - Énfasis3 2 5" xfId="4939"/>
    <cellStyle name="20% - Énfasis3 20" xfId="5925"/>
    <cellStyle name="20% - Énfasis3 21" xfId="27073"/>
    <cellStyle name="20% - Énfasis3 22" xfId="23377"/>
    <cellStyle name="20% - Énfasis3 23" xfId="742"/>
    <cellStyle name="20% - Énfasis3 24" xfId="44730"/>
    <cellStyle name="20% - Énfasis3 25" xfId="15159"/>
    <cellStyle name="20% - Énfasis3 26" xfId="4548"/>
    <cellStyle name="20% - Énfasis3 27" xfId="22809"/>
    <cellStyle name="20% - Énfasis3 28" xfId="48354"/>
    <cellStyle name="20% - Énfasis3 29" xfId="23301"/>
    <cellStyle name="20% - Énfasis3 3" xfId="37240"/>
    <cellStyle name="20% - Énfasis3 3 2" xfId="46888"/>
    <cellStyle name="20% - Énfasis3 30" xfId="2746"/>
    <cellStyle name="20% - Énfasis3 31" xfId="36277"/>
    <cellStyle name="20% - Énfasis3 32" xfId="35657"/>
    <cellStyle name="20% - Énfasis3 33" xfId="38429"/>
    <cellStyle name="20% - Énfasis3 34" xfId="27366"/>
    <cellStyle name="20% - Énfasis3 35" xfId="51063"/>
    <cellStyle name="20% - Énfasis3 36" xfId="42996"/>
    <cellStyle name="20% - Énfasis3 37" xfId="25797"/>
    <cellStyle name="20% - Énfasis3 38" xfId="30417"/>
    <cellStyle name="20% - Énfasis3 39" xfId="4940"/>
    <cellStyle name="20% - Énfasis3 4" xfId="20316"/>
    <cellStyle name="20% - Énfasis3 4 2" xfId="5078"/>
    <cellStyle name="20% - Énfasis3 40" xfId="1437"/>
    <cellStyle name="20% - Énfasis3 41" xfId="37230"/>
    <cellStyle name="20% - Énfasis3 42" xfId="864"/>
    <cellStyle name="20% - Énfasis3 43" xfId="22120"/>
    <cellStyle name="20% - Énfasis3 44" xfId="48654"/>
    <cellStyle name="20% - Énfasis3 45" xfId="46770"/>
    <cellStyle name="20% - Énfasis3 46" xfId="34942"/>
    <cellStyle name="20% - Énfasis3 47" xfId="17562"/>
    <cellStyle name="20% - Énfasis3 48" xfId="44930"/>
    <cellStyle name="20% - Énfasis3 5" xfId="6458"/>
    <cellStyle name="20% - Énfasis3 6" xfId="6768"/>
    <cellStyle name="20% - Énfasis3 7" xfId="32563"/>
    <cellStyle name="20% - Énfasis3 8" xfId="7484"/>
    <cellStyle name="20% - Énfasis3 9" xfId="25375"/>
    <cellStyle name="20% - Énfasis4 10" xfId="48411"/>
    <cellStyle name="20% - Énfasis4 10 2" xfId="30775"/>
    <cellStyle name="20% - Énfasis4 10 3" xfId="29143"/>
    <cellStyle name="20% - Énfasis4 11" xfId="40825"/>
    <cellStyle name="20% - Énfasis4 11 2" xfId="20026"/>
    <cellStyle name="20% - Énfasis4 11 3" xfId="7202"/>
    <cellStyle name="20% - Énfasis4 12" xfId="5326"/>
    <cellStyle name="20% - Énfasis4 12 2" xfId="41827"/>
    <cellStyle name="20% - Énfasis4 13" xfId="13960"/>
    <cellStyle name="20% - Énfasis4 14" xfId="11533"/>
    <cellStyle name="20% - Énfasis4 15" xfId="9008"/>
    <cellStyle name="20% - Énfasis4 16" xfId="20636"/>
    <cellStyle name="20% - Énfasis4 17" xfId="45419"/>
    <cellStyle name="20% - Énfasis4 18" xfId="28216"/>
    <cellStyle name="20% - Énfasis4 19" xfId="43165"/>
    <cellStyle name="20% - Énfasis4 2" xfId="40440"/>
    <cellStyle name="20% - Énfasis4 2 2" xfId="36734"/>
    <cellStyle name="20% - Énfasis4 2 2 2" xfId="51315"/>
    <cellStyle name="20% - Énfasis4 2 2 3" xfId="33927"/>
    <cellStyle name="20% - Énfasis4 2 3" xfId="6770"/>
    <cellStyle name="20% - Énfasis4 2 3 2" xfId="36128"/>
    <cellStyle name="20% - Énfasis4 2 4" xfId="16690"/>
    <cellStyle name="20% - Énfasis4 2 4 2" xfId="13126"/>
    <cellStyle name="20% - Énfasis4 2 5" xfId="45627"/>
    <cellStyle name="20% - Énfasis4 2 6" xfId="4468"/>
    <cellStyle name="20% - Énfasis4 2 7" xfId="124"/>
    <cellStyle name="20% - Énfasis4 2 8" xfId="24186"/>
    <cellStyle name="20% - Énfasis4 2 9" xfId="212"/>
    <cellStyle name="20% - Énfasis4 20" xfId="29501"/>
    <cellStyle name="20% - Énfasis4 21" xfId="14444"/>
    <cellStyle name="20% - Énfasis4 22" xfId="8973"/>
    <cellStyle name="20% - Énfasis4 23" xfId="36492"/>
    <cellStyle name="20% - Énfasis4 24" xfId="24250"/>
    <cellStyle name="20% - Énfasis4 25" xfId="4598"/>
    <cellStyle name="20% - Énfasis4 26" xfId="20440"/>
    <cellStyle name="20% - Énfasis4 27" xfId="6459"/>
    <cellStyle name="20% - Énfasis4 28" xfId="26842"/>
    <cellStyle name="20% - Énfasis4 29" xfId="11086"/>
    <cellStyle name="20% - Énfasis4 3" xfId="15857"/>
    <cellStyle name="20% - Énfasis4 3 2" xfId="34373"/>
    <cellStyle name="20% - Énfasis4 3 3" xfId="7967"/>
    <cellStyle name="20% - Énfasis4 30" xfId="3800"/>
    <cellStyle name="20% - Énfasis4 31" xfId="44781"/>
    <cellStyle name="20% - Énfasis4 32" xfId="538"/>
    <cellStyle name="20% - Énfasis4 33" xfId="5915"/>
    <cellStyle name="20% - Énfasis4 34" xfId="27964"/>
    <cellStyle name="20% - Énfasis4 35" xfId="16782"/>
    <cellStyle name="20% - Énfasis4 36" xfId="35896"/>
    <cellStyle name="20% - Énfasis4 37" xfId="16943"/>
    <cellStyle name="20% - Énfasis4 38" xfId="36778"/>
    <cellStyle name="20% - Énfasis4 39" xfId="32569"/>
    <cellStyle name="20% - Énfasis4 4" xfId="29831"/>
    <cellStyle name="20% - Énfasis4 4 2" xfId="9974"/>
    <cellStyle name="20% - Énfasis4 4 3" xfId="26644"/>
    <cellStyle name="20% - Énfasis4 40" xfId="21113"/>
    <cellStyle name="20% - Énfasis4 41" xfId="29544"/>
    <cellStyle name="20% - Énfasis4 42" xfId="28833"/>
    <cellStyle name="20% - Énfasis4 43" xfId="38018"/>
    <cellStyle name="20% - Énfasis4 44" xfId="51773"/>
    <cellStyle name="20% - Énfasis4 45" xfId="28755"/>
    <cellStyle name="20% - Énfasis4 46" xfId="32836"/>
    <cellStyle name="20% - Énfasis4 47" xfId="50856"/>
    <cellStyle name="20% - Énfasis4 48" xfId="16478"/>
    <cellStyle name="20% - Énfasis4 5" xfId="2763"/>
    <cellStyle name="20% - Énfasis4 5 2" xfId="28662"/>
    <cellStyle name="20% - Énfasis4 6" xfId="24743"/>
    <cellStyle name="20% - Énfasis4 6 2" xfId="32946"/>
    <cellStyle name="20% - Énfasis4 6 3" xfId="19327"/>
    <cellStyle name="20% - Énfasis4 7" xfId="29558"/>
    <cellStyle name="20% - Énfasis4 7 2" xfId="20224"/>
    <cellStyle name="20% - Énfasis4 7 3" xfId="48652"/>
    <cellStyle name="20% - Énfasis4 8" xfId="15643"/>
    <cellStyle name="20% - Énfasis4 8 2" xfId="20564"/>
    <cellStyle name="20% - Énfasis4 8 3" xfId="46992"/>
    <cellStyle name="20% - Énfasis4 9" xfId="2731"/>
    <cellStyle name="20% - Énfasis4 9 2" xfId="7579"/>
    <cellStyle name="20% - Énfasis4 9 3" xfId="4178"/>
    <cellStyle name="20% - Énfasis5 10" xfId="26259"/>
    <cellStyle name="20% - Énfasis5 11" xfId="43415"/>
    <cellStyle name="20% - Énfasis5 12" xfId="28674"/>
    <cellStyle name="20% - Énfasis5 13" xfId="48646"/>
    <cellStyle name="20% - Énfasis5 14" xfId="24712"/>
    <cellStyle name="20% - Énfasis5 15" xfId="31210"/>
    <cellStyle name="20% - Énfasis5 16" xfId="29905"/>
    <cellStyle name="20% - Énfasis5 17" xfId="5086"/>
    <cellStyle name="20% - Énfasis5 18" xfId="47056"/>
    <cellStyle name="20% - Énfasis5 19" xfId="44261"/>
    <cellStyle name="20% - Énfasis5 2" xfId="40318"/>
    <cellStyle name="20% - Énfasis5 2 2" xfId="42030"/>
    <cellStyle name="20% - Énfasis5 2 2 2" xfId="52974"/>
    <cellStyle name="20% - Énfasis5 2 3" xfId="854"/>
    <cellStyle name="20% - Énfasis5 2 4" xfId="51328"/>
    <cellStyle name="20% - Énfasis5 20" xfId="52503"/>
    <cellStyle name="20% - Énfasis5 21" xfId="50991"/>
    <cellStyle name="20% - Énfasis5 22" xfId="41565"/>
    <cellStyle name="20% - Énfasis5 23" xfId="37563"/>
    <cellStyle name="20% - Énfasis5 24" xfId="50469"/>
    <cellStyle name="20% - Énfasis5 25" xfId="25135"/>
    <cellStyle name="20% - Énfasis5 26" xfId="31201"/>
    <cellStyle name="20% - Énfasis5 27" xfId="35199"/>
    <cellStyle name="20% - Énfasis5 28" xfId="15328"/>
    <cellStyle name="20% - Énfasis5 29" xfId="534"/>
    <cellStyle name="20% - Énfasis5 3" xfId="19301"/>
    <cellStyle name="20% - Énfasis5 3 2" xfId="5765"/>
    <cellStyle name="20% - Énfasis5 30" xfId="22351"/>
    <cellStyle name="20% - Énfasis5 31" xfId="21304"/>
    <cellStyle name="20% - Énfasis5 32" xfId="22920"/>
    <cellStyle name="20% - Énfasis5 33" xfId="31320"/>
    <cellStyle name="20% - Énfasis5 34" xfId="34390"/>
    <cellStyle name="20% - Énfasis5 35" xfId="51603"/>
    <cellStyle name="20% - Énfasis5 36" xfId="3517"/>
    <cellStyle name="20% - Énfasis5 37" xfId="6363"/>
    <cellStyle name="20% - Énfasis5 38" xfId="31684"/>
    <cellStyle name="20% - Énfasis5 39" xfId="9379"/>
    <cellStyle name="20% - Énfasis5 4" xfId="29104"/>
    <cellStyle name="20% - Énfasis5 4 2" xfId="5902"/>
    <cellStyle name="20% - Énfasis5 40" xfId="3528"/>
    <cellStyle name="20% - Énfasis5 41" xfId="34110"/>
    <cellStyle name="20% - Énfasis5 42" xfId="18058"/>
    <cellStyle name="20% - Énfasis5 43" xfId="522"/>
    <cellStyle name="20% - Énfasis5 44" xfId="9985"/>
    <cellStyle name="20% - Énfasis5 45" xfId="10293"/>
    <cellStyle name="20% - Énfasis5 46" xfId="16131"/>
    <cellStyle name="20% - Énfasis5 47" xfId="29188"/>
    <cellStyle name="20% - Énfasis5 48" xfId="4229"/>
    <cellStyle name="20% - Énfasis5 5" xfId="25477"/>
    <cellStyle name="20% - Énfasis5 6" xfId="46360"/>
    <cellStyle name="20% - Énfasis5 7" xfId="7358"/>
    <cellStyle name="20% - Énfasis5 8" xfId="1333"/>
    <cellStyle name="20% - Énfasis5 9" xfId="4068"/>
    <cellStyle name="20% - Énfasis6 10" xfId="40286"/>
    <cellStyle name="20% - Énfasis6 10 2" xfId="11028"/>
    <cellStyle name="20% - Énfasis6 10 3" xfId="6141"/>
    <cellStyle name="20% - Énfasis6 11" xfId="41817"/>
    <cellStyle name="20% - Énfasis6 11 2" xfId="23673"/>
    <cellStyle name="20% - Énfasis6 11 3" xfId="9719"/>
    <cellStyle name="20% - Énfasis6 12" xfId="35488"/>
    <cellStyle name="20% - Énfasis6 12 2" xfId="25656"/>
    <cellStyle name="20% - Énfasis6 13" xfId="47903"/>
    <cellStyle name="20% - Énfasis6 14" xfId="21191"/>
    <cellStyle name="20% - Énfasis6 15" xfId="27697"/>
    <cellStyle name="20% - Énfasis6 16" xfId="47720"/>
    <cellStyle name="20% - Énfasis6 17" xfId="24600"/>
    <cellStyle name="20% - Énfasis6 18" xfId="1623"/>
    <cellStyle name="20% - Énfasis6 19" xfId="3"/>
    <cellStyle name="20% - Énfasis6 2" xfId="31638"/>
    <cellStyle name="20% - Énfasis6 2 2" xfId="42750"/>
    <cellStyle name="20% - Énfasis6 2 2 2" xfId="26064"/>
    <cellStyle name="20% - Énfasis6 2 2 3" xfId="29934"/>
    <cellStyle name="20% - Énfasis6 2 3" xfId="16444"/>
    <cellStyle name="20% - Énfasis6 2 3 2" xfId="26014"/>
    <cellStyle name="20% - Énfasis6 2 4" xfId="34077"/>
    <cellStyle name="20% - Énfasis6 2 4 2" xfId="51379"/>
    <cellStyle name="20% - Énfasis6 2 5" xfId="24149"/>
    <cellStyle name="20% - Énfasis6 2 6" xfId="28626"/>
    <cellStyle name="20% - Énfasis6 2 7" xfId="36477"/>
    <cellStyle name="20% - Énfasis6 2 8" xfId="27642"/>
    <cellStyle name="20% - Énfasis6 2 9" xfId="15639"/>
    <cellStyle name="20% - Énfasis6 20" xfId="3609"/>
    <cellStyle name="20% - Énfasis6 21" xfId="38813"/>
    <cellStyle name="20% - Énfasis6 22" xfId="22147"/>
    <cellStyle name="20% - Énfasis6 23" xfId="8674"/>
    <cellStyle name="20% - Énfasis6 24" xfId="29812"/>
    <cellStyle name="20% - Énfasis6 25" xfId="4748"/>
    <cellStyle name="20% - Énfasis6 26" xfId="7370"/>
    <cellStyle name="20% - Énfasis6 27" xfId="46159"/>
    <cellStyle name="20% - Énfasis6 28" xfId="44139"/>
    <cellStyle name="20% - Énfasis6 29" xfId="11323"/>
    <cellStyle name="20% - Énfasis6 3" xfId="39424"/>
    <cellStyle name="20% - Énfasis6 3 2" xfId="11837"/>
    <cellStyle name="20% - Énfasis6 3 3" xfId="40393"/>
    <cellStyle name="20% - Énfasis6 30" xfId="32948"/>
    <cellStyle name="20% - Énfasis6 31" xfId="7021"/>
    <cellStyle name="20% - Énfasis6 32" xfId="10722"/>
    <cellStyle name="20% - Énfasis6 33" xfId="6937"/>
    <cellStyle name="20% - Énfasis6 34" xfId="10725"/>
    <cellStyle name="20% - Énfasis6 35" xfId="45353"/>
    <cellStyle name="20% - Énfasis6 36" xfId="31728"/>
    <cellStyle name="20% - Énfasis6 37" xfId="11720"/>
    <cellStyle name="20% - Énfasis6 38" xfId="39499"/>
    <cellStyle name="20% - Énfasis6 39" xfId="48693"/>
    <cellStyle name="20% - Énfasis6 4" xfId="49534"/>
    <cellStyle name="20% - Énfasis6 4 2" xfId="47185"/>
    <cellStyle name="20% - Énfasis6 4 3" xfId="47458"/>
    <cellStyle name="20% - Énfasis6 40" xfId="24121"/>
    <cellStyle name="20% - Énfasis6 41" xfId="29345"/>
    <cellStyle name="20% - Énfasis6 42" xfId="7989"/>
    <cellStyle name="20% - Énfasis6 43" xfId="44061"/>
    <cellStyle name="20% - Énfasis6 44" xfId="9228"/>
    <cellStyle name="20% - Énfasis6 45" xfId="7447"/>
    <cellStyle name="20% - Énfasis6 46" xfId="10362"/>
    <cellStyle name="20% - Énfasis6 47" xfId="1665"/>
    <cellStyle name="20% - Énfasis6 48" xfId="29346"/>
    <cellStyle name="20% - Énfasis6 5" xfId="29792"/>
    <cellStyle name="20% - Énfasis6 5 2" xfId="7096"/>
    <cellStyle name="20% - Énfasis6 6" xfId="48067"/>
    <cellStyle name="20% - Énfasis6 6 2" xfId="50792"/>
    <cellStyle name="20% - Énfasis6 6 3" xfId="24462"/>
    <cellStyle name="20% - Énfasis6 7" xfId="48757"/>
    <cellStyle name="20% - Énfasis6 7 2" xfId="6292"/>
    <cellStyle name="20% - Énfasis6 7 3" xfId="40051"/>
    <cellStyle name="20% - Énfasis6 8" xfId="23595"/>
    <cellStyle name="20% - Énfasis6 8 2" xfId="25916"/>
    <cellStyle name="20% - Énfasis6 8 3" xfId="16979"/>
    <cellStyle name="20% - Énfasis6 9" xfId="1086"/>
    <cellStyle name="20% - Énfasis6 9 2" xfId="43228"/>
    <cellStyle name="20% - Énfasis6 9 3" xfId="4148"/>
    <cellStyle name="20% - アクセント 1" xfId="23355"/>
    <cellStyle name="20% - アクセント 2" xfId="37947"/>
    <cellStyle name="20% - アクセント 3" xfId="25738"/>
    <cellStyle name="20% - アクセント 4" xfId="50565"/>
    <cellStyle name="20% - アクセント 5" xfId="20152"/>
    <cellStyle name="20% - アクセント 6" xfId="33420"/>
    <cellStyle name="20% - 强调文字颜色 1" xfId="133"/>
    <cellStyle name="20% - 强调文字颜色 2" xfId="31730"/>
    <cellStyle name="20% - 强调文字颜色 3" xfId="36510"/>
    <cellStyle name="20% - 强调文字颜色 4" xfId="42762"/>
    <cellStyle name="20% - 强调文字颜色 5" xfId="4558"/>
    <cellStyle name="20% - 强调文字颜色 6" xfId="29824"/>
    <cellStyle name="2DP" xfId="11254"/>
    <cellStyle name="2DP 2" xfId="3288"/>
    <cellStyle name="2DP 3" xfId="11604"/>
    <cellStyle name="2DP bold" xfId="47228"/>
    <cellStyle name="2DP bold 2" xfId="49484"/>
    <cellStyle name="2DP bold 3" xfId="3491"/>
    <cellStyle name="2DP_El Morro rev 1" xfId="20244"/>
    <cellStyle name="2nd" xfId="32526"/>
    <cellStyle name="3DP" xfId="45757"/>
    <cellStyle name="3DP 2" xfId="27570"/>
    <cellStyle name="3DP 3" xfId="41119"/>
    <cellStyle name="40% - Accent1" xfId="46926"/>
    <cellStyle name="40% - Accent1 10" xfId="2400"/>
    <cellStyle name="40% - Accent1 11" xfId="46908"/>
    <cellStyle name="40% - Accent1 12" xfId="51482"/>
    <cellStyle name="40% - Accent1 13" xfId="49557"/>
    <cellStyle name="40% - Accent1 14" xfId="17908"/>
    <cellStyle name="40% - Accent1 15" xfId="16199"/>
    <cellStyle name="40% - Accent1 16" xfId="36899"/>
    <cellStyle name="40% - Accent1 17" xfId="24155"/>
    <cellStyle name="40% - Accent1 18" xfId="47830"/>
    <cellStyle name="40% - Accent1 19" xfId="40989"/>
    <cellStyle name="40% - Accent1 2" xfId="34688"/>
    <cellStyle name="40% - Accent1 2 2" xfId="22787"/>
    <cellStyle name="40% - Accent1 2 3" xfId="15197"/>
    <cellStyle name="40% - Accent1 20" xfId="43024"/>
    <cellStyle name="40% - Accent1 21" xfId="30411"/>
    <cellStyle name="40% - Accent1 22" xfId="5390"/>
    <cellStyle name="40% - Accent1 23" xfId="20262"/>
    <cellStyle name="40% - Accent1 24" xfId="10465"/>
    <cellStyle name="40% - Accent1 25" xfId="4581"/>
    <cellStyle name="40% - Accent1 26" xfId="38963"/>
    <cellStyle name="40% - Accent1 27" xfId="39030"/>
    <cellStyle name="40% - Accent1 28" xfId="36925"/>
    <cellStyle name="40% - Accent1 29" xfId="16888"/>
    <cellStyle name="40% - Accent1 3" xfId="44728"/>
    <cellStyle name="40% - Accent1 30" xfId="42085"/>
    <cellStyle name="40% - Accent1 31" xfId="44861"/>
    <cellStyle name="40% - Accent1 32" xfId="14160"/>
    <cellStyle name="40% - Accent1 33" xfId="28612"/>
    <cellStyle name="40% - Accent1 34" xfId="45918"/>
    <cellStyle name="40% - Accent1 35" xfId="48518"/>
    <cellStyle name="40% - Accent1 36" xfId="6059"/>
    <cellStyle name="40% - Accent1 37" xfId="51846"/>
    <cellStyle name="40% - Accent1 38" xfId="15576"/>
    <cellStyle name="40% - Accent1 39" xfId="20177"/>
    <cellStyle name="40% - Accent1 4" xfId="29247"/>
    <cellStyle name="40% - Accent1 40" xfId="38597"/>
    <cellStyle name="40% - Accent1 41" xfId="13612"/>
    <cellStyle name="40% - Accent1 42" xfId="1370"/>
    <cellStyle name="40% - Accent1 43" xfId="38760"/>
    <cellStyle name="40% - Accent1 44" xfId="30875"/>
    <cellStyle name="40% - Accent1 45" xfId="19758"/>
    <cellStyle name="40% - Accent1 46" xfId="5430"/>
    <cellStyle name="40% - Accent1 47" xfId="37952"/>
    <cellStyle name="40% - Accent1 48" xfId="19475"/>
    <cellStyle name="40% - Accent1 49" xfId="48729"/>
    <cellStyle name="40% - Accent1 5" xfId="21468"/>
    <cellStyle name="40% - Accent1 50" xfId="50887"/>
    <cellStyle name="40% - Accent1 51" xfId="29401"/>
    <cellStyle name="40% - Accent1 52" xfId="5235"/>
    <cellStyle name="40% - Accent1 53" xfId="17405"/>
    <cellStyle name="40% - Accent1 54" xfId="3936"/>
    <cellStyle name="40% - Accent1 55" xfId="12081"/>
    <cellStyle name="40% - Accent1 56" xfId="40672"/>
    <cellStyle name="40% - Accent1 6" xfId="40663"/>
    <cellStyle name="40% - Accent1 7" xfId="17755"/>
    <cellStyle name="40% - Accent1 8" xfId="43752"/>
    <cellStyle name="40% - Accent1 9" xfId="22399"/>
    <cellStyle name="40% - Accent2" xfId="40010"/>
    <cellStyle name="40% - Accent2 10" xfId="28494"/>
    <cellStyle name="40% - Accent2 11" xfId="34603"/>
    <cellStyle name="40% - Accent2 12" xfId="6263"/>
    <cellStyle name="40% - Accent2 13" xfId="2810"/>
    <cellStyle name="40% - Accent2 14" xfId="8076"/>
    <cellStyle name="40% - Accent2 15" xfId="21894"/>
    <cellStyle name="40% - Accent2 16" xfId="2279"/>
    <cellStyle name="40% - Accent2 17" xfId="45981"/>
    <cellStyle name="40% - Accent2 18" xfId="26952"/>
    <cellStyle name="40% - Accent2 19" xfId="23077"/>
    <cellStyle name="40% - Accent2 2" xfId="20140"/>
    <cellStyle name="40% - Accent2 2 2" xfId="19437"/>
    <cellStyle name="40% - Accent2 2 3" xfId="34108"/>
    <cellStyle name="40% - Accent2 20" xfId="35716"/>
    <cellStyle name="40% - Accent2 21" xfId="22994"/>
    <cellStyle name="40% - Accent2 22" xfId="51563"/>
    <cellStyle name="40% - Accent2 23" xfId="10572"/>
    <cellStyle name="40% - Accent2 24" xfId="10237"/>
    <cellStyle name="40% - Accent2 25" xfId="34048"/>
    <cellStyle name="40% - Accent2 26" xfId="22263"/>
    <cellStyle name="40% - Accent2 27" xfId="51009"/>
    <cellStyle name="40% - Accent2 28" xfId="24979"/>
    <cellStyle name="40% - Accent2 29" xfId="31016"/>
    <cellStyle name="40% - Accent2 3" xfId="17035"/>
    <cellStyle name="40% - Accent2 30" xfId="45322"/>
    <cellStyle name="40% - Accent2 31" xfId="9013"/>
    <cellStyle name="40% - Accent2 32" xfId="14480"/>
    <cellStyle name="40% - Accent2 33" xfId="23249"/>
    <cellStyle name="40% - Accent2 34" xfId="11706"/>
    <cellStyle name="40% - Accent2 35" xfId="9892"/>
    <cellStyle name="40% - Accent2 36" xfId="2939"/>
    <cellStyle name="40% - Accent2 37" xfId="2214"/>
    <cellStyle name="40% - Accent2 38" xfId="9096"/>
    <cellStyle name="40% - Accent2 39" xfId="6908"/>
    <cellStyle name="40% - Accent2 4" xfId="2084"/>
    <cellStyle name="40% - Accent2 40" xfId="36828"/>
    <cellStyle name="40% - Accent2 41" xfId="29045"/>
    <cellStyle name="40% - Accent2 42" xfId="24196"/>
    <cellStyle name="40% - Accent2 43" xfId="39857"/>
    <cellStyle name="40% - Accent2 44" xfId="44056"/>
    <cellStyle name="40% - Accent2 45" xfId="31395"/>
    <cellStyle name="40% - Accent2 46" xfId="6554"/>
    <cellStyle name="40% - Accent2 47" xfId="19016"/>
    <cellStyle name="40% - Accent2 48" xfId="11827"/>
    <cellStyle name="40% - Accent2 49" xfId="12069"/>
    <cellStyle name="40% - Accent2 5" xfId="10235"/>
    <cellStyle name="40% - Accent2 50" xfId="39678"/>
    <cellStyle name="40% - Accent2 51" xfId="50285"/>
    <cellStyle name="40% - Accent2 52" xfId="8315"/>
    <cellStyle name="40% - Accent2 53" xfId="5718"/>
    <cellStyle name="40% - Accent2 54" xfId="29372"/>
    <cellStyle name="40% - Accent2 55" xfId="6199"/>
    <cellStyle name="40% - Accent2 56" xfId="1921"/>
    <cellStyle name="40% - Accent2 6" xfId="37298"/>
    <cellStyle name="40% - Accent2 7" xfId="14723"/>
    <cellStyle name="40% - Accent2 8" xfId="42565"/>
    <cellStyle name="40% - Accent2 9" xfId="8104"/>
    <cellStyle name="40% - Accent3" xfId="32613"/>
    <cellStyle name="40% - Accent3 10" xfId="7388"/>
    <cellStyle name="40% - Accent3 11" xfId="15840"/>
    <cellStyle name="40% - Accent3 12" xfId="32542"/>
    <cellStyle name="40% - Accent3 13" xfId="45979"/>
    <cellStyle name="40% - Accent3 14" xfId="3478"/>
    <cellStyle name="40% - Accent3 15" xfId="45144"/>
    <cellStyle name="40% - Accent3 16" xfId="14719"/>
    <cellStyle name="40% - Accent3 17" xfId="50497"/>
    <cellStyle name="40% - Accent3 18" xfId="618"/>
    <cellStyle name="40% - Accent3 19" xfId="22278"/>
    <cellStyle name="40% - Accent3 2" xfId="49375"/>
    <cellStyle name="40% - Accent3 2 2" xfId="12127"/>
    <cellStyle name="40% - Accent3 2 3" xfId="10872"/>
    <cellStyle name="40% - Accent3 20" xfId="15164"/>
    <cellStyle name="40% - Accent3 21" xfId="24173"/>
    <cellStyle name="40% - Accent3 22" xfId="7088"/>
    <cellStyle name="40% - Accent3 23" xfId="48789"/>
    <cellStyle name="40% - Accent3 24" xfId="10348"/>
    <cellStyle name="40% - Accent3 25" xfId="27135"/>
    <cellStyle name="40% - Accent3 26" xfId="52389"/>
    <cellStyle name="40% - Accent3 27" xfId="16765"/>
    <cellStyle name="40% - Accent3 28" xfId="53030"/>
    <cellStyle name="40% - Accent3 29" xfId="29479"/>
    <cellStyle name="40% - Accent3 3" xfId="16449"/>
    <cellStyle name="40% - Accent3 30" xfId="11244"/>
    <cellStyle name="40% - Accent3 31" xfId="119"/>
    <cellStyle name="40% - Accent3 32" xfId="44103"/>
    <cellStyle name="40% - Accent3 33" xfId="20964"/>
    <cellStyle name="40% - Accent3 34" xfId="24800"/>
    <cellStyle name="40% - Accent3 35" xfId="23586"/>
    <cellStyle name="40% - Accent3 36" xfId="8657"/>
    <cellStyle name="40% - Accent3 37" xfId="37181"/>
    <cellStyle name="40% - Accent3 38" xfId="16866"/>
    <cellStyle name="40% - Accent3 39" xfId="27889"/>
    <cellStyle name="40% - Accent3 4" xfId="20726"/>
    <cellStyle name="40% - Accent3 40" xfId="4734"/>
    <cellStyle name="40% - Accent3 41" xfId="36392"/>
    <cellStyle name="40% - Accent3 42" xfId="15379"/>
    <cellStyle name="40% - Accent3 43" xfId="27143"/>
    <cellStyle name="40% - Accent3 44" xfId="16304"/>
    <cellStyle name="40% - Accent3 45" xfId="39374"/>
    <cellStyle name="40% - Accent3 46" xfId="15182"/>
    <cellStyle name="40% - Accent3 47" xfId="12502"/>
    <cellStyle name="40% - Accent3 48" xfId="44864"/>
    <cellStyle name="40% - Accent3 49" xfId="26941"/>
    <cellStyle name="40% - Accent3 5" xfId="9204"/>
    <cellStyle name="40% - Accent3 50" xfId="48890"/>
    <cellStyle name="40% - Accent3 51" xfId="41811"/>
    <cellStyle name="40% - Accent3 52" xfId="3518"/>
    <cellStyle name="40% - Accent3 53" xfId="35910"/>
    <cellStyle name="40% - Accent3 54" xfId="52346"/>
    <cellStyle name="40% - Accent3 55" xfId="51718"/>
    <cellStyle name="40% - Accent3 56" xfId="21583"/>
    <cellStyle name="40% - Accent3 6" xfId="35167"/>
    <cellStyle name="40% - Accent3 7" xfId="4154"/>
    <cellStyle name="40% - Accent3 8" xfId="34579"/>
    <cellStyle name="40% - Accent3 9" xfId="8901"/>
    <cellStyle name="40% - Accent4" xfId="40433"/>
    <cellStyle name="40% - Accent4 10" xfId="6789"/>
    <cellStyle name="40% - Accent4 11" xfId="23373"/>
    <cellStyle name="40% - Accent4 12" xfId="30695"/>
    <cellStyle name="40% - Accent4 13" xfId="51532"/>
    <cellStyle name="40% - Accent4 14" xfId="47942"/>
    <cellStyle name="40% - Accent4 15" xfId="52545"/>
    <cellStyle name="40% - Accent4 16" xfId="31239"/>
    <cellStyle name="40% - Accent4 17" xfId="40581"/>
    <cellStyle name="40% - Accent4 18" xfId="36222"/>
    <cellStyle name="40% - Accent4 19" xfId="10658"/>
    <cellStyle name="40% - Accent4 2" xfId="26149"/>
    <cellStyle name="40% - Accent4 2 2" xfId="33024"/>
    <cellStyle name="40% - Accent4 2 3" xfId="46113"/>
    <cellStyle name="40% - Accent4 20" xfId="21697"/>
    <cellStyle name="40% - Accent4 21" xfId="25559"/>
    <cellStyle name="40% - Accent4 22" xfId="35051"/>
    <cellStyle name="40% - Accent4 23" xfId="14701"/>
    <cellStyle name="40% - Accent4 24" xfId="7953"/>
    <cellStyle name="40% - Accent4 25" xfId="32998"/>
    <cellStyle name="40% - Accent4 26" xfId="47243"/>
    <cellStyle name="40% - Accent4 27" xfId="30792"/>
    <cellStyle name="40% - Accent4 28" xfId="34496"/>
    <cellStyle name="40% - Accent4 29" xfId="44156"/>
    <cellStyle name="40% - Accent4 3" xfId="13124"/>
    <cellStyle name="40% - Accent4 30" xfId="2611"/>
    <cellStyle name="40% - Accent4 31" xfId="39862"/>
    <cellStyle name="40% - Accent4 32" xfId="38222"/>
    <cellStyle name="40% - Accent4 33" xfId="28901"/>
    <cellStyle name="40% - Accent4 34" xfId="44815"/>
    <cellStyle name="40% - Accent4 35" xfId="23490"/>
    <cellStyle name="40% - Accent4 36" xfId="29955"/>
    <cellStyle name="40% - Accent4 37" xfId="50610"/>
    <cellStyle name="40% - Accent4 38" xfId="42479"/>
    <cellStyle name="40% - Accent4 39" xfId="1402"/>
    <cellStyle name="40% - Accent4 4" xfId="31999"/>
    <cellStyle name="40% - Accent4 40" xfId="29242"/>
    <cellStyle name="40% - Accent4 41" xfId="52119"/>
    <cellStyle name="40% - Accent4 42" xfId="25625"/>
    <cellStyle name="40% - Accent4 43" xfId="16983"/>
    <cellStyle name="40% - Accent4 44" xfId="45319"/>
    <cellStyle name="40% - Accent4 45" xfId="35054"/>
    <cellStyle name="40% - Accent4 46" xfId="3236"/>
    <cellStyle name="40% - Accent4 47" xfId="35361"/>
    <cellStyle name="40% - Accent4 48" xfId="46480"/>
    <cellStyle name="40% - Accent4 49" xfId="5379"/>
    <cellStyle name="40% - Accent4 5" xfId="38589"/>
    <cellStyle name="40% - Accent4 50" xfId="902"/>
    <cellStyle name="40% - Accent4 51" xfId="36556"/>
    <cellStyle name="40% - Accent4 52" xfId="48697"/>
    <cellStyle name="40% - Accent4 53" xfId="18763"/>
    <cellStyle name="40% - Accent4 54" xfId="40405"/>
    <cellStyle name="40% - Accent4 55" xfId="199"/>
    <cellStyle name="40% - Accent4 56" xfId="49199"/>
    <cellStyle name="40% - Accent4 6" xfId="2708"/>
    <cellStyle name="40% - Accent4 7" xfId="49541"/>
    <cellStyle name="40% - Accent4 8" xfId="46752"/>
    <cellStyle name="40% - Accent4 9" xfId="50544"/>
    <cellStyle name="40% - Accent5" xfId="28795"/>
    <cellStyle name="40% - Accent5 10" xfId="36023"/>
    <cellStyle name="40% - Accent5 11" xfId="51913"/>
    <cellStyle name="40% - Accent5 12" xfId="43263"/>
    <cellStyle name="40% - Accent5 13" xfId="355"/>
    <cellStyle name="40% - Accent5 14" xfId="12419"/>
    <cellStyle name="40% - Accent5 15" xfId="37748"/>
    <cellStyle name="40% - Accent5 16" xfId="2497"/>
    <cellStyle name="40% - Accent5 17" xfId="25856"/>
    <cellStyle name="40% - Accent5 18" xfId="50053"/>
    <cellStyle name="40% - Accent5 19" xfId="26936"/>
    <cellStyle name="40% - Accent5 2" xfId="34727"/>
    <cellStyle name="40% - Accent5 2 2" xfId="33608"/>
    <cellStyle name="40% - Accent5 2 3" xfId="30150"/>
    <cellStyle name="40% - Accent5 20" xfId="50045"/>
    <cellStyle name="40% - Accent5 21" xfId="16568"/>
    <cellStyle name="40% - Accent5 22" xfId="40101"/>
    <cellStyle name="40% - Accent5 23" xfId="33528"/>
    <cellStyle name="40% - Accent5 24" xfId="36184"/>
    <cellStyle name="40% - Accent5 25" xfId="422"/>
    <cellStyle name="40% - Accent5 26" xfId="41785"/>
    <cellStyle name="40% - Accent5 27" xfId="13061"/>
    <cellStyle name="40% - Accent5 28" xfId="13818"/>
    <cellStyle name="40% - Accent5 29" xfId="3699"/>
    <cellStyle name="40% - Accent5 3" xfId="20211"/>
    <cellStyle name="40% - Accent5 30" xfId="35951"/>
    <cellStyle name="40% - Accent5 31" xfId="29916"/>
    <cellStyle name="40% - Accent5 32" xfId="44176"/>
    <cellStyle name="40% - Accent5 33" xfId="34844"/>
    <cellStyle name="40% - Accent5 34" xfId="26380"/>
    <cellStyle name="40% - Accent5 35" xfId="41474"/>
    <cellStyle name="40% - Accent5 36" xfId="48385"/>
    <cellStyle name="40% - Accent5 37" xfId="18465"/>
    <cellStyle name="40% - Accent5 38" xfId="47743"/>
    <cellStyle name="40% - Accent5 39" xfId="15461"/>
    <cellStyle name="40% - Accent5 4" xfId="7700"/>
    <cellStyle name="40% - Accent5 40" xfId="11932"/>
    <cellStyle name="40% - Accent5 41" xfId="9714"/>
    <cellStyle name="40% - Accent5 42" xfId="11586"/>
    <cellStyle name="40% - Accent5 43" xfId="32934"/>
    <cellStyle name="40% - Accent5 44" xfId="6796"/>
    <cellStyle name="40% - Accent5 45" xfId="46371"/>
    <cellStyle name="40% - Accent5 46" xfId="44396"/>
    <cellStyle name="40% - Accent5 47" xfId="48083"/>
    <cellStyle name="40% - Accent5 48" xfId="1483"/>
    <cellStyle name="40% - Accent5 49" xfId="17929"/>
    <cellStyle name="40% - Accent5 5" xfId="23465"/>
    <cellStyle name="40% - Accent5 50" xfId="985"/>
    <cellStyle name="40% - Accent5 51" xfId="4982"/>
    <cellStyle name="40% - Accent5 52" xfId="30924"/>
    <cellStyle name="40% - Accent5 53" xfId="19043"/>
    <cellStyle name="40% - Accent5 54" xfId="3854"/>
    <cellStyle name="40% - Accent5 55" xfId="53098"/>
    <cellStyle name="40% - Accent5 56" xfId="18401"/>
    <cellStyle name="40% - Accent5 6" xfId="11956"/>
    <cellStyle name="40% - Accent5 7" xfId="15381"/>
    <cellStyle name="40% - Accent5 8" xfId="52527"/>
    <cellStyle name="40% - Accent5 9" xfId="37218"/>
    <cellStyle name="40% - Accent6" xfId="1742"/>
    <cellStyle name="40% - Accent6 10" xfId="20136"/>
    <cellStyle name="40% - Accent6 11" xfId="35612"/>
    <cellStyle name="40% - Accent6 12" xfId="35014"/>
    <cellStyle name="40% - Accent6 13" xfId="7112"/>
    <cellStyle name="40% - Accent6 14" xfId="53068"/>
    <cellStyle name="40% - Accent6 15" xfId="52432"/>
    <cellStyle name="40% - Accent6 16" xfId="15046"/>
    <cellStyle name="40% - Accent6 17" xfId="17686"/>
    <cellStyle name="40% - Accent6 18" xfId="52074"/>
    <cellStyle name="40% - Accent6 19" xfId="39060"/>
    <cellStyle name="40% - Accent6 2" xfId="36195"/>
    <cellStyle name="40% - Accent6 2 2" xfId="40481"/>
    <cellStyle name="40% - Accent6 2 3" xfId="50721"/>
    <cellStyle name="40% - Accent6 20" xfId="39994"/>
    <cellStyle name="40% - Accent6 21" xfId="15569"/>
    <cellStyle name="40% - Accent6 22" xfId="33542"/>
    <cellStyle name="40% - Accent6 23" xfId="48095"/>
    <cellStyle name="40% - Accent6 24" xfId="22251"/>
    <cellStyle name="40% - Accent6 25" xfId="44305"/>
    <cellStyle name="40% - Accent6 26" xfId="35440"/>
    <cellStyle name="40% - Accent6 27" xfId="19305"/>
    <cellStyle name="40% - Accent6 28" xfId="51895"/>
    <cellStyle name="40% - Accent6 29" xfId="42172"/>
    <cellStyle name="40% - Accent6 3" xfId="36600"/>
    <cellStyle name="40% - Accent6 30" xfId="192"/>
    <cellStyle name="40% - Accent6 31" xfId="22345"/>
    <cellStyle name="40% - Accent6 32" xfId="38074"/>
    <cellStyle name="40% - Accent6 33" xfId="49342"/>
    <cellStyle name="40% - Accent6 34" xfId="32199"/>
    <cellStyle name="40% - Accent6 35" xfId="1907"/>
    <cellStyle name="40% - Accent6 36" xfId="25001"/>
    <cellStyle name="40% - Accent6 37" xfId="37945"/>
    <cellStyle name="40% - Accent6 38" xfId="34975"/>
    <cellStyle name="40% - Accent6 39" xfId="23652"/>
    <cellStyle name="40% - Accent6 4" xfId="16288"/>
    <cellStyle name="40% - Accent6 40" xfId="31596"/>
    <cellStyle name="40% - Accent6 41" xfId="50624"/>
    <cellStyle name="40% - Accent6 42" xfId="26106"/>
    <cellStyle name="40% - Accent6 43" xfId="42197"/>
    <cellStyle name="40% - Accent6 44" xfId="45551"/>
    <cellStyle name="40% - Accent6 45" xfId="24281"/>
    <cellStyle name="40% - Accent6 46" xfId="44639"/>
    <cellStyle name="40% - Accent6 47" xfId="38381"/>
    <cellStyle name="40% - Accent6 48" xfId="52413"/>
    <cellStyle name="40% - Accent6 49" xfId="1162"/>
    <cellStyle name="40% - Accent6 5" xfId="26309"/>
    <cellStyle name="40% - Accent6 50" xfId="4796"/>
    <cellStyle name="40% - Accent6 51" xfId="24865"/>
    <cellStyle name="40% - Accent6 52" xfId="42325"/>
    <cellStyle name="40% - Accent6 53" xfId="4719"/>
    <cellStyle name="40% - Accent6 54" xfId="28554"/>
    <cellStyle name="40% - Accent6 55" xfId="12925"/>
    <cellStyle name="40% - Accent6 56" xfId="23457"/>
    <cellStyle name="40% - Accent6 6" xfId="37777"/>
    <cellStyle name="40% - Accent6 7" xfId="1323"/>
    <cellStyle name="40% - Accent6 8" xfId="25459"/>
    <cellStyle name="40% - Accent6 9" xfId="35152"/>
    <cellStyle name="40% - Énfasis1 10" xfId="52895"/>
    <cellStyle name="40% - Énfasis1 10 2" xfId="36078"/>
    <cellStyle name="40% - Énfasis1 10 3" xfId="12618"/>
    <cellStyle name="40% - Énfasis1 11" xfId="21002"/>
    <cellStyle name="40% - Énfasis1 11 2" xfId="22807"/>
    <cellStyle name="40% - Énfasis1 11 3" xfId="17881"/>
    <cellStyle name="40% - Énfasis1 12" xfId="34336"/>
    <cellStyle name="40% - Énfasis1 12 2" xfId="8022"/>
    <cellStyle name="40% - Énfasis1 13" xfId="36216"/>
    <cellStyle name="40% - Énfasis1 14" xfId="48736"/>
    <cellStyle name="40% - Énfasis1 15" xfId="14386"/>
    <cellStyle name="40% - Énfasis1 16" xfId="21193"/>
    <cellStyle name="40% - Énfasis1 17" xfId="30856"/>
    <cellStyle name="40% - Énfasis1 18" xfId="15605"/>
    <cellStyle name="40% - Énfasis1 19" xfId="7555"/>
    <cellStyle name="40% - Énfasis1 2" xfId="16127"/>
    <cellStyle name="40% - Énfasis1 2 2" xfId="40945"/>
    <cellStyle name="40% - Énfasis1 2 2 2" xfId="26948"/>
    <cellStyle name="40% - Énfasis1 2 2 3" xfId="14579"/>
    <cellStyle name="40% - Énfasis1 2 3" xfId="42998"/>
    <cellStyle name="40% - Énfasis1 2 3 2" xfId="49306"/>
    <cellStyle name="40% - Énfasis1 2 4" xfId="20861"/>
    <cellStyle name="40% - Énfasis1 2 4 2" xfId="17565"/>
    <cellStyle name="40% - Énfasis1 2 5" xfId="3950"/>
    <cellStyle name="40% - Énfasis1 2 6" xfId="11524"/>
    <cellStyle name="40% - Énfasis1 2 7" xfId="38238"/>
    <cellStyle name="40% - Énfasis1 2 8" xfId="1527"/>
    <cellStyle name="40% - Énfasis1 2 9" xfId="52171"/>
    <cellStyle name="40% - Énfasis1 20" xfId="8032"/>
    <cellStyle name="40% - Énfasis1 21" xfId="10195"/>
    <cellStyle name="40% - Énfasis1 22" xfId="4366"/>
    <cellStyle name="40% - Énfasis1 23" xfId="26444"/>
    <cellStyle name="40% - Énfasis1 24" xfId="18438"/>
    <cellStyle name="40% - Énfasis1 25" xfId="11275"/>
    <cellStyle name="40% - Énfasis1 26" xfId="44948"/>
    <cellStyle name="40% - Énfasis1 27" xfId="49614"/>
    <cellStyle name="40% - Énfasis1 28" xfId="37089"/>
    <cellStyle name="40% - Énfasis1 29" xfId="43903"/>
    <cellStyle name="40% - Énfasis1 3" xfId="23134"/>
    <cellStyle name="40% - Énfasis1 3 2" xfId="25766"/>
    <cellStyle name="40% - Énfasis1 3 3" xfId="43547"/>
    <cellStyle name="40% - Énfasis1 30" xfId="15944"/>
    <cellStyle name="40% - Énfasis1 31" xfId="10092"/>
    <cellStyle name="40% - Énfasis1 32" xfId="10835"/>
    <cellStyle name="40% - Énfasis1 33" xfId="894"/>
    <cellStyle name="40% - Énfasis1 34" xfId="47053"/>
    <cellStyle name="40% - Énfasis1 35" xfId="21341"/>
    <cellStyle name="40% - Énfasis1 36" xfId="47045"/>
    <cellStyle name="40% - Énfasis1 37" xfId="16351"/>
    <cellStyle name="40% - Énfasis1 38" xfId="14081"/>
    <cellStyle name="40% - Énfasis1 39" xfId="52771"/>
    <cellStyle name="40% - Énfasis1 4" xfId="31263"/>
    <cellStyle name="40% - Énfasis1 4 2" xfId="4172"/>
    <cellStyle name="40% - Énfasis1 4 3" xfId="50075"/>
    <cellStyle name="40% - Énfasis1 40" xfId="43958"/>
    <cellStyle name="40% - Énfasis1 41" xfId="36351"/>
    <cellStyle name="40% - Énfasis1 42" xfId="1762"/>
    <cellStyle name="40% - Énfasis1 43" xfId="4667"/>
    <cellStyle name="40% - Énfasis1 44" xfId="23572"/>
    <cellStyle name="40% - Énfasis1 45" xfId="29942"/>
    <cellStyle name="40% - Énfasis1 46" xfId="2006"/>
    <cellStyle name="40% - Énfasis1 47" xfId="16441"/>
    <cellStyle name="40% - Énfasis1 48" xfId="30137"/>
    <cellStyle name="40% - Énfasis1 5" xfId="53115"/>
    <cellStyle name="40% - Énfasis1 5 2" xfId="4515"/>
    <cellStyle name="40% - Énfasis1 6" xfId="33529"/>
    <cellStyle name="40% - Énfasis1 6 2" xfId="17573"/>
    <cellStyle name="40% - Énfasis1 6 3" xfId="53119"/>
    <cellStyle name="40% - Énfasis1 7" xfId="48260"/>
    <cellStyle name="40% - Énfasis1 7 2" xfId="23165"/>
    <cellStyle name="40% - Énfasis1 7 3" xfId="19066"/>
    <cellStyle name="40% - Énfasis1 8" xfId="5400"/>
    <cellStyle name="40% - Énfasis1 8 2" xfId="40540"/>
    <cellStyle name="40% - Énfasis1 8 3" xfId="33170"/>
    <cellStyle name="40% - Énfasis1 9" xfId="29197"/>
    <cellStyle name="40% - Énfasis1 9 2" xfId="48657"/>
    <cellStyle name="40% - Énfasis1 9 3" xfId="45713"/>
    <cellStyle name="40% - Énfasis2 10" xfId="12000"/>
    <cellStyle name="40% - Énfasis2 11" xfId="26529"/>
    <cellStyle name="40% - Énfasis2 12" xfId="20510"/>
    <cellStyle name="40% - Énfasis2 13" xfId="5209"/>
    <cellStyle name="40% - Énfasis2 14" xfId="28448"/>
    <cellStyle name="40% - Énfasis2 15" xfId="49685"/>
    <cellStyle name="40% - Énfasis2 16" xfId="3242"/>
    <cellStyle name="40% - Énfasis2 17" xfId="3916"/>
    <cellStyle name="40% - Énfasis2 18" xfId="49907"/>
    <cellStyle name="40% - Énfasis2 19" xfId="12105"/>
    <cellStyle name="40% - Énfasis2 2" xfId="19761"/>
    <cellStyle name="40% - Énfasis2 2 2" xfId="16595"/>
    <cellStyle name="40% - Énfasis2 2 2 2" xfId="2327"/>
    <cellStyle name="40% - Énfasis2 2 3" xfId="46598"/>
    <cellStyle name="40% - Énfasis2 2 4" xfId="7859"/>
    <cellStyle name="40% - Énfasis2 20" xfId="43675"/>
    <cellStyle name="40% - Énfasis2 21" xfId="1337"/>
    <cellStyle name="40% - Énfasis2 22" xfId="32113"/>
    <cellStyle name="40% - Énfasis2 23" xfId="23121"/>
    <cellStyle name="40% - Énfasis2 24" xfId="46232"/>
    <cellStyle name="40% - Énfasis2 25" xfId="1043"/>
    <cellStyle name="40% - Énfasis2 26" xfId="13435"/>
    <cellStyle name="40% - Énfasis2 27" xfId="12678"/>
    <cellStyle name="40% - Énfasis2 28" xfId="31037"/>
    <cellStyle name="40% - Énfasis2 29" xfId="52131"/>
    <cellStyle name="40% - Énfasis2 3" xfId="4512"/>
    <cellStyle name="40% - Énfasis2 3 2" xfId="28116"/>
    <cellStyle name="40% - Énfasis2 30" xfId="16962"/>
    <cellStyle name="40% - Énfasis2 31" xfId="26743"/>
    <cellStyle name="40% - Énfasis2 32" xfId="8035"/>
    <cellStyle name="40% - Énfasis2 33" xfId="52355"/>
    <cellStyle name="40% - Énfasis2 34" xfId="13238"/>
    <cellStyle name="40% - Énfasis2 35" xfId="35203"/>
    <cellStyle name="40% - Énfasis2 36" xfId="47868"/>
    <cellStyle name="40% - Énfasis2 37" xfId="39649"/>
    <cellStyle name="40% - Énfasis2 38" xfId="28135"/>
    <cellStyle name="40% - Énfasis2 39" xfId="39391"/>
    <cellStyle name="40% - Énfasis2 4" xfId="3141"/>
    <cellStyle name="40% - Énfasis2 4 2" xfId="39296"/>
    <cellStyle name="40% - Énfasis2 40" xfId="53006"/>
    <cellStyle name="40% - Énfasis2 41" xfId="36125"/>
    <cellStyle name="40% - Énfasis2 42" xfId="42572"/>
    <cellStyle name="40% - Énfasis2 43" xfId="28881"/>
    <cellStyle name="40% - Énfasis2 44" xfId="43305"/>
    <cellStyle name="40% - Énfasis2 45" xfId="23473"/>
    <cellStyle name="40% - Énfasis2 46" xfId="17703"/>
    <cellStyle name="40% - Énfasis2 47" xfId="4869"/>
    <cellStyle name="40% - Énfasis2 48" xfId="35130"/>
    <cellStyle name="40% - Énfasis2 5" xfId="7565"/>
    <cellStyle name="40% - Énfasis2 6" xfId="21588"/>
    <cellStyle name="40% - Énfasis2 7" xfId="42643"/>
    <cellStyle name="40% - Énfasis2 8" xfId="34610"/>
    <cellStyle name="40% - Énfasis2 9" xfId="27381"/>
    <cellStyle name="40% - Énfasis3 10" xfId="18675"/>
    <cellStyle name="40% - Énfasis3 11" xfId="32577"/>
    <cellStyle name="40% - Énfasis3 12" xfId="7821"/>
    <cellStyle name="40% - Énfasis3 13" xfId="52213"/>
    <cellStyle name="40% - Énfasis3 14" xfId="41517"/>
    <cellStyle name="40% - Énfasis3 15" xfId="40782"/>
    <cellStyle name="40% - Énfasis3 16" xfId="29096"/>
    <cellStyle name="40% - Énfasis3 17" xfId="24657"/>
    <cellStyle name="40% - Énfasis3 18" xfId="25835"/>
    <cellStyle name="40% - Énfasis3 19" xfId="41653"/>
    <cellStyle name="40% - Énfasis3 2" xfId="8675"/>
    <cellStyle name="40% - Énfasis3 2 2" xfId="8585"/>
    <cellStyle name="40% - Énfasis3 2 2 2" xfId="52917"/>
    <cellStyle name="40% - Énfasis3 2 3" xfId="46334"/>
    <cellStyle name="40% - Énfasis3 2 4" xfId="2295"/>
    <cellStyle name="40% - Énfasis3 2 5" xfId="50315"/>
    <cellStyle name="40% - Énfasis3 20" xfId="53001"/>
    <cellStyle name="40% - Énfasis3 21" xfId="43526"/>
    <cellStyle name="40% - Énfasis3 22" xfId="21799"/>
    <cellStyle name="40% - Énfasis3 23" xfId="36090"/>
    <cellStyle name="40% - Énfasis3 24" xfId="6485"/>
    <cellStyle name="40% - Énfasis3 25" xfId="8565"/>
    <cellStyle name="40% - Énfasis3 26" xfId="32587"/>
    <cellStyle name="40% - Énfasis3 27" xfId="5637"/>
    <cellStyle name="40% - Énfasis3 28" xfId="5153"/>
    <cellStyle name="40% - Énfasis3 29" xfId="13630"/>
    <cellStyle name="40% - Énfasis3 3" xfId="37007"/>
    <cellStyle name="40% - Énfasis3 3 2" xfId="36102"/>
    <cellStyle name="40% - Énfasis3 30" xfId="10622"/>
    <cellStyle name="40% - Énfasis3 31" xfId="49979"/>
    <cellStyle name="40% - Énfasis3 32" xfId="39905"/>
    <cellStyle name="40% - Énfasis3 33" xfId="42256"/>
    <cellStyle name="40% - Énfasis3 34" xfId="39246"/>
    <cellStyle name="40% - Énfasis3 35" xfId="42760"/>
    <cellStyle name="40% - Énfasis3 36" xfId="24901"/>
    <cellStyle name="40% - Énfasis3 37" xfId="27482"/>
    <cellStyle name="40% - Énfasis3 38" xfId="1403"/>
    <cellStyle name="40% - Énfasis3 39" xfId="3004"/>
    <cellStyle name="40% - Énfasis3 4" xfId="24316"/>
    <cellStyle name="40% - Énfasis3 4 2" xfId="15811"/>
    <cellStyle name="40% - Énfasis3 40" xfId="44007"/>
    <cellStyle name="40% - Énfasis3 41" xfId="292"/>
    <cellStyle name="40% - Énfasis3 42" xfId="32736"/>
    <cellStyle name="40% - Énfasis3 43" xfId="40156"/>
    <cellStyle name="40% - Énfasis3 44" xfId="25842"/>
    <cellStyle name="40% - Énfasis3 45" xfId="29201"/>
    <cellStyle name="40% - Énfasis3 46" xfId="31427"/>
    <cellStyle name="40% - Énfasis3 47" xfId="41705"/>
    <cellStyle name="40% - Énfasis3 48" xfId="36675"/>
    <cellStyle name="40% - Énfasis3 5" xfId="33683"/>
    <cellStyle name="40% - Énfasis3 6" xfId="19509"/>
    <cellStyle name="40% - Énfasis3 7" xfId="18574"/>
    <cellStyle name="40% - Énfasis3 8" xfId="31034"/>
    <cellStyle name="40% - Énfasis3 9" xfId="45438"/>
    <cellStyle name="40% - Énfasis4 10" xfId="26987"/>
    <cellStyle name="40% - Énfasis4 10 2" xfId="34943"/>
    <cellStyle name="40% - Énfasis4 10 3" xfId="28008"/>
    <cellStyle name="40% - Énfasis4 11" xfId="16025"/>
    <cellStyle name="40% - Énfasis4 11 2" xfId="29418"/>
    <cellStyle name="40% - Énfasis4 11 3" xfId="20843"/>
    <cellStyle name="40% - Énfasis4 12" xfId="386"/>
    <cellStyle name="40% - Énfasis4 12 2" xfId="40852"/>
    <cellStyle name="40% - Énfasis4 13" xfId="25680"/>
    <cellStyle name="40% - Énfasis4 14" xfId="27329"/>
    <cellStyle name="40% - Énfasis4 15" xfId="1815"/>
    <cellStyle name="40% - Énfasis4 16" xfId="8205"/>
    <cellStyle name="40% - Énfasis4 17" xfId="4105"/>
    <cellStyle name="40% - Énfasis4 18" xfId="49422"/>
    <cellStyle name="40% - Énfasis4 19" xfId="43414"/>
    <cellStyle name="40% - Énfasis4 2" xfId="32211"/>
    <cellStyle name="40% - Énfasis4 2 2" xfId="39534"/>
    <cellStyle name="40% - Énfasis4 2 2 2" xfId="29316"/>
    <cellStyle name="40% - Énfasis4 2 2 3" xfId="9471"/>
    <cellStyle name="40% - Énfasis4 2 3" xfId="50740"/>
    <cellStyle name="40% - Énfasis4 2 3 2" xfId="39144"/>
    <cellStyle name="40% - Énfasis4 2 4" xfId="49066"/>
    <cellStyle name="40% - Énfasis4 2 4 2" xfId="34602"/>
    <cellStyle name="40% - Énfasis4 2 5" xfId="40726"/>
    <cellStyle name="40% - Énfasis4 2 6" xfId="50738"/>
    <cellStyle name="40% - Énfasis4 2 7" xfId="2567"/>
    <cellStyle name="40% - Énfasis4 2 8" xfId="49513"/>
    <cellStyle name="40% - Énfasis4 2 9" xfId="40891"/>
    <cellStyle name="40% - Énfasis4 20" xfId="34578"/>
    <cellStyle name="40% - Énfasis4 21" xfId="27230"/>
    <cellStyle name="40% - Énfasis4 22" xfId="7178"/>
    <cellStyle name="40% - Énfasis4 23" xfId="16263"/>
    <cellStyle name="40% - Énfasis4 24" xfId="42096"/>
    <cellStyle name="40% - Énfasis4 25" xfId="21969"/>
    <cellStyle name="40% - Énfasis4 26" xfId="6111"/>
    <cellStyle name="40% - Énfasis4 27" xfId="34281"/>
    <cellStyle name="40% - Énfasis4 28" xfId="46204"/>
    <cellStyle name="40% - Énfasis4 29" xfId="47912"/>
    <cellStyle name="40% - Énfasis4 3" xfId="33843"/>
    <cellStyle name="40% - Énfasis4 3 2" xfId="24726"/>
    <cellStyle name="40% - Énfasis4 3 3" xfId="39705"/>
    <cellStyle name="40% - Énfasis4 30" xfId="35645"/>
    <cellStyle name="40% - Énfasis4 31" xfId="19280"/>
    <cellStyle name="40% - Énfasis4 32" xfId="27723"/>
    <cellStyle name="40% - Énfasis4 33" xfId="21809"/>
    <cellStyle name="40% - Énfasis4 34" xfId="20600"/>
    <cellStyle name="40% - Énfasis4 35" xfId="36719"/>
    <cellStyle name="40% - Énfasis4 36" xfId="48572"/>
    <cellStyle name="40% - Énfasis4 37" xfId="27172"/>
    <cellStyle name="40% - Énfasis4 38" xfId="29496"/>
    <cellStyle name="40% - Énfasis4 39" xfId="20274"/>
    <cellStyle name="40% - Énfasis4 4" xfId="53089"/>
    <cellStyle name="40% - Énfasis4 4 2" xfId="24705"/>
    <cellStyle name="40% - Énfasis4 4 3" xfId="6243"/>
    <cellStyle name="40% - Énfasis4 40" xfId="17753"/>
    <cellStyle name="40% - Énfasis4 41" xfId="6468"/>
    <cellStyle name="40% - Énfasis4 42" xfId="15802"/>
    <cellStyle name="40% - Énfasis4 43" xfId="4077"/>
    <cellStyle name="40% - Énfasis4 44" xfId="38063"/>
    <cellStyle name="40% - Énfasis4 45" xfId="19486"/>
    <cellStyle name="40% - Énfasis4 46" xfId="49437"/>
    <cellStyle name="40% - Énfasis4 47" xfId="11824"/>
    <cellStyle name="40% - Énfasis4 48" xfId="4265"/>
    <cellStyle name="40% - Énfasis4 5" xfId="53173"/>
    <cellStyle name="40% - Énfasis4 5 2" xfId="46784"/>
    <cellStyle name="40% - Énfasis4 6" xfId="4760"/>
    <cellStyle name="40% - Énfasis4 6 2" xfId="18023"/>
    <cellStyle name="40% - Énfasis4 6 3" xfId="41733"/>
    <cellStyle name="40% - Énfasis4 7" xfId="49535"/>
    <cellStyle name="40% - Énfasis4 7 2" xfId="11625"/>
    <cellStyle name="40% - Énfasis4 7 3" xfId="9315"/>
    <cellStyle name="40% - Énfasis4 8" xfId="37874"/>
    <cellStyle name="40% - Énfasis4 8 2" xfId="34065"/>
    <cellStyle name="40% - Énfasis4 8 3" xfId="4187"/>
    <cellStyle name="40% - Énfasis4 9" xfId="43562"/>
    <cellStyle name="40% - Énfasis4 9 2" xfId="37290"/>
    <cellStyle name="40% - Énfasis4 9 3" xfId="28434"/>
    <cellStyle name="40% - Énfasis5 10" xfId="30860"/>
    <cellStyle name="40% - Énfasis5 10 2" xfId="52564"/>
    <cellStyle name="40% - Énfasis5 10 3" xfId="3375"/>
    <cellStyle name="40% - Énfasis5 11" xfId="38608"/>
    <cellStyle name="40% - Énfasis5 11 2" xfId="48896"/>
    <cellStyle name="40% - Énfasis5 11 3" xfId="24817"/>
    <cellStyle name="40% - Énfasis5 12" xfId="47007"/>
    <cellStyle name="40% - Énfasis5 12 2" xfId="17138"/>
    <cellStyle name="40% - Énfasis5 13" xfId="42919"/>
    <cellStyle name="40% - Énfasis5 14" xfId="1694"/>
    <cellStyle name="40% - Énfasis5 15" xfId="848"/>
    <cellStyle name="40% - Énfasis5 16" xfId="52189"/>
    <cellStyle name="40% - Énfasis5 17" xfId="39288"/>
    <cellStyle name="40% - Énfasis5 18" xfId="43429"/>
    <cellStyle name="40% - Énfasis5 19" xfId="24176"/>
    <cellStyle name="40% - Énfasis5 2" xfId="39852"/>
    <cellStyle name="40% - Énfasis5 2 2" xfId="14891"/>
    <cellStyle name="40% - Énfasis5 2 2 2" xfId="48957"/>
    <cellStyle name="40% - Énfasis5 2 2 3" xfId="14109"/>
    <cellStyle name="40% - Énfasis5 2 3" xfId="564"/>
    <cellStyle name="40% - Énfasis5 2 3 2" xfId="15965"/>
    <cellStyle name="40% - Énfasis5 2 4" xfId="2158"/>
    <cellStyle name="40% - Énfasis5 2 4 2" xfId="24397"/>
    <cellStyle name="40% - Énfasis5 2 5" xfId="7333"/>
    <cellStyle name="40% - Énfasis5 2 6" xfId="20015"/>
    <cellStyle name="40% - Énfasis5 2 7" xfId="36712"/>
    <cellStyle name="40% - Énfasis5 2 8" xfId="19502"/>
    <cellStyle name="40% - Énfasis5 2 9" xfId="10763"/>
    <cellStyle name="40% - Énfasis5 20" xfId="28761"/>
    <cellStyle name="40% - Énfasis5 21" xfId="53322"/>
    <cellStyle name="40% - Énfasis5 22" xfId="23571"/>
    <cellStyle name="40% - Énfasis5 23" xfId="29347"/>
    <cellStyle name="40% - Énfasis5 24" xfId="1780"/>
    <cellStyle name="40% - Énfasis5 25" xfId="3723"/>
    <cellStyle name="40% - Énfasis5 26" xfId="15070"/>
    <cellStyle name="40% - Énfasis5 27" xfId="51287"/>
    <cellStyle name="40% - Énfasis5 28" xfId="19233"/>
    <cellStyle name="40% - Énfasis5 29" xfId="34776"/>
    <cellStyle name="40% - Énfasis5 3" xfId="4024"/>
    <cellStyle name="40% - Énfasis5 3 2" xfId="36369"/>
    <cellStyle name="40% - Énfasis5 3 3" xfId="51116"/>
    <cellStyle name="40% - Énfasis5 30" xfId="9110"/>
    <cellStyle name="40% - Énfasis5 31" xfId="12846"/>
    <cellStyle name="40% - Énfasis5 32" xfId="28910"/>
    <cellStyle name="40% - Énfasis5 33" xfId="20425"/>
    <cellStyle name="40% - Énfasis5 34" xfId="28709"/>
    <cellStyle name="40% - Énfasis5 35" xfId="39856"/>
    <cellStyle name="40% - Énfasis5 36" xfId="46605"/>
    <cellStyle name="40% - Énfasis5 37" xfId="30826"/>
    <cellStyle name="40% - Énfasis5 38" xfId="4426"/>
    <cellStyle name="40% - Énfasis5 39" xfId="46692"/>
    <cellStyle name="40% - Énfasis5 4" xfId="38221"/>
    <cellStyle name="40% - Énfasis5 4 2" xfId="30260"/>
    <cellStyle name="40% - Énfasis5 4 3" xfId="39111"/>
    <cellStyle name="40% - Énfasis5 40" xfId="40883"/>
    <cellStyle name="40% - Énfasis5 41" xfId="52489"/>
    <cellStyle name="40% - Énfasis5 42" xfId="34114"/>
    <cellStyle name="40% - Énfasis5 43" xfId="31448"/>
    <cellStyle name="40% - Énfasis5 44" xfId="21587"/>
    <cellStyle name="40% - Énfasis5 45" xfId="11204"/>
    <cellStyle name="40% - Énfasis5 46" xfId="31597"/>
    <cellStyle name="40% - Énfasis5 47" xfId="2057"/>
    <cellStyle name="40% - Énfasis5 48" xfId="38017"/>
    <cellStyle name="40% - Énfasis5 5" xfId="19866"/>
    <cellStyle name="40% - Énfasis5 5 2" xfId="30996"/>
    <cellStyle name="40% - Énfasis5 6" xfId="24851"/>
    <cellStyle name="40% - Énfasis5 6 2" xfId="23737"/>
    <cellStyle name="40% - Énfasis5 6 3" xfId="14745"/>
    <cellStyle name="40% - Énfasis5 7" xfId="41445"/>
    <cellStyle name="40% - Énfasis5 7 2" xfId="50065"/>
    <cellStyle name="40% - Énfasis5 7 3" xfId="45354"/>
    <cellStyle name="40% - Énfasis5 8" xfId="17787"/>
    <cellStyle name="40% - Énfasis5 8 2" xfId="5536"/>
    <cellStyle name="40% - Énfasis5 8 3" xfId="22931"/>
    <cellStyle name="40% - Énfasis5 9" xfId="32075"/>
    <cellStyle name="40% - Énfasis5 9 2" xfId="5332"/>
    <cellStyle name="40% - Énfasis5 9 3" xfId="4346"/>
    <cellStyle name="40% - Énfasis6 10" xfId="50478"/>
    <cellStyle name="40% - Énfasis6 10 2" xfId="29744"/>
    <cellStyle name="40% - Énfasis6 10 3" xfId="35738"/>
    <cellStyle name="40% - Énfasis6 11" xfId="37445"/>
    <cellStyle name="40% - Énfasis6 11 2" xfId="29944"/>
    <cellStyle name="40% - Énfasis6 11 3" xfId="1775"/>
    <cellStyle name="40% - Énfasis6 12" xfId="34454"/>
    <cellStyle name="40% - Énfasis6 12 2" xfId="30397"/>
    <cellStyle name="40% - Énfasis6 13" xfId="46788"/>
    <cellStyle name="40% - Énfasis6 14" xfId="20660"/>
    <cellStyle name="40% - Énfasis6 15" xfId="52294"/>
    <cellStyle name="40% - Énfasis6 16" xfId="23850"/>
    <cellStyle name="40% - Énfasis6 17" xfId="52920"/>
    <cellStyle name="40% - Énfasis6 18" xfId="41832"/>
    <cellStyle name="40% - Énfasis6 19" xfId="38409"/>
    <cellStyle name="40% - Énfasis6 2" xfId="40515"/>
    <cellStyle name="40% - Énfasis6 2 10" xfId="17776"/>
    <cellStyle name="40% - Énfasis6 2 2" xfId="2827"/>
    <cellStyle name="40% - Énfasis6 2 2 2" xfId="51092"/>
    <cellStyle name="40% - Énfasis6 2 2 3" xfId="38497"/>
    <cellStyle name="40% - Énfasis6 2 3" xfId="4996"/>
    <cellStyle name="40% - Énfasis6 2 3 2" xfId="53131"/>
    <cellStyle name="40% - Énfasis6 2 4" xfId="52424"/>
    <cellStyle name="40% - Énfasis6 2 4 2" xfId="34267"/>
    <cellStyle name="40% - Énfasis6 2 5" xfId="12559"/>
    <cellStyle name="40% - Énfasis6 2 6" xfId="44175"/>
    <cellStyle name="40% - Énfasis6 2 7" xfId="23978"/>
    <cellStyle name="40% - Énfasis6 2 8" xfId="39402"/>
    <cellStyle name="40% - Énfasis6 2 9" xfId="28040"/>
    <cellStyle name="40% - Énfasis6 20" xfId="8910"/>
    <cellStyle name="40% - Énfasis6 21" xfId="6219"/>
    <cellStyle name="40% - Énfasis6 21 2" xfId="52980"/>
    <cellStyle name="40% - Énfasis6 21 3" xfId="36932"/>
    <cellStyle name="40% - Énfasis6 22" xfId="37404"/>
    <cellStyle name="40% - Énfasis6 22 2" xfId="21606"/>
    <cellStyle name="40% - Énfasis6 22 3" xfId="27239"/>
    <cellStyle name="40% - Énfasis6 23" xfId="32630"/>
    <cellStyle name="40% - Énfasis6 23 2" xfId="35003"/>
    <cellStyle name="40% - Énfasis6 23 3" xfId="33966"/>
    <cellStyle name="40% - Énfasis6 24" xfId="37330"/>
    <cellStyle name="40% - Énfasis6 24 2" xfId="21739"/>
    <cellStyle name="40% - Énfasis6 24 3" xfId="6081"/>
    <cellStyle name="40% - Énfasis6 25" xfId="21226"/>
    <cellStyle name="40% - Énfasis6 25 2" xfId="48365"/>
    <cellStyle name="40% - Énfasis6 25 3" xfId="39138"/>
    <cellStyle name="40% - Énfasis6 26" xfId="11791"/>
    <cellStyle name="40% - Énfasis6 26 2" xfId="7924"/>
    <cellStyle name="40% - Énfasis6 26 3" xfId="6880"/>
    <cellStyle name="40% - Énfasis6 27" xfId="16588"/>
    <cellStyle name="40% - Énfasis6 27 2" xfId="22748"/>
    <cellStyle name="40% - Énfasis6 27 3" xfId="4675"/>
    <cellStyle name="40% - Énfasis6 28" xfId="52293"/>
    <cellStyle name="40% - Énfasis6 28 2" xfId="40001"/>
    <cellStyle name="40% - Énfasis6 28 3" xfId="21932"/>
    <cellStyle name="40% - Énfasis6 29" xfId="28544"/>
    <cellStyle name="40% - Énfasis6 29 2" xfId="20602"/>
    <cellStyle name="40% - Énfasis6 29 3" xfId="33208"/>
    <cellStyle name="40% - Énfasis6 3" xfId="37058"/>
    <cellStyle name="40% - Énfasis6 3 2" xfId="7810"/>
    <cellStyle name="40% - Énfasis6 3 3" xfId="18428"/>
    <cellStyle name="40% - Énfasis6 30" xfId="48984"/>
    <cellStyle name="40% - Énfasis6 30 2" xfId="17444"/>
    <cellStyle name="40% - Énfasis6 30 3" xfId="41096"/>
    <cellStyle name="40% - Énfasis6 31" xfId="38104"/>
    <cellStyle name="40% - Énfasis6 31 2" xfId="15780"/>
    <cellStyle name="40% - Énfasis6 31 3" xfId="17072"/>
    <cellStyle name="40% - Énfasis6 32" xfId="30187"/>
    <cellStyle name="40% - Énfasis6 32 2" xfId="45389"/>
    <cellStyle name="40% - Énfasis6 32 3" xfId="10756"/>
    <cellStyle name="40% - Énfasis6 33" xfId="10936"/>
    <cellStyle name="40% - Énfasis6 33 2" xfId="17880"/>
    <cellStyle name="40% - Énfasis6 33 3" xfId="37247"/>
    <cellStyle name="40% - Énfasis6 34" xfId="18275"/>
    <cellStyle name="40% - Énfasis6 34 2" xfId="34179"/>
    <cellStyle name="40% - Énfasis6 34 3" xfId="12943"/>
    <cellStyle name="40% - Énfasis6 35" xfId="4181"/>
    <cellStyle name="40% - Énfasis6 35 2" xfId="2212"/>
    <cellStyle name="40% - Énfasis6 35 3" xfId="1158"/>
    <cellStyle name="40% - Énfasis6 36" xfId="38225"/>
    <cellStyle name="40% - Énfasis6 36 2" xfId="44971"/>
    <cellStyle name="40% - Énfasis6 36 3" xfId="4575"/>
    <cellStyle name="40% - Énfasis6 37" xfId="25977"/>
    <cellStyle name="40% - Énfasis6 37 2" xfId="25867"/>
    <cellStyle name="40% - Énfasis6 37 3" xfId="52858"/>
    <cellStyle name="40% - Énfasis6 38" xfId="3928"/>
    <cellStyle name="40% - Énfasis6 38 2" xfId="38489"/>
    <cellStyle name="40% - Énfasis6 38 3" xfId="29073"/>
    <cellStyle name="40% - Énfasis6 39" xfId="40170"/>
    <cellStyle name="40% - Énfasis6 39 2" xfId="16309"/>
    <cellStyle name="40% - Énfasis6 39 3" xfId="4076"/>
    <cellStyle name="40% - Énfasis6 4" xfId="4625"/>
    <cellStyle name="40% - Énfasis6 4 2" xfId="48875"/>
    <cellStyle name="40% - Énfasis6 4 3" xfId="1319"/>
    <cellStyle name="40% - Énfasis6 40" xfId="14760"/>
    <cellStyle name="40% - Énfasis6 40 2" xfId="409"/>
    <cellStyle name="40% - Énfasis6 40 3" xfId="4556"/>
    <cellStyle name="40% - Énfasis6 41" xfId="33265"/>
    <cellStyle name="40% - Énfasis6 41 2" xfId="801"/>
    <cellStyle name="40% - Énfasis6 41 3" xfId="29414"/>
    <cellStyle name="40% - Énfasis6 42" xfId="18056"/>
    <cellStyle name="40% - Énfasis6 42 2" xfId="3009"/>
    <cellStyle name="40% - Énfasis6 42 3" xfId="2097"/>
    <cellStyle name="40% - Énfasis6 43" xfId="38459"/>
    <cellStyle name="40% - Énfasis6 43 2" xfId="5880"/>
    <cellStyle name="40% - Énfasis6 43 3" xfId="34814"/>
    <cellStyle name="40% - Énfasis6 44" xfId="16234"/>
    <cellStyle name="40% - Énfasis6 44 2" xfId="47443"/>
    <cellStyle name="40% - Énfasis6 44 3" xfId="9145"/>
    <cellStyle name="40% - Énfasis6 45" xfId="37060"/>
    <cellStyle name="40% - Énfasis6 45 2" xfId="29043"/>
    <cellStyle name="40% - Énfasis6 45 3" xfId="24192"/>
    <cellStyle name="40% - Énfasis6 46" xfId="14418"/>
    <cellStyle name="40% - Énfasis6 46 2" xfId="43303"/>
    <cellStyle name="40% - Énfasis6 46 3" xfId="35417"/>
    <cellStyle name="40% - Énfasis6 47" xfId="22389"/>
    <cellStyle name="40% - Énfasis6 47 2" xfId="7879"/>
    <cellStyle name="40% - Énfasis6 47 3" xfId="48173"/>
    <cellStyle name="40% - Énfasis6 48" xfId="24734"/>
    <cellStyle name="40% - Énfasis6 5" xfId="4601"/>
    <cellStyle name="40% - Énfasis6 5 2" xfId="48011"/>
    <cellStyle name="40% - Énfasis6 5 3" xfId="39011"/>
    <cellStyle name="40% - Énfasis6 5 4" xfId="23182"/>
    <cellStyle name="40% - Énfasis6 6" xfId="12317"/>
    <cellStyle name="40% - Énfasis6 6 2" xfId="3737"/>
    <cellStyle name="40% - Énfasis6 6 2 2" xfId="13903"/>
    <cellStyle name="40% - Énfasis6 6 3" xfId="39118"/>
    <cellStyle name="40% - Énfasis6 6 3 2" xfId="35941"/>
    <cellStyle name="40% - Énfasis6 7" xfId="32340"/>
    <cellStyle name="40% - Énfasis6 7 2" xfId="32744"/>
    <cellStyle name="40% - Énfasis6 7 2 2" xfId="45858"/>
    <cellStyle name="40% - Énfasis6 7 3" xfId="3065"/>
    <cellStyle name="40% - Énfasis6 7 3 2" xfId="11676"/>
    <cellStyle name="40% - Énfasis6 8" xfId="35870"/>
    <cellStyle name="40% - Énfasis6 8 2" xfId="28265"/>
    <cellStyle name="40% - Énfasis6 8 2 2" xfId="47949"/>
    <cellStyle name="40% - Énfasis6 8 3" xfId="52745"/>
    <cellStyle name="40% - Énfasis6 8 3 2" xfId="43073"/>
    <cellStyle name="40% - Énfasis6 9" xfId="33772"/>
    <cellStyle name="40% - Énfasis6 9 2" xfId="20523"/>
    <cellStyle name="40% - Énfasis6 9 2 2" xfId="50111"/>
    <cellStyle name="40% - Énfasis6 9 3" xfId="27284"/>
    <cellStyle name="40% - Énfasis6 9 3 2" xfId="23415"/>
    <cellStyle name="40% - アクセント 1" xfId="8178"/>
    <cellStyle name="40% - アクセント 2" xfId="11223"/>
    <cellStyle name="40% - アクセント 3" xfId="29559"/>
    <cellStyle name="40% - アクセント 4" xfId="1898"/>
    <cellStyle name="40% - アクセント 5" xfId="40842"/>
    <cellStyle name="40% - アクセント 6" xfId="49580"/>
    <cellStyle name="40% - 强调文字颜色 1" xfId="49727"/>
    <cellStyle name="40% - 强调文字颜色 2" xfId="45501"/>
    <cellStyle name="40% - 强调文字颜色 3" xfId="38191"/>
    <cellStyle name="40% - 强调文字颜色 4" xfId="11921"/>
    <cellStyle name="40% - 强调文字颜色 5" xfId="28724"/>
    <cellStyle name="40% - 强调文字颜色 6" xfId="34643"/>
    <cellStyle name="6" xfId="13788"/>
    <cellStyle name="6 10" xfId="43977"/>
    <cellStyle name="6 10 2" xfId="49095"/>
    <cellStyle name="6 10 3" xfId="23825"/>
    <cellStyle name="6 11" xfId="51183"/>
    <cellStyle name="6 11 2" xfId="33266"/>
    <cellStyle name="6 11 3" xfId="20148"/>
    <cellStyle name="6 12" xfId="6998"/>
    <cellStyle name="6 12 2" xfId="37097"/>
    <cellStyle name="6 12 3" xfId="25470"/>
    <cellStyle name="6 13" xfId="23261"/>
    <cellStyle name="6 13 2" xfId="22826"/>
    <cellStyle name="6 13 3" xfId="19247"/>
    <cellStyle name="6 14" xfId="45111"/>
    <cellStyle name="6 14 2" xfId="22355"/>
    <cellStyle name="6 14 3" xfId="15157"/>
    <cellStyle name="6 15" xfId="37739"/>
    <cellStyle name="6 15 2" xfId="17600"/>
    <cellStyle name="6 15 3" xfId="48691"/>
    <cellStyle name="6 16" xfId="8606"/>
    <cellStyle name="6 16 2" xfId="31863"/>
    <cellStyle name="6 16 3" xfId="18928"/>
    <cellStyle name="6 17" xfId="16646"/>
    <cellStyle name="6 17 2" xfId="31767"/>
    <cellStyle name="6 17 3" xfId="5605"/>
    <cellStyle name="6 18" xfId="43540"/>
    <cellStyle name="6 18 2" xfId="12458"/>
    <cellStyle name="6 18 3" xfId="37638"/>
    <cellStyle name="6 19" xfId="48570"/>
    <cellStyle name="6 19 2" xfId="2129"/>
    <cellStyle name="6 19 3" xfId="52997"/>
    <cellStyle name="6 2" xfId="37487"/>
    <cellStyle name="6 2 2" xfId="30362"/>
    <cellStyle name="6 2 2 2" xfId="23221"/>
    <cellStyle name="6 2 2 3" xfId="49905"/>
    <cellStyle name="6 2 3" xfId="31836"/>
    <cellStyle name="6 2 4" xfId="50634"/>
    <cellStyle name="6 2 5" xfId="45717"/>
    <cellStyle name="6 20" xfId="40574"/>
    <cellStyle name="6 20 2" xfId="43103"/>
    <cellStyle name="6 20 3" xfId="40990"/>
    <cellStyle name="6 21" xfId="36262"/>
    <cellStyle name="6 21 2" xfId="40093"/>
    <cellStyle name="6 21 3" xfId="38108"/>
    <cellStyle name="6 22" xfId="14137"/>
    <cellStyle name="6 22 2" xfId="33741"/>
    <cellStyle name="6 22 3" xfId="52623"/>
    <cellStyle name="6 23" xfId="13631"/>
    <cellStyle name="6 23 2" xfId="36933"/>
    <cellStyle name="6 23 3" xfId="10148"/>
    <cellStyle name="6 24" xfId="28168"/>
    <cellStyle name="6 24 2" xfId="15721"/>
    <cellStyle name="6 24 3" xfId="35909"/>
    <cellStyle name="6 25" xfId="19822"/>
    <cellStyle name="6 25 2" xfId="1768"/>
    <cellStyle name="6 25 3" xfId="47136"/>
    <cellStyle name="6 26" xfId="37372"/>
    <cellStyle name="6 26 2" xfId="44327"/>
    <cellStyle name="6 26 3" xfId="28111"/>
    <cellStyle name="6 27" xfId="27137"/>
    <cellStyle name="6 27 2" xfId="47918"/>
    <cellStyle name="6 27 3" xfId="37302"/>
    <cellStyle name="6 28" xfId="50508"/>
    <cellStyle name="6 28 2" xfId="4010"/>
    <cellStyle name="6 28 3" xfId="7985"/>
    <cellStyle name="6 29" xfId="16322"/>
    <cellStyle name="6 29 2" xfId="30309"/>
    <cellStyle name="6 29 3" xfId="52154"/>
    <cellStyle name="6 3" xfId="33406"/>
    <cellStyle name="6 3 2" xfId="2081"/>
    <cellStyle name="6 3 3" xfId="52394"/>
    <cellStyle name="6 30" xfId="10159"/>
    <cellStyle name="6 30 2" xfId="33768"/>
    <cellStyle name="6 30 3" xfId="39315"/>
    <cellStyle name="6 31" xfId="11188"/>
    <cellStyle name="6 31 2" xfId="48261"/>
    <cellStyle name="6 31 3" xfId="29701"/>
    <cellStyle name="6 32" xfId="12513"/>
    <cellStyle name="6 32 2" xfId="2937"/>
    <cellStyle name="6 32 3" xfId="14369"/>
    <cellStyle name="6 33" xfId="13048"/>
    <cellStyle name="6 33 2" xfId="40212"/>
    <cellStyle name="6 33 3" xfId="11297"/>
    <cellStyle name="6 34" xfId="47748"/>
    <cellStyle name="6 34 2" xfId="1449"/>
    <cellStyle name="6 34 3" xfId="28005"/>
    <cellStyle name="6 35" xfId="7062"/>
    <cellStyle name="6 35 2" xfId="41118"/>
    <cellStyle name="6 35 3" xfId="37568"/>
    <cellStyle name="6 36" xfId="45039"/>
    <cellStyle name="6 36 2" xfId="1146"/>
    <cellStyle name="6 36 3" xfId="14210"/>
    <cellStyle name="6 37" xfId="8374"/>
    <cellStyle name="6 37 2" xfId="47247"/>
    <cellStyle name="6 37 3" xfId="28074"/>
    <cellStyle name="6 38" xfId="12987"/>
    <cellStyle name="6 38 2" xfId="26494"/>
    <cellStyle name="6 38 3" xfId="51858"/>
    <cellStyle name="6 39" xfId="5451"/>
    <cellStyle name="6 39 2" xfId="29865"/>
    <cellStyle name="6 39 3" xfId="18107"/>
    <cellStyle name="6 4" xfId="11283"/>
    <cellStyle name="6 4 2" xfId="51188"/>
    <cellStyle name="6 4 3" xfId="10446"/>
    <cellStyle name="6 40" xfId="7930"/>
    <cellStyle name="6 40 2" xfId="24859"/>
    <cellStyle name="6 40 3" xfId="35493"/>
    <cellStyle name="6 41" xfId="27206"/>
    <cellStyle name="6 41 2" xfId="3844"/>
    <cellStyle name="6 41 3" xfId="42561"/>
    <cellStyle name="6 42" xfId="41279"/>
    <cellStyle name="6 42 2" xfId="50739"/>
    <cellStyle name="6 42 3" xfId="25192"/>
    <cellStyle name="6 43" xfId="2765"/>
    <cellStyle name="6 43 2" xfId="42010"/>
    <cellStyle name="6 43 3" xfId="26292"/>
    <cellStyle name="6 44" xfId="25747"/>
    <cellStyle name="6 44 2" xfId="29675"/>
    <cellStyle name="6 44 3" xfId="13906"/>
    <cellStyle name="6 45" xfId="30188"/>
    <cellStyle name="6 45 2" xfId="37184"/>
    <cellStyle name="6 45 3" xfId="12240"/>
    <cellStyle name="6 46" xfId="50167"/>
    <cellStyle name="6 46 2" xfId="7778"/>
    <cellStyle name="6 46 3" xfId="2419"/>
    <cellStyle name="6 47" xfId="25028"/>
    <cellStyle name="6 47 2" xfId="45400"/>
    <cellStyle name="6 47 3" xfId="49564"/>
    <cellStyle name="6 48" xfId="24759"/>
    <cellStyle name="6 48 2" xfId="42422"/>
    <cellStyle name="6 48 3" xfId="36076"/>
    <cellStyle name="6 49" xfId="33171"/>
    <cellStyle name="6 49 2" xfId="42307"/>
    <cellStyle name="6 49 3" xfId="46612"/>
    <cellStyle name="6 5" xfId="16165"/>
    <cellStyle name="6 5 2" xfId="39362"/>
    <cellStyle name="6 5 3" xfId="14512"/>
    <cellStyle name="6 50" xfId="11264"/>
    <cellStyle name="6 51" xfId="23570"/>
    <cellStyle name="6 52" xfId="10046"/>
    <cellStyle name="6 6" xfId="1982"/>
    <cellStyle name="6 6 2" xfId="43724"/>
    <cellStyle name="6 6 3" xfId="6356"/>
    <cellStyle name="6 7" xfId="33146"/>
    <cellStyle name="6 7 2" xfId="28710"/>
    <cellStyle name="6 7 3" xfId="23148"/>
    <cellStyle name="6 8" xfId="26046"/>
    <cellStyle name="6 8 2" xfId="45572"/>
    <cellStyle name="6 8 3" xfId="4196"/>
    <cellStyle name="6 9" xfId="7746"/>
    <cellStyle name="6 9 2" xfId="42231"/>
    <cellStyle name="6 9 3" xfId="35267"/>
    <cellStyle name="6_2009 MAA 100%" xfId="47048"/>
    <cellStyle name="6_2009 MAA 100% 2" xfId="29467"/>
    <cellStyle name="6_2009 MAA 100% 3" xfId="35732"/>
    <cellStyle name="6_Cash Cost Real vrs. Budget" xfId="4810"/>
    <cellStyle name="6_Cash Cost Real vrs. Budget 2" xfId="18997"/>
    <cellStyle name="6_Cash Cost Real vrs. Budget 3" xfId="37057"/>
    <cellStyle name="6_Consol Capital" xfId="20892"/>
    <cellStyle name="6_Consol Capital 2" xfId="6124"/>
    <cellStyle name="6_Consol Capital 3" xfId="42921"/>
    <cellStyle name="6_income statment Q." xfId="27064"/>
    <cellStyle name="6_income statment Q. 2" xfId="13703"/>
    <cellStyle name="6_income statment Q. 3" xfId="3025"/>
    <cellStyle name="6_Marlin" xfId="50605"/>
    <cellStyle name="6_Marlin 2" xfId="25869"/>
    <cellStyle name="6_Marlin 3" xfId="38711"/>
    <cellStyle name="6_Marlin_1" xfId="14651"/>
    <cellStyle name="6_Marlin_1 2" xfId="6101"/>
    <cellStyle name="6_Marlin_1 3" xfId="27435"/>
    <cellStyle name="6_Penasquito" xfId="12757"/>
    <cellStyle name="6_Penasquito 2" xfId="16668"/>
    <cellStyle name="6_Penasquito 3" xfId="16744"/>
    <cellStyle name="6_Reconciliation" xfId="23470"/>
    <cellStyle name="6_Reconciliation 2" xfId="7099"/>
    <cellStyle name="6_Reconciliation 2 2" xfId="24280"/>
    <cellStyle name="6_Reconciliation 2 3" xfId="44949"/>
    <cellStyle name="6_Reconciliation 3" xfId="37716"/>
    <cellStyle name="6_Reconciliation 3 2" xfId="32029"/>
    <cellStyle name="6_Reconciliation 3 3" xfId="17412"/>
    <cellStyle name="6_Reconciliation 4" xfId="29571"/>
    <cellStyle name="6_Reconciliation 5" xfId="49512"/>
    <cellStyle name="6_Reconciliation_Cash Cost Real vrs. Budget" xfId="37309"/>
    <cellStyle name="6_Reconciliation_Cash Cost Real vrs. Budget 2" xfId="33294"/>
    <cellStyle name="6_Reconciliation_Cash Cost Real vrs. Budget 3" xfId="41923"/>
    <cellStyle name="6_Reconciliation_DIMAS" xfId="45401"/>
    <cellStyle name="6_Reconciliation_DIMAS 2" xfId="44105"/>
    <cellStyle name="6_Reconciliation_DIMAS 3" xfId="12265"/>
    <cellStyle name="6_Reconciliation_ELSAUZAL" xfId="19080"/>
    <cellStyle name="6_Reconciliation_ELSAUZAL 2" xfId="52498"/>
    <cellStyle name="6_Reconciliation_ELSAUZAL 3" xfId="34951"/>
    <cellStyle name="6_Reconciliation_FILOS" xfId="44506"/>
    <cellStyle name="6_Reconciliation_FILOS 2" xfId="51625"/>
    <cellStyle name="6_Reconciliation_FILOS 3" xfId="7184"/>
    <cellStyle name="6_Reconciliation_income statment Q." xfId="14154"/>
    <cellStyle name="6_Reconciliation_income statment Q. 2" xfId="35302"/>
    <cellStyle name="6_Reconciliation_income statment Q. 3" xfId="50320"/>
    <cellStyle name="6_Reconciliation_MAA100 100%" xfId="32115"/>
    <cellStyle name="6_Reconciliation_MAA100 100% 2" xfId="2439"/>
    <cellStyle name="6_Reconciliation_MAA100 100% 3" xfId="13745"/>
    <cellStyle name="6_Reconciliation_MAA100 100%_Cash Cost Real vrs. Budget" xfId="28515"/>
    <cellStyle name="6_Reconciliation_MAA100 100%_Cash Cost Real vrs. Budget 2" xfId="48286"/>
    <cellStyle name="6_Reconciliation_MAA100 100%_Cash Cost Real vrs. Budget 3" xfId="24271"/>
    <cellStyle name="6_Reconciliation_MAA100 100%_income statment Q." xfId="1120"/>
    <cellStyle name="6_Reconciliation_MAA100 100%_income statment Q. 2" xfId="19338"/>
    <cellStyle name="6_Reconciliation_MAA100 100%_income statment Q. 3" xfId="38386"/>
    <cellStyle name="6_Reconciliation_MAA100 100%_MARLIN" xfId="3968"/>
    <cellStyle name="6_Reconciliation_MAA100 100%_MARLIN 2" xfId="10779"/>
    <cellStyle name="6_Reconciliation_MAA100 100%_MARLIN 3" xfId="5290"/>
    <cellStyle name="6_Reconciliation_MAA100 37.5%" xfId="45355"/>
    <cellStyle name="6_Reconciliation_MAA100 37.5% 2" xfId="44425"/>
    <cellStyle name="6_Reconciliation_MAA100 37.5% 3" xfId="28072"/>
    <cellStyle name="6_Reconciliation_MAA100 37.5%_Cash Cost Real vrs. Budget" xfId="9884"/>
    <cellStyle name="6_Reconciliation_MAA100 37.5%_Cash Cost Real vrs. Budget 2" xfId="36150"/>
    <cellStyle name="6_Reconciliation_MAA100 37.5%_Cash Cost Real vrs. Budget 3" xfId="41535"/>
    <cellStyle name="6_Reconciliation_MAA100 37.5%_income statment Q." xfId="2783"/>
    <cellStyle name="6_Reconciliation_MAA100 37.5%_income statment Q. 2" xfId="38229"/>
    <cellStyle name="6_Reconciliation_MAA100 37.5%_income statment Q. 3" xfId="1956"/>
    <cellStyle name="6_Reconciliation_MAA100 37.5%_MARLIN" xfId="26329"/>
    <cellStyle name="6_Reconciliation_MAA100 37.5%_MARLIN 2" xfId="1633"/>
    <cellStyle name="6_Reconciliation_MAA100 37.5%_MARLIN 3" xfId="43344"/>
    <cellStyle name="6_Reconciliation_MARIGOLD 100%" xfId="12302"/>
    <cellStyle name="6_Reconciliation_MARIGOLD 100% 2" xfId="25382"/>
    <cellStyle name="6_Reconciliation_MARIGOLD 100% 3" xfId="3749"/>
    <cellStyle name="6_Reconciliation_MARIGOLD 100%_Cash Cost Real vrs. Budget" xfId="14141"/>
    <cellStyle name="6_Reconciliation_MARIGOLD 100%_Cash Cost Real vrs. Budget 2" xfId="6897"/>
    <cellStyle name="6_Reconciliation_MARIGOLD 100%_Cash Cost Real vrs. Budget 3" xfId="36241"/>
    <cellStyle name="6_Reconciliation_MARIGOLD 100%_income statment Q." xfId="12461"/>
    <cellStyle name="6_Reconciliation_MARIGOLD 100%_income statment Q. 2" xfId="37628"/>
    <cellStyle name="6_Reconciliation_MARIGOLD 100%_income statment Q. 3" xfId="21362"/>
    <cellStyle name="6_Reconciliation_MARIGOLD 100%_MARLIN" xfId="33889"/>
    <cellStyle name="6_Reconciliation_MARIGOLD 100%_MARLIN 2" xfId="8735"/>
    <cellStyle name="6_Reconciliation_MARIGOLD 100%_MARLIN 3" xfId="43169"/>
    <cellStyle name="6_Reconciliation_MARLIN" xfId="16269"/>
    <cellStyle name="6_Reconciliation_MARLIN 2" xfId="13220"/>
    <cellStyle name="6_Reconciliation_MARLIN 3" xfId="264"/>
    <cellStyle name="6_Reconciliation_MARLIN Manual" xfId="37946"/>
    <cellStyle name="6_Reconciliation_MARLIN Manual 2" xfId="1813"/>
    <cellStyle name="6_Reconciliation_MARLIN Manual 3" xfId="28198"/>
    <cellStyle name="6_Reconciliation_NUKAY" xfId="7349"/>
    <cellStyle name="6_Reconciliation_NUKAY 2" xfId="20968"/>
    <cellStyle name="6_Reconciliation_NUKAY 3" xfId="39305"/>
    <cellStyle name="6_Reconciliation_PSQUITO" xfId="37453"/>
    <cellStyle name="6_Reconciliation_PSQUITO 2" xfId="23970"/>
    <cellStyle name="6_Reconciliation_PSQUITO 3" xfId="23896"/>
    <cellStyle name="6_Reconciliation_Reconciliation" xfId="19677"/>
    <cellStyle name="6_Reconciliation_Reconciliation 2" xfId="24831"/>
    <cellStyle name="6_Reconciliation_Reconciliation 3" xfId="4844"/>
    <cellStyle name="6_Reconciliation_Reconciliation_Cash Cost Real vrs. Budget" xfId="6192"/>
    <cellStyle name="6_Reconciliation_Reconciliation_Cash Cost Real vrs. Budget 2" xfId="23910"/>
    <cellStyle name="6_Reconciliation_Reconciliation_Cash Cost Real vrs. Budget 3" xfId="33449"/>
    <cellStyle name="6_Reconciliation_Reconciliation_income statment Q." xfId="490"/>
    <cellStyle name="6_Reconciliation_Reconciliation_income statment Q. 2" xfId="13866"/>
    <cellStyle name="6_Reconciliation_Reconciliation_income statment Q. 3" xfId="49940"/>
    <cellStyle name="6_Reconciliation_Reconciliation_MARLIN" xfId="41060"/>
    <cellStyle name="6_Reconciliation_Reconciliation_MARLIN 2" xfId="51282"/>
    <cellStyle name="6_Reconciliation_Reconciliation_MARLIN 3" xfId="38648"/>
    <cellStyle name="6_SANMARTIN" xfId="28119"/>
    <cellStyle name="6_SANMARTIN 2" xfId="20468"/>
    <cellStyle name="6_SANMARTIN 2 2" xfId="44790"/>
    <cellStyle name="6_SANMARTIN 2 3" xfId="9351"/>
    <cellStyle name="6_SANMARTIN 3" xfId="52985"/>
    <cellStyle name="6_SANMARTIN 3 2" xfId="9073"/>
    <cellStyle name="6_SANMARTIN 3 3" xfId="21845"/>
    <cellStyle name="6_SANMARTIN 4" xfId="52290"/>
    <cellStyle name="6_SANMARTIN 5" xfId="46824"/>
    <cellStyle name="6_SANMARTIN_Cash Cost Real vrs. Budget" xfId="26847"/>
    <cellStyle name="6_SANMARTIN_Cash Cost Real vrs. Budget 2" xfId="27727"/>
    <cellStyle name="6_SANMARTIN_Cash Cost Real vrs. Budget 3" xfId="17058"/>
    <cellStyle name="6_SANMARTIN_DIMAS" xfId="24959"/>
    <cellStyle name="6_SANMARTIN_DIMAS 2" xfId="11303"/>
    <cellStyle name="6_SANMARTIN_DIMAS 3" xfId="12049"/>
    <cellStyle name="6_SANMARTIN_ELSAUZAL" xfId="44574"/>
    <cellStyle name="6_SANMARTIN_ELSAUZAL 2" xfId="41914"/>
    <cellStyle name="6_SANMARTIN_ELSAUZAL 3" xfId="46789"/>
    <cellStyle name="6_SANMARTIN_FILOS" xfId="14190"/>
    <cellStyle name="6_SANMARTIN_FILOS 2" xfId="3848"/>
    <cellStyle name="6_SANMARTIN_FILOS 3" xfId="9866"/>
    <cellStyle name="6_SANMARTIN_income statment Q." xfId="3037"/>
    <cellStyle name="6_SANMARTIN_income statment Q. 2" xfId="32961"/>
    <cellStyle name="6_SANMARTIN_income statment Q. 3" xfId="39828"/>
    <cellStyle name="6_SANMARTIN_MAA100 100%" xfId="34433"/>
    <cellStyle name="6_SANMARTIN_MAA100 100% 2" xfId="8075"/>
    <cellStyle name="6_SANMARTIN_MAA100 100% 3" xfId="49616"/>
    <cellStyle name="6_SANMARTIN_MAA100 100%_Cash Cost Real vrs. Budget" xfId="24391"/>
    <cellStyle name="6_SANMARTIN_MAA100 100%_Cash Cost Real vrs. Budget 2" xfId="42316"/>
    <cellStyle name="6_SANMARTIN_MAA100 100%_Cash Cost Real vrs. Budget 3" xfId="39954"/>
    <cellStyle name="6_SANMARTIN_MAA100 100%_income statment Q." xfId="3429"/>
    <cellStyle name="6_SANMARTIN_MAA100 100%_income statment Q. 2" xfId="40179"/>
    <cellStyle name="6_SANMARTIN_MAA100 100%_income statment Q. 3" xfId="41166"/>
    <cellStyle name="6_SANMARTIN_MAA100 100%_MARLIN" xfId="23201"/>
    <cellStyle name="6_SANMARTIN_MAA100 100%_MARLIN 2" xfId="37864"/>
    <cellStyle name="6_SANMARTIN_MAA100 100%_MARLIN 3" xfId="33489"/>
    <cellStyle name="6_SANMARTIN_MAA100 37.5%" xfId="13664"/>
    <cellStyle name="6_SANMARTIN_MAA100 37.5% 2" xfId="32642"/>
    <cellStyle name="6_SANMARTIN_MAA100 37.5% 3" xfId="18517"/>
    <cellStyle name="6_SANMARTIN_MAA100 37.5%_Cash Cost Real vrs. Budget" xfId="49768"/>
    <cellStyle name="6_SANMARTIN_MAA100 37.5%_Cash Cost Real vrs. Budget 2" xfId="38146"/>
    <cellStyle name="6_SANMARTIN_MAA100 37.5%_Cash Cost Real vrs. Budget 3" xfId="4455"/>
    <cellStyle name="6_SANMARTIN_MAA100 37.5%_income statment Q." xfId="42226"/>
    <cellStyle name="6_SANMARTIN_MAA100 37.5%_income statment Q. 2" xfId="11880"/>
    <cellStyle name="6_SANMARTIN_MAA100 37.5%_income statment Q. 3" xfId="11249"/>
    <cellStyle name="6_SANMARTIN_MAA100 37.5%_MARLIN" xfId="50311"/>
    <cellStyle name="6_SANMARTIN_MAA100 37.5%_MARLIN 2" xfId="49873"/>
    <cellStyle name="6_SANMARTIN_MAA100 37.5%_MARLIN 3" xfId="49281"/>
    <cellStyle name="6_SANMARTIN_MARLIN" xfId="45750"/>
    <cellStyle name="6_SANMARTIN_MARLIN 2" xfId="46738"/>
    <cellStyle name="6_SANMARTIN_MARLIN 3" xfId="30828"/>
    <cellStyle name="6_SANMARTIN_MARLIN Manual" xfId="3966"/>
    <cellStyle name="6_SANMARTIN_MARLIN Manual 2" xfId="41186"/>
    <cellStyle name="6_SANMARTIN_MARLIN Manual 3" xfId="41151"/>
    <cellStyle name="6_SANMARTIN_NUKAY" xfId="19647"/>
    <cellStyle name="6_SANMARTIN_NUKAY 2" xfId="5493"/>
    <cellStyle name="6_SANMARTIN_NUKAY 3" xfId="36342"/>
    <cellStyle name="6_SANMARTIN_PSQUITO" xfId="49169"/>
    <cellStyle name="6_SANMARTIN_PSQUITO 2" xfId="6635"/>
    <cellStyle name="6_SANMARTIN_PSQUITO 3" xfId="33394"/>
    <cellStyle name="6_SANMARTIN_Reconciliation" xfId="36921"/>
    <cellStyle name="6_SANMARTIN_Reconciliation 2" xfId="25417"/>
    <cellStyle name="6_SANMARTIN_Reconciliation 3" xfId="33413"/>
    <cellStyle name="6_SANMARTIN_Reconciliation_Cash Cost Real vrs. Budget" xfId="8045"/>
    <cellStyle name="6_SANMARTIN_Reconciliation_Cash Cost Real vrs. Budget 2" xfId="35665"/>
    <cellStyle name="6_SANMARTIN_Reconciliation_Cash Cost Real vrs. Budget 3" xfId="52331"/>
    <cellStyle name="6_SANMARTIN_Reconciliation_income statment Q." xfId="19155"/>
    <cellStyle name="6_SANMARTIN_Reconciliation_income statment Q. 2" xfId="11269"/>
    <cellStyle name="6_SANMARTIN_Reconciliation_income statment Q. 3" xfId="26614"/>
    <cellStyle name="6_SANMARTIN_Reconciliation_MARLIN" xfId="26207"/>
    <cellStyle name="6_SANMARTIN_Reconciliation_MARLIN 2" xfId="31244"/>
    <cellStyle name="6_SANMARTIN_Reconciliation_MARLIN 3" xfId="16817"/>
    <cellStyle name="60% - Accent1" xfId="47033"/>
    <cellStyle name="60% - Accent1 10" xfId="16764"/>
    <cellStyle name="60% - Accent1 10 2" xfId="43370"/>
    <cellStyle name="60% - Accent1 10 3" xfId="31600"/>
    <cellStyle name="60% - Accent1 11" xfId="48754"/>
    <cellStyle name="60% - Accent1 11 2" xfId="37838"/>
    <cellStyle name="60% - Accent1 11 3" xfId="22867"/>
    <cellStyle name="60% - Accent1 12" xfId="22642"/>
    <cellStyle name="60% - Accent1 12 2" xfId="7946"/>
    <cellStyle name="60% - Accent1 12 3" xfId="51698"/>
    <cellStyle name="60% - Accent1 13" xfId="1359"/>
    <cellStyle name="60% - Accent1 13 2" xfId="23667"/>
    <cellStyle name="60% - Accent1 13 3" xfId="30168"/>
    <cellStyle name="60% - Accent1 14" xfId="11117"/>
    <cellStyle name="60% - Accent1 14 2" xfId="42952"/>
    <cellStyle name="60% - Accent1 14 3" xfId="46924"/>
    <cellStyle name="60% - Accent1 15" xfId="21352"/>
    <cellStyle name="60% - Accent1 15 2" xfId="8062"/>
    <cellStyle name="60% - Accent1 15 3" xfId="21012"/>
    <cellStyle name="60% - Accent1 16" xfId="34426"/>
    <cellStyle name="60% - Accent1 16 2" xfId="43711"/>
    <cellStyle name="60% - Accent1 16 3" xfId="16279"/>
    <cellStyle name="60% - Accent1 17" xfId="15756"/>
    <cellStyle name="60% - Accent1 17 2" xfId="16504"/>
    <cellStyle name="60% - Accent1 17 3" xfId="15959"/>
    <cellStyle name="60% - Accent1 18" xfId="3020"/>
    <cellStyle name="60% - Accent1 18 2" xfId="34354"/>
    <cellStyle name="60% - Accent1 18 3" xfId="7532"/>
    <cellStyle name="60% - Accent1 19" xfId="25391"/>
    <cellStyle name="60% - Accent1 19 2" xfId="7029"/>
    <cellStyle name="60% - Accent1 19 3" xfId="20573"/>
    <cellStyle name="60% - Accent1 2" xfId="50647"/>
    <cellStyle name="60% - Accent1 2 2" xfId="17480"/>
    <cellStyle name="60% - Accent1 2 3" xfId="45823"/>
    <cellStyle name="60% - Accent1 20" xfId="51526"/>
    <cellStyle name="60% - Accent1 20 2" xfId="43963"/>
    <cellStyle name="60% - Accent1 20 3" xfId="11806"/>
    <cellStyle name="60% - Accent1 21" xfId="47645"/>
    <cellStyle name="60% - Accent1 21 2" xfId="18388"/>
    <cellStyle name="60% - Accent1 21 3" xfId="22034"/>
    <cellStyle name="60% - Accent1 22" xfId="51278"/>
    <cellStyle name="60% - Accent1 22 2" xfId="53158"/>
    <cellStyle name="60% - Accent1 22 3" xfId="2716"/>
    <cellStyle name="60% - Accent1 23" xfId="41939"/>
    <cellStyle name="60% - Accent1 23 2" xfId="6911"/>
    <cellStyle name="60% - Accent1 23 3" xfId="13927"/>
    <cellStyle name="60% - Accent1 24" xfId="36088"/>
    <cellStyle name="60% - Accent1 24 2" xfId="40192"/>
    <cellStyle name="60% - Accent1 24 3" xfId="8866"/>
    <cellStyle name="60% - Accent1 25" xfId="50843"/>
    <cellStyle name="60% - Accent1 25 2" xfId="27169"/>
    <cellStyle name="60% - Accent1 25 3" xfId="12178"/>
    <cellStyle name="60% - Accent1 26" xfId="31949"/>
    <cellStyle name="60% - Accent1 26 2" xfId="49099"/>
    <cellStyle name="60% - Accent1 26 3" xfId="31780"/>
    <cellStyle name="60% - Accent1 27" xfId="50004"/>
    <cellStyle name="60% - Accent1 27 2" xfId="40293"/>
    <cellStyle name="60% - Accent1 27 3" xfId="15086"/>
    <cellStyle name="60% - Accent1 28" xfId="19853"/>
    <cellStyle name="60% - Accent1 28 2" xfId="41068"/>
    <cellStyle name="60% - Accent1 28 3" xfId="48218"/>
    <cellStyle name="60% - Accent1 29" xfId="31183"/>
    <cellStyle name="60% - Accent1 29 2" xfId="43908"/>
    <cellStyle name="60% - Accent1 29 3" xfId="24988"/>
    <cellStyle name="60% - Accent1 3" xfId="29976"/>
    <cellStyle name="60% - Accent1 3 2" xfId="3900"/>
    <cellStyle name="60% - Accent1 3 3" xfId="14594"/>
    <cellStyle name="60% - Accent1 30" xfId="40757"/>
    <cellStyle name="60% - Accent1 30 2" xfId="3558"/>
    <cellStyle name="60% - Accent1 30 3" xfId="32636"/>
    <cellStyle name="60% - Accent1 31" xfId="47783"/>
    <cellStyle name="60% - Accent1 31 2" xfId="18810"/>
    <cellStyle name="60% - Accent1 31 3" xfId="33480"/>
    <cellStyle name="60% - Accent1 32" xfId="39995"/>
    <cellStyle name="60% - Accent1 32 2" xfId="26709"/>
    <cellStyle name="60% - Accent1 32 3" xfId="17393"/>
    <cellStyle name="60% - Accent1 33" xfId="2833"/>
    <cellStyle name="60% - Accent1 33 2" xfId="50639"/>
    <cellStyle name="60% - Accent1 33 3" xfId="33517"/>
    <cellStyle name="60% - Accent1 34" xfId="18603"/>
    <cellStyle name="60% - Accent1 34 2" xfId="44938"/>
    <cellStyle name="60% - Accent1 34 3" xfId="53128"/>
    <cellStyle name="60% - Accent1 35" xfId="7668"/>
    <cellStyle name="60% - Accent1 35 2" xfId="7207"/>
    <cellStyle name="60% - Accent1 35 3" xfId="51418"/>
    <cellStyle name="60% - Accent1 36" xfId="30379"/>
    <cellStyle name="60% - Accent1 36 2" xfId="2564"/>
    <cellStyle name="60% - Accent1 36 3" xfId="13094"/>
    <cellStyle name="60% - Accent1 37" xfId="1208"/>
    <cellStyle name="60% - Accent1 37 2" xfId="398"/>
    <cellStyle name="60% - Accent1 37 3" xfId="39718"/>
    <cellStyle name="60% - Accent1 38" xfId="26851"/>
    <cellStyle name="60% - Accent1 38 2" xfId="29963"/>
    <cellStyle name="60% - Accent1 38 3" xfId="49028"/>
    <cellStyle name="60% - Accent1 39" xfId="44394"/>
    <cellStyle name="60% - Accent1 39 2" xfId="7049"/>
    <cellStyle name="60% - Accent1 39 3" xfId="14260"/>
    <cellStyle name="60% - Accent1 4" xfId="51539"/>
    <cellStyle name="60% - Accent1 4 2" xfId="28300"/>
    <cellStyle name="60% - Accent1 4 3" xfId="32176"/>
    <cellStyle name="60% - Accent1 40" xfId="5957"/>
    <cellStyle name="60% - Accent1 40 2" xfId="46186"/>
    <cellStyle name="60% - Accent1 40 3" xfId="39027"/>
    <cellStyle name="60% - Accent1 41" xfId="29904"/>
    <cellStyle name="60% - Accent1 41 2" xfId="5230"/>
    <cellStyle name="60% - Accent1 41 3" xfId="36868"/>
    <cellStyle name="60% - Accent1 42" xfId="49782"/>
    <cellStyle name="60% - Accent1 42 2" xfId="37360"/>
    <cellStyle name="60% - Accent1 42 3" xfId="12087"/>
    <cellStyle name="60% - Accent1 43" xfId="6963"/>
    <cellStyle name="60% - Accent1 43 2" xfId="21135"/>
    <cellStyle name="60% - Accent1 43 3" xfId="9637"/>
    <cellStyle name="60% - Accent1 44" xfId="52880"/>
    <cellStyle name="60% - Accent1 44 2" xfId="38344"/>
    <cellStyle name="60% - Accent1 44 3" xfId="43519"/>
    <cellStyle name="60% - Accent1 45" xfId="52246"/>
    <cellStyle name="60% - Accent1 45 2" xfId="32315"/>
    <cellStyle name="60% - Accent1 45 3" xfId="12734"/>
    <cellStyle name="60% - Accent1 46" xfId="26504"/>
    <cellStyle name="60% - Accent1 46 2" xfId="19900"/>
    <cellStyle name="60% - Accent1 46 3" xfId="36727"/>
    <cellStyle name="60% - Accent1 47" xfId="23547"/>
    <cellStyle name="60% - Accent1 47 2" xfId="24294"/>
    <cellStyle name="60% - Accent1 47 3" xfId="42677"/>
    <cellStyle name="60% - Accent1 48" xfId="3280"/>
    <cellStyle name="60% - Accent1 48 2" xfId="43502"/>
    <cellStyle name="60% - Accent1 48 3" xfId="19725"/>
    <cellStyle name="60% - Accent1 49" xfId="32169"/>
    <cellStyle name="60% - Accent1 49 2" xfId="46102"/>
    <cellStyle name="60% - Accent1 49 3" xfId="43324"/>
    <cellStyle name="60% - Accent1 5" xfId="1249"/>
    <cellStyle name="60% - Accent1 5 2" xfId="19334"/>
    <cellStyle name="60% - Accent1 5 3" xfId="38655"/>
    <cellStyle name="60% - Accent1 50" xfId="50727"/>
    <cellStyle name="60% - Accent1 50 2" xfId="22943"/>
    <cellStyle name="60% - Accent1 50 3" xfId="31064"/>
    <cellStyle name="60% - Accent1 51" xfId="47956"/>
    <cellStyle name="60% - Accent1 51 2" xfId="41606"/>
    <cellStyle name="60% - Accent1 51 3" xfId="50179"/>
    <cellStyle name="60% - Accent1 52" xfId="38742"/>
    <cellStyle name="60% - Accent1 52 2" xfId="21980"/>
    <cellStyle name="60% - Accent1 52 3" xfId="38482"/>
    <cellStyle name="60% - Accent1 53" xfId="40873"/>
    <cellStyle name="60% - Accent1 53 2" xfId="34357"/>
    <cellStyle name="60% - Accent1 53 3" xfId="40304"/>
    <cellStyle name="60% - Accent1 54" xfId="568"/>
    <cellStyle name="60% - Accent1 54 2" xfId="2771"/>
    <cellStyle name="60% - Accent1 54 3" xfId="36030"/>
    <cellStyle name="60% - Accent1 55" xfId="37847"/>
    <cellStyle name="60% - Accent1 55 2" xfId="49267"/>
    <cellStyle name="60% - Accent1 55 3" xfId="21903"/>
    <cellStyle name="60% - Accent1 56" xfId="52466"/>
    <cellStyle name="60% - Accent1 56 2" xfId="34348"/>
    <cellStyle name="60% - Accent1 56 3" xfId="47324"/>
    <cellStyle name="60% - Accent1 6" xfId="52655"/>
    <cellStyle name="60% - Accent1 6 2" xfId="51938"/>
    <cellStyle name="60% - Accent1 6 3" xfId="5683"/>
    <cellStyle name="60% - Accent1 7" xfId="19657"/>
    <cellStyle name="60% - Accent1 7 2" xfId="35325"/>
    <cellStyle name="60% - Accent1 7 3" xfId="7322"/>
    <cellStyle name="60% - Accent1 8" xfId="7283"/>
    <cellStyle name="60% - Accent1 8 2" xfId="25700"/>
    <cellStyle name="60% - Accent1 8 3" xfId="6003"/>
    <cellStyle name="60% - Accent1 9" xfId="32230"/>
    <cellStyle name="60% - Accent1 9 2" xfId="49257"/>
    <cellStyle name="60% - Accent1 9 3" xfId="41531"/>
    <cellStyle name="60% - Accent2" xfId="37064"/>
    <cellStyle name="60% - Accent2 10" xfId="17304"/>
    <cellStyle name="60% - Accent2 10 2" xfId="23170"/>
    <cellStyle name="60% - Accent2 10 3" xfId="5654"/>
    <cellStyle name="60% - Accent2 11" xfId="46320"/>
    <cellStyle name="60% - Accent2 11 2" xfId="32061"/>
    <cellStyle name="60% - Accent2 11 3" xfId="47890"/>
    <cellStyle name="60% - Accent2 12" xfId="1897"/>
    <cellStyle name="60% - Accent2 12 2" xfId="36283"/>
    <cellStyle name="60% - Accent2 12 3" xfId="50121"/>
    <cellStyle name="60% - Accent2 13" xfId="52819"/>
    <cellStyle name="60% - Accent2 13 2" xfId="17233"/>
    <cellStyle name="60% - Accent2 13 3" xfId="42496"/>
    <cellStyle name="60% - Accent2 14" xfId="17943"/>
    <cellStyle name="60% - Accent2 14 2" xfId="26332"/>
    <cellStyle name="60% - Accent2 14 3" xfId="12083"/>
    <cellStyle name="60% - Accent2 15" xfId="53177"/>
    <cellStyle name="60% - Accent2 15 2" xfId="12161"/>
    <cellStyle name="60% - Accent2 15 3" xfId="12089"/>
    <cellStyle name="60% - Accent2 16" xfId="12229"/>
    <cellStyle name="60% - Accent2 16 2" xfId="19505"/>
    <cellStyle name="60% - Accent2 16 3" xfId="30323"/>
    <cellStyle name="60% - Accent2 17" xfId="24710"/>
    <cellStyle name="60% - Accent2 17 2" xfId="9641"/>
    <cellStyle name="60% - Accent2 17 3" xfId="25280"/>
    <cellStyle name="60% - Accent2 18" xfId="42618"/>
    <cellStyle name="60% - Accent2 18 2" xfId="21374"/>
    <cellStyle name="60% - Accent2 18 3" xfId="29693"/>
    <cellStyle name="60% - Accent2 19" xfId="53059"/>
    <cellStyle name="60% - Accent2 19 2" xfId="10044"/>
    <cellStyle name="60% - Accent2 19 3" xfId="45099"/>
    <cellStyle name="60% - Accent2 2" xfId="34330"/>
    <cellStyle name="60% - Accent2 2 2" xfId="53289"/>
    <cellStyle name="60% - Accent2 2 3" xfId="52831"/>
    <cellStyle name="60% - Accent2 20" xfId="45020"/>
    <cellStyle name="60% - Accent2 20 2" xfId="9593"/>
    <cellStyle name="60% - Accent2 20 3" xfId="29149"/>
    <cellStyle name="60% - Accent2 21" xfId="45081"/>
    <cellStyle name="60% - Accent2 21 2" xfId="26308"/>
    <cellStyle name="60% - Accent2 21 3" xfId="17548"/>
    <cellStyle name="60% - Accent2 22" xfId="24214"/>
    <cellStyle name="60% - Accent2 22 2" xfId="43656"/>
    <cellStyle name="60% - Accent2 22 3" xfId="27528"/>
    <cellStyle name="60% - Accent2 23" xfId="1574"/>
    <cellStyle name="60% - Accent2 23 2" xfId="38488"/>
    <cellStyle name="60% - Accent2 23 3" xfId="42438"/>
    <cellStyle name="60% - Accent2 24" xfId="7375"/>
    <cellStyle name="60% - Accent2 24 2" xfId="9964"/>
    <cellStyle name="60% - Accent2 24 3" xfId="42405"/>
    <cellStyle name="60% - Accent2 25" xfId="32415"/>
    <cellStyle name="60% - Accent2 25 2" xfId="2863"/>
    <cellStyle name="60% - Accent2 25 3" xfId="28504"/>
    <cellStyle name="60% - Accent2 26" xfId="35830"/>
    <cellStyle name="60% - Accent2 26 2" xfId="40505"/>
    <cellStyle name="60% - Accent2 26 3" xfId="20810"/>
    <cellStyle name="60% - Accent2 27" xfId="27853"/>
    <cellStyle name="60% - Accent2 27 2" xfId="19365"/>
    <cellStyle name="60% - Accent2 27 3" xfId="34362"/>
    <cellStyle name="60% - Accent2 28" xfId="26078"/>
    <cellStyle name="60% - Accent2 28 2" xfId="44448"/>
    <cellStyle name="60% - Accent2 28 3" xfId="12547"/>
    <cellStyle name="60% - Accent2 29" xfId="50170"/>
    <cellStyle name="60% - Accent2 29 2" xfId="45021"/>
    <cellStyle name="60% - Accent2 29 3" xfId="39086"/>
    <cellStyle name="60% - Accent2 3" xfId="25429"/>
    <cellStyle name="60% - Accent2 3 2" xfId="14397"/>
    <cellStyle name="60% - Accent2 3 3" xfId="30268"/>
    <cellStyle name="60% - Accent2 30" xfId="4275"/>
    <cellStyle name="60% - Accent2 30 2" xfId="7192"/>
    <cellStyle name="60% - Accent2 30 3" xfId="12100"/>
    <cellStyle name="60% - Accent2 31" xfId="34337"/>
    <cellStyle name="60% - Accent2 31 2" xfId="33724"/>
    <cellStyle name="60% - Accent2 31 3" xfId="19757"/>
    <cellStyle name="60% - Accent2 32" xfId="39817"/>
    <cellStyle name="60% - Accent2 32 2" xfId="15696"/>
    <cellStyle name="60% - Accent2 32 3" xfId="35094"/>
    <cellStyle name="60% - Accent2 33" xfId="7640"/>
    <cellStyle name="60% - Accent2 33 2" xfId="16006"/>
    <cellStyle name="60% - Accent2 33 3" xfId="40678"/>
    <cellStyle name="60% - Accent2 34" xfId="25955"/>
    <cellStyle name="60% - Accent2 34 2" xfId="36843"/>
    <cellStyle name="60% - Accent2 34 3" xfId="44143"/>
    <cellStyle name="60% - Accent2 35" xfId="11671"/>
    <cellStyle name="60% - Accent2 35 2" xfId="9257"/>
    <cellStyle name="60% - Accent2 35 3" xfId="8532"/>
    <cellStyle name="60% - Accent2 36" xfId="46438"/>
    <cellStyle name="60% - Accent2 36 2" xfId="39473"/>
    <cellStyle name="60% - Accent2 36 3" xfId="47144"/>
    <cellStyle name="60% - Accent2 37" xfId="4815"/>
    <cellStyle name="60% - Accent2 37 2" xfId="39694"/>
    <cellStyle name="60% - Accent2 37 3" xfId="39180"/>
    <cellStyle name="60% - Accent2 38" xfId="135"/>
    <cellStyle name="60% - Accent2 38 2" xfId="29823"/>
    <cellStyle name="60% - Accent2 38 3" xfId="5005"/>
    <cellStyle name="60% - Accent2 39" xfId="26068"/>
    <cellStyle name="60% - Accent2 39 2" xfId="43986"/>
    <cellStyle name="60% - Accent2 39 3" xfId="36105"/>
    <cellStyle name="60% - Accent2 4" xfId="16726"/>
    <cellStyle name="60% - Accent2 4 2" xfId="7768"/>
    <cellStyle name="60% - Accent2 4 3" xfId="8164"/>
    <cellStyle name="60% - Accent2 40" xfId="17849"/>
    <cellStyle name="60% - Accent2 40 2" xfId="2281"/>
    <cellStyle name="60% - Accent2 40 3" xfId="17833"/>
    <cellStyle name="60% - Accent2 41" xfId="46282"/>
    <cellStyle name="60% - Accent2 41 2" xfId="52216"/>
    <cellStyle name="60% - Accent2 41 3" xfId="47659"/>
    <cellStyle name="60% - Accent2 42" xfId="31602"/>
    <cellStyle name="60% - Accent2 42 2" xfId="47"/>
    <cellStyle name="60% - Accent2 42 3" xfId="4774"/>
    <cellStyle name="60% - Accent2 43" xfId="51989"/>
    <cellStyle name="60% - Accent2 43 2" xfId="10179"/>
    <cellStyle name="60% - Accent2 43 3" xfId="46498"/>
    <cellStyle name="60% - Accent2 44" xfId="37419"/>
    <cellStyle name="60% - Accent2 44 2" xfId="12764"/>
    <cellStyle name="60% - Accent2 44 3" xfId="36918"/>
    <cellStyle name="60% - Accent2 45" xfId="16208"/>
    <cellStyle name="60% - Accent2 45 2" xfId="1496"/>
    <cellStyle name="60% - Accent2 45 3" xfId="17631"/>
    <cellStyle name="60% - Accent2 46" xfId="46585"/>
    <cellStyle name="60% - Accent2 46 2" xfId="53018"/>
    <cellStyle name="60% - Accent2 46 3" xfId="38775"/>
    <cellStyle name="60% - Accent2 47" xfId="35733"/>
    <cellStyle name="60% - Accent2 47 2" xfId="31390"/>
    <cellStyle name="60% - Accent2 47 3" xfId="14677"/>
    <cellStyle name="60% - Accent2 48" xfId="24285"/>
    <cellStyle name="60% - Accent2 48 2" xfId="3843"/>
    <cellStyle name="60% - Accent2 48 3" xfId="23205"/>
    <cellStyle name="60% - Accent2 49" xfId="42033"/>
    <cellStyle name="60% - Accent2 49 2" xfId="34594"/>
    <cellStyle name="60% - Accent2 49 3" xfId="2291"/>
    <cellStyle name="60% - Accent2 5" xfId="34495"/>
    <cellStyle name="60% - Accent2 5 2" xfId="22100"/>
    <cellStyle name="60% - Accent2 5 3" xfId="51574"/>
    <cellStyle name="60% - Accent2 50" xfId="38142"/>
    <cellStyle name="60% - Accent2 50 2" xfId="52167"/>
    <cellStyle name="60% - Accent2 50 3" xfId="20595"/>
    <cellStyle name="60% - Accent2 51" xfId="42046"/>
    <cellStyle name="60% - Accent2 51 2" xfId="8593"/>
    <cellStyle name="60% - Accent2 51 3" xfId="5270"/>
    <cellStyle name="60% - Accent2 52" xfId="21736"/>
    <cellStyle name="60% - Accent2 52 2" xfId="34138"/>
    <cellStyle name="60% - Accent2 52 3" xfId="38705"/>
    <cellStyle name="60% - Accent2 53" xfId="10888"/>
    <cellStyle name="60% - Accent2 53 2" xfId="51816"/>
    <cellStyle name="60% - Accent2 53 3" xfId="32023"/>
    <cellStyle name="60% - Accent2 54" xfId="4650"/>
    <cellStyle name="60% - Accent2 54 2" xfId="39950"/>
    <cellStyle name="60% - Accent2 54 3" xfId="2650"/>
    <cellStyle name="60% - Accent2 55" xfId="26198"/>
    <cellStyle name="60% - Accent2 55 2" xfId="10795"/>
    <cellStyle name="60% - Accent2 55 3" xfId="23865"/>
    <cellStyle name="60% - Accent2 56" xfId="16477"/>
    <cellStyle name="60% - Accent2 56 2" xfId="21968"/>
    <cellStyle name="60% - Accent2 56 3" xfId="43835"/>
    <cellStyle name="60% - Accent2 6" xfId="44823"/>
    <cellStyle name="60% - Accent2 6 2" xfId="10745"/>
    <cellStyle name="60% - Accent2 6 3" xfId="27829"/>
    <cellStyle name="60% - Accent2 7" xfId="31199"/>
    <cellStyle name="60% - Accent2 7 2" xfId="21151"/>
    <cellStyle name="60% - Accent2 7 3" xfId="4253"/>
    <cellStyle name="60% - Accent2 8" xfId="7647"/>
    <cellStyle name="60% - Accent2 8 2" xfId="406"/>
    <cellStyle name="60% - Accent2 8 3" xfId="15489"/>
    <cellStyle name="60% - Accent2 9" xfId="21689"/>
    <cellStyle name="60% - Accent2 9 2" xfId="35002"/>
    <cellStyle name="60% - Accent2 9 3" xfId="38846"/>
    <cellStyle name="60% - Accent3" xfId="46734"/>
    <cellStyle name="60% - Accent3 10" xfId="32096"/>
    <cellStyle name="60% - Accent3 10 2" xfId="18649"/>
    <cellStyle name="60% - Accent3 10 3" xfId="22018"/>
    <cellStyle name="60% - Accent3 11" xfId="30314"/>
    <cellStyle name="60% - Accent3 11 2" xfId="33228"/>
    <cellStyle name="60% - Accent3 11 3" xfId="20694"/>
    <cellStyle name="60% - Accent3 12" xfId="40454"/>
    <cellStyle name="60% - Accent3 12 2" xfId="17331"/>
    <cellStyle name="60% - Accent3 12 3" xfId="15613"/>
    <cellStyle name="60% - Accent3 13" xfId="6819"/>
    <cellStyle name="60% - Accent3 13 2" xfId="28289"/>
    <cellStyle name="60% - Accent3 13 3" xfId="30793"/>
    <cellStyle name="60% - Accent3 14" xfId="7837"/>
    <cellStyle name="60% - Accent3 14 2" xfId="53032"/>
    <cellStyle name="60% - Accent3 14 3" xfId="51452"/>
    <cellStyle name="60% - Accent3 15" xfId="32555"/>
    <cellStyle name="60% - Accent3 15 2" xfId="27195"/>
    <cellStyle name="60% - Accent3 15 3" xfId="38475"/>
    <cellStyle name="60% - Accent3 16" xfId="1391"/>
    <cellStyle name="60% - Accent3 16 2" xfId="43095"/>
    <cellStyle name="60% - Accent3 16 3" xfId="8466"/>
    <cellStyle name="60% - Accent3 17" xfId="196"/>
    <cellStyle name="60% - Accent3 17 2" xfId="34798"/>
    <cellStyle name="60% - Accent3 17 3" xfId="17175"/>
    <cellStyle name="60% - Accent3 18" xfId="35456"/>
    <cellStyle name="60% - Accent3 18 2" xfId="22976"/>
    <cellStyle name="60% - Accent3 18 3" xfId="10453"/>
    <cellStyle name="60% - Accent3 19" xfId="27445"/>
    <cellStyle name="60% - Accent3 19 2" xfId="43231"/>
    <cellStyle name="60% - Accent3 19 3" xfId="37435"/>
    <cellStyle name="60% - Accent3 2" xfId="4164"/>
    <cellStyle name="60% - Accent3 2 2" xfId="10952"/>
    <cellStyle name="60% - Accent3 2 3" xfId="42731"/>
    <cellStyle name="60% - Accent3 20" xfId="1802"/>
    <cellStyle name="60% - Accent3 20 2" xfId="15095"/>
    <cellStyle name="60% - Accent3 20 3" xfId="28468"/>
    <cellStyle name="60% - Accent3 21" xfId="19484"/>
    <cellStyle name="60% - Accent3 21 2" xfId="40600"/>
    <cellStyle name="60% - Accent3 21 3" xfId="48182"/>
    <cellStyle name="60% - Accent3 22" xfId="41940"/>
    <cellStyle name="60% - Accent3 22 2" xfId="31376"/>
    <cellStyle name="60% - Accent3 22 3" xfId="14706"/>
    <cellStyle name="60% - Accent3 23" xfId="18283"/>
    <cellStyle name="60% - Accent3 23 2" xfId="38531"/>
    <cellStyle name="60% - Accent3 23 3" xfId="23263"/>
    <cellStyle name="60% - Accent3 24" xfId="13231"/>
    <cellStyle name="60% - Accent3 24 2" xfId="51224"/>
    <cellStyle name="60% - Accent3 24 3" xfId="16103"/>
    <cellStyle name="60% - Accent3 25" xfId="44060"/>
    <cellStyle name="60% - Accent3 25 2" xfId="44368"/>
    <cellStyle name="60% - Accent3 25 3" xfId="5245"/>
    <cellStyle name="60% - Accent3 26" xfId="31337"/>
    <cellStyle name="60% - Accent3 26 2" xfId="3919"/>
    <cellStyle name="60% - Accent3 26 3" xfId="29027"/>
    <cellStyle name="60% - Accent3 27" xfId="13024"/>
    <cellStyle name="60% - Accent3 27 2" xfId="17313"/>
    <cellStyle name="60% - Accent3 27 3" xfId="29923"/>
    <cellStyle name="60% - Accent3 28" xfId="27113"/>
    <cellStyle name="60% - Accent3 28 2" xfId="51365"/>
    <cellStyle name="60% - Accent3 28 3" xfId="22589"/>
    <cellStyle name="60% - Accent3 29" xfId="28082"/>
    <cellStyle name="60% - Accent3 29 2" xfId="50927"/>
    <cellStyle name="60% - Accent3 29 3" xfId="8259"/>
    <cellStyle name="60% - Accent3 3" xfId="17719"/>
    <cellStyle name="60% - Accent3 3 2" xfId="21543"/>
    <cellStyle name="60% - Accent3 3 3" xfId="26318"/>
    <cellStyle name="60% - Accent3 30" xfId="33505"/>
    <cellStyle name="60% - Accent3 30 2" xfId="9887"/>
    <cellStyle name="60% - Accent3 30 3" xfId="53237"/>
    <cellStyle name="60% - Accent3 31" xfId="33537"/>
    <cellStyle name="60% - Accent3 31 2" xfId="46248"/>
    <cellStyle name="60% - Accent3 31 3" xfId="3160"/>
    <cellStyle name="60% - Accent3 32" xfId="15021"/>
    <cellStyle name="60% - Accent3 32 2" xfId="47706"/>
    <cellStyle name="60% - Accent3 32 3" xfId="25771"/>
    <cellStyle name="60% - Accent3 33" xfId="23977"/>
    <cellStyle name="60% - Accent3 33 2" xfId="44431"/>
    <cellStyle name="60% - Accent3 33 3" xfId="51146"/>
    <cellStyle name="60% - Accent3 34" xfId="53057"/>
    <cellStyle name="60% - Accent3 34 2" xfId="49703"/>
    <cellStyle name="60% - Accent3 34 3" xfId="21791"/>
    <cellStyle name="60% - Accent3 35" xfId="21807"/>
    <cellStyle name="60% - Accent3 35 2" xfId="49560"/>
    <cellStyle name="60% - Accent3 35 3" xfId="50152"/>
    <cellStyle name="60% - Accent3 36" xfId="21675"/>
    <cellStyle name="60% - Accent3 36 2" xfId="23412"/>
    <cellStyle name="60% - Accent3 36 3" xfId="24903"/>
    <cellStyle name="60% - Accent3 37" xfId="15106"/>
    <cellStyle name="60% - Accent3 37 2" xfId="8529"/>
    <cellStyle name="60% - Accent3 37 3" xfId="7595"/>
    <cellStyle name="60% - Accent3 38" xfId="50905"/>
    <cellStyle name="60% - Accent3 38 2" xfId="49269"/>
    <cellStyle name="60% - Accent3 38 3" xfId="23792"/>
    <cellStyle name="60% - Accent3 39" xfId="28106"/>
    <cellStyle name="60% - Accent3 39 2" xfId="51583"/>
    <cellStyle name="60% - Accent3 39 3" xfId="39587"/>
    <cellStyle name="60% - Accent3 4" xfId="34526"/>
    <cellStyle name="60% - Accent3 4 2" xfId="43748"/>
    <cellStyle name="60% - Accent3 4 3" xfId="30181"/>
    <cellStyle name="60% - Accent3 40" xfId="37066"/>
    <cellStyle name="60% - Accent3 40 2" xfId="28985"/>
    <cellStyle name="60% - Accent3 40 3" xfId="50798"/>
    <cellStyle name="60% - Accent3 41" xfId="31450"/>
    <cellStyle name="60% - Accent3 41 2" xfId="30552"/>
    <cellStyle name="60% - Accent3 41 3" xfId="33248"/>
    <cellStyle name="60% - Accent3 42" xfId="38953"/>
    <cellStyle name="60% - Accent3 42 2" xfId="6743"/>
    <cellStyle name="60% - Accent3 42 3" xfId="20309"/>
    <cellStyle name="60% - Accent3 43" xfId="4551"/>
    <cellStyle name="60% - Accent3 43 2" xfId="16130"/>
    <cellStyle name="60% - Accent3 43 3" xfId="8952"/>
    <cellStyle name="60% - Accent3 44" xfId="17515"/>
    <cellStyle name="60% - Accent3 44 2" xfId="45991"/>
    <cellStyle name="60% - Accent3 44 3" xfId="13969"/>
    <cellStyle name="60% - Accent3 45" xfId="2042"/>
    <cellStyle name="60% - Accent3 45 2" xfId="49646"/>
    <cellStyle name="60% - Accent3 45 3" xfId="35324"/>
    <cellStyle name="60% - Accent3 46" xfId="52709"/>
    <cellStyle name="60% - Accent3 46 2" xfId="15892"/>
    <cellStyle name="60% - Accent3 46 3" xfId="51510"/>
    <cellStyle name="60% - Accent3 47" xfId="18122"/>
    <cellStyle name="60% - Accent3 47 2" xfId="6135"/>
    <cellStyle name="60% - Accent3 47 3" xfId="49731"/>
    <cellStyle name="60% - Accent3 48" xfId="37070"/>
    <cellStyle name="60% - Accent3 48 2" xfId="21376"/>
    <cellStyle name="60% - Accent3 48 3" xfId="26671"/>
    <cellStyle name="60% - Accent3 49" xfId="51428"/>
    <cellStyle name="60% - Accent3 49 2" xfId="17697"/>
    <cellStyle name="60% - Accent3 49 3" xfId="49340"/>
    <cellStyle name="60% - Accent3 5" xfId="169"/>
    <cellStyle name="60% - Accent3 5 2" xfId="45739"/>
    <cellStyle name="60% - Accent3 5 3" xfId="42286"/>
    <cellStyle name="60% - Accent3 50" xfId="35777"/>
    <cellStyle name="60% - Accent3 50 2" xfId="6175"/>
    <cellStyle name="60% - Accent3 50 3" xfId="6753"/>
    <cellStyle name="60% - Accent3 51" xfId="21095"/>
    <cellStyle name="60% - Accent3 51 2" xfId="16945"/>
    <cellStyle name="60% - Accent3 51 3" xfId="31835"/>
    <cellStyle name="60% - Accent3 52" xfId="31139"/>
    <cellStyle name="60% - Accent3 52 2" xfId="9692"/>
    <cellStyle name="60% - Accent3 52 3" xfId="10854"/>
    <cellStyle name="60% - Accent3 53" xfId="43619"/>
    <cellStyle name="60% - Accent3 53 2" xfId="189"/>
    <cellStyle name="60% - Accent3 53 3" xfId="8714"/>
    <cellStyle name="60% - Accent3 54" xfId="761"/>
    <cellStyle name="60% - Accent3 54 2" xfId="32465"/>
    <cellStyle name="60% - Accent3 54 3" xfId="3717"/>
    <cellStyle name="60% - Accent3 55" xfId="21570"/>
    <cellStyle name="60% - Accent3 55 2" xfId="37871"/>
    <cellStyle name="60% - Accent3 55 3" xfId="11179"/>
    <cellStyle name="60% - Accent3 56" xfId="51674"/>
    <cellStyle name="60% - Accent3 56 2" xfId="4240"/>
    <cellStyle name="60% - Accent3 56 3" xfId="45376"/>
    <cellStyle name="60% - Accent3 6" xfId="1859"/>
    <cellStyle name="60% - Accent3 6 2" xfId="22655"/>
    <cellStyle name="60% - Accent3 6 3" xfId="17486"/>
    <cellStyle name="60% - Accent3 7" xfId="47499"/>
    <cellStyle name="60% - Accent3 7 2" xfId="16792"/>
    <cellStyle name="60% - Accent3 7 3" xfId="23167"/>
    <cellStyle name="60% - Accent3 8" xfId="45535"/>
    <cellStyle name="60% - Accent3 8 2" xfId="33766"/>
    <cellStyle name="60% - Accent3 8 3" xfId="5730"/>
    <cellStyle name="60% - Accent3 9" xfId="34683"/>
    <cellStyle name="60% - Accent3 9 2" xfId="13559"/>
    <cellStyle name="60% - Accent3 9 3" xfId="40315"/>
    <cellStyle name="60% - Accent4" xfId="7136"/>
    <cellStyle name="60% - Accent4 10" xfId="340"/>
    <cellStyle name="60% - Accent4 10 2" xfId="38928"/>
    <cellStyle name="60% - Accent4 10 3" xfId="28405"/>
    <cellStyle name="60% - Accent4 11" xfId="6069"/>
    <cellStyle name="60% - Accent4 11 2" xfId="4342"/>
    <cellStyle name="60% - Accent4 11 3" xfId="50489"/>
    <cellStyle name="60% - Accent4 12" xfId="29034"/>
    <cellStyle name="60% - Accent4 12 2" xfId="43341"/>
    <cellStyle name="60% - Accent4 12 3" xfId="21365"/>
    <cellStyle name="60% - Accent4 13" xfId="16382"/>
    <cellStyle name="60% - Accent4 13 2" xfId="1765"/>
    <cellStyle name="60% - Accent4 13 3" xfId="12337"/>
    <cellStyle name="60% - Accent4 14" xfId="51319"/>
    <cellStyle name="60% - Accent4 14 2" xfId="4862"/>
    <cellStyle name="60% - Accent4 14 3" xfId="39017"/>
    <cellStyle name="60% - Accent4 15" xfId="17854"/>
    <cellStyle name="60% - Accent4 15 2" xfId="7922"/>
    <cellStyle name="60% - Accent4 15 3" xfId="17303"/>
    <cellStyle name="60% - Accent4 16" xfId="5615"/>
    <cellStyle name="60% - Accent4 16 2" xfId="25352"/>
    <cellStyle name="60% - Accent4 16 3" xfId="13515"/>
    <cellStyle name="60% - Accent4 17" xfId="39998"/>
    <cellStyle name="60% - Accent4 17 2" xfId="48751"/>
    <cellStyle name="60% - Accent4 17 3" xfId="35874"/>
    <cellStyle name="60% - Accent4 18" xfId="33301"/>
    <cellStyle name="60% - Accent4 18 2" xfId="48885"/>
    <cellStyle name="60% - Accent4 18 3" xfId="22841"/>
    <cellStyle name="60% - Accent4 19" xfId="14296"/>
    <cellStyle name="60% - Accent4 19 2" xfId="25014"/>
    <cellStyle name="60% - Accent4 19 3" xfId="5516"/>
    <cellStyle name="60% - Accent4 2" xfId="19062"/>
    <cellStyle name="60% - Accent4 2 2" xfId="11365"/>
    <cellStyle name="60% - Accent4 2 3" xfId="44813"/>
    <cellStyle name="60% - Accent4 20" xfId="38695"/>
    <cellStyle name="60% - Accent4 20 2" xfId="5525"/>
    <cellStyle name="60% - Accent4 20 3" xfId="40432"/>
    <cellStyle name="60% - Accent4 21" xfId="46098"/>
    <cellStyle name="60% - Accent4 21 2" xfId="12895"/>
    <cellStyle name="60% - Accent4 21 3" xfId="25266"/>
    <cellStyle name="60% - Accent4 22" xfId="45992"/>
    <cellStyle name="60% - Accent4 22 2" xfId="36597"/>
    <cellStyle name="60% - Accent4 22 3" xfId="44404"/>
    <cellStyle name="60% - Accent4 23" xfId="9476"/>
    <cellStyle name="60% - Accent4 23 2" xfId="48819"/>
    <cellStyle name="60% - Accent4 23 3" xfId="13497"/>
    <cellStyle name="60% - Accent4 24" xfId="46617"/>
    <cellStyle name="60% - Accent4 24 2" xfId="611"/>
    <cellStyle name="60% - Accent4 24 3" xfId="3379"/>
    <cellStyle name="60% - Accent4 25" xfId="43762"/>
    <cellStyle name="60% - Accent4 25 2" xfId="7793"/>
    <cellStyle name="60% - Accent4 25 3" xfId="15555"/>
    <cellStyle name="60% - Accent4 26" xfId="29952"/>
    <cellStyle name="60% - Accent4 26 2" xfId="15611"/>
    <cellStyle name="60% - Accent4 26 3" xfId="225"/>
    <cellStyle name="60% - Accent4 27" xfId="17508"/>
    <cellStyle name="60% - Accent4 27 2" xfId="31173"/>
    <cellStyle name="60% - Accent4 27 3" xfId="8916"/>
    <cellStyle name="60% - Accent4 28" xfId="9364"/>
    <cellStyle name="60% - Accent4 28 2" xfId="24509"/>
    <cellStyle name="60% - Accent4 28 3" xfId="35391"/>
    <cellStyle name="60% - Accent4 29" xfId="21201"/>
    <cellStyle name="60% - Accent4 29 2" xfId="19568"/>
    <cellStyle name="60% - Accent4 29 3" xfId="43824"/>
    <cellStyle name="60% - Accent4 3" xfId="42894"/>
    <cellStyle name="60% - Accent4 3 2" xfId="29935"/>
    <cellStyle name="60% - Accent4 3 3" xfId="37911"/>
    <cellStyle name="60% - Accent4 30" xfId="23024"/>
    <cellStyle name="60% - Accent4 30 2" xfId="26226"/>
    <cellStyle name="60% - Accent4 30 3" xfId="34857"/>
    <cellStyle name="60% - Accent4 31" xfId="22101"/>
    <cellStyle name="60% - Accent4 31 2" xfId="28461"/>
    <cellStyle name="60% - Accent4 31 3" xfId="18665"/>
    <cellStyle name="60% - Accent4 32" xfId="8168"/>
    <cellStyle name="60% - Accent4 32 2" xfId="10079"/>
    <cellStyle name="60% - Accent4 32 3" xfId="3882"/>
    <cellStyle name="60% - Accent4 33" xfId="51229"/>
    <cellStyle name="60% - Accent4 33 2" xfId="19956"/>
    <cellStyle name="60% - Accent4 33 3" xfId="31362"/>
    <cellStyle name="60% - Accent4 34" xfId="42714"/>
    <cellStyle name="60% - Accent4 34 2" xfId="33470"/>
    <cellStyle name="60% - Accent4 34 3" xfId="8157"/>
    <cellStyle name="60% - Accent4 35" xfId="47291"/>
    <cellStyle name="60% - Accent4 35 2" xfId="31618"/>
    <cellStyle name="60% - Accent4 35 3" xfId="5895"/>
    <cellStyle name="60% - Accent4 36" xfId="48346"/>
    <cellStyle name="60% - Accent4 36 2" xfId="52159"/>
    <cellStyle name="60% - Accent4 36 3" xfId="16569"/>
    <cellStyle name="60% - Accent4 37" xfId="45259"/>
    <cellStyle name="60% - Accent4 37 2" xfId="28506"/>
    <cellStyle name="60% - Accent4 37 3" xfId="26937"/>
    <cellStyle name="60% - Accent4 38" xfId="31662"/>
    <cellStyle name="60% - Accent4 38 2" xfId="35877"/>
    <cellStyle name="60% - Accent4 38 3" xfId="33004"/>
    <cellStyle name="60% - Accent4 39" xfId="941"/>
    <cellStyle name="60% - Accent4 39 2" xfId="24407"/>
    <cellStyle name="60% - Accent4 39 3" xfId="36569"/>
    <cellStyle name="60% - Accent4 4" xfId="20313"/>
    <cellStyle name="60% - Accent4 4 2" xfId="13007"/>
    <cellStyle name="60% - Accent4 4 3" xfId="29286"/>
    <cellStyle name="60% - Accent4 40" xfId="18524"/>
    <cellStyle name="60% - Accent4 40 2" xfId="9662"/>
    <cellStyle name="60% - Accent4 40 3" xfId="25618"/>
    <cellStyle name="60% - Accent4 41" xfId="2936"/>
    <cellStyle name="60% - Accent4 41 2" xfId="38350"/>
    <cellStyle name="60% - Accent4 41 3" xfId="51202"/>
    <cellStyle name="60% - Accent4 42" xfId="5196"/>
    <cellStyle name="60% - Accent4 42 2" xfId="38857"/>
    <cellStyle name="60% - Accent4 42 3" xfId="37019"/>
    <cellStyle name="60% - Accent4 43" xfId="1491"/>
    <cellStyle name="60% - Accent4 43 2" xfId="47157"/>
    <cellStyle name="60% - Accent4 43 3" xfId="11526"/>
    <cellStyle name="60% - Accent4 44" xfId="32728"/>
    <cellStyle name="60% - Accent4 44 2" xfId="12217"/>
    <cellStyle name="60% - Accent4 44 3" xfId="26521"/>
    <cellStyle name="60% - Accent4 45" xfId="43588"/>
    <cellStyle name="60% - Accent4 45 2" xfId="8550"/>
    <cellStyle name="60% - Accent4 45 3" xfId="25712"/>
    <cellStyle name="60% - Accent4 46" xfId="46972"/>
    <cellStyle name="60% - Accent4 46 2" xfId="26061"/>
    <cellStyle name="60% - Accent4 46 3" xfId="34172"/>
    <cellStyle name="60% - Accent4 47" xfId="49826"/>
    <cellStyle name="60% - Accent4 47 2" xfId="36365"/>
    <cellStyle name="60% - Accent4 47 3" xfId="33588"/>
    <cellStyle name="60% - Accent4 48" xfId="24954"/>
    <cellStyle name="60% - Accent4 48 2" xfId="44518"/>
    <cellStyle name="60% - Accent4 48 3" xfId="2823"/>
    <cellStyle name="60% - Accent4 49" xfId="7811"/>
    <cellStyle name="60% - Accent4 49 2" xfId="40328"/>
    <cellStyle name="60% - Accent4 49 3" xfId="52452"/>
    <cellStyle name="60% - Accent4 5" xfId="33504"/>
    <cellStyle name="60% - Accent4 5 2" xfId="45311"/>
    <cellStyle name="60% - Accent4 5 3" xfId="49314"/>
    <cellStyle name="60% - Accent4 50" xfId="4998"/>
    <cellStyle name="60% - Accent4 50 2" xfId="28581"/>
    <cellStyle name="60% - Accent4 50 3" xfId="29050"/>
    <cellStyle name="60% - Accent4 51" xfId="44340"/>
    <cellStyle name="60% - Accent4 51 2" xfId="38454"/>
    <cellStyle name="60% - Accent4 51 3" xfId="52206"/>
    <cellStyle name="60% - Accent4 52" xfId="45699"/>
    <cellStyle name="60% - Accent4 52 2" xfId="17906"/>
    <cellStyle name="60% - Accent4 52 3" xfId="26045"/>
    <cellStyle name="60% - Accent4 53" xfId="8196"/>
    <cellStyle name="60% - Accent4 53 2" xfId="19798"/>
    <cellStyle name="60% - Accent4 53 3" xfId="19595"/>
    <cellStyle name="60% - Accent4 54" xfId="48407"/>
    <cellStyle name="60% - Accent4 54 2" xfId="28870"/>
    <cellStyle name="60% - Accent4 54 3" xfId="9620"/>
    <cellStyle name="60% - Accent4 55" xfId="2701"/>
    <cellStyle name="60% - Accent4 55 2" xfId="24183"/>
    <cellStyle name="60% - Accent4 55 3" xfId="294"/>
    <cellStyle name="60% - Accent4 56" xfId="9085"/>
    <cellStyle name="60% - Accent4 56 2" xfId="118"/>
    <cellStyle name="60% - Accent4 56 3" xfId="10977"/>
    <cellStyle name="60% - Accent4 6" xfId="35623"/>
    <cellStyle name="60% - Accent4 6 2" xfId="5122"/>
    <cellStyle name="60% - Accent4 6 3" xfId="13425"/>
    <cellStyle name="60% - Accent4 7" xfId="53195"/>
    <cellStyle name="60% - Accent4 7 2" xfId="23819"/>
    <cellStyle name="60% - Accent4 7 3" xfId="4040"/>
    <cellStyle name="60% - Accent4 8" xfId="43803"/>
    <cellStyle name="60% - Accent4 8 2" xfId="35473"/>
    <cellStyle name="60% - Accent4 8 3" xfId="52437"/>
    <cellStyle name="60% - Accent4 9" xfId="31328"/>
    <cellStyle name="60% - Accent4 9 2" xfId="13539"/>
    <cellStyle name="60% - Accent4 9 3" xfId="35742"/>
    <cellStyle name="60% - Accent5" xfId="49611"/>
    <cellStyle name="60% - Accent5 10" xfId="16085"/>
    <cellStyle name="60% - Accent5 10 2" xfId="22843"/>
    <cellStyle name="60% - Accent5 10 3" xfId="22241"/>
    <cellStyle name="60% - Accent5 11" xfId="32450"/>
    <cellStyle name="60% - Accent5 11 2" xfId="1820"/>
    <cellStyle name="60% - Accent5 11 3" xfId="26168"/>
    <cellStyle name="60% - Accent5 12" xfId="19230"/>
    <cellStyle name="60% - Accent5 12 2" xfId="26344"/>
    <cellStyle name="60% - Accent5 12 3" xfId="43844"/>
    <cellStyle name="60% - Accent5 13" xfId="32637"/>
    <cellStyle name="60% - Accent5 13 2" xfId="33579"/>
    <cellStyle name="60% - Accent5 13 3" xfId="51792"/>
    <cellStyle name="60% - Accent5 14" xfId="39934"/>
    <cellStyle name="60% - Accent5 14 2" xfId="51657"/>
    <cellStyle name="60% - Accent5 14 3" xfId="25887"/>
    <cellStyle name="60% - Accent5 15" xfId="25594"/>
    <cellStyle name="60% - Accent5 15 2" xfId="43413"/>
    <cellStyle name="60% - Accent5 15 3" xfId="47515"/>
    <cellStyle name="60% - Accent5 16" xfId="4146"/>
    <cellStyle name="60% - Accent5 16 2" xfId="1879"/>
    <cellStyle name="60% - Accent5 16 3" xfId="23162"/>
    <cellStyle name="60% - Accent5 17" xfId="20036"/>
    <cellStyle name="60% - Accent5 17 2" xfId="43982"/>
    <cellStyle name="60% - Accent5 17 3" xfId="3424"/>
    <cellStyle name="60% - Accent5 18" xfId="27523"/>
    <cellStyle name="60% - Accent5 18 2" xfId="29825"/>
    <cellStyle name="60% - Accent5 18 3" xfId="13340"/>
    <cellStyle name="60% - Accent5 19" xfId="38940"/>
    <cellStyle name="60% - Accent5 19 2" xfId="21710"/>
    <cellStyle name="60% - Accent5 19 3" xfId="28209"/>
    <cellStyle name="60% - Accent5 2" xfId="19777"/>
    <cellStyle name="60% - Accent5 2 2" xfId="15545"/>
    <cellStyle name="60% - Accent5 2 3" xfId="46759"/>
    <cellStyle name="60% - Accent5 20" xfId="32172"/>
    <cellStyle name="60% - Accent5 20 2" xfId="49865"/>
    <cellStyle name="60% - Accent5 20 3" xfId="27185"/>
    <cellStyle name="60% - Accent5 21" xfId="46114"/>
    <cellStyle name="60% - Accent5 21 2" xfId="8963"/>
    <cellStyle name="60% - Accent5 21 3" xfId="4034"/>
    <cellStyle name="60% - Accent5 22" xfId="5569"/>
    <cellStyle name="60% - Accent5 22 2" xfId="3792"/>
    <cellStyle name="60% - Accent5 22 3" xfId="38969"/>
    <cellStyle name="60% - Accent5 23" xfId="41746"/>
    <cellStyle name="60% - Accent5 23 2" xfId="45346"/>
    <cellStyle name="60% - Accent5 23 3" xfId="35040"/>
    <cellStyle name="60% - Accent5 24" xfId="23684"/>
    <cellStyle name="60% - Accent5 24 2" xfId="13486"/>
    <cellStyle name="60% - Accent5 24 3" xfId="1107"/>
    <cellStyle name="60% - Accent5 25" xfId="25573"/>
    <cellStyle name="60% - Accent5 25 2" xfId="46763"/>
    <cellStyle name="60% - Accent5 25 3" xfId="10150"/>
    <cellStyle name="60% - Accent5 26" xfId="1748"/>
    <cellStyle name="60% - Accent5 26 2" xfId="15022"/>
    <cellStyle name="60% - Accent5 26 3" xfId="27615"/>
    <cellStyle name="60% - Accent5 27" xfId="9758"/>
    <cellStyle name="60% - Accent5 27 2" xfId="19079"/>
    <cellStyle name="60% - Accent5 27 3" xfId="36279"/>
    <cellStyle name="60% - Accent5 28" xfId="31369"/>
    <cellStyle name="60% - Accent5 28 2" xfId="28961"/>
    <cellStyle name="60% - Accent5 28 3" xfId="48887"/>
    <cellStyle name="60% - Accent5 29" xfId="23794"/>
    <cellStyle name="60% - Accent5 29 2" xfId="49741"/>
    <cellStyle name="60% - Accent5 29 3" xfId="17668"/>
    <cellStyle name="60% - Accent5 3" xfId="12900"/>
    <cellStyle name="60% - Accent5 3 2" xfId="41150"/>
    <cellStyle name="60% - Accent5 3 3" xfId="4602"/>
    <cellStyle name="60% - Accent5 30" xfId="44097"/>
    <cellStyle name="60% - Accent5 30 2" xfId="49508"/>
    <cellStyle name="60% - Accent5 30 3" xfId="10554"/>
    <cellStyle name="60% - Accent5 31" xfId="53320"/>
    <cellStyle name="60% - Accent5 31 2" xfId="17298"/>
    <cellStyle name="60% - Accent5 31 3" xfId="31690"/>
    <cellStyle name="60% - Accent5 32" xfId="17910"/>
    <cellStyle name="60% - Accent5 32 2" xfId="42653"/>
    <cellStyle name="60% - Accent5 32 3" xfId="14073"/>
    <cellStyle name="60% - Accent5 33" xfId="29956"/>
    <cellStyle name="60% - Accent5 33 2" xfId="45345"/>
    <cellStyle name="60% - Accent5 33 3" xfId="34869"/>
    <cellStyle name="60% - Accent5 34" xfId="11149"/>
    <cellStyle name="60% - Accent5 34 2" xfId="20091"/>
    <cellStyle name="60% - Accent5 34 3" xfId="15274"/>
    <cellStyle name="60% - Accent5 35" xfId="30705"/>
    <cellStyle name="60% - Accent5 35 2" xfId="18946"/>
    <cellStyle name="60% - Accent5 35 3" xfId="25053"/>
    <cellStyle name="60% - Accent5 36" xfId="32667"/>
    <cellStyle name="60% - Accent5 36 2" xfId="16272"/>
    <cellStyle name="60% - Accent5 36 3" xfId="43347"/>
    <cellStyle name="60% - Accent5 37" xfId="31913"/>
    <cellStyle name="60% - Accent5 37 2" xfId="33136"/>
    <cellStyle name="60% - Accent5 37 3" xfId="33455"/>
    <cellStyle name="60% - Accent5 38" xfId="30312"/>
    <cellStyle name="60% - Accent5 38 2" xfId="33912"/>
    <cellStyle name="60% - Accent5 38 3" xfId="29001"/>
    <cellStyle name="60% - Accent5 39" xfId="17129"/>
    <cellStyle name="60% - Accent5 39 2" xfId="5249"/>
    <cellStyle name="60% - Accent5 39 3" xfId="45048"/>
    <cellStyle name="60% - Accent5 4" xfId="29109"/>
    <cellStyle name="60% - Accent5 4 2" xfId="51710"/>
    <cellStyle name="60% - Accent5 4 3" xfId="9456"/>
    <cellStyle name="60% - Accent5 40" xfId="15940"/>
    <cellStyle name="60% - Accent5 40 2" xfId="23042"/>
    <cellStyle name="60% - Accent5 40 3" xfId="25379"/>
    <cellStyle name="60% - Accent5 41" xfId="26230"/>
    <cellStyle name="60% - Accent5 41 2" xfId="21311"/>
    <cellStyle name="60% - Accent5 41 3" xfId="48389"/>
    <cellStyle name="60% - Accent5 42" xfId="51215"/>
    <cellStyle name="60% - Accent5 42 2" xfId="5970"/>
    <cellStyle name="60% - Accent5 42 3" xfId="21218"/>
    <cellStyle name="60% - Accent5 43" xfId="17217"/>
    <cellStyle name="60% - Accent5 43 2" xfId="11100"/>
    <cellStyle name="60% - Accent5 43 3" xfId="47109"/>
    <cellStyle name="60% - Accent5 44" xfId="1535"/>
    <cellStyle name="60% - Accent5 44 2" xfId="16175"/>
    <cellStyle name="60% - Accent5 44 3" xfId="8484"/>
    <cellStyle name="60% - Accent5 45" xfId="3571"/>
    <cellStyle name="60% - Accent5 45 2" xfId="32175"/>
    <cellStyle name="60% - Accent5 45 3" xfId="17224"/>
    <cellStyle name="60% - Accent5 46" xfId="3597"/>
    <cellStyle name="60% - Accent5 46 2" xfId="28871"/>
    <cellStyle name="60% - Accent5 46 3" xfId="17154"/>
    <cellStyle name="60% - Accent5 47" xfId="15347"/>
    <cellStyle name="60% - Accent5 47 2" xfId="8313"/>
    <cellStyle name="60% - Accent5 47 3" xfId="20111"/>
    <cellStyle name="60% - Accent5 48" xfId="49093"/>
    <cellStyle name="60% - Accent5 48 2" xfId="9057"/>
    <cellStyle name="60% - Accent5 48 3" xfId="42279"/>
    <cellStyle name="60% - Accent5 49" xfId="4842"/>
    <cellStyle name="60% - Accent5 49 2" xfId="5602"/>
    <cellStyle name="60% - Accent5 49 3" xfId="15139"/>
    <cellStyle name="60% - Accent5 5" xfId="22117"/>
    <cellStyle name="60% - Accent5 5 2" xfId="38061"/>
    <cellStyle name="60% - Accent5 5 3" xfId="33946"/>
    <cellStyle name="60% - Accent5 50" xfId="25720"/>
    <cellStyle name="60% - Accent5 50 2" xfId="33415"/>
    <cellStyle name="60% - Accent5 50 3" xfId="14149"/>
    <cellStyle name="60% - Accent5 51" xfId="37462"/>
    <cellStyle name="60% - Accent5 51 2" xfId="36029"/>
    <cellStyle name="60% - Accent5 51 3" xfId="7131"/>
    <cellStyle name="60% - Accent5 52" xfId="11314"/>
    <cellStyle name="60% - Accent5 52 2" xfId="21353"/>
    <cellStyle name="60% - Accent5 52 3" xfId="25242"/>
    <cellStyle name="60% - Accent5 53" xfId="44018"/>
    <cellStyle name="60% - Accent5 53 2" xfId="38905"/>
    <cellStyle name="60% - Accent5 53 3" xfId="44008"/>
    <cellStyle name="60% - Accent5 54" xfId="7287"/>
    <cellStyle name="60% - Accent5 54 2" xfId="36388"/>
    <cellStyle name="60% - Accent5 54 3" xfId="22449"/>
    <cellStyle name="60% - Accent5 55" xfId="50197"/>
    <cellStyle name="60% - Accent5 55 2" xfId="43480"/>
    <cellStyle name="60% - Accent5 55 3" xfId="18262"/>
    <cellStyle name="60% - Accent5 56" xfId="17352"/>
    <cellStyle name="60% - Accent5 56 2" xfId="39747"/>
    <cellStyle name="60% - Accent5 56 3" xfId="21664"/>
    <cellStyle name="60% - Accent5 6" xfId="8250"/>
    <cellStyle name="60% - Accent5 6 2" xfId="27766"/>
    <cellStyle name="60% - Accent5 6 3" xfId="29749"/>
    <cellStyle name="60% - Accent5 7" xfId="7309"/>
    <cellStyle name="60% - Accent5 7 2" xfId="31592"/>
    <cellStyle name="60% - Accent5 7 3" xfId="28088"/>
    <cellStyle name="60% - Accent5 8" xfId="2674"/>
    <cellStyle name="60% - Accent5 8 2" xfId="43145"/>
    <cellStyle name="60% - Accent5 8 3" xfId="17883"/>
    <cellStyle name="60% - Accent5 9" xfId="46997"/>
    <cellStyle name="60% - Accent5 9 2" xfId="19108"/>
    <cellStyle name="60% - Accent5 9 3" xfId="46898"/>
    <cellStyle name="60% - Accent6" xfId="53027"/>
    <cellStyle name="60% - Accent6 10" xfId="16045"/>
    <cellStyle name="60% - Accent6 10 2" xfId="33745"/>
    <cellStyle name="60% - Accent6 10 3" xfId="10973"/>
    <cellStyle name="60% - Accent6 11" xfId="27814"/>
    <cellStyle name="60% - Accent6 11 2" xfId="49908"/>
    <cellStyle name="60% - Accent6 11 3" xfId="33422"/>
    <cellStyle name="60% - Accent6 12" xfId="38190"/>
    <cellStyle name="60% - Accent6 12 2" xfId="32146"/>
    <cellStyle name="60% - Accent6 12 3" xfId="24199"/>
    <cellStyle name="60% - Accent6 13" xfId="30881"/>
    <cellStyle name="60% - Accent6 13 2" xfId="48060"/>
    <cellStyle name="60% - Accent6 13 3" xfId="15606"/>
    <cellStyle name="60% - Accent6 14" xfId="8862"/>
    <cellStyle name="60% - Accent6 14 2" xfId="37044"/>
    <cellStyle name="60% - Accent6 14 3" xfId="38124"/>
    <cellStyle name="60% - Accent6 15" xfId="49976"/>
    <cellStyle name="60% - Accent6 15 2" xfId="32928"/>
    <cellStyle name="60% - Accent6 15 3" xfId="30933"/>
    <cellStyle name="60% - Accent6 16" xfId="7809"/>
    <cellStyle name="60% - Accent6 16 2" xfId="40000"/>
    <cellStyle name="60% - Accent6 16 3" xfId="35814"/>
    <cellStyle name="60% - Accent6 17" xfId="24571"/>
    <cellStyle name="60% - Accent6 17 2" xfId="11045"/>
    <cellStyle name="60% - Accent6 17 3" xfId="20216"/>
    <cellStyle name="60% - Accent6 18" xfId="47192"/>
    <cellStyle name="60% - Accent6 18 2" xfId="48684"/>
    <cellStyle name="60% - Accent6 18 3" xfId="26232"/>
    <cellStyle name="60% - Accent6 19" xfId="46839"/>
    <cellStyle name="60% - Accent6 19 2" xfId="1003"/>
    <cellStyle name="60% - Accent6 19 3" xfId="22470"/>
    <cellStyle name="60% - Accent6 2" xfId="3893"/>
    <cellStyle name="60% - Accent6 2 2" xfId="31151"/>
    <cellStyle name="60% - Accent6 2 3" xfId="50338"/>
    <cellStyle name="60% - Accent6 20" xfId="7143"/>
    <cellStyle name="60% - Accent6 20 2" xfId="8455"/>
    <cellStyle name="60% - Accent6 20 3" xfId="47864"/>
    <cellStyle name="60% - Accent6 21" xfId="14557"/>
    <cellStyle name="60% - Accent6 21 2" xfId="20552"/>
    <cellStyle name="60% - Accent6 21 3" xfId="26816"/>
    <cellStyle name="60% - Accent6 22" xfId="45640"/>
    <cellStyle name="60% - Accent6 22 2" xfId="43265"/>
    <cellStyle name="60% - Accent6 22 3" xfId="41945"/>
    <cellStyle name="60% - Accent6 23" xfId="3768"/>
    <cellStyle name="60% - Accent6 23 2" xfId="26354"/>
    <cellStyle name="60% - Accent6 23 3" xfId="12287"/>
    <cellStyle name="60% - Accent6 24" xfId="25650"/>
    <cellStyle name="60% - Accent6 24 2" xfId="11579"/>
    <cellStyle name="60% - Accent6 24 3" xfId="34995"/>
    <cellStyle name="60% - Accent6 25" xfId="17108"/>
    <cellStyle name="60% - Accent6 25 2" xfId="25758"/>
    <cellStyle name="60% - Accent6 25 3" xfId="11278"/>
    <cellStyle name="60% - Accent6 26" xfId="19311"/>
    <cellStyle name="60% - Accent6 26 2" xfId="26062"/>
    <cellStyle name="60% - Accent6 26 3" xfId="33119"/>
    <cellStyle name="60% - Accent6 27" xfId="9014"/>
    <cellStyle name="60% - Accent6 27 2" xfId="40864"/>
    <cellStyle name="60% - Accent6 27 3" xfId="52354"/>
    <cellStyle name="60% - Accent6 28" xfId="38910"/>
    <cellStyle name="60% - Accent6 28 2" xfId="37376"/>
    <cellStyle name="60% - Accent6 28 3" xfId="36777"/>
    <cellStyle name="60% - Accent6 29" xfId="33358"/>
    <cellStyle name="60% - Accent6 29 2" xfId="52021"/>
    <cellStyle name="60% - Accent6 29 3" xfId="28928"/>
    <cellStyle name="60% - Accent6 3" xfId="26814"/>
    <cellStyle name="60% - Accent6 3 2" xfId="32859"/>
    <cellStyle name="60% - Accent6 3 3" xfId="32271"/>
    <cellStyle name="60% - Accent6 30" xfId="43895"/>
    <cellStyle name="60% - Accent6 30 2" xfId="34046"/>
    <cellStyle name="60% - Accent6 30 3" xfId="22608"/>
    <cellStyle name="60% - Accent6 31" xfId="30926"/>
    <cellStyle name="60% - Accent6 31 2" xfId="43127"/>
    <cellStyle name="60% - Accent6 31 3" xfId="24064"/>
    <cellStyle name="60% - Accent6 32" xfId="18177"/>
    <cellStyle name="60% - Accent6 32 2" xfId="41800"/>
    <cellStyle name="60% - Accent6 32 3" xfId="32451"/>
    <cellStyle name="60% - Accent6 33" xfId="697"/>
    <cellStyle name="60% - Accent6 33 2" xfId="4198"/>
    <cellStyle name="60% - Accent6 33 3" xfId="8633"/>
    <cellStyle name="60% - Accent6 34" xfId="11650"/>
    <cellStyle name="60% - Accent6 34 2" xfId="36052"/>
    <cellStyle name="60% - Accent6 34 3" xfId="35505"/>
    <cellStyle name="60% - Accent6 35" xfId="40754"/>
    <cellStyle name="60% - Accent6 35 2" xfId="10263"/>
    <cellStyle name="60% - Accent6 35 3" xfId="17674"/>
    <cellStyle name="60% - Accent6 36" xfId="10187"/>
    <cellStyle name="60% - Accent6 36 2" xfId="36873"/>
    <cellStyle name="60% - Accent6 36 3" xfId="17198"/>
    <cellStyle name="60% - Accent6 37" xfId="28440"/>
    <cellStyle name="60% - Accent6 37 2" xfId="38500"/>
    <cellStyle name="60% - Accent6 37 3" xfId="38788"/>
    <cellStyle name="60% - Accent6 38" xfId="49645"/>
    <cellStyle name="60% - Accent6 38 2" xfId="2469"/>
    <cellStyle name="60% - Accent6 38 3" xfId="29932"/>
    <cellStyle name="60% - Accent6 39" xfId="9875"/>
    <cellStyle name="60% - Accent6 39 2" xfId="39033"/>
    <cellStyle name="60% - Accent6 39 3" xfId="33100"/>
    <cellStyle name="60% - Accent6 4" xfId="5474"/>
    <cellStyle name="60% - Accent6 4 2" xfId="18334"/>
    <cellStyle name="60% - Accent6 4 3" xfId="7690"/>
    <cellStyle name="60% - Accent6 40" xfId="7531"/>
    <cellStyle name="60% - Accent6 40 2" xfId="12913"/>
    <cellStyle name="60% - Accent6 40 3" xfId="52777"/>
    <cellStyle name="60% - Accent6 41" xfId="9324"/>
    <cellStyle name="60% - Accent6 41 2" xfId="10109"/>
    <cellStyle name="60% - Accent6 41 3" xfId="5885"/>
    <cellStyle name="60% - Accent6 42" xfId="16639"/>
    <cellStyle name="60% - Accent6 42 2" xfId="16614"/>
    <cellStyle name="60% - Accent6 42 3" xfId="28720"/>
    <cellStyle name="60% - Accent6 43" xfId="937"/>
    <cellStyle name="60% - Accent6 43 2" xfId="8599"/>
    <cellStyle name="60% - Accent6 43 3" xfId="52092"/>
    <cellStyle name="60% - Accent6 44" xfId="13086"/>
    <cellStyle name="60% - Accent6 44 2" xfId="40920"/>
    <cellStyle name="60% - Accent6 44 3" xfId="39588"/>
    <cellStyle name="60% - Accent6 45" xfId="6320"/>
    <cellStyle name="60% - Accent6 45 2" xfId="29064"/>
    <cellStyle name="60% - Accent6 45 3" xfId="5171"/>
    <cellStyle name="60% - Accent6 46" xfId="33360"/>
    <cellStyle name="60% - Accent6 46 2" xfId="25327"/>
    <cellStyle name="60% - Accent6 46 3" xfId="14737"/>
    <cellStyle name="60% - Accent6 47" xfId="3612"/>
    <cellStyle name="60% - Accent6 47 2" xfId="9052"/>
    <cellStyle name="60% - Accent6 47 3" xfId="44115"/>
    <cellStyle name="60% - Accent6 48" xfId="38827"/>
    <cellStyle name="60% - Accent6 48 2" xfId="14915"/>
    <cellStyle name="60% - Accent6 48 3" xfId="31967"/>
    <cellStyle name="60% - Accent6 49" xfId="10737"/>
    <cellStyle name="60% - Accent6 49 2" xfId="13899"/>
    <cellStyle name="60% - Accent6 49 3" xfId="51622"/>
    <cellStyle name="60% - Accent6 5" xfId="4410"/>
    <cellStyle name="60% - Accent6 5 2" xfId="14526"/>
    <cellStyle name="60% - Accent6 5 3" xfId="3472"/>
    <cellStyle name="60% - Accent6 50" xfId="30003"/>
    <cellStyle name="60% - Accent6 50 2" xfId="47129"/>
    <cellStyle name="60% - Accent6 50 3" xfId="42118"/>
    <cellStyle name="60% - Accent6 51" xfId="36520"/>
    <cellStyle name="60% - Accent6 51 2" xfId="51404"/>
    <cellStyle name="60% - Accent6 51 3" xfId="32711"/>
    <cellStyle name="60% - Accent6 52" xfId="35454"/>
    <cellStyle name="60% - Accent6 52 2" xfId="14272"/>
    <cellStyle name="60% - Accent6 52 3" xfId="13547"/>
    <cellStyle name="60% - Accent6 53" xfId="40181"/>
    <cellStyle name="60% - Accent6 53 2" xfId="40437"/>
    <cellStyle name="60% - Accent6 53 3" xfId="12214"/>
    <cellStyle name="60% - Accent6 54" xfId="34853"/>
    <cellStyle name="60% - Accent6 54 2" xfId="43378"/>
    <cellStyle name="60% - Accent6 54 3" xfId="24099"/>
    <cellStyle name="60% - Accent6 55" xfId="12376"/>
    <cellStyle name="60% - Accent6 55 2" xfId="1877"/>
    <cellStyle name="60% - Accent6 55 3" xfId="43172"/>
    <cellStyle name="60% - Accent6 56" xfId="32845"/>
    <cellStyle name="60% - Accent6 56 2" xfId="15432"/>
    <cellStyle name="60% - Accent6 56 3" xfId="46026"/>
    <cellStyle name="60% - Accent6 6" xfId="30236"/>
    <cellStyle name="60% - Accent6 6 2" xfId="26077"/>
    <cellStyle name="60% - Accent6 6 3" xfId="17825"/>
    <cellStyle name="60% - Accent6 7" xfId="45546"/>
    <cellStyle name="60% - Accent6 7 2" xfId="44989"/>
    <cellStyle name="60% - Accent6 7 3" xfId="48596"/>
    <cellStyle name="60% - Accent6 8" xfId="52923"/>
    <cellStyle name="60% - Accent6 8 2" xfId="30016"/>
    <cellStyle name="60% - Accent6 8 3" xfId="40793"/>
    <cellStyle name="60% - Accent6 9" xfId="50480"/>
    <cellStyle name="60% - Accent6 9 2" xfId="50644"/>
    <cellStyle name="60% - Accent6 9 3" xfId="19842"/>
    <cellStyle name="60% - Énfasis1 10" xfId="33133"/>
    <cellStyle name="60% - Énfasis1 10 2" xfId="37787"/>
    <cellStyle name="60% - Énfasis1 10 2 2" xfId="49862"/>
    <cellStyle name="60% - Énfasis1 10 3" xfId="19323"/>
    <cellStyle name="60% - Énfasis1 10 3 2" xfId="9552"/>
    <cellStyle name="60% - Énfasis1 11" xfId="28569"/>
    <cellStyle name="60% - Énfasis1 11 2" xfId="20924"/>
    <cellStyle name="60% - Énfasis1 11 2 2" xfId="46869"/>
    <cellStyle name="60% - Énfasis1 11 3" xfId="40601"/>
    <cellStyle name="60% - Énfasis1 11 4" xfId="40152"/>
    <cellStyle name="60% - Énfasis1 12" xfId="4653"/>
    <cellStyle name="60% - Énfasis1 12 2" xfId="44034"/>
    <cellStyle name="60% - Énfasis1 12 3" xfId="50638"/>
    <cellStyle name="60% - Énfasis1 12 4" xfId="28550"/>
    <cellStyle name="60% - Énfasis1 13" xfId="44913"/>
    <cellStyle name="60% - Énfasis1 13 2" xfId="44847"/>
    <cellStyle name="60% - Énfasis1 13 3" xfId="43237"/>
    <cellStyle name="60% - Énfasis1 14" xfId="44046"/>
    <cellStyle name="60% - Énfasis1 14 2" xfId="48293"/>
    <cellStyle name="60% - Énfasis1 14 3" xfId="36939"/>
    <cellStyle name="60% - Énfasis1 15" xfId="11708"/>
    <cellStyle name="60% - Énfasis1 15 2" xfId="51680"/>
    <cellStyle name="60% - Énfasis1 15 3" xfId="21169"/>
    <cellStyle name="60% - Énfasis1 16" xfId="51676"/>
    <cellStyle name="60% - Énfasis1 16 2" xfId="12389"/>
    <cellStyle name="60% - Énfasis1 16 3" xfId="9169"/>
    <cellStyle name="60% - Énfasis1 17" xfId="4803"/>
    <cellStyle name="60% - Énfasis1 17 2" xfId="38121"/>
    <cellStyle name="60% - Énfasis1 17 3" xfId="625"/>
    <cellStyle name="60% - Énfasis1 18" xfId="12222"/>
    <cellStyle name="60% - Énfasis1 18 2" xfId="40185"/>
    <cellStyle name="60% - Énfasis1 18 3" xfId="3889"/>
    <cellStyle name="60% - Énfasis1 19" xfId="43084"/>
    <cellStyle name="60% - Énfasis1 19 2" xfId="41332"/>
    <cellStyle name="60% - Énfasis1 19 3" xfId="9559"/>
    <cellStyle name="60% - Énfasis1 2" xfId="15424"/>
    <cellStyle name="60% - Énfasis1 2 2" xfId="38342"/>
    <cellStyle name="60% - Énfasis1 2 2 2" xfId="28829"/>
    <cellStyle name="60% - Énfasis1 2 3" xfId="13478"/>
    <cellStyle name="60% - Énfasis1 2 3 2" xfId="7188"/>
    <cellStyle name="60% - Énfasis1 2 4" xfId="13467"/>
    <cellStyle name="60% - Énfasis1 2 5" xfId="24104"/>
    <cellStyle name="60% - Énfasis1 2 6" xfId="11886"/>
    <cellStyle name="60% - Énfasis1 2 7" xfId="35276"/>
    <cellStyle name="60% - Énfasis1 2 8" xfId="3795"/>
    <cellStyle name="60% - Énfasis1 2 9" xfId="29576"/>
    <cellStyle name="60% - Énfasis1 20" xfId="37577"/>
    <cellStyle name="60% - Énfasis1 20 2" xfId="35685"/>
    <cellStyle name="60% - Énfasis1 20 3" xfId="10996"/>
    <cellStyle name="60% - Énfasis1 21" xfId="25206"/>
    <cellStyle name="60% - Énfasis1 21 2" xfId="7037"/>
    <cellStyle name="60% - Énfasis1 21 3" xfId="31418"/>
    <cellStyle name="60% - Énfasis1 22" xfId="40923"/>
    <cellStyle name="60% - Énfasis1 22 2" xfId="41919"/>
    <cellStyle name="60% - Énfasis1 22 3" xfId="38918"/>
    <cellStyle name="60% - Énfasis1 23" xfId="36489"/>
    <cellStyle name="60% - Énfasis1 23 2" xfId="20740"/>
    <cellStyle name="60% - Énfasis1 23 3" xfId="48462"/>
    <cellStyle name="60% - Énfasis1 24" xfId="31476"/>
    <cellStyle name="60% - Énfasis1 24 2" xfId="46120"/>
    <cellStyle name="60% - Énfasis1 24 3" xfId="44055"/>
    <cellStyle name="60% - Énfasis1 25" xfId="37308"/>
    <cellStyle name="60% - Énfasis1 25 2" xfId="21793"/>
    <cellStyle name="60% - Énfasis1 25 3" xfId="643"/>
    <cellStyle name="60% - Énfasis1 26" xfId="5753"/>
    <cellStyle name="60% - Énfasis1 26 2" xfId="50789"/>
    <cellStyle name="60% - Énfasis1 26 3" xfId="52500"/>
    <cellStyle name="60% - Énfasis1 27" xfId="23061"/>
    <cellStyle name="60% - Énfasis1 27 2" xfId="11758"/>
    <cellStyle name="60% - Énfasis1 27 3" xfId="47790"/>
    <cellStyle name="60% - Énfasis1 28" xfId="41378"/>
    <cellStyle name="60% - Énfasis1 28 2" xfId="48416"/>
    <cellStyle name="60% - Énfasis1 28 3" xfId="44487"/>
    <cellStyle name="60% - Énfasis1 29" xfId="15078"/>
    <cellStyle name="60% - Énfasis1 29 2" xfId="27954"/>
    <cellStyle name="60% - Énfasis1 29 3" xfId="35648"/>
    <cellStyle name="60% - Énfasis1 3" xfId="3539"/>
    <cellStyle name="60% - Énfasis1 3 2" xfId="37948"/>
    <cellStyle name="60% - Énfasis1 3 3" xfId="33365"/>
    <cellStyle name="60% - Énfasis1 3 4" xfId="3454"/>
    <cellStyle name="60% - Énfasis1 30" xfId="18427"/>
    <cellStyle name="60% - Énfasis1 30 2" xfId="33148"/>
    <cellStyle name="60% - Énfasis1 30 3" xfId="6336"/>
    <cellStyle name="60% - Énfasis1 31" xfId="30421"/>
    <cellStyle name="60% - Énfasis1 31 2" xfId="13952"/>
    <cellStyle name="60% - Énfasis1 31 3" xfId="45812"/>
    <cellStyle name="60% - Énfasis1 32" xfId="40397"/>
    <cellStyle name="60% - Énfasis1 32 2" xfId="9914"/>
    <cellStyle name="60% - Énfasis1 32 3" xfId="20388"/>
    <cellStyle name="60% - Énfasis1 33" xfId="5928"/>
    <cellStyle name="60% - Énfasis1 33 2" xfId="37931"/>
    <cellStyle name="60% - Énfasis1 33 3" xfId="27118"/>
    <cellStyle name="60% - Énfasis1 34" xfId="31611"/>
    <cellStyle name="60% - Énfasis1 34 2" xfId="19069"/>
    <cellStyle name="60% - Énfasis1 34 3" xfId="29920"/>
    <cellStyle name="60% - Énfasis1 35" xfId="34720"/>
    <cellStyle name="60% - Énfasis1 35 2" xfId="26827"/>
    <cellStyle name="60% - Énfasis1 35 3" xfId="21154"/>
    <cellStyle name="60% - Énfasis1 36" xfId="26394"/>
    <cellStyle name="60% - Énfasis1 36 2" xfId="29699"/>
    <cellStyle name="60% - Énfasis1 36 3" xfId="41747"/>
    <cellStyle name="60% - Énfasis1 37" xfId="42668"/>
    <cellStyle name="60% - Énfasis1 37 2" xfId="21467"/>
    <cellStyle name="60% - Énfasis1 37 3" xfId="27620"/>
    <cellStyle name="60% - Énfasis1 38" xfId="11225"/>
    <cellStyle name="60% - Énfasis1 38 2" xfId="22984"/>
    <cellStyle name="60% - Énfasis1 38 3" xfId="52670"/>
    <cellStyle name="60% - Énfasis1 39" xfId="4153"/>
    <cellStyle name="60% - Énfasis1 39 2" xfId="48587"/>
    <cellStyle name="60% - Énfasis1 39 3" xfId="37067"/>
    <cellStyle name="60% - Énfasis1 4" xfId="1353"/>
    <cellStyle name="60% - Énfasis1 4 2" xfId="28759"/>
    <cellStyle name="60% - Énfasis1 4 3" xfId="38376"/>
    <cellStyle name="60% - Énfasis1 4 4" xfId="12114"/>
    <cellStyle name="60% - Énfasis1 40" xfId="23897"/>
    <cellStyle name="60% - Énfasis1 40 2" xfId="9986"/>
    <cellStyle name="60% - Énfasis1 40 3" xfId="48982"/>
    <cellStyle name="60% - Énfasis1 41" xfId="43857"/>
    <cellStyle name="60% - Énfasis1 41 2" xfId="549"/>
    <cellStyle name="60% - Énfasis1 41 3" xfId="4414"/>
    <cellStyle name="60% - Énfasis1 42" xfId="28591"/>
    <cellStyle name="60% - Énfasis1 42 2" xfId="11398"/>
    <cellStyle name="60% - Énfasis1 42 3" xfId="1833"/>
    <cellStyle name="60% - Énfasis1 43" xfId="445"/>
    <cellStyle name="60% - Énfasis1 43 2" xfId="47223"/>
    <cellStyle name="60% - Énfasis1 43 3" xfId="1304"/>
    <cellStyle name="60% - Énfasis1 44" xfId="9674"/>
    <cellStyle name="60% - Énfasis1 44 2" xfId="36034"/>
    <cellStyle name="60% - Énfasis1 44 3" xfId="1804"/>
    <cellStyle name="60% - Énfasis1 45" xfId="17942"/>
    <cellStyle name="60% - Énfasis1 45 2" xfId="27485"/>
    <cellStyle name="60% - Énfasis1 45 3" xfId="786"/>
    <cellStyle name="60% - Énfasis1 46" xfId="50269"/>
    <cellStyle name="60% - Énfasis1 46 2" xfId="5987"/>
    <cellStyle name="60% - Énfasis1 46 3" xfId="33754"/>
    <cellStyle name="60% - Énfasis1 47" xfId="25165"/>
    <cellStyle name="60% - Énfasis1 47 2" xfId="63"/>
    <cellStyle name="60% - Énfasis1 47 3" xfId="10322"/>
    <cellStyle name="60% - Énfasis1 48" xfId="19441"/>
    <cellStyle name="60% - Énfasis1 5" xfId="31621"/>
    <cellStyle name="60% - Énfasis1 5 2" xfId="26547"/>
    <cellStyle name="60% - Énfasis1 5 3" xfId="52448"/>
    <cellStyle name="60% - Énfasis1 5 4" xfId="37906"/>
    <cellStyle name="60% - Énfasis1 6" xfId="3707"/>
    <cellStyle name="60% - Énfasis1 6 2" xfId="52692"/>
    <cellStyle name="60% - Énfasis1 6 2 2" xfId="419"/>
    <cellStyle name="60% - Énfasis1 6 3" xfId="10420"/>
    <cellStyle name="60% - Énfasis1 6 3 2" xfId="26911"/>
    <cellStyle name="60% - Énfasis1 7" xfId="33576"/>
    <cellStyle name="60% - Énfasis1 7 2" xfId="49870"/>
    <cellStyle name="60% - Énfasis1 7 2 2" xfId="51129"/>
    <cellStyle name="60% - Énfasis1 7 3" xfId="21014"/>
    <cellStyle name="60% - Énfasis1 7 3 2" xfId="50944"/>
    <cellStyle name="60% - Énfasis1 8" xfId="3442"/>
    <cellStyle name="60% - Énfasis1 8 2" xfId="13192"/>
    <cellStyle name="60% - Énfasis1 8 2 2" xfId="21674"/>
    <cellStyle name="60% - Énfasis1 8 3" xfId="49819"/>
    <cellStyle name="60% - Énfasis1 8 3 2" xfId="34679"/>
    <cellStyle name="60% - Énfasis1 9" xfId="33052"/>
    <cellStyle name="60% - Énfasis1 9 2" xfId="18525"/>
    <cellStyle name="60% - Énfasis1 9 2 2" xfId="5964"/>
    <cellStyle name="60% - Énfasis1 9 3" xfId="46020"/>
    <cellStyle name="60% - Énfasis1 9 3 2" xfId="8304"/>
    <cellStyle name="60% - Énfasis2 10" xfId="23769"/>
    <cellStyle name="60% - Énfasis2 10 2" xfId="10561"/>
    <cellStyle name="60% - Énfasis2 10 2 2" xfId="39512"/>
    <cellStyle name="60% - Énfasis2 10 3" xfId="16486"/>
    <cellStyle name="60% - Énfasis2 10 3 2" xfId="19909"/>
    <cellStyle name="60% - Énfasis2 11" xfId="23892"/>
    <cellStyle name="60% - Énfasis2 11 2" xfId="16938"/>
    <cellStyle name="60% - Énfasis2 11 2 2" xfId="30406"/>
    <cellStyle name="60% - Énfasis2 11 3" xfId="13480"/>
    <cellStyle name="60% - Énfasis2 11 4" xfId="40736"/>
    <cellStyle name="60% - Énfasis2 12" xfId="15480"/>
    <cellStyle name="60% - Énfasis2 12 2" xfId="31849"/>
    <cellStyle name="60% - Énfasis2 12 3" xfId="17106"/>
    <cellStyle name="60% - Énfasis2 12 4" xfId="19749"/>
    <cellStyle name="60% - Énfasis2 13" xfId="33321"/>
    <cellStyle name="60% - Énfasis2 13 2" xfId="35344"/>
    <cellStyle name="60% - Énfasis2 13 3" xfId="28244"/>
    <cellStyle name="60% - Énfasis2 14" xfId="44727"/>
    <cellStyle name="60% - Énfasis2 14 2" xfId="10073"/>
    <cellStyle name="60% - Énfasis2 14 3" xfId="25157"/>
    <cellStyle name="60% - Énfasis2 15" xfId="22079"/>
    <cellStyle name="60% - Énfasis2 15 2" xfId="51548"/>
    <cellStyle name="60% - Énfasis2 15 3" xfId="45547"/>
    <cellStyle name="60% - Énfasis2 16" xfId="41722"/>
    <cellStyle name="60% - Énfasis2 16 2" xfId="3243"/>
    <cellStyle name="60% - Énfasis2 16 3" xfId="11596"/>
    <cellStyle name="60% - Énfasis2 17" xfId="53331"/>
    <cellStyle name="60% - Énfasis2 17 2" xfId="9669"/>
    <cellStyle name="60% - Énfasis2 17 3" xfId="7392"/>
    <cellStyle name="60% - Énfasis2 18" xfId="812"/>
    <cellStyle name="60% - Énfasis2 18 2" xfId="47363"/>
    <cellStyle name="60% - Énfasis2 18 3" xfId="13146"/>
    <cellStyle name="60% - Énfasis2 19" xfId="44383"/>
    <cellStyle name="60% - Énfasis2 19 2" xfId="39207"/>
    <cellStyle name="60% - Énfasis2 19 3" xfId="19707"/>
    <cellStyle name="60% - Énfasis2 2" xfId="46310"/>
    <cellStyle name="60% - Énfasis2 2 2" xfId="47459"/>
    <cellStyle name="60% - Énfasis2 2 2 2" xfId="21525"/>
    <cellStyle name="60% - Énfasis2 2 3" xfId="9508"/>
    <cellStyle name="60% - Énfasis2 2 3 2" xfId="3511"/>
    <cellStyle name="60% - Énfasis2 2 4" xfId="21974"/>
    <cellStyle name="60% - Énfasis2 2 5" xfId="38101"/>
    <cellStyle name="60% - Énfasis2 2 6" xfId="23319"/>
    <cellStyle name="60% - Énfasis2 2 7" xfId="42385"/>
    <cellStyle name="60% - Énfasis2 2 8" xfId="18013"/>
    <cellStyle name="60% - Énfasis2 2 9" xfId="46411"/>
    <cellStyle name="60% - Énfasis2 20" xfId="2265"/>
    <cellStyle name="60% - Énfasis2 20 2" xfId="49566"/>
    <cellStyle name="60% - Énfasis2 20 3" xfId="24077"/>
    <cellStyle name="60% - Énfasis2 21" xfId="50448"/>
    <cellStyle name="60% - Énfasis2 21 2" xfId="27403"/>
    <cellStyle name="60% - Énfasis2 21 3" xfId="43131"/>
    <cellStyle name="60% - Énfasis2 22" xfId="9086"/>
    <cellStyle name="60% - Énfasis2 22 2" xfId="28713"/>
    <cellStyle name="60% - Énfasis2 22 3" xfId="3534"/>
    <cellStyle name="60% - Énfasis2 23" xfId="24478"/>
    <cellStyle name="60% - Énfasis2 23 2" xfId="13294"/>
    <cellStyle name="60% - Énfasis2 23 3" xfId="22367"/>
    <cellStyle name="60% - Énfasis2 24" xfId="15595"/>
    <cellStyle name="60% - Énfasis2 24 2" xfId="34280"/>
    <cellStyle name="60% - Énfasis2 24 3" xfId="6152"/>
    <cellStyle name="60% - Énfasis2 25" xfId="20756"/>
    <cellStyle name="60% - Énfasis2 25 2" xfId="8913"/>
    <cellStyle name="60% - Énfasis2 25 3" xfId="26219"/>
    <cellStyle name="60% - Énfasis2 26" xfId="8635"/>
    <cellStyle name="60% - Énfasis2 26 2" xfId="34038"/>
    <cellStyle name="60% - Énfasis2 26 3" xfId="38844"/>
    <cellStyle name="60% - Énfasis2 27" xfId="1938"/>
    <cellStyle name="60% - Énfasis2 27 2" xfId="41680"/>
    <cellStyle name="60% - Énfasis2 27 3" xfId="34298"/>
    <cellStyle name="60% - Énfasis2 28" xfId="19372"/>
    <cellStyle name="60% - Énfasis2 28 2" xfId="15396"/>
    <cellStyle name="60% - Énfasis2 28 3" xfId="23266"/>
    <cellStyle name="60% - Énfasis2 29" xfId="35124"/>
    <cellStyle name="60% - Énfasis2 29 2" xfId="24966"/>
    <cellStyle name="60% - Énfasis2 29 3" xfId="35282"/>
    <cellStyle name="60% - Énfasis2 3" xfId="23729"/>
    <cellStyle name="60% - Énfasis2 3 2" xfId="44197"/>
    <cellStyle name="60% - Énfasis2 3 3" xfId="50734"/>
    <cellStyle name="60% - Énfasis2 3 4" xfId="7753"/>
    <cellStyle name="60% - Énfasis2 30" xfId="41039"/>
    <cellStyle name="60% - Énfasis2 30 2" xfId="48767"/>
    <cellStyle name="60% - Énfasis2 30 3" xfId="44181"/>
    <cellStyle name="60% - Énfasis2 31" xfId="18377"/>
    <cellStyle name="60% - Énfasis2 31 2" xfId="27237"/>
    <cellStyle name="60% - Énfasis2 31 3" xfId="12072"/>
    <cellStyle name="60% - Énfasis2 32" xfId="6813"/>
    <cellStyle name="60% - Énfasis2 32 2" xfId="32331"/>
    <cellStyle name="60% - Énfasis2 32 3" xfId="52001"/>
    <cellStyle name="60% - Énfasis2 33" xfId="5798"/>
    <cellStyle name="60% - Énfasis2 33 2" xfId="4639"/>
    <cellStyle name="60% - Énfasis2 33 3" xfId="1202"/>
    <cellStyle name="60% - Énfasis2 34" xfId="12380"/>
    <cellStyle name="60% - Énfasis2 34 2" xfId="28573"/>
    <cellStyle name="60% - Énfasis2 34 3" xfId="26429"/>
    <cellStyle name="60% - Énfasis2 35" xfId="36232"/>
    <cellStyle name="60% - Énfasis2 35 2" xfId="10266"/>
    <cellStyle name="60% - Énfasis2 35 3" xfId="40567"/>
    <cellStyle name="60% - Énfasis2 36" xfId="50800"/>
    <cellStyle name="60% - Énfasis2 36 2" xfId="4236"/>
    <cellStyle name="60% - Énfasis2 36 3" xfId="44879"/>
    <cellStyle name="60% - Énfasis2 37" xfId="38024"/>
    <cellStyle name="60% - Énfasis2 37 2" xfId="26828"/>
    <cellStyle name="60% - Énfasis2 37 3" xfId="35197"/>
    <cellStyle name="60% - Énfasis2 38" xfId="42890"/>
    <cellStyle name="60% - Énfasis2 38 2" xfId="35445"/>
    <cellStyle name="60% - Énfasis2 38 3" xfId="3440"/>
    <cellStyle name="60% - Énfasis2 39" xfId="39378"/>
    <cellStyle name="60% - Énfasis2 39 2" xfId="6601"/>
    <cellStyle name="60% - Énfasis2 39 3" xfId="49809"/>
    <cellStyle name="60% - Énfasis2 4" xfId="14892"/>
    <cellStyle name="60% - Énfasis2 4 2" xfId="11985"/>
    <cellStyle name="60% - Énfasis2 4 3" xfId="38804"/>
    <cellStyle name="60% - Énfasis2 4 4" xfId="23809"/>
    <cellStyle name="60% - Énfasis2 40" xfId="44954"/>
    <cellStyle name="60% - Énfasis2 40 2" xfId="10528"/>
    <cellStyle name="60% - Énfasis2 40 3" xfId="29910"/>
    <cellStyle name="60% - Énfasis2 41" xfId="12928"/>
    <cellStyle name="60% - Énfasis2 41 2" xfId="27601"/>
    <cellStyle name="60% - Énfasis2 41 3" xfId="42340"/>
    <cellStyle name="60% - Énfasis2 42" xfId="10784"/>
    <cellStyle name="60% - Énfasis2 42 2" xfId="45249"/>
    <cellStyle name="60% - Énfasis2 42 3" xfId="5552"/>
    <cellStyle name="60% - Énfasis2 43" xfId="19497"/>
    <cellStyle name="60% - Énfasis2 43 2" xfId="4283"/>
    <cellStyle name="60% - Énfasis2 43 3" xfId="25512"/>
    <cellStyle name="60% - Énfasis2 44" xfId="13105"/>
    <cellStyle name="60% - Énfasis2 44 2" xfId="7539"/>
    <cellStyle name="60% - Énfasis2 44 3" xfId="21451"/>
    <cellStyle name="60% - Énfasis2 45" xfId="6005"/>
    <cellStyle name="60% - Énfasis2 45 2" xfId="42131"/>
    <cellStyle name="60% - Énfasis2 45 3" xfId="44329"/>
    <cellStyle name="60% - Énfasis2 46" xfId="38945"/>
    <cellStyle name="60% - Énfasis2 46 2" xfId="21244"/>
    <cellStyle name="60% - Énfasis2 46 3" xfId="31189"/>
    <cellStyle name="60% - Énfasis2 47" xfId="887"/>
    <cellStyle name="60% - Énfasis2 47 2" xfId="37121"/>
    <cellStyle name="60% - Énfasis2 47 3" xfId="11057"/>
    <cellStyle name="60% - Énfasis2 48" xfId="21107"/>
    <cellStyle name="60% - Énfasis2 5" xfId="42416"/>
    <cellStyle name="60% - Énfasis2 5 2" xfId="33075"/>
    <cellStyle name="60% - Énfasis2 5 3" xfId="41503"/>
    <cellStyle name="60% - Énfasis2 5 4" xfId="45237"/>
    <cellStyle name="60% - Énfasis2 6" xfId="41725"/>
    <cellStyle name="60% - Énfasis2 6 2" xfId="39058"/>
    <cellStyle name="60% - Énfasis2 6 2 2" xfId="38355"/>
    <cellStyle name="60% - Énfasis2 6 3" xfId="31937"/>
    <cellStyle name="60% - Énfasis2 6 3 2" xfId="21741"/>
    <cellStyle name="60% - Énfasis2 7" xfId="30621"/>
    <cellStyle name="60% - Énfasis2 7 2" xfId="1572"/>
    <cellStyle name="60% - Énfasis2 7 2 2" xfId="30193"/>
    <cellStyle name="60% - Énfasis2 7 3" xfId="27593"/>
    <cellStyle name="60% - Énfasis2 7 3 2" xfId="30391"/>
    <cellStyle name="60% - Énfasis2 8" xfId="50291"/>
    <cellStyle name="60% - Énfasis2 8 2" xfId="33661"/>
    <cellStyle name="60% - Énfasis2 8 2 2" xfId="52482"/>
    <cellStyle name="60% - Énfasis2 8 3" xfId="9765"/>
    <cellStyle name="60% - Énfasis2 8 3 2" xfId="30090"/>
    <cellStyle name="60% - Énfasis2 9" xfId="1505"/>
    <cellStyle name="60% - Énfasis2 9 2" xfId="14178"/>
    <cellStyle name="60% - Énfasis2 9 2 2" xfId="7164"/>
    <cellStyle name="60% - Énfasis2 9 3" xfId="24576"/>
    <cellStyle name="60% - Énfasis2 9 3 2" xfId="45804"/>
    <cellStyle name="60% - Énfasis3 10" xfId="29409"/>
    <cellStyle name="60% - Énfasis3 10 2" xfId="48159"/>
    <cellStyle name="60% - Énfasis3 10 2 2" xfId="47730"/>
    <cellStyle name="60% - Énfasis3 10 3" xfId="7703"/>
    <cellStyle name="60% - Énfasis3 10 3 2" xfId="11549"/>
    <cellStyle name="60% - Énfasis3 11" xfId="35689"/>
    <cellStyle name="60% - Énfasis3 11 2" xfId="9135"/>
    <cellStyle name="60% - Énfasis3 11 2 2" xfId="3473"/>
    <cellStyle name="60% - Énfasis3 11 3" xfId="4388"/>
    <cellStyle name="60% - Énfasis3 11 4" xfId="18231"/>
    <cellStyle name="60% - Énfasis3 12" xfId="11572"/>
    <cellStyle name="60% - Énfasis3 12 2" xfId="16207"/>
    <cellStyle name="60% - Énfasis3 12 3" xfId="3981"/>
    <cellStyle name="60% - Énfasis3 12 4" xfId="50959"/>
    <cellStyle name="60% - Énfasis3 13" xfId="30127"/>
    <cellStyle name="60% - Énfasis3 13 2" xfId="20204"/>
    <cellStyle name="60% - Énfasis3 13 3" xfId="26201"/>
    <cellStyle name="60% - Énfasis3 14" xfId="46305"/>
    <cellStyle name="60% - Énfasis3 14 2" xfId="50337"/>
    <cellStyle name="60% - Énfasis3 14 3" xfId="46050"/>
    <cellStyle name="60% - Énfasis3 15" xfId="26215"/>
    <cellStyle name="60% - Énfasis3 15 2" xfId="42926"/>
    <cellStyle name="60% - Énfasis3 15 3" xfId="42451"/>
    <cellStyle name="60% - Énfasis3 16" xfId="12959"/>
    <cellStyle name="60% - Énfasis3 16 2" xfId="27096"/>
    <cellStyle name="60% - Énfasis3 16 3" xfId="2228"/>
    <cellStyle name="60% - Énfasis3 17" xfId="19440"/>
    <cellStyle name="60% - Énfasis3 17 2" xfId="2670"/>
    <cellStyle name="60% - Énfasis3 17 3" xfId="38388"/>
    <cellStyle name="60% - Énfasis3 18" xfId="21301"/>
    <cellStyle name="60% - Énfasis3 18 2" xfId="40610"/>
    <cellStyle name="60% - Énfasis3 18 3" xfId="772"/>
    <cellStyle name="60% - Énfasis3 19" xfId="29317"/>
    <cellStyle name="60% - Énfasis3 19 2" xfId="35600"/>
    <cellStyle name="60% - Énfasis3 19 3" xfId="44403"/>
    <cellStyle name="60% - Énfasis3 2" xfId="37546"/>
    <cellStyle name="60% - Énfasis3 2 2" xfId="6710"/>
    <cellStyle name="60% - Énfasis3 2 2 2" xfId="2093"/>
    <cellStyle name="60% - Énfasis3 2 3" xfId="28377"/>
    <cellStyle name="60% - Énfasis3 2 3 2" xfId="36171"/>
    <cellStyle name="60% - Énfasis3 2 4" xfId="22819"/>
    <cellStyle name="60% - Énfasis3 2 5" xfId="33604"/>
    <cellStyle name="60% - Énfasis3 2 6" xfId="26546"/>
    <cellStyle name="60% - Énfasis3 2 7" xfId="39269"/>
    <cellStyle name="60% - Énfasis3 2 8" xfId="11024"/>
    <cellStyle name="60% - Énfasis3 2 9" xfId="5295"/>
    <cellStyle name="60% - Énfasis3 20" xfId="17838"/>
    <cellStyle name="60% - Énfasis3 20 2" xfId="24035"/>
    <cellStyle name="60% - Énfasis3 20 3" xfId="30842"/>
    <cellStyle name="60% - Énfasis3 21" xfId="47374"/>
    <cellStyle name="60% - Énfasis3 21 2" xfId="33659"/>
    <cellStyle name="60% - Énfasis3 21 3" xfId="46923"/>
    <cellStyle name="60% - Énfasis3 22" xfId="13152"/>
    <cellStyle name="60% - Énfasis3 22 2" xfId="22430"/>
    <cellStyle name="60% - Énfasis3 22 3" xfId="7146"/>
    <cellStyle name="60% - Énfasis3 23" xfId="44860"/>
    <cellStyle name="60% - Énfasis3 23 2" xfId="8046"/>
    <cellStyle name="60% - Énfasis3 23 3" xfId="13242"/>
    <cellStyle name="60% - Énfasis3 24" xfId="37215"/>
    <cellStyle name="60% - Énfasis3 24 2" xfId="4075"/>
    <cellStyle name="60% - Énfasis3 24 3" xfId="3845"/>
    <cellStyle name="60% - Énfasis3 25" xfId="14402"/>
    <cellStyle name="60% - Énfasis3 25 2" xfId="22001"/>
    <cellStyle name="60% - Énfasis3 25 3" xfId="37574"/>
    <cellStyle name="60% - Énfasis3 26" xfId="42012"/>
    <cellStyle name="60% - Énfasis3 26 2" xfId="14107"/>
    <cellStyle name="60% - Énfasis3 26 3" xfId="34288"/>
    <cellStyle name="60% - Énfasis3 27" xfId="47233"/>
    <cellStyle name="60% - Énfasis3 27 2" xfId="3183"/>
    <cellStyle name="60% - Énfasis3 27 3" xfId="11621"/>
    <cellStyle name="60% - Énfasis3 28" xfId="7883"/>
    <cellStyle name="60% - Énfasis3 28 2" xfId="40511"/>
    <cellStyle name="60% - Énfasis3 28 3" xfId="30143"/>
    <cellStyle name="60% - Énfasis3 29" xfId="49971"/>
    <cellStyle name="60% - Énfasis3 29 2" xfId="22316"/>
    <cellStyle name="60% - Énfasis3 29 3" xfId="5740"/>
    <cellStyle name="60% - Énfasis3 3" xfId="10386"/>
    <cellStyle name="60% - Énfasis3 3 2" xfId="23900"/>
    <cellStyle name="60% - Énfasis3 3 3" xfId="13009"/>
    <cellStyle name="60% - Énfasis3 3 4" xfId="11883"/>
    <cellStyle name="60% - Énfasis3 30" xfId="47568"/>
    <cellStyle name="60% - Énfasis3 30 2" xfId="2584"/>
    <cellStyle name="60% - Énfasis3 30 3" xfId="2956"/>
    <cellStyle name="60% - Énfasis3 31" xfId="49170"/>
    <cellStyle name="60% - Énfasis3 31 2" xfId="28041"/>
    <cellStyle name="60% - Énfasis3 31 3" xfId="41502"/>
    <cellStyle name="60% - Énfasis3 32" xfId="12729"/>
    <cellStyle name="60% - Énfasis3 32 2" xfId="28331"/>
    <cellStyle name="60% - Énfasis3 32 3" xfId="24345"/>
    <cellStyle name="60% - Énfasis3 33" xfId="25279"/>
    <cellStyle name="60% - Énfasis3 33 2" xfId="24451"/>
    <cellStyle name="60% - Énfasis3 33 3" xfId="49478"/>
    <cellStyle name="60% - Énfasis3 34" xfId="16723"/>
    <cellStyle name="60% - Énfasis3 34 2" xfId="50055"/>
    <cellStyle name="60% - Énfasis3 34 3" xfId="20899"/>
    <cellStyle name="60% - Énfasis3 35" xfId="911"/>
    <cellStyle name="60% - Énfasis3 35 2" xfId="38444"/>
    <cellStyle name="60% - Énfasis3 35 3" xfId="2249"/>
    <cellStyle name="60% - Énfasis3 36" xfId="45019"/>
    <cellStyle name="60% - Énfasis3 36 2" xfId="15993"/>
    <cellStyle name="60% - Énfasis3 36 3" xfId="43950"/>
    <cellStyle name="60% - Énfasis3 37" xfId="23408"/>
    <cellStyle name="60% - Énfasis3 37 2" xfId="5986"/>
    <cellStyle name="60% - Énfasis3 37 3" xfId="23303"/>
    <cellStyle name="60% - Énfasis3 38" xfId="7856"/>
    <cellStyle name="60% - Énfasis3 38 2" xfId="34136"/>
    <cellStyle name="60% - Énfasis3 38 3" xfId="6229"/>
    <cellStyle name="60% - Énfasis3 39" xfId="9182"/>
    <cellStyle name="60% - Énfasis3 39 2" xfId="21164"/>
    <cellStyle name="60% - Énfasis3 39 3" xfId="17161"/>
    <cellStyle name="60% - Énfasis3 4" xfId="33469"/>
    <cellStyle name="60% - Énfasis3 4 2" xfId="36623"/>
    <cellStyle name="60% - Énfasis3 4 3" xfId="8885"/>
    <cellStyle name="60% - Énfasis3 4 4" xfId="25326"/>
    <cellStyle name="60% - Énfasis3 40" xfId="13808"/>
    <cellStyle name="60% - Énfasis3 40 2" xfId="47531"/>
    <cellStyle name="60% - Énfasis3 40 3" xfId="38149"/>
    <cellStyle name="60% - Énfasis3 41" xfId="17975"/>
    <cellStyle name="60% - Énfasis3 41 2" xfId="52802"/>
    <cellStyle name="60% - Énfasis3 41 3" xfId="26577"/>
    <cellStyle name="60% - Énfasis3 42" xfId="30587"/>
    <cellStyle name="60% - Énfasis3 42 2" xfId="32352"/>
    <cellStyle name="60% - Énfasis3 42 3" xfId="7802"/>
    <cellStyle name="60% - Énfasis3 43" xfId="25216"/>
    <cellStyle name="60% - Énfasis3 43 2" xfId="51558"/>
    <cellStyle name="60% - Énfasis3 43 3" xfId="14983"/>
    <cellStyle name="60% - Énfasis3 44" xfId="3314"/>
    <cellStyle name="60% - Énfasis3 44 2" xfId="22486"/>
    <cellStyle name="60% - Énfasis3 44 3" xfId="37202"/>
    <cellStyle name="60% - Énfasis3 45" xfId="1366"/>
    <cellStyle name="60% - Énfasis3 45 2" xfId="4303"/>
    <cellStyle name="60% - Énfasis3 45 3" xfId="12252"/>
    <cellStyle name="60% - Énfasis3 46" xfId="34464"/>
    <cellStyle name="60% - Énfasis3 46 2" xfId="16421"/>
    <cellStyle name="60% - Énfasis3 46 3" xfId="43629"/>
    <cellStyle name="60% - Énfasis3 47" xfId="17897"/>
    <cellStyle name="60% - Énfasis3 47 2" xfId="45549"/>
    <cellStyle name="60% - Énfasis3 47 3" xfId="8381"/>
    <cellStyle name="60% - Énfasis3 48" xfId="31664"/>
    <cellStyle name="60% - Énfasis3 5" xfId="42610"/>
    <cellStyle name="60% - Énfasis3 5 2" xfId="11319"/>
    <cellStyle name="60% - Énfasis3 5 3" xfId="8511"/>
    <cellStyle name="60% - Énfasis3 5 4" xfId="19133"/>
    <cellStyle name="60% - Énfasis3 6" xfId="32725"/>
    <cellStyle name="60% - Énfasis3 6 2" xfId="40693"/>
    <cellStyle name="60% - Énfasis3 6 2 2" xfId="8747"/>
    <cellStyle name="60% - Énfasis3 6 3" xfId="12442"/>
    <cellStyle name="60% - Énfasis3 6 3 2" xfId="7890"/>
    <cellStyle name="60% - Énfasis3 7" xfId="28899"/>
    <cellStyle name="60% - Énfasis3 7 2" xfId="22534"/>
    <cellStyle name="60% - Énfasis3 7 2 2" xfId="27247"/>
    <cellStyle name="60% - Énfasis3 7 3" xfId="19047"/>
    <cellStyle name="60% - Énfasis3 7 3 2" xfId="50691"/>
    <cellStyle name="60% - Énfasis3 8" xfId="36638"/>
    <cellStyle name="60% - Énfasis3 8 2" xfId="29343"/>
    <cellStyle name="60% - Énfasis3 8 2 2" xfId="30317"/>
    <cellStyle name="60% - Énfasis3 8 3" xfId="31326"/>
    <cellStyle name="60% - Énfasis3 8 3 2" xfId="50143"/>
    <cellStyle name="60% - Énfasis3 9" xfId="30786"/>
    <cellStyle name="60% - Énfasis3 9 2" xfId="46493"/>
    <cellStyle name="60% - Énfasis3 9 2 2" xfId="24119"/>
    <cellStyle name="60% - Énfasis3 9 3" xfId="11212"/>
    <cellStyle name="60% - Énfasis3 9 3 2" xfId="15260"/>
    <cellStyle name="60% - Énfasis4 10" xfId="33842"/>
    <cellStyle name="60% - Énfasis4 10 2" xfId="36142"/>
    <cellStyle name="60% - Énfasis4 10 2 2" xfId="46603"/>
    <cellStyle name="60% - Énfasis4 10 3" xfId="17870"/>
    <cellStyle name="60% - Énfasis4 10 3 2" xfId="12374"/>
    <cellStyle name="60% - Énfasis4 11" xfId="28597"/>
    <cellStyle name="60% - Énfasis4 11 2" xfId="25312"/>
    <cellStyle name="60% - Énfasis4 11 2 2" xfId="13322"/>
    <cellStyle name="60% - Énfasis4 11 3" xfId="27834"/>
    <cellStyle name="60% - Énfasis4 11 4" xfId="49404"/>
    <cellStyle name="60% - Énfasis4 12" xfId="45817"/>
    <cellStyle name="60% - Énfasis4 12 2" xfId="1058"/>
    <cellStyle name="60% - Énfasis4 12 3" xfId="13317"/>
    <cellStyle name="60% - Énfasis4 12 4" xfId="7522"/>
    <cellStyle name="60% - Énfasis4 13" xfId="43988"/>
    <cellStyle name="60% - Énfasis4 13 2" xfId="47889"/>
    <cellStyle name="60% - Énfasis4 13 3" xfId="27263"/>
    <cellStyle name="60% - Énfasis4 14" xfId="12699"/>
    <cellStyle name="60% - Énfasis4 14 2" xfId="18225"/>
    <cellStyle name="60% - Énfasis4 14 3" xfId="52210"/>
    <cellStyle name="60% - Énfasis4 15" xfId="52821"/>
    <cellStyle name="60% - Énfasis4 15 2" xfId="190"/>
    <cellStyle name="60% - Énfasis4 15 3" xfId="48931"/>
    <cellStyle name="60% - Énfasis4 16" xfId="12263"/>
    <cellStyle name="60% - Énfasis4 16 2" xfId="25745"/>
    <cellStyle name="60% - Énfasis4 16 3" xfId="11814"/>
    <cellStyle name="60% - Énfasis4 17" xfId="18309"/>
    <cellStyle name="60% - Énfasis4 17 2" xfId="11641"/>
    <cellStyle name="60% - Énfasis4 17 3" xfId="2106"/>
    <cellStyle name="60% - Énfasis4 18" xfId="30499"/>
    <cellStyle name="60% - Énfasis4 18 2" xfId="42722"/>
    <cellStyle name="60% - Énfasis4 18 3" xfId="39343"/>
    <cellStyle name="60% - Énfasis4 19" xfId="25333"/>
    <cellStyle name="60% - Énfasis4 19 2" xfId="41497"/>
    <cellStyle name="60% - Énfasis4 19 3" xfId="5128"/>
    <cellStyle name="60% - Énfasis4 2" xfId="23601"/>
    <cellStyle name="60% - Énfasis4 2 2" xfId="28095"/>
    <cellStyle name="60% - Énfasis4 2 2 2" xfId="5156"/>
    <cellStyle name="60% - Énfasis4 2 3" xfId="7155"/>
    <cellStyle name="60% - Énfasis4 2 3 2" xfId="35406"/>
    <cellStyle name="60% - Énfasis4 2 4" xfId="51241"/>
    <cellStyle name="60% - Énfasis4 2 5" xfId="8707"/>
    <cellStyle name="60% - Énfasis4 2 6" xfId="42260"/>
    <cellStyle name="60% - Énfasis4 2 7" xfId="41959"/>
    <cellStyle name="60% - Énfasis4 2 8" xfId="50134"/>
    <cellStyle name="60% - Énfasis4 2 9" xfId="9990"/>
    <cellStyle name="60% - Énfasis4 20" xfId="14462"/>
    <cellStyle name="60% - Énfasis4 20 2" xfId="20925"/>
    <cellStyle name="60% - Énfasis4 20 3" xfId="49327"/>
    <cellStyle name="60% - Énfasis4 21" xfId="11578"/>
    <cellStyle name="60% - Énfasis4 21 2" xfId="51164"/>
    <cellStyle name="60% - Énfasis4 21 3" xfId="11356"/>
    <cellStyle name="60% - Énfasis4 22" xfId="17052"/>
    <cellStyle name="60% - Énfasis4 22 2" xfId="30129"/>
    <cellStyle name="60% - Énfasis4 22 3" xfId="38611"/>
    <cellStyle name="60% - Énfasis4 23" xfId="24978"/>
    <cellStyle name="60% - Énfasis4 23 2" xfId="36407"/>
    <cellStyle name="60% - Énfasis4 23 3" xfId="25837"/>
    <cellStyle name="60% - Énfasis4 24" xfId="32730"/>
    <cellStyle name="60% - Énfasis4 24 2" xfId="30800"/>
    <cellStyle name="60% - Énfasis4 24 3" xfId="48609"/>
    <cellStyle name="60% - Énfasis4 25" xfId="44507"/>
    <cellStyle name="60% - Énfasis4 25 2" xfId="5735"/>
    <cellStyle name="60% - Énfasis4 25 3" xfId="12473"/>
    <cellStyle name="60% - Énfasis4 26" xfId="40271"/>
    <cellStyle name="60% - Énfasis4 26 2" xfId="42007"/>
    <cellStyle name="60% - Énfasis4 26 3" xfId="30012"/>
    <cellStyle name="60% - Énfasis4 27" xfId="9388"/>
    <cellStyle name="60% - Énfasis4 27 2" xfId="10460"/>
    <cellStyle name="60% - Énfasis4 27 3" xfId="50759"/>
    <cellStyle name="60% - Énfasis4 28" xfId="31075"/>
    <cellStyle name="60% - Énfasis4 28 2" xfId="26929"/>
    <cellStyle name="60% - Énfasis4 28 3" xfId="33764"/>
    <cellStyle name="60% - Énfasis4 29" xfId="2043"/>
    <cellStyle name="60% - Énfasis4 29 2" xfId="29606"/>
    <cellStyle name="60% - Énfasis4 29 3" xfId="32857"/>
    <cellStyle name="60% - Énfasis4 3" xfId="49610"/>
    <cellStyle name="60% - Énfasis4 3 2" xfId="46479"/>
    <cellStyle name="60% - Énfasis4 3 3" xfId="35016"/>
    <cellStyle name="60% - Énfasis4 3 4" xfId="46271"/>
    <cellStyle name="60% - Énfasis4 30" xfId="38585"/>
    <cellStyle name="60% - Énfasis4 30 2" xfId="36122"/>
    <cellStyle name="60% - Énfasis4 30 3" xfId="43921"/>
    <cellStyle name="60% - Énfasis4 31" xfId="25255"/>
    <cellStyle name="60% - Énfasis4 31 2" xfId="33074"/>
    <cellStyle name="60% - Énfasis4 31 3" xfId="33531"/>
    <cellStyle name="60% - Énfasis4 32" xfId="15971"/>
    <cellStyle name="60% - Énfasis4 32 2" xfId="40627"/>
    <cellStyle name="60% - Énfasis4 32 3" xfId="23442"/>
    <cellStyle name="60% - Énfasis4 33" xfId="17327"/>
    <cellStyle name="60% - Énfasis4 33 2" xfId="19201"/>
    <cellStyle name="60% - Énfasis4 33 3" xfId="34551"/>
    <cellStyle name="60% - Énfasis4 34" xfId="16050"/>
    <cellStyle name="60% - Énfasis4 34 2" xfId="39924"/>
    <cellStyle name="60% - Énfasis4 34 3" xfId="15370"/>
    <cellStyle name="60% - Énfasis4 35" xfId="37105"/>
    <cellStyle name="60% - Énfasis4 35 2" xfId="32504"/>
    <cellStyle name="60% - Énfasis4 35 3" xfId="45402"/>
    <cellStyle name="60% - Énfasis4 36" xfId="11998"/>
    <cellStyle name="60% - Énfasis4 36 2" xfId="18971"/>
    <cellStyle name="60% - Énfasis4 36 3" xfId="1872"/>
    <cellStyle name="60% - Énfasis4 37" xfId="20154"/>
    <cellStyle name="60% - Énfasis4 37 2" xfId="52939"/>
    <cellStyle name="60% - Énfasis4 37 3" xfId="32085"/>
    <cellStyle name="60% - Énfasis4 38" xfId="33433"/>
    <cellStyle name="60% - Énfasis4 38 2" xfId="1469"/>
    <cellStyle name="60% - Énfasis4 38 3" xfId="20936"/>
    <cellStyle name="60% - Énfasis4 39" xfId="21982"/>
    <cellStyle name="60% - Énfasis4 39 2" xfId="28999"/>
    <cellStyle name="60% - Énfasis4 39 3" xfId="36010"/>
    <cellStyle name="60% - Énfasis4 4" xfId="10751"/>
    <cellStyle name="60% - Énfasis4 4 2" xfId="16718"/>
    <cellStyle name="60% - Énfasis4 4 3" xfId="34026"/>
    <cellStyle name="60% - Énfasis4 4 4" xfId="33236"/>
    <cellStyle name="60% - Énfasis4 40" xfId="16422"/>
    <cellStyle name="60% - Énfasis4 40 2" xfId="33731"/>
    <cellStyle name="60% - Énfasis4 40 3" xfId="10462"/>
    <cellStyle name="60% - Énfasis4 41" xfId="10933"/>
    <cellStyle name="60% - Énfasis4 41 2" xfId="4794"/>
    <cellStyle name="60% - Énfasis4 41 3" xfId="28723"/>
    <cellStyle name="60% - Énfasis4 42" xfId="37910"/>
    <cellStyle name="60% - Énfasis4 42 2" xfId="30403"/>
    <cellStyle name="60% - Énfasis4 42 3" xfId="48099"/>
    <cellStyle name="60% - Énfasis4 43" xfId="48814"/>
    <cellStyle name="60% - Énfasis4 43 2" xfId="18714"/>
    <cellStyle name="60% - Énfasis4 43 3" xfId="22557"/>
    <cellStyle name="60% - Énfasis4 44" xfId="25574"/>
    <cellStyle name="60% - Énfasis4 44 2" xfId="680"/>
    <cellStyle name="60% - Énfasis4 44 3" xfId="31022"/>
    <cellStyle name="60% - Énfasis4 45" xfId="28369"/>
    <cellStyle name="60% - Énfasis4 45 2" xfId="20327"/>
    <cellStyle name="60% - Énfasis4 45 3" xfId="22265"/>
    <cellStyle name="60% - Énfasis4 46" xfId="1081"/>
    <cellStyle name="60% - Énfasis4 46 2" xfId="36761"/>
    <cellStyle name="60% - Énfasis4 46 3" xfId="19088"/>
    <cellStyle name="60% - Énfasis4 47" xfId="41869"/>
    <cellStyle name="60% - Énfasis4 47 2" xfId="49765"/>
    <cellStyle name="60% - Énfasis4 47 3" xfId="33330"/>
    <cellStyle name="60% - Énfasis4 48" xfId="51513"/>
    <cellStyle name="60% - Énfasis4 5" xfId="38638"/>
    <cellStyle name="60% - Énfasis4 5 2" xfId="53138"/>
    <cellStyle name="60% - Énfasis4 5 3" xfId="37237"/>
    <cellStyle name="60% - Énfasis4 5 4" xfId="51172"/>
    <cellStyle name="60% - Énfasis4 6" xfId="36445"/>
    <cellStyle name="60% - Énfasis4 6 2" xfId="19500"/>
    <cellStyle name="60% - Énfasis4 6 2 2" xfId="17226"/>
    <cellStyle name="60% - Énfasis4 6 3" xfId="18982"/>
    <cellStyle name="60% - Énfasis4 6 3 2" xfId="27090"/>
    <cellStyle name="60% - Énfasis4 7" xfId="7124"/>
    <cellStyle name="60% - Énfasis4 7 2" xfId="38877"/>
    <cellStyle name="60% - Énfasis4 7 2 2" xfId="33172"/>
    <cellStyle name="60% - Énfasis4 7 3" xfId="6542"/>
    <cellStyle name="60% - Énfasis4 7 3 2" xfId="21229"/>
    <cellStyle name="60% - Énfasis4 8" xfId="35861"/>
    <cellStyle name="60% - Énfasis4 8 2" xfId="24991"/>
    <cellStyle name="60% - Énfasis4 8 2 2" xfId="1537"/>
    <cellStyle name="60% - Énfasis4 8 3" xfId="42150"/>
    <cellStyle name="60% - Énfasis4 8 3 2" xfId="45165"/>
    <cellStyle name="60% - Énfasis4 9" xfId="6269"/>
    <cellStyle name="60% - Énfasis4 9 2" xfId="49218"/>
    <cellStyle name="60% - Énfasis4 9 2 2" xfId="7223"/>
    <cellStyle name="60% - Énfasis4 9 3" xfId="19887"/>
    <cellStyle name="60% - Énfasis4 9 3 2" xfId="13678"/>
    <cellStyle name="60% - Énfasis5 10" xfId="45486"/>
    <cellStyle name="60% - Énfasis5 10 2" xfId="46246"/>
    <cellStyle name="60% - Énfasis5 10 2 2" xfId="47248"/>
    <cellStyle name="60% - Énfasis5 10 3" xfId="7782"/>
    <cellStyle name="60% - Énfasis5 10 3 2" xfId="7666"/>
    <cellStyle name="60% - Énfasis5 11" xfId="16161"/>
    <cellStyle name="60% - Énfasis5 11 2" xfId="16892"/>
    <cellStyle name="60% - Énfasis5 11 2 2" xfId="49015"/>
    <cellStyle name="60% - Énfasis5 11 3" xfId="41371"/>
    <cellStyle name="60% - Énfasis5 11 4" xfId="29384"/>
    <cellStyle name="60% - Énfasis5 12" xfId="49204"/>
    <cellStyle name="60% - Énfasis5 12 2" xfId="1327"/>
    <cellStyle name="60% - Énfasis5 12 3" xfId="49839"/>
    <cellStyle name="60% - Énfasis5 12 4" xfId="37313"/>
    <cellStyle name="60% - Énfasis5 13" xfId="46661"/>
    <cellStyle name="60% - Énfasis5 13 2" xfId="2993"/>
    <cellStyle name="60% - Énfasis5 13 3" xfId="38397"/>
    <cellStyle name="60% - Énfasis5 14" xfId="16857"/>
    <cellStyle name="60% - Énfasis5 14 2" xfId="40245"/>
    <cellStyle name="60% - Énfasis5 14 3" xfId="32273"/>
    <cellStyle name="60% - Énfasis5 15" xfId="13158"/>
    <cellStyle name="60% - Énfasis5 15 2" xfId="18519"/>
    <cellStyle name="60% - Énfasis5 15 3" xfId="27015"/>
    <cellStyle name="60% - Énfasis5 16" xfId="46280"/>
    <cellStyle name="60% - Énfasis5 16 2" xfId="12714"/>
    <cellStyle name="60% - Énfasis5 16 3" xfId="9679"/>
    <cellStyle name="60% - Énfasis5 17" xfId="46336"/>
    <cellStyle name="60% - Énfasis5 17 2" xfId="26262"/>
    <cellStyle name="60% - Énfasis5 17 3" xfId="36115"/>
    <cellStyle name="60% - Énfasis5 18" xfId="15474"/>
    <cellStyle name="60% - Énfasis5 18 2" xfId="17691"/>
    <cellStyle name="60% - Énfasis5 18 3" xfId="39581"/>
    <cellStyle name="60% - Énfasis5 19" xfId="2412"/>
    <cellStyle name="60% - Énfasis5 19 2" xfId="46086"/>
    <cellStyle name="60% - Énfasis5 19 3" xfId="26272"/>
    <cellStyle name="60% - Énfasis5 2" xfId="41867"/>
    <cellStyle name="60% - Énfasis5 2 2" xfId="3075"/>
    <cellStyle name="60% - Énfasis5 2 2 2" xfId="23709"/>
    <cellStyle name="60% - Énfasis5 2 3" xfId="7231"/>
    <cellStyle name="60% - Énfasis5 2 3 2" xfId="45213"/>
    <cellStyle name="60% - Énfasis5 2 4" xfId="30670"/>
    <cellStyle name="60% - Énfasis5 2 5" xfId="36296"/>
    <cellStyle name="60% - Énfasis5 2 6" xfId="20386"/>
    <cellStyle name="60% - Énfasis5 2 7" xfId="28837"/>
    <cellStyle name="60% - Énfasis5 2 8" xfId="44784"/>
    <cellStyle name="60% - Énfasis5 2 9" xfId="30161"/>
    <cellStyle name="60% - Énfasis5 20" xfId="42703"/>
    <cellStyle name="60% - Énfasis5 20 2" xfId="45316"/>
    <cellStyle name="60% - Énfasis5 20 3" xfId="29327"/>
    <cellStyle name="60% - Énfasis5 21" xfId="905"/>
    <cellStyle name="60% - Énfasis5 21 2" xfId="7305"/>
    <cellStyle name="60% - Énfasis5 21 3" xfId="145"/>
    <cellStyle name="60% - Énfasis5 22" xfId="15219"/>
    <cellStyle name="60% - Énfasis5 22 2" xfId="24072"/>
    <cellStyle name="60% - Énfasis5 22 3" xfId="46620"/>
    <cellStyle name="60% - Énfasis5 23" xfId="3216"/>
    <cellStyle name="60% - Énfasis5 23 2" xfId="27282"/>
    <cellStyle name="60% - Énfasis5 23 3" xfId="3790"/>
    <cellStyle name="60% - Énfasis5 24" xfId="10040"/>
    <cellStyle name="60% - Énfasis5 24 2" xfId="21838"/>
    <cellStyle name="60% - Énfasis5 24 3" xfId="43081"/>
    <cellStyle name="60% - Énfasis5 25" xfId="6648"/>
    <cellStyle name="60% - Énfasis5 25 2" xfId="49101"/>
    <cellStyle name="60% - Énfasis5 25 3" xfId="17696"/>
    <cellStyle name="60% - Énfasis5 26" xfId="21046"/>
    <cellStyle name="60% - Énfasis5 26 2" xfId="16789"/>
    <cellStyle name="60% - Énfasis5 26 3" xfId="2211"/>
    <cellStyle name="60% - Énfasis5 27" xfId="28921"/>
    <cellStyle name="60% - Énfasis5 27 2" xfId="1818"/>
    <cellStyle name="60% - Énfasis5 27 3" xfId="8927"/>
    <cellStyle name="60% - Énfasis5 28" xfId="48257"/>
    <cellStyle name="60% - Énfasis5 28 2" xfId="45265"/>
    <cellStyle name="60% - Énfasis5 28 3" xfId="36592"/>
    <cellStyle name="60% - Énfasis5 29" xfId="46150"/>
    <cellStyle name="60% - Énfasis5 29 2" xfId="28845"/>
    <cellStyle name="60% - Énfasis5 29 3" xfId="38256"/>
    <cellStyle name="60% - Énfasis5 3" xfId="49945"/>
    <cellStyle name="60% - Énfasis5 3 2" xfId="3515"/>
    <cellStyle name="60% - Énfasis5 3 3" xfId="40183"/>
    <cellStyle name="60% - Énfasis5 3 4" xfId="29856"/>
    <cellStyle name="60% - Énfasis5 30" xfId="24755"/>
    <cellStyle name="60% - Énfasis5 30 2" xfId="20854"/>
    <cellStyle name="60% - Énfasis5 30 3" xfId="51899"/>
    <cellStyle name="60% - Énfasis5 31" xfId="51527"/>
    <cellStyle name="60% - Énfasis5 31 2" xfId="44012"/>
    <cellStyle name="60% - Énfasis5 31 3" xfId="46292"/>
    <cellStyle name="60% - Énfasis5 32" xfId="43167"/>
    <cellStyle name="60% - Énfasis5 32 2" xfId="33735"/>
    <cellStyle name="60% - Énfasis5 32 3" xfId="40808"/>
    <cellStyle name="60% - Énfasis5 33" xfId="22886"/>
    <cellStyle name="60% - Énfasis5 33 2" xfId="15068"/>
    <cellStyle name="60% - Énfasis5 33 3" xfId="30013"/>
    <cellStyle name="60% - Énfasis5 34" xfId="2718"/>
    <cellStyle name="60% - Énfasis5 34 2" xfId="10480"/>
    <cellStyle name="60% - Énfasis5 34 3" xfId="11673"/>
    <cellStyle name="60% - Énfasis5 35" xfId="6780"/>
    <cellStyle name="60% - Énfasis5 35 2" xfId="18782"/>
    <cellStyle name="60% - Énfasis5 35 3" xfId="19267"/>
    <cellStyle name="60% - Énfasis5 36" xfId="4180"/>
    <cellStyle name="60% - Énfasis5 36 2" xfId="4449"/>
    <cellStyle name="60% - Énfasis5 36 3" xfId="9235"/>
    <cellStyle name="60% - Énfasis5 37" xfId="6891"/>
    <cellStyle name="60% - Énfasis5 37 2" xfId="22615"/>
    <cellStyle name="60% - Énfasis5 37 3" xfId="2964"/>
    <cellStyle name="60% - Énfasis5 38" xfId="26184"/>
    <cellStyle name="60% - Énfasis5 38 2" xfId="40662"/>
    <cellStyle name="60% - Énfasis5 38 3" xfId="51445"/>
    <cellStyle name="60% - Énfasis5 39" xfId="13407"/>
    <cellStyle name="60% - Énfasis5 39 2" xfId="15968"/>
    <cellStyle name="60% - Énfasis5 39 3" xfId="19672"/>
    <cellStyle name="60% - Énfasis5 4" xfId="24658"/>
    <cellStyle name="60% - Énfasis5 4 2" xfId="46055"/>
    <cellStyle name="60% - Énfasis5 4 3" xfId="39200"/>
    <cellStyle name="60% - Énfasis5 4 4" xfId="32421"/>
    <cellStyle name="60% - Énfasis5 40" xfId="7838"/>
    <cellStyle name="60% - Énfasis5 40 2" xfId="9589"/>
    <cellStyle name="60% - Énfasis5 40 3" xfId="741"/>
    <cellStyle name="60% - Énfasis5 41" xfId="53303"/>
    <cellStyle name="60% - Énfasis5 41 2" xfId="8011"/>
    <cellStyle name="60% - Énfasis5 41 3" xfId="16138"/>
    <cellStyle name="60% - Énfasis5 42" xfId="45371"/>
    <cellStyle name="60% - Énfasis5 42 2" xfId="51582"/>
    <cellStyle name="60% - Énfasis5 42 3" xfId="6194"/>
    <cellStyle name="60% - Énfasis5 43" xfId="52070"/>
    <cellStyle name="60% - Énfasis5 43 2" xfId="2668"/>
    <cellStyle name="60% - Énfasis5 43 3" xfId="38570"/>
    <cellStyle name="60% - Énfasis5 44" xfId="48977"/>
    <cellStyle name="60% - Énfasis5 44 2" xfId="35378"/>
    <cellStyle name="60% - Énfasis5 44 3" xfId="21621"/>
    <cellStyle name="60% - Énfasis5 45" xfId="9310"/>
    <cellStyle name="60% - Énfasis5 45 2" xfId="39530"/>
    <cellStyle name="60% - Énfasis5 45 3" xfId="22660"/>
    <cellStyle name="60% - Énfasis5 46" xfId="2788"/>
    <cellStyle name="60% - Énfasis5 46 2" xfId="28872"/>
    <cellStyle name="60% - Énfasis5 46 3" xfId="41908"/>
    <cellStyle name="60% - Énfasis5 47" xfId="16761"/>
    <cellStyle name="60% - Énfasis5 47 2" xfId="33845"/>
    <cellStyle name="60% - Énfasis5 47 3" xfId="34178"/>
    <cellStyle name="60% - Énfasis5 48" xfId="51719"/>
    <cellStyle name="60% - Énfasis5 5" xfId="47376"/>
    <cellStyle name="60% - Énfasis5 5 2" xfId="516"/>
    <cellStyle name="60% - Énfasis5 5 3" xfId="28555"/>
    <cellStyle name="60% - Énfasis5 5 4" xfId="44106"/>
    <cellStyle name="60% - Énfasis5 6" xfId="30014"/>
    <cellStyle name="60% - Énfasis5 6 2" xfId="16200"/>
    <cellStyle name="60% - Énfasis5 6 2 2" xfId="38826"/>
    <cellStyle name="60% - Énfasis5 6 3" xfId="6460"/>
    <cellStyle name="60% - Énfasis5 6 3 2" xfId="11081"/>
    <cellStyle name="60% - Énfasis5 7" xfId="3370"/>
    <cellStyle name="60% - Énfasis5 7 2" xfId="37397"/>
    <cellStyle name="60% - Énfasis5 7 2 2" xfId="53019"/>
    <cellStyle name="60% - Énfasis5 7 3" xfId="47232"/>
    <cellStyle name="60% - Énfasis5 7 3 2" xfId="5449"/>
    <cellStyle name="60% - Énfasis5 8" xfId="33062"/>
    <cellStyle name="60% - Énfasis5 8 2" xfId="16572"/>
    <cellStyle name="60% - Énfasis5 8 2 2" xfId="46936"/>
    <cellStyle name="60% - Énfasis5 8 3" xfId="24430"/>
    <cellStyle name="60% - Énfasis5 8 3 2" xfId="24261"/>
    <cellStyle name="60% - Énfasis5 9" xfId="34239"/>
    <cellStyle name="60% - Énfasis5 9 2" xfId="8271"/>
    <cellStyle name="60% - Énfasis5 9 2 2" xfId="28036"/>
    <cellStyle name="60% - Énfasis5 9 3" xfId="11421"/>
    <cellStyle name="60% - Énfasis5 9 3 2" xfId="7521"/>
    <cellStyle name="60% - Énfasis6 10" xfId="3656"/>
    <cellStyle name="60% - Énfasis6 10 2" xfId="42175"/>
    <cellStyle name="60% - Énfasis6 10 2 2" xfId="12440"/>
    <cellStyle name="60% - Énfasis6 10 3" xfId="30336"/>
    <cellStyle name="60% - Énfasis6 10 3 2" xfId="5275"/>
    <cellStyle name="60% - Énfasis6 11" xfId="27592"/>
    <cellStyle name="60% - Énfasis6 11 2" xfId="29771"/>
    <cellStyle name="60% - Énfasis6 11 2 2" xfId="37613"/>
    <cellStyle name="60% - Énfasis6 11 3" xfId="25008"/>
    <cellStyle name="60% - Énfasis6 11 4" xfId="30069"/>
    <cellStyle name="60% - Énfasis6 12" xfId="24409"/>
    <cellStyle name="60% - Énfasis6 12 2" xfId="47266"/>
    <cellStyle name="60% - Énfasis6 12 3" xfId="24306"/>
    <cellStyle name="60% - Énfasis6 12 4" xfId="29509"/>
    <cellStyle name="60% - Énfasis6 13" xfId="49008"/>
    <cellStyle name="60% - Énfasis6 13 2" xfId="14730"/>
    <cellStyle name="60% - Énfasis6 13 3" xfId="19452"/>
    <cellStyle name="60% - Énfasis6 14" xfId="203"/>
    <cellStyle name="60% - Énfasis6 14 2" xfId="24874"/>
    <cellStyle name="60% - Énfasis6 14 3" xfId="24602"/>
    <cellStyle name="60% - Énfasis6 15" xfId="26710"/>
    <cellStyle name="60% - Énfasis6 15 2" xfId="23394"/>
    <cellStyle name="60% - Énfasis6 15 3" xfId="37205"/>
    <cellStyle name="60% - Énfasis6 16" xfId="11159"/>
    <cellStyle name="60% - Énfasis6 16 2" xfId="7846"/>
    <cellStyle name="60% - Énfasis6 16 3" xfId="9185"/>
    <cellStyle name="60% - Énfasis6 17" xfId="43146"/>
    <cellStyle name="60% - Énfasis6 17 2" xfId="11990"/>
    <cellStyle name="60% - Énfasis6 17 3" xfId="5330"/>
    <cellStyle name="60% - Énfasis6 18" xfId="19804"/>
    <cellStyle name="60% - Énfasis6 18 2" xfId="20294"/>
    <cellStyle name="60% - Énfasis6 18 3" xfId="51334"/>
    <cellStyle name="60% - Énfasis6 19" xfId="39300"/>
    <cellStyle name="60% - Énfasis6 19 2" xfId="22796"/>
    <cellStyle name="60% - Énfasis6 19 3" xfId="39505"/>
    <cellStyle name="60% - Énfasis6 2" xfId="46195"/>
    <cellStyle name="60% - Énfasis6 2 2" xfId="5942"/>
    <cellStyle name="60% - Énfasis6 2 2 2" xfId="42014"/>
    <cellStyle name="60% - Énfasis6 2 3" xfId="4241"/>
    <cellStyle name="60% - Énfasis6 2 3 2" xfId="31101"/>
    <cellStyle name="60% - Énfasis6 2 4" xfId="19588"/>
    <cellStyle name="60% - Énfasis6 2 5" xfId="32761"/>
    <cellStyle name="60% - Énfasis6 2 6" xfId="37709"/>
    <cellStyle name="60% - Énfasis6 2 7" xfId="36870"/>
    <cellStyle name="60% - Énfasis6 2 8" xfId="10047"/>
    <cellStyle name="60% - Énfasis6 2 9" xfId="51381"/>
    <cellStyle name="60% - Énfasis6 20" xfId="38622"/>
    <cellStyle name="60% - Énfasis6 20 2" xfId="7926"/>
    <cellStyle name="60% - Énfasis6 20 3" xfId="32581"/>
    <cellStyle name="60% - Énfasis6 21" xfId="47244"/>
    <cellStyle name="60% - Énfasis6 21 2" xfId="28042"/>
    <cellStyle name="60% - Énfasis6 21 3" xfId="21346"/>
    <cellStyle name="60% - Énfasis6 22" xfId="44851"/>
    <cellStyle name="60% - Énfasis6 22 2" xfId="24801"/>
    <cellStyle name="60% - Énfasis6 22 3" xfId="39270"/>
    <cellStyle name="60% - Énfasis6 23" xfId="44003"/>
    <cellStyle name="60% - Énfasis6 23 2" xfId="16488"/>
    <cellStyle name="60% - Énfasis6 23 3" xfId="18951"/>
    <cellStyle name="60% - Énfasis6 24" xfId="9633"/>
    <cellStyle name="60% - Énfasis6 24 2" xfId="14129"/>
    <cellStyle name="60% - Énfasis6 24 3" xfId="21205"/>
    <cellStyle name="60% - Énfasis6 25" xfId="12561"/>
    <cellStyle name="60% - Énfasis6 25 2" xfId="27756"/>
    <cellStyle name="60% - Énfasis6 25 3" xfId="21385"/>
    <cellStyle name="60% - Énfasis6 26" xfId="6006"/>
    <cellStyle name="60% - Énfasis6 26 2" xfId="34789"/>
    <cellStyle name="60% - Énfasis6 26 3" xfId="52232"/>
    <cellStyle name="60% - Énfasis6 27" xfId="20438"/>
    <cellStyle name="60% - Énfasis6 27 2" xfId="52763"/>
    <cellStyle name="60% - Énfasis6 27 3" xfId="47683"/>
    <cellStyle name="60% - Énfasis6 28" xfId="25588"/>
    <cellStyle name="60% - Énfasis6 28 2" xfId="10019"/>
    <cellStyle name="60% - Énfasis6 28 3" xfId="1610"/>
    <cellStyle name="60% - Énfasis6 29" xfId="16454"/>
    <cellStyle name="60% - Énfasis6 29 2" xfId="52458"/>
    <cellStyle name="60% - Énfasis6 29 3" xfId="36212"/>
    <cellStyle name="60% - Énfasis6 3" xfId="32408"/>
    <cellStyle name="60% - Énfasis6 3 2" xfId="36748"/>
    <cellStyle name="60% - Énfasis6 3 3" xfId="37564"/>
    <cellStyle name="60% - Énfasis6 3 4" xfId="4374"/>
    <cellStyle name="60% - Énfasis6 30" xfId="51649"/>
    <cellStyle name="60% - Énfasis6 30 2" xfId="28308"/>
    <cellStyle name="60% - Énfasis6 30 3" xfId="8854"/>
    <cellStyle name="60% - Énfasis6 31" xfId="32786"/>
    <cellStyle name="60% - Énfasis6 31 2" xfId="44250"/>
    <cellStyle name="60% - Énfasis6 31 3" xfId="44820"/>
    <cellStyle name="60% - Énfasis6 32" xfId="34492"/>
    <cellStyle name="60% - Énfasis6 32 2" xfId="34145"/>
    <cellStyle name="60% - Énfasis6 32 3" xfId="12648"/>
    <cellStyle name="60% - Énfasis6 33" xfId="32696"/>
    <cellStyle name="60% - Énfasis6 33 2" xfId="5949"/>
    <cellStyle name="60% - Énfasis6 33 3" xfId="26619"/>
    <cellStyle name="60% - Énfasis6 34" xfId="44264"/>
    <cellStyle name="60% - Énfasis6 34 2" xfId="22737"/>
    <cellStyle name="60% - Énfasis6 34 3" xfId="48357"/>
    <cellStyle name="60% - Énfasis6 35" xfId="15018"/>
    <cellStyle name="60% - Énfasis6 35 2" xfId="7310"/>
    <cellStyle name="60% - Énfasis6 35 3" xfId="13183"/>
    <cellStyle name="60% - Énfasis6 36" xfId="1236"/>
    <cellStyle name="60% - Énfasis6 36 2" xfId="34595"/>
    <cellStyle name="60% - Énfasis6 36 3" xfId="1520"/>
    <cellStyle name="60% - Énfasis6 37" xfId="1433"/>
    <cellStyle name="60% - Énfasis6 37 2" xfId="10757"/>
    <cellStyle name="60% - Énfasis6 37 3" xfId="47788"/>
    <cellStyle name="60% - Énfasis6 38" xfId="13605"/>
    <cellStyle name="60% - Énfasis6 38 2" xfId="17567"/>
    <cellStyle name="60% - Énfasis6 38 3" xfId="41066"/>
    <cellStyle name="60% - Énfasis6 39" xfId="30703"/>
    <cellStyle name="60% - Énfasis6 39 2" xfId="40187"/>
    <cellStyle name="60% - Énfasis6 39 3" xfId="21639"/>
    <cellStyle name="60% - Énfasis6 4" xfId="21496"/>
    <cellStyle name="60% - Énfasis6 4 2" xfId="31918"/>
    <cellStyle name="60% - Énfasis6 4 3" xfId="12917"/>
    <cellStyle name="60% - Énfasis6 4 4" xfId="28419"/>
    <cellStyle name="60% - Énfasis6 40" xfId="11643"/>
    <cellStyle name="60% - Énfasis6 40 2" xfId="3102"/>
    <cellStyle name="60% - Énfasis6 40 3" xfId="1774"/>
    <cellStyle name="60% - Énfasis6 41" xfId="25267"/>
    <cellStyle name="60% - Énfasis6 41 2" xfId="17477"/>
    <cellStyle name="60% - Énfasis6 41 3" xfId="9568"/>
    <cellStyle name="60% - Énfasis6 42" xfId="44764"/>
    <cellStyle name="60% - Énfasis6 42 2" xfId="1896"/>
    <cellStyle name="60% - Énfasis6 42 3" xfId="6997"/>
    <cellStyle name="60% - Énfasis6 43" xfId="27328"/>
    <cellStyle name="60% - Énfasis6 43 2" xfId="52343"/>
    <cellStyle name="60% - Énfasis6 43 3" xfId="16591"/>
    <cellStyle name="60% - Énfasis6 44" xfId="17989"/>
    <cellStyle name="60% - Énfasis6 44 2" xfId="6146"/>
    <cellStyle name="60% - Énfasis6 44 3" xfId="19914"/>
    <cellStyle name="60% - Énfasis6 45" xfId="418"/>
    <cellStyle name="60% - Énfasis6 45 2" xfId="46995"/>
    <cellStyle name="60% - Énfasis6 45 3" xfId="46878"/>
    <cellStyle name="60% - Énfasis6 46" xfId="10261"/>
    <cellStyle name="60% - Énfasis6 46 2" xfId="30432"/>
    <cellStyle name="60% - Énfasis6 46 3" xfId="46847"/>
    <cellStyle name="60% - Énfasis6 47" xfId="23075"/>
    <cellStyle name="60% - Énfasis6 47 2" xfId="9054"/>
    <cellStyle name="60% - Énfasis6 47 3" xfId="15978"/>
    <cellStyle name="60% - Énfasis6 48" xfId="13416"/>
    <cellStyle name="60% - Énfasis6 5" xfId="43473"/>
    <cellStyle name="60% - Énfasis6 5 2" xfId="1229"/>
    <cellStyle name="60% - Énfasis6 5 3" xfId="8559"/>
    <cellStyle name="60% - Énfasis6 5 4" xfId="12116"/>
    <cellStyle name="60% - Énfasis6 6" xfId="43813"/>
    <cellStyle name="60% - Énfasis6 6 2" xfId="23237"/>
    <cellStyle name="60% - Énfasis6 6 2 2" xfId="10418"/>
    <cellStyle name="60% - Énfasis6 6 3" xfId="27752"/>
    <cellStyle name="60% - Énfasis6 6 3 2" xfId="15722"/>
    <cellStyle name="60% - Énfasis6 7" xfId="31975"/>
    <cellStyle name="60% - Énfasis6 7 2" xfId="50952"/>
    <cellStyle name="60% - Énfasis6 7 2 2" xfId="30213"/>
    <cellStyle name="60% - Énfasis6 7 3" xfId="18845"/>
    <cellStyle name="60% - Énfasis6 7 3 2" xfId="14164"/>
    <cellStyle name="60% - Énfasis6 8" xfId="45158"/>
    <cellStyle name="60% - Énfasis6 8 2" xfId="29433"/>
    <cellStyle name="60% - Énfasis6 8 2 2" xfId="25221"/>
    <cellStyle name="60% - Énfasis6 8 3" xfId="12550"/>
    <cellStyle name="60% - Énfasis6 8 3 2" xfId="15919"/>
    <cellStyle name="60% - Énfasis6 9" xfId="25990"/>
    <cellStyle name="60% - Énfasis6 9 2" xfId="48795"/>
    <cellStyle name="60% - Énfasis6 9 2 2" xfId="1612"/>
    <cellStyle name="60% - Énfasis6 9 3" xfId="6015"/>
    <cellStyle name="60% - Énfasis6 9 3 2" xfId="11542"/>
    <cellStyle name="60% - アクセント 1" xfId="14248"/>
    <cellStyle name="60% - アクセント 2" xfId="49138"/>
    <cellStyle name="60% - アクセント 3" xfId="8650"/>
    <cellStyle name="60% - アクセント 4" xfId="24887"/>
    <cellStyle name="60% - アクセント 5" xfId="50532"/>
    <cellStyle name="60% - アクセント 6" xfId="16946"/>
    <cellStyle name="60% - 强调文字颜色 1" xfId="32778"/>
    <cellStyle name="60% - 强调文字颜色 2" xfId="7173"/>
    <cellStyle name="60% - 强调文字颜色 3" xfId="38767"/>
    <cellStyle name="60% - 强调文字颜色 4" xfId="34154"/>
    <cellStyle name="60% - 强调文字颜色 5" xfId="46670"/>
    <cellStyle name="60% - 强调文字颜色 6" xfId="23986"/>
    <cellStyle name="8" xfId="14824"/>
    <cellStyle name="A" xfId="6016"/>
    <cellStyle name="ac" xfId="5498"/>
    <cellStyle name="ac 2" xfId="46549"/>
    <cellStyle name="ac 2 2" xfId="41057"/>
    <cellStyle name="ac 3" xfId="17544"/>
    <cellStyle name="ac 4" xfId="40766"/>
    <cellStyle name="Accent1" xfId="40171"/>
    <cellStyle name="Accent1 10" xfId="3708"/>
    <cellStyle name="Accent1 10 2" xfId="16393"/>
    <cellStyle name="Accent1 10 3" xfId="38821"/>
    <cellStyle name="Accent1 11" xfId="35531"/>
    <cellStyle name="Accent1 11 2" xfId="11172"/>
    <cellStyle name="Accent1 11 3" xfId="4073"/>
    <cellStyle name="Accent1 12" xfId="42403"/>
    <cellStyle name="Accent1 12 2" xfId="7936"/>
    <cellStyle name="Accent1 12 3" xfId="20785"/>
    <cellStyle name="Accent1 13" xfId="32806"/>
    <cellStyle name="Accent1 13 2" xfId="13054"/>
    <cellStyle name="Accent1 13 3" xfId="29690"/>
    <cellStyle name="Accent1 14" xfId="26341"/>
    <cellStyle name="Accent1 14 2" xfId="2599"/>
    <cellStyle name="Accent1 14 3" xfId="11403"/>
    <cellStyle name="Accent1 15" xfId="4494"/>
    <cellStyle name="Accent1 15 2" xfId="10366"/>
    <cellStyle name="Accent1 15 3" xfId="38564"/>
    <cellStyle name="Accent1 16" xfId="14636"/>
    <cellStyle name="Accent1 16 2" xfId="25082"/>
    <cellStyle name="Accent1 16 3" xfId="45097"/>
    <cellStyle name="Accent1 17" xfId="42238"/>
    <cellStyle name="Accent1 17 2" xfId="38227"/>
    <cellStyle name="Accent1 17 3" xfId="11485"/>
    <cellStyle name="Accent1 18" xfId="44692"/>
    <cellStyle name="Accent1 18 2" xfId="1472"/>
    <cellStyle name="Accent1 18 3" xfId="29848"/>
    <cellStyle name="Accent1 19" xfId="36989"/>
    <cellStyle name="Accent1 19 2" xfId="42870"/>
    <cellStyle name="Accent1 19 3" xfId="21412"/>
    <cellStyle name="Accent1 2" xfId="9726"/>
    <cellStyle name="Accent1 2 2" xfId="2441"/>
    <cellStyle name="Accent1 2 3" xfId="30075"/>
    <cellStyle name="Accent1 20" xfId="1248"/>
    <cellStyle name="Accent1 20 2" xfId="6428"/>
    <cellStyle name="Accent1 20 3" xfId="2024"/>
    <cellStyle name="Accent1 21" xfId="32607"/>
    <cellStyle name="Accent1 21 2" xfId="48433"/>
    <cellStyle name="Accent1 21 3" xfId="39344"/>
    <cellStyle name="Accent1 22" xfId="49706"/>
    <cellStyle name="Accent1 22 2" xfId="39121"/>
    <cellStyle name="Accent1 22 3" xfId="23731"/>
    <cellStyle name="Accent1 23" xfId="31388"/>
    <cellStyle name="Accent1 23 2" xfId="354"/>
    <cellStyle name="Accent1 23 3" xfId="1089"/>
    <cellStyle name="Accent1 24" xfId="49641"/>
    <cellStyle name="Accent1 24 2" xfId="19352"/>
    <cellStyle name="Accent1 24 3" xfId="16597"/>
    <cellStyle name="Accent1 25" xfId="29911"/>
    <cellStyle name="Accent1 25 2" xfId="1278"/>
    <cellStyle name="Accent1 25 3" xfId="33209"/>
    <cellStyle name="Accent1 26" xfId="23939"/>
    <cellStyle name="Accent1 26 2" xfId="19018"/>
    <cellStyle name="Accent1 26 3" xfId="6741"/>
    <cellStyle name="Accent1 27" xfId="727"/>
    <cellStyle name="Accent1 27 2" xfId="2932"/>
    <cellStyle name="Accent1 27 3" xfId="10031"/>
    <cellStyle name="Accent1 28" xfId="13763"/>
    <cellStyle name="Accent1 28 2" xfId="7701"/>
    <cellStyle name="Accent1 28 3" xfId="28844"/>
    <cellStyle name="Accent1 29" xfId="46934"/>
    <cellStyle name="Accent1 29 2" xfId="30754"/>
    <cellStyle name="Accent1 29 3" xfId="50852"/>
    <cellStyle name="Accent1 3" xfId="51791"/>
    <cellStyle name="Accent1 3 2" xfId="431"/>
    <cellStyle name="Accent1 3 3" xfId="14053"/>
    <cellStyle name="Accent1 30" xfId="8008"/>
    <cellStyle name="Accent1 30 2" xfId="19398"/>
    <cellStyle name="Accent1 30 3" xfId="28276"/>
    <cellStyle name="Accent1 31" xfId="38169"/>
    <cellStyle name="Accent1 31 2" xfId="10630"/>
    <cellStyle name="Accent1 31 3" xfId="30955"/>
    <cellStyle name="Accent1 32" xfId="45145"/>
    <cellStyle name="Accent1 32 2" xfId="13100"/>
    <cellStyle name="Accent1 32 3" xfId="24387"/>
    <cellStyle name="Accent1 33" xfId="5781"/>
    <cellStyle name="Accent1 33 2" xfId="41744"/>
    <cellStyle name="Accent1 33 3" xfId="6500"/>
    <cellStyle name="Accent1 34" xfId="7831"/>
    <cellStyle name="Accent1 34 2" xfId="43155"/>
    <cellStyle name="Accent1 34 3" xfId="2245"/>
    <cellStyle name="Accent1 35" xfId="39440"/>
    <cellStyle name="Accent1 35 2" xfId="32359"/>
    <cellStyle name="Accent1 35 3" xfId="12631"/>
    <cellStyle name="Accent1 36" xfId="31146"/>
    <cellStyle name="Accent1 36 2" xfId="52865"/>
    <cellStyle name="Accent1 36 3" xfId="52327"/>
    <cellStyle name="Accent1 37" xfId="7268"/>
    <cellStyle name="Accent1 37 2" xfId="45526"/>
    <cellStyle name="Accent1 37 3" xfId="2354"/>
    <cellStyle name="Accent1 38" xfId="35355"/>
    <cellStyle name="Accent1 38 2" xfId="1211"/>
    <cellStyle name="Accent1 38 3" xfId="23339"/>
    <cellStyle name="Accent1 39" xfId="21767"/>
    <cellStyle name="Accent1 39 2" xfId="51915"/>
    <cellStyle name="Accent1 39 3" xfId="27075"/>
    <cellStyle name="Accent1 4" xfId="37996"/>
    <cellStyle name="Accent1 4 2" xfId="50332"/>
    <cellStyle name="Accent1 4 3" xfId="16379"/>
    <cellStyle name="Accent1 40" xfId="32241"/>
    <cellStyle name="Accent1 40 2" xfId="6014"/>
    <cellStyle name="Accent1 40 3" xfId="22626"/>
    <cellStyle name="Accent1 41" xfId="28092"/>
    <cellStyle name="Accent1 41 2" xfId="34574"/>
    <cellStyle name="Accent1 41 3" xfId="30719"/>
    <cellStyle name="Accent1 42" xfId="29359"/>
    <cellStyle name="Accent1 42 2" xfId="47980"/>
    <cellStyle name="Accent1 42 3" xfId="28594"/>
    <cellStyle name="Accent1 43" xfId="28274"/>
    <cellStyle name="Accent1 43 2" xfId="38253"/>
    <cellStyle name="Accent1 43 3" xfId="43216"/>
    <cellStyle name="Accent1 44" xfId="35392"/>
    <cellStyle name="Accent1 44 2" xfId="38100"/>
    <cellStyle name="Accent1 44 3" xfId="41670"/>
    <cellStyle name="Accent1 45" xfId="47203"/>
    <cellStyle name="Accent1 45 2" xfId="38310"/>
    <cellStyle name="Accent1 45 3" xfId="50290"/>
    <cellStyle name="Accent1 46" xfId="13274"/>
    <cellStyle name="Accent1 46 2" xfId="44291"/>
    <cellStyle name="Accent1 46 3" xfId="38395"/>
    <cellStyle name="Accent1 47" xfId="2578"/>
    <cellStyle name="Accent1 47 2" xfId="33352"/>
    <cellStyle name="Accent1 47 3" xfId="10006"/>
    <cellStyle name="Accent1 48" xfId="46575"/>
    <cellStyle name="Accent1 48 2" xfId="8898"/>
    <cellStyle name="Accent1 48 3" xfId="52"/>
    <cellStyle name="Accent1 49" xfId="51335"/>
    <cellStyle name="Accent1 49 2" xfId="41987"/>
    <cellStyle name="Accent1 49 3" xfId="27078"/>
    <cellStyle name="Accent1 5" xfId="35585"/>
    <cellStyle name="Accent1 5 2" xfId="35150"/>
    <cellStyle name="Accent1 5 3" xfId="13476"/>
    <cellStyle name="Accent1 50" xfId="52540"/>
    <cellStyle name="Accent1 50 2" xfId="2777"/>
    <cellStyle name="Accent1 50 3" xfId="19474"/>
    <cellStyle name="Accent1 51" xfId="35960"/>
    <cellStyle name="Accent1 51 2" xfId="41907"/>
    <cellStyle name="Accent1 51 3" xfId="43601"/>
    <cellStyle name="Accent1 52" xfId="22986"/>
    <cellStyle name="Accent1 52 2" xfId="22362"/>
    <cellStyle name="Accent1 52 3" xfId="10027"/>
    <cellStyle name="Accent1 53" xfId="32235"/>
    <cellStyle name="Accent1 53 2" xfId="21644"/>
    <cellStyle name="Accent1 53 3" xfId="49041"/>
    <cellStyle name="Accent1 54" xfId="34606"/>
    <cellStyle name="Accent1 54 2" xfId="325"/>
    <cellStyle name="Accent1 54 3" xfId="7557"/>
    <cellStyle name="Accent1 55" xfId="3279"/>
    <cellStyle name="Accent1 55 2" xfId="18038"/>
    <cellStyle name="Accent1 55 3" xfId="14678"/>
    <cellStyle name="Accent1 56" xfId="5317"/>
    <cellStyle name="Accent1 56 2" xfId="44624"/>
    <cellStyle name="Accent1 56 3" xfId="35506"/>
    <cellStyle name="Accent1 6" xfId="27281"/>
    <cellStyle name="Accent1 6 2" xfId="27881"/>
    <cellStyle name="Accent1 6 3" xfId="25330"/>
    <cellStyle name="Accent1 7" xfId="28784"/>
    <cellStyle name="Accent1 7 2" xfId="48919"/>
    <cellStyle name="Accent1 7 3" xfId="30088"/>
    <cellStyle name="Accent1 8" xfId="36773"/>
    <cellStyle name="Accent1 8 2" xfId="11221"/>
    <cellStyle name="Accent1 8 3" xfId="1826"/>
    <cellStyle name="Accent1 9" xfId="26631"/>
    <cellStyle name="Accent1 9 2" xfId="33718"/>
    <cellStyle name="Accent1 9 3" xfId="7520"/>
    <cellStyle name="Accent2" xfId="24785"/>
    <cellStyle name="Accent2 10" xfId="32138"/>
    <cellStyle name="Accent2 10 2" xfId="50068"/>
    <cellStyle name="Accent2 10 3" xfId="52597"/>
    <cellStyle name="Accent2 11" xfId="6123"/>
    <cellStyle name="Accent2 11 2" xfId="52409"/>
    <cellStyle name="Accent2 11 3" xfId="13614"/>
    <cellStyle name="Accent2 12" xfId="4009"/>
    <cellStyle name="Accent2 12 2" xfId="42255"/>
    <cellStyle name="Accent2 12 3" xfId="1196"/>
    <cellStyle name="Accent2 13" xfId="31608"/>
    <cellStyle name="Accent2 13 2" xfId="32427"/>
    <cellStyle name="Accent2 13 3" xfId="7925"/>
    <cellStyle name="Accent2 14" xfId="15583"/>
    <cellStyle name="Accent2 14 2" xfId="39918"/>
    <cellStyle name="Accent2 14 3" xfId="14598"/>
    <cellStyle name="Accent2 15" xfId="11517"/>
    <cellStyle name="Accent2 15 2" xfId="2069"/>
    <cellStyle name="Accent2 15 3" xfId="25002"/>
    <cellStyle name="Accent2 16" xfId="44683"/>
    <cellStyle name="Accent2 16 2" xfId="24043"/>
    <cellStyle name="Accent2 16 3" xfId="9730"/>
    <cellStyle name="Accent2 17" xfId="11020"/>
    <cellStyle name="Accent2 17 2" xfId="8290"/>
    <cellStyle name="Accent2 17 3" xfId="52278"/>
    <cellStyle name="Accent2 18" xfId="5638"/>
    <cellStyle name="Accent2 18 2" xfId="6166"/>
    <cellStyle name="Accent2 18 3" xfId="2427"/>
    <cellStyle name="Accent2 19" xfId="34499"/>
    <cellStyle name="Accent2 19 2" xfId="24027"/>
    <cellStyle name="Accent2 19 3" xfId="22129"/>
    <cellStyle name="Accent2 2" xfId="49416"/>
    <cellStyle name="Accent2 2 2" xfId="32718"/>
    <cellStyle name="Accent2 2 3" xfId="28270"/>
    <cellStyle name="Accent2 20" xfId="10178"/>
    <cellStyle name="Accent2 20 2" xfId="21190"/>
    <cellStyle name="Accent2 20 3" xfId="20176"/>
    <cellStyle name="Accent2 21" xfId="32485"/>
    <cellStyle name="Accent2 21 2" xfId="5704"/>
    <cellStyle name="Accent2 21 3" xfId="16191"/>
    <cellStyle name="Accent2 22" xfId="32902"/>
    <cellStyle name="Accent2 22 2" xfId="16969"/>
    <cellStyle name="Accent2 22 3" xfId="2677"/>
    <cellStyle name="Accent2 23" xfId="5908"/>
    <cellStyle name="Accent2 23 2" xfId="28595"/>
    <cellStyle name="Accent2 23 3" xfId="14845"/>
    <cellStyle name="Accent2 24" xfId="8086"/>
    <cellStyle name="Accent2 24 2" xfId="43068"/>
    <cellStyle name="Accent2 24 3" xfId="48294"/>
    <cellStyle name="Accent2 25" xfId="26795"/>
    <cellStyle name="Accent2 25 2" xfId="39701"/>
    <cellStyle name="Accent2 25 3" xfId="22736"/>
    <cellStyle name="Accent2 26" xfId="35393"/>
    <cellStyle name="Accent2 26 2" xfId="1272"/>
    <cellStyle name="Accent2 26 3" xfId="47551"/>
    <cellStyle name="Accent2 27" xfId="48445"/>
    <cellStyle name="Accent2 27 2" xfId="8074"/>
    <cellStyle name="Accent2 27 3" xfId="39621"/>
    <cellStyle name="Accent2 28" xfId="21626"/>
    <cellStyle name="Accent2 28 2" xfId="29793"/>
    <cellStyle name="Accent2 28 3" xfId="39297"/>
    <cellStyle name="Accent2 29" xfId="16206"/>
    <cellStyle name="Accent2 29 2" xfId="5321"/>
    <cellStyle name="Accent2 29 3" xfId="37145"/>
    <cellStyle name="Accent2 3" xfId="28806"/>
    <cellStyle name="Accent2 3 2" xfId="21355"/>
    <cellStyle name="Accent2 3 3" xfId="24910"/>
    <cellStyle name="Accent2 30" xfId="38391"/>
    <cellStyle name="Accent2 30 2" xfId="50215"/>
    <cellStyle name="Accent2 30 3" xfId="2369"/>
    <cellStyle name="Accent2 31" xfId="33432"/>
    <cellStyle name="Accent2 31 2" xfId="28734"/>
    <cellStyle name="Accent2 31 3" xfId="16116"/>
    <cellStyle name="Accent2 32" xfId="27379"/>
    <cellStyle name="Accent2 32 2" xfId="11039"/>
    <cellStyle name="Accent2 32 3" xfId="49554"/>
    <cellStyle name="Accent2 33" xfId="38211"/>
    <cellStyle name="Accent2 33 2" xfId="32903"/>
    <cellStyle name="Accent2 33 3" xfId="25461"/>
    <cellStyle name="Accent2 34" xfId="34150"/>
    <cellStyle name="Accent2 34 2" xfId="23073"/>
    <cellStyle name="Accent2 34 3" xfId="32129"/>
    <cellStyle name="Accent2 35" xfId="13668"/>
    <cellStyle name="Accent2 35 2" xfId="3129"/>
    <cellStyle name="Accent2 35 3" xfId="44713"/>
    <cellStyle name="Accent2 36" xfId="50467"/>
    <cellStyle name="Accent2 36 2" xfId="35737"/>
    <cellStyle name="Accent2 36 3" xfId="15656"/>
    <cellStyle name="Accent2 37" xfId="30530"/>
    <cellStyle name="Accent2 37 2" xfId="47145"/>
    <cellStyle name="Accent2 37 3" xfId="18784"/>
    <cellStyle name="Accent2 38" xfId="21406"/>
    <cellStyle name="Accent2 38 2" xfId="22812"/>
    <cellStyle name="Accent2 38 3" xfId="50146"/>
    <cellStyle name="Accent2 39" xfId="49006"/>
    <cellStyle name="Accent2 39 2" xfId="47367"/>
    <cellStyle name="Accent2 39 3" xfId="26915"/>
    <cellStyle name="Accent2 4" xfId="13661"/>
    <cellStyle name="Accent2 4 2" xfId="32912"/>
    <cellStyle name="Accent2 4 3" xfId="44959"/>
    <cellStyle name="Accent2 40" xfId="50295"/>
    <cellStyle name="Accent2 40 2" xfId="9314"/>
    <cellStyle name="Accent2 40 3" xfId="49871"/>
    <cellStyle name="Accent2 41" xfId="28178"/>
    <cellStyle name="Accent2 41 2" xfId="23742"/>
    <cellStyle name="Accent2 41 3" xfId="45342"/>
    <cellStyle name="Accent2 42" xfId="34804"/>
    <cellStyle name="Accent2 42 2" xfId="22560"/>
    <cellStyle name="Accent2 42 3" xfId="703"/>
    <cellStyle name="Accent2 43" xfId="18088"/>
    <cellStyle name="Accent2 43 2" xfId="13981"/>
    <cellStyle name="Accent2 43 3" xfId="3771"/>
    <cellStyle name="Accent2 44" xfId="29989"/>
    <cellStyle name="Accent2 44 2" xfId="762"/>
    <cellStyle name="Accent2 44 3" xfId="8443"/>
    <cellStyle name="Accent2 45" xfId="44653"/>
    <cellStyle name="Accent2 45 2" xfId="34380"/>
    <cellStyle name="Accent2 45 3" xfId="35752"/>
    <cellStyle name="Accent2 46" xfId="17605"/>
    <cellStyle name="Accent2 46 2" xfId="31633"/>
    <cellStyle name="Accent2 46 3" xfId="9975"/>
    <cellStyle name="Accent2 47" xfId="4371"/>
    <cellStyle name="Accent2 47 2" xfId="9104"/>
    <cellStyle name="Accent2 47 3" xfId="9764"/>
    <cellStyle name="Accent2 48" xfId="26866"/>
    <cellStyle name="Accent2 48 2" xfId="45740"/>
    <cellStyle name="Accent2 48 3" xfId="23362"/>
    <cellStyle name="Accent2 49" xfId="49902"/>
    <cellStyle name="Accent2 49 2" xfId="40506"/>
    <cellStyle name="Accent2 49 3" xfId="6538"/>
    <cellStyle name="Accent2 5" xfId="47897"/>
    <cellStyle name="Accent2 5 2" xfId="20914"/>
    <cellStyle name="Accent2 5 3" xfId="10958"/>
    <cellStyle name="Accent2 50" xfId="50710"/>
    <cellStyle name="Accent2 50 2" xfId="42491"/>
    <cellStyle name="Accent2 50 3" xfId="39136"/>
    <cellStyle name="Accent2 51" xfId="9021"/>
    <cellStyle name="Accent2 51 2" xfId="7380"/>
    <cellStyle name="Accent2 51 3" xfId="32284"/>
    <cellStyle name="Accent2 52" xfId="50101"/>
    <cellStyle name="Accent2 52 2" xfId="52924"/>
    <cellStyle name="Accent2 52 3" xfId="40228"/>
    <cellStyle name="Accent2 53" xfId="16336"/>
    <cellStyle name="Accent2 53 2" xfId="27524"/>
    <cellStyle name="Accent2 53 3" xfId="48891"/>
    <cellStyle name="Accent2 54" xfId="31009"/>
    <cellStyle name="Accent2 54 2" xfId="15578"/>
    <cellStyle name="Accent2 54 3" xfId="29209"/>
    <cellStyle name="Accent2 55" xfId="49068"/>
    <cellStyle name="Accent2 55 2" xfId="30030"/>
    <cellStyle name="Accent2 55 3" xfId="32089"/>
    <cellStyle name="Accent2 56" xfId="23777"/>
    <cellStyle name="Accent2 56 2" xfId="19827"/>
    <cellStyle name="Accent2 56 3" xfId="32205"/>
    <cellStyle name="Accent2 6" xfId="36397"/>
    <cellStyle name="Accent2 6 2" xfId="27209"/>
    <cellStyle name="Accent2 6 3" xfId="41912"/>
    <cellStyle name="Accent2 7" xfId="34424"/>
    <cellStyle name="Accent2 7 2" xfId="26586"/>
    <cellStyle name="Accent2 7 3" xfId="15363"/>
    <cellStyle name="Accent2 8" xfId="33465"/>
    <cellStyle name="Accent2 8 2" xfId="22744"/>
    <cellStyle name="Accent2 8 3" xfId="25447"/>
    <cellStyle name="Accent2 9" xfId="6103"/>
    <cellStyle name="Accent2 9 2" xfId="17255"/>
    <cellStyle name="Accent2 9 3" xfId="5783"/>
    <cellStyle name="Accent3" xfId="52824"/>
    <cellStyle name="Accent3 10" xfId="7455"/>
    <cellStyle name="Accent3 10 2" xfId="2975"/>
    <cellStyle name="Accent3 10 3" xfId="39795"/>
    <cellStyle name="Accent3 11" xfId="31922"/>
    <cellStyle name="Accent3 11 2" xfId="26441"/>
    <cellStyle name="Accent3 11 3" xfId="2515"/>
    <cellStyle name="Accent3 12" xfId="44842"/>
    <cellStyle name="Accent3 12 2" xfId="26874"/>
    <cellStyle name="Accent3 12 3" xfId="13184"/>
    <cellStyle name="Accent3 13" xfId="50454"/>
    <cellStyle name="Accent3 13 2" xfId="27024"/>
    <cellStyle name="Accent3 13 3" xfId="15808"/>
    <cellStyle name="Accent3 14" xfId="37764"/>
    <cellStyle name="Accent3 14 2" xfId="45016"/>
    <cellStyle name="Accent3 14 3" xfId="1150"/>
    <cellStyle name="Accent3 15" xfId="5224"/>
    <cellStyle name="Accent3 15 2" xfId="11186"/>
    <cellStyle name="Accent3 15 3" xfId="41709"/>
    <cellStyle name="Accent3 16" xfId="33824"/>
    <cellStyle name="Accent3 16 2" xfId="18406"/>
    <cellStyle name="Accent3 16 3" xfId="23369"/>
    <cellStyle name="Accent3 17" xfId="51787"/>
    <cellStyle name="Accent3 17 2" xfId="13381"/>
    <cellStyle name="Accent3 17 3" xfId="15695"/>
    <cellStyle name="Accent3 18" xfId="18043"/>
    <cellStyle name="Accent3 18 2" xfId="51270"/>
    <cellStyle name="Accent3 18 3" xfId="4428"/>
    <cellStyle name="Accent3 19" xfId="10425"/>
    <cellStyle name="Accent3 19 2" xfId="50521"/>
    <cellStyle name="Accent3 19 3" xfId="14216"/>
    <cellStyle name="Accent3 2" xfId="43135"/>
    <cellStyle name="Accent3 2 2" xfId="20059"/>
    <cellStyle name="Accent3 2 3" xfId="4750"/>
    <cellStyle name="Accent3 20" xfId="51370"/>
    <cellStyle name="Accent3 20 2" xfId="26518"/>
    <cellStyle name="Accent3 20 3" xfId="7656"/>
    <cellStyle name="Accent3 21" xfId="11342"/>
    <cellStyle name="Accent3 21 2" xfId="10664"/>
    <cellStyle name="Accent3 21 3" xfId="38561"/>
    <cellStyle name="Accent3 22" xfId="757"/>
    <cellStyle name="Accent3 22 2" xfId="27019"/>
    <cellStyle name="Accent3 22 3" xfId="13246"/>
    <cellStyle name="Accent3 23" xfId="17683"/>
    <cellStyle name="Accent3 23 2" xfId="10281"/>
    <cellStyle name="Accent3 23 3" xfId="1522"/>
    <cellStyle name="Accent3 24" xfId="33965"/>
    <cellStyle name="Accent3 24 2" xfId="8689"/>
    <cellStyle name="Accent3 24 3" xfId="12652"/>
    <cellStyle name="Accent3 25" xfId="21701"/>
    <cellStyle name="Accent3 25 2" xfId="4855"/>
    <cellStyle name="Accent3 25 3" xfId="27899"/>
    <cellStyle name="Accent3 26" xfId="48852"/>
    <cellStyle name="Accent3 26 2" xfId="32385"/>
    <cellStyle name="Accent3 26 3" xfId="48190"/>
    <cellStyle name="Accent3 27" xfId="5731"/>
    <cellStyle name="Accent3 27 2" xfId="21021"/>
    <cellStyle name="Accent3 27 3" xfId="6295"/>
    <cellStyle name="Accent3 28" xfId="43605"/>
    <cellStyle name="Accent3 28 2" xfId="46518"/>
    <cellStyle name="Accent3 28 3" xfId="9810"/>
    <cellStyle name="Accent3 29" xfId="16153"/>
    <cellStyle name="Accent3 29 2" xfId="19344"/>
    <cellStyle name="Accent3 29 3" xfId="6968"/>
    <cellStyle name="Accent3 3" xfId="31077"/>
    <cellStyle name="Accent3 3 2" xfId="28404"/>
    <cellStyle name="Accent3 3 3" xfId="26234"/>
    <cellStyle name="Accent3 30" xfId="6786"/>
    <cellStyle name="Accent3 30 2" xfId="18545"/>
    <cellStyle name="Accent3 30 3" xfId="2252"/>
    <cellStyle name="Accent3 31" xfId="46890"/>
    <cellStyle name="Accent3 31 2" xfId="33439"/>
    <cellStyle name="Accent3 31 3" xfId="41662"/>
    <cellStyle name="Accent3 32" xfId="14231"/>
    <cellStyle name="Accent3 32 2" xfId="23098"/>
    <cellStyle name="Accent3 32 3" xfId="23675"/>
    <cellStyle name="Accent3 33" xfId="10290"/>
    <cellStyle name="Accent3 33 2" xfId="32395"/>
    <cellStyle name="Accent3 33 3" xfId="6284"/>
    <cellStyle name="Accent3 34" xfId="12728"/>
    <cellStyle name="Accent3 34 2" xfId="29298"/>
    <cellStyle name="Accent3 34 3" xfId="18288"/>
    <cellStyle name="Accent3 35" xfId="52129"/>
    <cellStyle name="Accent3 35 2" xfId="45138"/>
    <cellStyle name="Accent3 35 3" xfId="24631"/>
    <cellStyle name="Accent3 36" xfId="9581"/>
    <cellStyle name="Accent3 36 2" xfId="14762"/>
    <cellStyle name="Accent3 36 3" xfId="23329"/>
    <cellStyle name="Accent3 37" xfId="50409"/>
    <cellStyle name="Accent3 37 2" xfId="51103"/>
    <cellStyle name="Accent3 37 3" xfId="27962"/>
    <cellStyle name="Accent3 38" xfId="49751"/>
    <cellStyle name="Accent3 38 2" xfId="26233"/>
    <cellStyle name="Accent3 38 3" xfId="33776"/>
    <cellStyle name="Accent3 39" xfId="38927"/>
    <cellStyle name="Accent3 39 2" xfId="16524"/>
    <cellStyle name="Accent3 39 3" xfId="49130"/>
    <cellStyle name="Accent3 4" xfId="50549"/>
    <cellStyle name="Accent3 4 2" xfId="9601"/>
    <cellStyle name="Accent3 4 3" xfId="46873"/>
    <cellStyle name="Accent3 40" xfId="41131"/>
    <cellStyle name="Accent3 40 2" xfId="45619"/>
    <cellStyle name="Accent3 40 3" xfId="46119"/>
    <cellStyle name="Accent3 41" xfId="30418"/>
    <cellStyle name="Accent3 41 2" xfId="26587"/>
    <cellStyle name="Accent3 41 3" xfId="42542"/>
    <cellStyle name="Accent3 42" xfId="9978"/>
    <cellStyle name="Accent3 42 2" xfId="48933"/>
    <cellStyle name="Accent3 42 3" xfId="25919"/>
    <cellStyle name="Accent3 43" xfId="20508"/>
    <cellStyle name="Accent3 43 2" xfId="34041"/>
    <cellStyle name="Accent3 43 3" xfId="34904"/>
    <cellStyle name="Accent3 44" xfId="36893"/>
    <cellStyle name="Accent3 44 2" xfId="52047"/>
    <cellStyle name="Accent3 44 3" xfId="46735"/>
    <cellStyle name="Accent3 45" xfId="751"/>
    <cellStyle name="Accent3 45 2" xfId="11863"/>
    <cellStyle name="Accent3 45 3" xfId="47638"/>
    <cellStyle name="Accent3 46" xfId="36799"/>
    <cellStyle name="Accent3 46 2" xfId="30416"/>
    <cellStyle name="Accent3 46 3" xfId="34781"/>
    <cellStyle name="Accent3 47" xfId="39319"/>
    <cellStyle name="Accent3 47 2" xfId="26633"/>
    <cellStyle name="Accent3 47 3" xfId="49140"/>
    <cellStyle name="Accent3 48" xfId="16124"/>
    <cellStyle name="Accent3 48 2" xfId="15701"/>
    <cellStyle name="Accent3 48 3" xfId="18410"/>
    <cellStyle name="Accent3 49" xfId="36540"/>
    <cellStyle name="Accent3 49 2" xfId="14912"/>
    <cellStyle name="Accent3 49 3" xfId="39408"/>
    <cellStyle name="Accent3 5" xfId="44802"/>
    <cellStyle name="Accent3 5 2" xfId="46402"/>
    <cellStyle name="Accent3 5 3" xfId="17815"/>
    <cellStyle name="Accent3 50" xfId="48522"/>
    <cellStyle name="Accent3 50 2" xfId="12650"/>
    <cellStyle name="Accent3 50 3" xfId="36959"/>
    <cellStyle name="Accent3 51" xfId="1193"/>
    <cellStyle name="Accent3 51 2" xfId="13078"/>
    <cellStyle name="Accent3 51 3" xfId="41177"/>
    <cellStyle name="Accent3 52" xfId="10673"/>
    <cellStyle name="Accent3 52 2" xfId="45030"/>
    <cellStyle name="Accent3 52 3" xfId="9708"/>
    <cellStyle name="Accent3 53" xfId="45751"/>
    <cellStyle name="Accent3 53 2" xfId="32107"/>
    <cellStyle name="Accent3 53 3" xfId="21800"/>
    <cellStyle name="Accent3 54" xfId="21993"/>
    <cellStyle name="Accent3 54 2" xfId="47486"/>
    <cellStyle name="Accent3 54 3" xfId="14435"/>
    <cellStyle name="Accent3 55" xfId="23903"/>
    <cellStyle name="Accent3 55 2" xfId="5087"/>
    <cellStyle name="Accent3 55 3" xfId="33317"/>
    <cellStyle name="Accent3 56" xfId="26707"/>
    <cellStyle name="Accent3 56 2" xfId="33516"/>
    <cellStyle name="Accent3 56 3" xfId="45606"/>
    <cellStyle name="Accent3 6" xfId="49322"/>
    <cellStyle name="Accent3 6 2" xfId="35421"/>
    <cellStyle name="Accent3 6 3" xfId="40355"/>
    <cellStyle name="Accent3 7" xfId="16419"/>
    <cellStyle name="Accent3 7 2" xfId="1718"/>
    <cellStyle name="Accent3 7 3" xfId="22562"/>
    <cellStyle name="Accent3 8" xfId="25484"/>
    <cellStyle name="Accent3 8 2" xfId="42719"/>
    <cellStyle name="Accent3 8 3" xfId="22953"/>
    <cellStyle name="Accent3 9" xfId="27728"/>
    <cellStyle name="Accent3 9 2" xfId="37349"/>
    <cellStyle name="Accent3 9 3" xfId="51675"/>
    <cellStyle name="Accent4" xfId="14258"/>
    <cellStyle name="Accent4 10" xfId="2540"/>
    <cellStyle name="Accent4 10 2" xfId="17012"/>
    <cellStyle name="Accent4 10 3" xfId="17100"/>
    <cellStyle name="Accent4 11" xfId="14391"/>
    <cellStyle name="Accent4 11 2" xfId="37359"/>
    <cellStyle name="Accent4 11 3" xfId="9860"/>
    <cellStyle name="Accent4 12" xfId="48372"/>
    <cellStyle name="Accent4 12 2" xfId="30851"/>
    <cellStyle name="Accent4 12 3" xfId="25634"/>
    <cellStyle name="Accent4 13" xfId="39321"/>
    <cellStyle name="Accent4 13 2" xfId="43922"/>
    <cellStyle name="Accent4 13 3" xfId="12664"/>
    <cellStyle name="Accent4 14" xfId="10426"/>
    <cellStyle name="Accent4 14 2" xfId="40701"/>
    <cellStyle name="Accent4 14 3" xfId="38143"/>
    <cellStyle name="Accent4 15" xfId="23065"/>
    <cellStyle name="Accent4 15 2" xfId="42746"/>
    <cellStyle name="Accent4 15 3" xfId="37851"/>
    <cellStyle name="Accent4 16" xfId="32724"/>
    <cellStyle name="Accent4 16 2" xfId="130"/>
    <cellStyle name="Accent4 16 3" xfId="33695"/>
    <cellStyle name="Accent4 17" xfId="3458"/>
    <cellStyle name="Accent4 17 2" xfId="3731"/>
    <cellStyle name="Accent4 17 3" xfId="46162"/>
    <cellStyle name="Accent4 18" xfId="32037"/>
    <cellStyle name="Accent4 18 2" xfId="26464"/>
    <cellStyle name="Accent4 18 3" xfId="9291"/>
    <cellStyle name="Accent4 19" xfId="46363"/>
    <cellStyle name="Accent4 19 2" xfId="45737"/>
    <cellStyle name="Accent4 19 3" xfId="7353"/>
    <cellStyle name="Accent4 2" xfId="28281"/>
    <cellStyle name="Accent4 2 2" xfId="676"/>
    <cellStyle name="Accent4 2 3" xfId="7902"/>
    <cellStyle name="Accent4 20" xfId="39120"/>
    <cellStyle name="Accent4 20 2" xfId="39772"/>
    <cellStyle name="Accent4 20 3" xfId="50326"/>
    <cellStyle name="Accent4 21" xfId="14119"/>
    <cellStyle name="Accent4 21 2" xfId="43080"/>
    <cellStyle name="Accent4 21 3" xfId="24503"/>
    <cellStyle name="Accent4 22" xfId="15714"/>
    <cellStyle name="Accent4 22 2" xfId="34115"/>
    <cellStyle name="Accent4 22 3" xfId="12196"/>
    <cellStyle name="Accent4 23" xfId="45460"/>
    <cellStyle name="Accent4 23 2" xfId="32564"/>
    <cellStyle name="Accent4 23 3" xfId="30976"/>
    <cellStyle name="Accent4 24" xfId="21182"/>
    <cellStyle name="Accent4 24 2" xfId="46702"/>
    <cellStyle name="Accent4 24 3" xfId="25948"/>
    <cellStyle name="Accent4 25" xfId="28077"/>
    <cellStyle name="Accent4 25 2" xfId="5319"/>
    <cellStyle name="Accent4 25 3" xfId="44538"/>
    <cellStyle name="Accent4 26" xfId="31104"/>
    <cellStyle name="Accent4 26 2" xfId="2968"/>
    <cellStyle name="Accent4 26 3" xfId="21746"/>
    <cellStyle name="Accent4 27" xfId="25762"/>
    <cellStyle name="Accent4 27 2" xfId="34935"/>
    <cellStyle name="Accent4 27 3" xfId="24579"/>
    <cellStyle name="Accent4 28" xfId="32041"/>
    <cellStyle name="Accent4 28 2" xfId="10548"/>
    <cellStyle name="Accent4 28 3" xfId="50947"/>
    <cellStyle name="Accent4 29" xfId="10083"/>
    <cellStyle name="Accent4 29 2" xfId="8402"/>
    <cellStyle name="Accent4 29 3" xfId="24488"/>
    <cellStyle name="Accent4 3" xfId="2689"/>
    <cellStyle name="Accent4 3 2" xfId="8293"/>
    <cellStyle name="Accent4 3 3" xfId="2662"/>
    <cellStyle name="Accent4 30" xfId="44981"/>
    <cellStyle name="Accent4 30 2" xfId="23464"/>
    <cellStyle name="Accent4 30 3" xfId="5875"/>
    <cellStyle name="Accent4 31" xfId="45468"/>
    <cellStyle name="Accent4 31 2" xfId="35434"/>
    <cellStyle name="Accent4 31 3" xfId="11243"/>
    <cellStyle name="Accent4 32" xfId="38929"/>
    <cellStyle name="Accent4 32 2" xfId="1131"/>
    <cellStyle name="Accent4 32 3" xfId="33720"/>
    <cellStyle name="Accent4 33" xfId="29033"/>
    <cellStyle name="Accent4 33 2" xfId="24733"/>
    <cellStyle name="Accent4 33 3" xfId="31472"/>
    <cellStyle name="Accent4 34" xfId="4657"/>
    <cellStyle name="Accent4 34 2" xfId="31478"/>
    <cellStyle name="Accent4 34 3" xfId="12"/>
    <cellStyle name="Accent4 35" xfId="48229"/>
    <cellStyle name="Accent4 35 2" xfId="23902"/>
    <cellStyle name="Accent4 35 3" xfId="28341"/>
    <cellStyle name="Accent4 36" xfId="6039"/>
    <cellStyle name="Accent4 36 2" xfId="23980"/>
    <cellStyle name="Accent4 36 3" xfId="7817"/>
    <cellStyle name="Accent4 37" xfId="20194"/>
    <cellStyle name="Accent4 37 2" xfId="31867"/>
    <cellStyle name="Accent4 37 3" xfId="40824"/>
    <cellStyle name="Accent4 38" xfId="24352"/>
    <cellStyle name="Accent4 38 2" xfId="37612"/>
    <cellStyle name="Accent4 38 3" xfId="12373"/>
    <cellStyle name="Accent4 39" xfId="24323"/>
    <cellStyle name="Accent4 39 2" xfId="4008"/>
    <cellStyle name="Accent4 39 3" xfId="47112"/>
    <cellStyle name="Accent4 4" xfId="29809"/>
    <cellStyle name="Accent4 4 2" xfId="6647"/>
    <cellStyle name="Accent4 4 3" xfId="40116"/>
    <cellStyle name="Accent4 40" xfId="40872"/>
    <cellStyle name="Accent4 40 2" xfId="30847"/>
    <cellStyle name="Accent4 40 3" xfId="28866"/>
    <cellStyle name="Accent4 41" xfId="19214"/>
    <cellStyle name="Accent4 41 2" xfId="53204"/>
    <cellStyle name="Accent4 41 3" xfId="13396"/>
    <cellStyle name="Accent4 42" xfId="6569"/>
    <cellStyle name="Accent4 42 2" xfId="48545"/>
    <cellStyle name="Accent4 42 3" xfId="810"/>
    <cellStyle name="Accent4 43" xfId="34961"/>
    <cellStyle name="Accent4 43 2" xfId="34521"/>
    <cellStyle name="Accent4 43 3" xfId="23118"/>
    <cellStyle name="Accent4 44" xfId="2461"/>
    <cellStyle name="Accent4 44 2" xfId="34558"/>
    <cellStyle name="Accent4 44 3" xfId="122"/>
    <cellStyle name="Accent4 45" xfId="47769"/>
    <cellStyle name="Accent4 45 2" xfId="6871"/>
    <cellStyle name="Accent4 45 3" xfId="29463"/>
    <cellStyle name="Accent4 46" xfId="8517"/>
    <cellStyle name="Accent4 46 2" xfId="22815"/>
    <cellStyle name="Accent4 46 3" xfId="28786"/>
    <cellStyle name="Accent4 47" xfId="7168"/>
    <cellStyle name="Accent4 47 2" xfId="48627"/>
    <cellStyle name="Accent4 47 3" xfId="50554"/>
    <cellStyle name="Accent4 48" xfId="24890"/>
    <cellStyle name="Accent4 48 2" xfId="53282"/>
    <cellStyle name="Accent4 48 3" xfId="45437"/>
    <cellStyle name="Accent4 49" xfId="22544"/>
    <cellStyle name="Accent4 49 2" xfId="5081"/>
    <cellStyle name="Accent4 49 3" xfId="15920"/>
    <cellStyle name="Accent4 5" xfId="17533"/>
    <cellStyle name="Accent4 5 2" xfId="36310"/>
    <cellStyle name="Accent4 5 3" xfId="47725"/>
    <cellStyle name="Accent4 50" xfId="6933"/>
    <cellStyle name="Accent4 50 2" xfId="21578"/>
    <cellStyle name="Accent4 50 3" xfId="5548"/>
    <cellStyle name="Accent4 51" xfId="47391"/>
    <cellStyle name="Accent4 51 2" xfId="48430"/>
    <cellStyle name="Accent4 51 3" xfId="52191"/>
    <cellStyle name="Accent4 52" xfId="5453"/>
    <cellStyle name="Accent4 52 2" xfId="25701"/>
    <cellStyle name="Accent4 52 3" xfId="42855"/>
    <cellStyle name="Accent4 53" xfId="17262"/>
    <cellStyle name="Accent4 53 2" xfId="15147"/>
    <cellStyle name="Accent4 53 3" xfId="35425"/>
    <cellStyle name="Accent4 54" xfId="21146"/>
    <cellStyle name="Accent4 54 2" xfId="19638"/>
    <cellStyle name="Accent4 54 3" xfId="26900"/>
    <cellStyle name="Accent4 55" xfId="4348"/>
    <cellStyle name="Accent4 55 2" xfId="40976"/>
    <cellStyle name="Accent4 55 3" xfId="15834"/>
    <cellStyle name="Accent4 56" xfId="16059"/>
    <cellStyle name="Accent4 56 2" xfId="19572"/>
    <cellStyle name="Accent4 56 3" xfId="7356"/>
    <cellStyle name="Accent4 6" xfId="7740"/>
    <cellStyle name="Accent4 6 2" xfId="94"/>
    <cellStyle name="Accent4 6 3" xfId="8269"/>
    <cellStyle name="Accent4 7" xfId="16615"/>
    <cellStyle name="Accent4 7 2" xfId="41335"/>
    <cellStyle name="Accent4 7 3" xfId="7906"/>
    <cellStyle name="Accent4 8" xfId="23380"/>
    <cellStyle name="Accent4 8 2" xfId="28927"/>
    <cellStyle name="Accent4 8 3" xfId="49069"/>
    <cellStyle name="Accent4 9" xfId="37250"/>
    <cellStyle name="Accent4 9 2" xfId="9308"/>
    <cellStyle name="Accent4 9 3" xfId="51264"/>
    <cellStyle name="Accent5" xfId="36272"/>
    <cellStyle name="Accent5 10" xfId="30007"/>
    <cellStyle name="Accent5 10 2" xfId="2190"/>
    <cellStyle name="Accent5 10 3" xfId="52073"/>
    <cellStyle name="Accent5 11" xfId="3839"/>
    <cellStyle name="Accent5 11 2" xfId="11419"/>
    <cellStyle name="Accent5 11 3" xfId="10848"/>
    <cellStyle name="Accent5 12" xfId="22002"/>
    <cellStyle name="Accent5 12 2" xfId="24858"/>
    <cellStyle name="Accent5 12 3" xfId="9146"/>
    <cellStyle name="Accent5 13" xfId="12476"/>
    <cellStyle name="Accent5 13 2" xfId="5157"/>
    <cellStyle name="Accent5 13 3" xfId="4082"/>
    <cellStyle name="Accent5 14" xfId="32892"/>
    <cellStyle name="Accent5 14 2" xfId="27572"/>
    <cellStyle name="Accent5 14 3" xfId="12485"/>
    <cellStyle name="Accent5 15" xfId="13586"/>
    <cellStyle name="Accent5 15 2" xfId="18872"/>
    <cellStyle name="Accent5 15 3" xfId="4933"/>
    <cellStyle name="Accent5 16" xfId="37588"/>
    <cellStyle name="Accent5 16 2" xfId="30964"/>
    <cellStyle name="Accent5 16 3" xfId="35088"/>
    <cellStyle name="Accent5 17" xfId="30343"/>
    <cellStyle name="Accent5 17 2" xfId="2896"/>
    <cellStyle name="Accent5 17 3" xfId="34124"/>
    <cellStyle name="Accent5 18" xfId="37742"/>
    <cellStyle name="Accent5 18 2" xfId="51965"/>
    <cellStyle name="Accent5 18 3" xfId="23488"/>
    <cellStyle name="Accent5 19" xfId="27998"/>
    <cellStyle name="Accent5 19 2" xfId="2980"/>
    <cellStyle name="Accent5 19 3" xfId="39646"/>
    <cellStyle name="Accent5 2" xfId="12597"/>
    <cellStyle name="Accent5 2 2" xfId="40593"/>
    <cellStyle name="Accent5 2 3" xfId="49035"/>
    <cellStyle name="Accent5 20" xfId="10690"/>
    <cellStyle name="Accent5 20 2" xfId="51203"/>
    <cellStyle name="Accent5 20 3" xfId="28788"/>
    <cellStyle name="Accent5 21" xfId="40547"/>
    <cellStyle name="Accent5 21 2" xfId="45726"/>
    <cellStyle name="Accent5 21 3" xfId="15000"/>
    <cellStyle name="Accent5 22" xfId="830"/>
    <cellStyle name="Accent5 22 2" xfId="28537"/>
    <cellStyle name="Accent5 22 3" xfId="46944"/>
    <cellStyle name="Accent5 23" xfId="6297"/>
    <cellStyle name="Accent5 23 2" xfId="34063"/>
    <cellStyle name="Accent5 23 3" xfId="46931"/>
    <cellStyle name="Accent5 24" xfId="2575"/>
    <cellStyle name="Accent5 24 2" xfId="8299"/>
    <cellStyle name="Accent5 24 3" xfId="34421"/>
    <cellStyle name="Accent5 25" xfId="52857"/>
    <cellStyle name="Accent5 25 2" xfId="4113"/>
    <cellStyle name="Accent5 25 3" xfId="26137"/>
    <cellStyle name="Accent5 26" xfId="24747"/>
    <cellStyle name="Accent5 26 2" xfId="35429"/>
    <cellStyle name="Accent5 26 3" xfId="11016"/>
    <cellStyle name="Accent5 27" xfId="7336"/>
    <cellStyle name="Accent5 27 2" xfId="37740"/>
    <cellStyle name="Accent5 27 3" xfId="22859"/>
    <cellStyle name="Accent5 28" xfId="7889"/>
    <cellStyle name="Accent5 28 2" xfId="16525"/>
    <cellStyle name="Accent5 28 3" xfId="41677"/>
    <cellStyle name="Accent5 29" xfId="52531"/>
    <cellStyle name="Accent5 29 2" xfId="28779"/>
    <cellStyle name="Accent5 29 3" xfId="50498"/>
    <cellStyle name="Accent5 3" xfId="35921"/>
    <cellStyle name="Accent5 3 2" xfId="51942"/>
    <cellStyle name="Accent5 3 3" xfId="39151"/>
    <cellStyle name="Accent5 30" xfId="38647"/>
    <cellStyle name="Accent5 30 2" xfId="52530"/>
    <cellStyle name="Accent5 30 3" xfId="42765"/>
    <cellStyle name="Accent5 31" xfId="40817"/>
    <cellStyle name="Accent5 31 2" xfId="46685"/>
    <cellStyle name="Accent5 31 3" xfId="2523"/>
    <cellStyle name="Accent5 32" xfId="53283"/>
    <cellStyle name="Accent5 32 2" xfId="20334"/>
    <cellStyle name="Accent5 32 3" xfId="5025"/>
    <cellStyle name="Accent5 33" xfId="9288"/>
    <cellStyle name="Accent5 33 2" xfId="31991"/>
    <cellStyle name="Accent5 33 3" xfId="21723"/>
    <cellStyle name="Accent5 34" xfId="41641"/>
    <cellStyle name="Accent5 34 2" xfId="28699"/>
    <cellStyle name="Accent5 34 3" xfId="45457"/>
    <cellStyle name="Accent5 35" xfId="45156"/>
    <cellStyle name="Accent5 35 2" xfId="12107"/>
    <cellStyle name="Accent5 35 3" xfId="10048"/>
    <cellStyle name="Accent5 36" xfId="41796"/>
    <cellStyle name="Accent5 36 2" xfId="27476"/>
    <cellStyle name="Accent5 36 3" xfId="20721"/>
    <cellStyle name="Accent5 37" xfId="34508"/>
    <cellStyle name="Accent5 37 2" xfId="50935"/>
    <cellStyle name="Accent5 37 3" xfId="48900"/>
    <cellStyle name="Accent5 38" xfId="19135"/>
    <cellStyle name="Accent5 38 2" xfId="46753"/>
    <cellStyle name="Accent5 38 3" xfId="29266"/>
    <cellStyle name="Accent5 39" xfId="20614"/>
    <cellStyle name="Accent5 39 2" xfId="17252"/>
    <cellStyle name="Accent5 39 3" xfId="519"/>
    <cellStyle name="Accent5 4" xfId="23443"/>
    <cellStyle name="Accent5 4 2" xfId="21972"/>
    <cellStyle name="Accent5 4 3" xfId="38496"/>
    <cellStyle name="Accent5 40" xfId="36147"/>
    <cellStyle name="Accent5 40 2" xfId="14157"/>
    <cellStyle name="Accent5 40 3" xfId="26823"/>
    <cellStyle name="Accent5 41" xfId="5935"/>
    <cellStyle name="Accent5 41 2" xfId="51405"/>
    <cellStyle name="Accent5 41 3" xfId="49753"/>
    <cellStyle name="Accent5 42" xfId="46322"/>
    <cellStyle name="Accent5 42 2" xfId="2324"/>
    <cellStyle name="Accent5 42 3" xfId="40265"/>
    <cellStyle name="Accent5 43" xfId="19536"/>
    <cellStyle name="Accent5 43 2" xfId="22852"/>
    <cellStyle name="Accent5 43 3" xfId="18461"/>
    <cellStyle name="Accent5 44" xfId="50067"/>
    <cellStyle name="Accent5 44 2" xfId="51964"/>
    <cellStyle name="Accent5 44 3" xfId="30443"/>
    <cellStyle name="Accent5 45" xfId="11487"/>
    <cellStyle name="Accent5 45 2" xfId="15008"/>
    <cellStyle name="Accent5 45 3" xfId="15844"/>
    <cellStyle name="Accent5 46" xfId="26145"/>
    <cellStyle name="Accent5 46 2" xfId="29015"/>
    <cellStyle name="Accent5 46 3" xfId="42132"/>
    <cellStyle name="Accent5 47" xfId="27506"/>
    <cellStyle name="Accent5 47 2" xfId="36552"/>
    <cellStyle name="Accent5 47 3" xfId="45351"/>
    <cellStyle name="Accent5 48" xfId="33676"/>
    <cellStyle name="Accent5 48 2" xfId="18661"/>
    <cellStyle name="Accent5 48 3" xfId="16550"/>
    <cellStyle name="Accent5 49" xfId="52813"/>
    <cellStyle name="Accent5 49 2" xfId="45340"/>
    <cellStyle name="Accent5 49 3" xfId="34086"/>
    <cellStyle name="Accent5 5" xfId="8980"/>
    <cellStyle name="Accent5 5 2" xfId="10514"/>
    <cellStyle name="Accent5 5 3" xfId="16402"/>
    <cellStyle name="Accent5 50" xfId="1018"/>
    <cellStyle name="Accent5 50 2" xfId="38089"/>
    <cellStyle name="Accent5 50 3" xfId="35145"/>
    <cellStyle name="Accent5 51" xfId="33995"/>
    <cellStyle name="Accent5 51 2" xfId="44239"/>
    <cellStyle name="Accent5 51 3" xfId="50861"/>
    <cellStyle name="Accent5 52" xfId="50608"/>
    <cellStyle name="Accent5 52 2" xfId="7954"/>
    <cellStyle name="Accent5 52 3" xfId="38646"/>
    <cellStyle name="Accent5 53" xfId="21140"/>
    <cellStyle name="Accent5 53 2" xfId="14332"/>
    <cellStyle name="Accent5 53 3" xfId="20074"/>
    <cellStyle name="Accent5 54" xfId="26083"/>
    <cellStyle name="Accent5 54 2" xfId="29187"/>
    <cellStyle name="Accent5 54 3" xfId="23683"/>
    <cellStyle name="Accent5 55" xfId="50862"/>
    <cellStyle name="Accent5 55 2" xfId="51265"/>
    <cellStyle name="Accent5 55 3" xfId="43215"/>
    <cellStyle name="Accent5 56" xfId="44564"/>
    <cellStyle name="Accent5 56 2" xfId="32924"/>
    <cellStyle name="Accent5 56 3" xfId="26469"/>
    <cellStyle name="Accent5 6" xfId="40870"/>
    <cellStyle name="Accent5 6 2" xfId="16273"/>
    <cellStyle name="Accent5 6 3" xfId="29753"/>
    <cellStyle name="Accent5 7" xfId="22671"/>
    <cellStyle name="Accent5 7 2" xfId="37055"/>
    <cellStyle name="Accent5 7 3" xfId="30807"/>
    <cellStyle name="Accent5 8" xfId="33344"/>
    <cellStyle name="Accent5 8 2" xfId="48044"/>
    <cellStyle name="Accent5 8 3" xfId="7692"/>
    <cellStyle name="Accent5 9" xfId="30787"/>
    <cellStyle name="Accent5 9 2" xfId="35413"/>
    <cellStyle name="Accent5 9 3" xfId="20592"/>
    <cellStyle name="Accent6" xfId="18419"/>
    <cellStyle name="Accent6 10" xfId="28064"/>
    <cellStyle name="Accent6 10 2" xfId="38504"/>
    <cellStyle name="Accent6 10 3" xfId="32685"/>
    <cellStyle name="Accent6 11" xfId="16055"/>
    <cellStyle name="Accent6 11 2" xfId="6896"/>
    <cellStyle name="Accent6 11 3" xfId="40467"/>
    <cellStyle name="Accent6 12" xfId="3372"/>
    <cellStyle name="Accent6 12 2" xfId="42667"/>
    <cellStyle name="Accent6 12 3" xfId="37781"/>
    <cellStyle name="Accent6 13" xfId="10328"/>
    <cellStyle name="Accent6 13 2" xfId="50468"/>
    <cellStyle name="Accent6 13 3" xfId="46158"/>
    <cellStyle name="Accent6 14" xfId="45928"/>
    <cellStyle name="Accent6 14 2" xfId="12205"/>
    <cellStyle name="Accent6 14 3" xfId="9825"/>
    <cellStyle name="Accent6 15" xfId="36928"/>
    <cellStyle name="Accent6 15 2" xfId="29454"/>
    <cellStyle name="Accent6 15 3" xfId="27340"/>
    <cellStyle name="Accent6 16" xfId="22735"/>
    <cellStyle name="Accent6 16 2" xfId="390"/>
    <cellStyle name="Accent6 16 3" xfId="52200"/>
    <cellStyle name="Accent6 17" xfId="13194"/>
    <cellStyle name="Accent6 17 2" xfId="27514"/>
    <cellStyle name="Accent6 17 3" xfId="36199"/>
    <cellStyle name="Accent6 18" xfId="26527"/>
    <cellStyle name="Accent6 18 2" xfId="46599"/>
    <cellStyle name="Accent6 18 3" xfId="42994"/>
    <cellStyle name="Accent6 19" xfId="26988"/>
    <cellStyle name="Accent6 19 2" xfId="29119"/>
    <cellStyle name="Accent6 19 3" xfId="19680"/>
    <cellStyle name="Accent6 2" xfId="32764"/>
    <cellStyle name="Accent6 2 2" xfId="2801"/>
    <cellStyle name="Accent6 2 3" xfId="22092"/>
    <cellStyle name="Accent6 20" xfId="6434"/>
    <cellStyle name="Accent6 20 2" xfId="12670"/>
    <cellStyle name="Accent6 20 3" xfId="24803"/>
    <cellStyle name="Accent6 21" xfId="4280"/>
    <cellStyle name="Accent6 21 2" xfId="36859"/>
    <cellStyle name="Accent6 21 3" xfId="43980"/>
    <cellStyle name="Accent6 22" xfId="15376"/>
    <cellStyle name="Accent6 22 2" xfId="20526"/>
    <cellStyle name="Accent6 22 3" xfId="6867"/>
    <cellStyle name="Accent6 23" xfId="43563"/>
    <cellStyle name="Accent6 23 2" xfId="26708"/>
    <cellStyle name="Accent6 23 3" xfId="51261"/>
    <cellStyle name="Accent6 24" xfId="10663"/>
    <cellStyle name="Accent6 24 2" xfId="502"/>
    <cellStyle name="Accent6 24 3" xfId="1106"/>
    <cellStyle name="Accent6 25" xfId="28794"/>
    <cellStyle name="Accent6 25 2" xfId="53040"/>
    <cellStyle name="Accent6 25 3" xfId="28992"/>
    <cellStyle name="Accent6 26" xfId="27933"/>
    <cellStyle name="Accent6 26 2" xfId="18667"/>
    <cellStyle name="Accent6 26 3" xfId="20784"/>
    <cellStyle name="Accent6 27" xfId="38824"/>
    <cellStyle name="Accent6 27 2" xfId="39051"/>
    <cellStyle name="Accent6 27 3" xfId="4545"/>
    <cellStyle name="Accent6 28" xfId="50557"/>
    <cellStyle name="Accent6 28 2" xfId="8681"/>
    <cellStyle name="Accent6 28 3" xfId="528"/>
    <cellStyle name="Accent6 29" xfId="33796"/>
    <cellStyle name="Accent6 29 2" xfId="19030"/>
    <cellStyle name="Accent6 29 3" xfId="51155"/>
    <cellStyle name="Accent6 3" xfId="3730"/>
    <cellStyle name="Accent6 3 2" xfId="26413"/>
    <cellStyle name="Accent6 3 3" xfId="23876"/>
    <cellStyle name="Accent6 30" xfId="49057"/>
    <cellStyle name="Accent6 30 2" xfId="6901"/>
    <cellStyle name="Accent6 30 3" xfId="36888"/>
    <cellStyle name="Accent6 31" xfId="10299"/>
    <cellStyle name="Accent6 31 2" xfId="29246"/>
    <cellStyle name="Accent6 31 3" xfId="24466"/>
    <cellStyle name="Accent6 32" xfId="30646"/>
    <cellStyle name="Accent6 32 2" xfId="2107"/>
    <cellStyle name="Accent6 32 3" xfId="51408"/>
    <cellStyle name="Accent6 33" xfId="9006"/>
    <cellStyle name="Accent6 33 2" xfId="14456"/>
    <cellStyle name="Accent6 33 3" xfId="5461"/>
    <cellStyle name="Accent6 34" xfId="21314"/>
    <cellStyle name="Accent6 34 2" xfId="52497"/>
    <cellStyle name="Accent6 34 3" xfId="35736"/>
    <cellStyle name="Accent6 35" xfId="22587"/>
    <cellStyle name="Accent6 35 2" xfId="28963"/>
    <cellStyle name="Accent6 35 3" xfId="3690"/>
    <cellStyle name="Accent6 36" xfId="18627"/>
    <cellStyle name="Accent6 36 2" xfId="28522"/>
    <cellStyle name="Accent6 36 3" xfId="50057"/>
    <cellStyle name="Accent6 37" xfId="29021"/>
    <cellStyle name="Accent6 37 2" xfId="48544"/>
    <cellStyle name="Accent6 37 3" xfId="27832"/>
    <cellStyle name="Accent6 38" xfId="12092"/>
    <cellStyle name="Accent6 38 2" xfId="42587"/>
    <cellStyle name="Accent6 38 3" xfId="22664"/>
    <cellStyle name="Accent6 39" xfId="39228"/>
    <cellStyle name="Accent6 39 2" xfId="51267"/>
    <cellStyle name="Accent6 39 3" xfId="48728"/>
    <cellStyle name="Accent6 4" xfId="18443"/>
    <cellStyle name="Accent6 4 2" xfId="50145"/>
    <cellStyle name="Accent6 4 3" xfId="13359"/>
    <cellStyle name="Accent6 40" xfId="51610"/>
    <cellStyle name="Accent6 40 2" xfId="39271"/>
    <cellStyle name="Accent6 40 3" xfId="48663"/>
    <cellStyle name="Accent6 41" xfId="2620"/>
    <cellStyle name="Accent6 41 2" xfId="26454"/>
    <cellStyle name="Accent6 41 3" xfId="28206"/>
    <cellStyle name="Accent6 42" xfId="18264"/>
    <cellStyle name="Accent6 42 2" xfId="28513"/>
    <cellStyle name="Accent6 42 3" xfId="13600"/>
    <cellStyle name="Accent6 43" xfId="40556"/>
    <cellStyle name="Accent6 43 2" xfId="51069"/>
    <cellStyle name="Accent6 43 3" xfId="15346"/>
    <cellStyle name="Accent6 44" xfId="8784"/>
    <cellStyle name="Accent6 44 2" xfId="12599"/>
    <cellStyle name="Accent6 44 3" xfId="35556"/>
    <cellStyle name="Accent6 45" xfId="22690"/>
    <cellStyle name="Accent6 45 2" xfId="30934"/>
    <cellStyle name="Accent6 45 3" xfId="4345"/>
    <cellStyle name="Accent6 46" xfId="15720"/>
    <cellStyle name="Accent6 46 2" xfId="23276"/>
    <cellStyle name="Accent6 46 3" xfId="40562"/>
    <cellStyle name="Accent6 47" xfId="31459"/>
    <cellStyle name="Accent6 47 2" xfId="14710"/>
    <cellStyle name="Accent6 47 3" xfId="52250"/>
    <cellStyle name="Accent6 48" xfId="18341"/>
    <cellStyle name="Accent6 48 2" xfId="37798"/>
    <cellStyle name="Accent6 48 3" xfId="49884"/>
    <cellStyle name="Accent6 49" xfId="28988"/>
    <cellStyle name="Accent6 49 2" xfId="43226"/>
    <cellStyle name="Accent6 49 3" xfId="25414"/>
    <cellStyle name="Accent6 5" xfId="44782"/>
    <cellStyle name="Accent6 5 2" xfId="32122"/>
    <cellStyle name="Accent6 5 3" xfId="51160"/>
    <cellStyle name="Accent6 50" xfId="18112"/>
    <cellStyle name="Accent6 50 2" xfId="21129"/>
    <cellStyle name="Accent6 50 3" xfId="14415"/>
    <cellStyle name="Accent6 51" xfId="15762"/>
    <cellStyle name="Accent6 51 2" xfId="25660"/>
    <cellStyle name="Accent6 51 3" xfId="50218"/>
    <cellStyle name="Accent6 52" xfId="37898"/>
    <cellStyle name="Accent6 52 2" xfId="30313"/>
    <cellStyle name="Accent6 52 3" xfId="5752"/>
    <cellStyle name="Accent6 53" xfId="6851"/>
    <cellStyle name="Accent6 53 2" xfId="19495"/>
    <cellStyle name="Accent6 53 3" xfId="1911"/>
    <cellStyle name="Accent6 54" xfId="7252"/>
    <cellStyle name="Accent6 54 2" xfId="33094"/>
    <cellStyle name="Accent6 54 3" xfId="14591"/>
    <cellStyle name="Accent6 55" xfId="42710"/>
    <cellStyle name="Accent6 55 2" xfId="32842"/>
    <cellStyle name="Accent6 55 3" xfId="443"/>
    <cellStyle name="Accent6 56" xfId="39377"/>
    <cellStyle name="Accent6 56 2" xfId="33461"/>
    <cellStyle name="Accent6 56 3" xfId="6878"/>
    <cellStyle name="Accent6 6" xfId="13523"/>
    <cellStyle name="Accent6 6 2" xfId="24384"/>
    <cellStyle name="Accent6 6 3" xfId="48006"/>
    <cellStyle name="Accent6 7" xfId="45728"/>
    <cellStyle name="Accent6 7 2" xfId="29901"/>
    <cellStyle name="Accent6 7 3" xfId="33926"/>
    <cellStyle name="Accent6 8" xfId="52652"/>
    <cellStyle name="Accent6 8 2" xfId="16448"/>
    <cellStyle name="Accent6 8 3" xfId="50746"/>
    <cellStyle name="Accent6 9" xfId="31933"/>
    <cellStyle name="Accent6 9 2" xfId="26585"/>
    <cellStyle name="Accent6 9 3" xfId="47100"/>
    <cellStyle name="Account Heading" xfId="21431"/>
    <cellStyle name="Account Heading 10" xfId="11997"/>
    <cellStyle name="Account Heading 10 2" xfId="43815"/>
    <cellStyle name="Account Heading 10 3" xfId="30652"/>
    <cellStyle name="Account Heading 11" xfId="15917"/>
    <cellStyle name="Account Heading 11 2" xfId="10943"/>
    <cellStyle name="Account Heading 11 3" xfId="24008"/>
    <cellStyle name="Account Heading 12" xfId="19110"/>
    <cellStyle name="Account Heading 12 2" xfId="22998"/>
    <cellStyle name="Account Heading 12 3" xfId="37474"/>
    <cellStyle name="Account Heading 13" xfId="21875"/>
    <cellStyle name="Account Heading 14" xfId="15703"/>
    <cellStyle name="Account Heading 2" xfId="43828"/>
    <cellStyle name="Account Heading 2 2" xfId="14379"/>
    <cellStyle name="Account Heading 2 3" xfId="36602"/>
    <cellStyle name="Account Heading 3" xfId="5903"/>
    <cellStyle name="Account Heading 3 2" xfId="31049"/>
    <cellStyle name="Account Heading 3 3" xfId="27098"/>
    <cellStyle name="Account Heading 4" xfId="20321"/>
    <cellStyle name="Account Heading 4 2" xfId="6584"/>
    <cellStyle name="Account Heading 4 3" xfId="52108"/>
    <cellStyle name="Account Heading 5" xfId="45756"/>
    <cellStyle name="Account Heading 5 2" xfId="40097"/>
    <cellStyle name="Account Heading 5 3" xfId="18670"/>
    <cellStyle name="Account Heading 6" xfId="33861"/>
    <cellStyle name="Account Heading 6 2" xfId="38102"/>
    <cellStyle name="Account Heading 6 3" xfId="6547"/>
    <cellStyle name="Account Heading 7" xfId="2208"/>
    <cellStyle name="Account Heading 7 2" xfId="7945"/>
    <cellStyle name="Account Heading 7 3" xfId="52007"/>
    <cellStyle name="Account Heading 8" xfId="49864"/>
    <cellStyle name="Account Heading 8 2" xfId="34820"/>
    <cellStyle name="Account Heading 8 3" xfId="11560"/>
    <cellStyle name="Account Heading 9" xfId="27521"/>
    <cellStyle name="Account Heading 9 2" xfId="86"/>
    <cellStyle name="Account Heading 9 3" xfId="51354"/>
    <cellStyle name="Account Heading_Marlin" xfId="15383"/>
    <cellStyle name="accounting" xfId="26384"/>
    <cellStyle name="accounting - (0)" xfId="13406"/>
    <cellStyle name="accounting - (0) 2" xfId="16058"/>
    <cellStyle name="accounting - (0) 2 2" xfId="52834"/>
    <cellStyle name="accounting - (0) 2 3" xfId="48824"/>
    <cellStyle name="accounting - (0) 3" xfId="44004"/>
    <cellStyle name="accounting - (0) 3 2" xfId="1732"/>
    <cellStyle name="accounting - (0) 3 3" xfId="6257"/>
    <cellStyle name="accounting - (0) 4" xfId="16446"/>
    <cellStyle name="accounting - (0) 4 2" xfId="10926"/>
    <cellStyle name="accounting - (0) 4 3" xfId="40316"/>
    <cellStyle name="accounting - (0) 5" xfId="1340"/>
    <cellStyle name="accounting - (0) 6" xfId="48936"/>
    <cellStyle name="accounting - (0)_Marlin" xfId="45074"/>
    <cellStyle name="accounting - bold" xfId="27738"/>
    <cellStyle name="accounting - bold 2" xfId="17722"/>
    <cellStyle name="accounting - bold 3" xfId="15023"/>
    <cellStyle name="accounting - bold_Cashflow variance" xfId="32374"/>
    <cellStyle name="accounting - bold(0)" xfId="50803"/>
    <cellStyle name="accounting - bold(0) 2" xfId="41024"/>
    <cellStyle name="accounting - bold(0) 3" xfId="9835"/>
    <cellStyle name="accounting 10" xfId="50970"/>
    <cellStyle name="accounting 10 2" xfId="7326"/>
    <cellStyle name="accounting 10 2 2" xfId="50871"/>
    <cellStyle name="accounting 10 2 3" xfId="22211"/>
    <cellStyle name="accounting 10 3" xfId="28631"/>
    <cellStyle name="accounting 10 4" xfId="12509"/>
    <cellStyle name="accounting 11" xfId="15493"/>
    <cellStyle name="accounting 11 2" xfId="45234"/>
    <cellStyle name="accounting 11 2 2" xfId="43827"/>
    <cellStyle name="accounting 11 2 3" xfId="7412"/>
    <cellStyle name="accounting 11 3" xfId="43298"/>
    <cellStyle name="accounting 11 4" xfId="11773"/>
    <cellStyle name="accounting 12" xfId="38314"/>
    <cellStyle name="accounting 12 2" xfId="7972"/>
    <cellStyle name="accounting 12 2 2" xfId="34546"/>
    <cellStyle name="accounting 12 2 3" xfId="38117"/>
    <cellStyle name="accounting 12 3" xfId="7853"/>
    <cellStyle name="accounting 12 4" xfId="38850"/>
    <cellStyle name="accounting 13" xfId="10817"/>
    <cellStyle name="accounting 13 2" xfId="23606"/>
    <cellStyle name="accounting 13 2 2" xfId="4807"/>
    <cellStyle name="accounting 13 2 3" xfId="47272"/>
    <cellStyle name="accounting 13 3" xfId="19266"/>
    <cellStyle name="accounting 13 4" xfId="42221"/>
    <cellStyle name="accounting 14" xfId="51731"/>
    <cellStyle name="accounting 14 2" xfId="4752"/>
    <cellStyle name="accounting 14 2 2" xfId="3346"/>
    <cellStyle name="accounting 14 2 3" xfId="7384"/>
    <cellStyle name="accounting 14 3" xfId="35163"/>
    <cellStyle name="accounting 14 4" xfId="9795"/>
    <cellStyle name="accounting 15" xfId="40631"/>
    <cellStyle name="accounting 15 2" xfId="38508"/>
    <cellStyle name="accounting 15 2 2" xfId="21895"/>
    <cellStyle name="accounting 15 2 3" xfId="51650"/>
    <cellStyle name="accounting 15 3" xfId="17289"/>
    <cellStyle name="accounting 15 4" xfId="38251"/>
    <cellStyle name="accounting 16" xfId="30647"/>
    <cellStyle name="accounting 16 2" xfId="28126"/>
    <cellStyle name="accounting 16 2 2" xfId="42059"/>
    <cellStyle name="accounting 16 2 3" xfId="44290"/>
    <cellStyle name="accounting 16 3" xfId="9076"/>
    <cellStyle name="accounting 16 4" xfId="22594"/>
    <cellStyle name="accounting 17" xfId="50908"/>
    <cellStyle name="accounting 17 2" xfId="4486"/>
    <cellStyle name="accounting 17 2 2" xfId="5106"/>
    <cellStyle name="accounting 17 2 3" xfId="23861"/>
    <cellStyle name="accounting 17 3" xfId="33681"/>
    <cellStyle name="accounting 17 4" xfId="34245"/>
    <cellStyle name="accounting 18" xfId="14580"/>
    <cellStyle name="accounting 18 2" xfId="43387"/>
    <cellStyle name="accounting 18 2 2" xfId="36544"/>
    <cellStyle name="accounting 18 2 3" xfId="28250"/>
    <cellStyle name="accounting 18 3" xfId="42443"/>
    <cellStyle name="accounting 18 4" xfId="36439"/>
    <cellStyle name="accounting 19" xfId="36134"/>
    <cellStyle name="accounting 19 2" xfId="49331"/>
    <cellStyle name="accounting 19 2 2" xfId="10197"/>
    <cellStyle name="accounting 19 2 3" xfId="45204"/>
    <cellStyle name="accounting 19 3" xfId="12486"/>
    <cellStyle name="accounting 19 4" xfId="10927"/>
    <cellStyle name="accounting 2" xfId="6163"/>
    <cellStyle name="accounting 2 2" xfId="43826"/>
    <cellStyle name="accounting 2 2 2" xfId="8382"/>
    <cellStyle name="accounting 2 2 2 2" xfId="5261"/>
    <cellStyle name="accounting 2 2 2 2 2" xfId="28540"/>
    <cellStyle name="accounting 2 2 2 2 3" xfId="692"/>
    <cellStyle name="accounting 2 2 2 3" xfId="12044"/>
    <cellStyle name="accounting 2 2 2 4" xfId="27415"/>
    <cellStyle name="accounting 2 2 3" xfId="12076"/>
    <cellStyle name="accounting 2 2 3 2" xfId="24485"/>
    <cellStyle name="accounting 2 2 3 3" xfId="7072"/>
    <cellStyle name="accounting 2 2 4" xfId="43859"/>
    <cellStyle name="accounting 2 2 5" xfId="8624"/>
    <cellStyle name="accounting 2 3" xfId="43727"/>
    <cellStyle name="accounting 2 3 2" xfId="379"/>
    <cellStyle name="accounting 2 3 2 2" xfId="16868"/>
    <cellStyle name="accounting 2 3 2 3" xfId="32322"/>
    <cellStyle name="accounting 2 3 3" xfId="39324"/>
    <cellStyle name="accounting 2 3 4" xfId="44205"/>
    <cellStyle name="accounting 2 4" xfId="36885"/>
    <cellStyle name="accounting 2 4 2" xfId="38640"/>
    <cellStyle name="accounting 2 4 3" xfId="37981"/>
    <cellStyle name="accounting 2 5" xfId="23447"/>
    <cellStyle name="accounting 2 6" xfId="29227"/>
    <cellStyle name="accounting 20" xfId="3775"/>
    <cellStyle name="accounting 20 2" xfId="18180"/>
    <cellStyle name="accounting 20 2 2" xfId="53261"/>
    <cellStyle name="accounting 20 2 3" xfId="41777"/>
    <cellStyle name="accounting 20 3" xfId="6237"/>
    <cellStyle name="accounting 20 4" xfId="33890"/>
    <cellStyle name="accounting 21" xfId="32591"/>
    <cellStyle name="accounting 21 2" xfId="9836"/>
    <cellStyle name="accounting 21 2 2" xfId="41582"/>
    <cellStyle name="accounting 21 2 3" xfId="16089"/>
    <cellStyle name="accounting 21 3" xfId="35281"/>
    <cellStyle name="accounting 21 4" xfId="48075"/>
    <cellStyle name="accounting 22" xfId="19370"/>
    <cellStyle name="accounting 22 2" xfId="18316"/>
    <cellStyle name="accounting 22 2 2" xfId="27868"/>
    <cellStyle name="accounting 22 2 3" xfId="17772"/>
    <cellStyle name="accounting 22 3" xfId="9496"/>
    <cellStyle name="accounting 22 4" xfId="12873"/>
    <cellStyle name="accounting 23" xfId="13448"/>
    <cellStyle name="accounting 23 2" xfId="23669"/>
    <cellStyle name="accounting 23 3" xfId="13893"/>
    <cellStyle name="accounting 24" xfId="48923"/>
    <cellStyle name="accounting 25" xfId="6415"/>
    <cellStyle name="accounting 26" xfId="24140"/>
    <cellStyle name="accounting 27" xfId="6885"/>
    <cellStyle name="accounting 3" xfId="39628"/>
    <cellStyle name="accounting 3 2" xfId="19129"/>
    <cellStyle name="accounting 3 2 2" xfId="41208"/>
    <cellStyle name="accounting 3 2 2 2" xfId="30010"/>
    <cellStyle name="accounting 3 2 2 3" xfId="13768"/>
    <cellStyle name="accounting 3 2 3" xfId="37395"/>
    <cellStyle name="accounting 3 2 4" xfId="17422"/>
    <cellStyle name="accounting 3 3" xfId="10398"/>
    <cellStyle name="accounting 3 3 2" xfId="28521"/>
    <cellStyle name="accounting 3 3 3" xfId="49363"/>
    <cellStyle name="accounting 3 4" xfId="2994"/>
    <cellStyle name="accounting 3 5" xfId="34811"/>
    <cellStyle name="accounting 4" xfId="38671"/>
    <cellStyle name="accounting 4 2" xfId="24255"/>
    <cellStyle name="accounting 4 2 2" xfId="2525"/>
    <cellStyle name="accounting 4 2 3" xfId="9921"/>
    <cellStyle name="accounting 4 3" xfId="24794"/>
    <cellStyle name="accounting 4 4" xfId="15769"/>
    <cellStyle name="accounting 5" xfId="6274"/>
    <cellStyle name="accounting 5 2" xfId="49972"/>
    <cellStyle name="accounting 5 2 2" xfId="11550"/>
    <cellStyle name="accounting 5 2 3" xfId="34415"/>
    <cellStyle name="accounting 5 3" xfId="570"/>
    <cellStyle name="accounting 5 4" xfId="17603"/>
    <cellStyle name="accounting 6" xfId="41160"/>
    <cellStyle name="accounting 6 2" xfId="6910"/>
    <cellStyle name="accounting 6 2 2" xfId="50679"/>
    <cellStyle name="accounting 6 2 3" xfId="29450"/>
    <cellStyle name="accounting 6 3" xfId="50041"/>
    <cellStyle name="accounting 6 4" xfId="3631"/>
    <cellStyle name="accounting 7" xfId="12484"/>
    <cellStyle name="accounting 7 2" xfId="8935"/>
    <cellStyle name="accounting 7 2 2" xfId="12418"/>
    <cellStyle name="accounting 7 2 3" xfId="35621"/>
    <cellStyle name="accounting 7 3" xfId="18854"/>
    <cellStyle name="accounting 7 4" xfId="24041"/>
    <cellStyle name="accounting 8" xfId="32297"/>
    <cellStyle name="accounting 8 2" xfId="29458"/>
    <cellStyle name="accounting 8 2 2" xfId="15477"/>
    <cellStyle name="accounting 8 2 3" xfId="22806"/>
    <cellStyle name="accounting 8 3" xfId="46615"/>
    <cellStyle name="accounting 8 4" xfId="13859"/>
    <cellStyle name="accounting 9" xfId="7148"/>
    <cellStyle name="accounting 9 2" xfId="41563"/>
    <cellStyle name="accounting 9 2 2" xfId="10153"/>
    <cellStyle name="accounting 9 2 3" xfId="16172"/>
    <cellStyle name="accounting 9 3" xfId="34127"/>
    <cellStyle name="accounting 9 4" xfId="20572"/>
    <cellStyle name="accounting_Cu Exco - CopCanMMR" xfId="46406"/>
    <cellStyle name="accounting(R)" xfId="53118"/>
    <cellStyle name="accounting(R) 2" xfId="35625"/>
    <cellStyle name="accounting(R) 3" xfId="22750"/>
    <cellStyle name="Across" xfId="1290"/>
    <cellStyle name="Across 10" xfId="14398"/>
    <cellStyle name="Across 10 2" xfId="9144"/>
    <cellStyle name="Across 10 3" xfId="15299"/>
    <cellStyle name="Across 11" xfId="43906"/>
    <cellStyle name="Across 11 2" xfId="14934"/>
    <cellStyle name="Across 11 3" xfId="31548"/>
    <cellStyle name="Across 12" xfId="38334"/>
    <cellStyle name="Across 12 2" xfId="20973"/>
    <cellStyle name="Across 12 3" xfId="24191"/>
    <cellStyle name="Across 13" xfId="18732"/>
    <cellStyle name="Across 13 2" xfId="6674"/>
    <cellStyle name="Across 13 3" xfId="26774"/>
    <cellStyle name="Across 14" xfId="18483"/>
    <cellStyle name="Across 14 2" xfId="13701"/>
    <cellStyle name="Across 14 3" xfId="29574"/>
    <cellStyle name="Across 15" xfId="48690"/>
    <cellStyle name="Across 15 2" xfId="21541"/>
    <cellStyle name="Across 15 3" xfId="44846"/>
    <cellStyle name="Across 16" xfId="28139"/>
    <cellStyle name="Across 16 2" xfId="28752"/>
    <cellStyle name="Across 16 3" xfId="6820"/>
    <cellStyle name="Across 17" xfId="17742"/>
    <cellStyle name="Across 17 2" xfId="32225"/>
    <cellStyle name="Across 17 3" xfId="33044"/>
    <cellStyle name="Across 18" xfId="48196"/>
    <cellStyle name="Across 18 2" xfId="52733"/>
    <cellStyle name="Across 18 3" xfId="3103"/>
    <cellStyle name="Across 19" xfId="45645"/>
    <cellStyle name="Across 19 2" xfId="5774"/>
    <cellStyle name="Across 19 3" xfId="14466"/>
    <cellStyle name="Across 2" xfId="45109"/>
    <cellStyle name="Across 2 2" xfId="30995"/>
    <cellStyle name="Across 2 2 2" xfId="22327"/>
    <cellStyle name="Across 2 2 3" xfId="49609"/>
    <cellStyle name="Across 2 3" xfId="29604"/>
    <cellStyle name="Across 2 4" xfId="31332"/>
    <cellStyle name="Across 2 5" xfId="43599"/>
    <cellStyle name="Across 20" xfId="12043"/>
    <cellStyle name="Across 20 2" xfId="18863"/>
    <cellStyle name="Across 20 3" xfId="35590"/>
    <cellStyle name="Across 21" xfId="33623"/>
    <cellStyle name="Across 21 2" xfId="18539"/>
    <cellStyle name="Across 21 3" xfId="32063"/>
    <cellStyle name="Across 22" xfId="10061"/>
    <cellStyle name="Across 22 2" xfId="45470"/>
    <cellStyle name="Across 22 3" xfId="5614"/>
    <cellStyle name="Across 23" xfId="36167"/>
    <cellStyle name="Across 23 2" xfId="51454"/>
    <cellStyle name="Across 23 3" xfId="47193"/>
    <cellStyle name="Across 24" xfId="22558"/>
    <cellStyle name="Across 24 2" xfId="35301"/>
    <cellStyle name="Across 24 3" xfId="24312"/>
    <cellStyle name="Across 25" xfId="44833"/>
    <cellStyle name="Across 25 2" xfId="12881"/>
    <cellStyle name="Across 25 3" xfId="1736"/>
    <cellStyle name="Across 26" xfId="4360"/>
    <cellStyle name="Across 26 2" xfId="48823"/>
    <cellStyle name="Across 26 3" xfId="35175"/>
    <cellStyle name="Across 27" xfId="41469"/>
    <cellStyle name="Across 27 2" xfId="41925"/>
    <cellStyle name="Across 27 3" xfId="21703"/>
    <cellStyle name="Across 28" xfId="36016"/>
    <cellStyle name="Across 28 2" xfId="10186"/>
    <cellStyle name="Across 28 3" xfId="28078"/>
    <cellStyle name="Across 29" xfId="672"/>
    <cellStyle name="Across 29 2" xfId="49476"/>
    <cellStyle name="Across 29 3" xfId="16011"/>
    <cellStyle name="Across 3" xfId="27709"/>
    <cellStyle name="Across 3 2" xfId="30971"/>
    <cellStyle name="Across 3 3" xfId="34563"/>
    <cellStyle name="Across 3 4" xfId="7211"/>
    <cellStyle name="Across 30" xfId="29504"/>
    <cellStyle name="Across 30 2" xfId="38292"/>
    <cellStyle name="Across 30 3" xfId="29461"/>
    <cellStyle name="Across 31" xfId="39372"/>
    <cellStyle name="Across 31 2" xfId="32546"/>
    <cellStyle name="Across 31 3" xfId="30488"/>
    <cellStyle name="Across 32" xfId="27050"/>
    <cellStyle name="Across 32 2" xfId="13310"/>
    <cellStyle name="Across 32 3" xfId="32117"/>
    <cellStyle name="Across 33" xfId="51423"/>
    <cellStyle name="Across 33 2" xfId="9002"/>
    <cellStyle name="Across 33 3" xfId="47352"/>
    <cellStyle name="Across 34" xfId="6256"/>
    <cellStyle name="Across 34 2" xfId="51303"/>
    <cellStyle name="Across 34 3" xfId="44651"/>
    <cellStyle name="Across 35" xfId="27186"/>
    <cellStyle name="Across 35 2" xfId="1399"/>
    <cellStyle name="Across 35 3" xfId="43256"/>
    <cellStyle name="Across 36" xfId="455"/>
    <cellStyle name="Across 36 2" xfId="4220"/>
    <cellStyle name="Across 36 3" xfId="9901"/>
    <cellStyle name="Across 37" xfId="36974"/>
    <cellStyle name="Across 37 2" xfId="36835"/>
    <cellStyle name="Across 37 3" xfId="40915"/>
    <cellStyle name="Across 38" xfId="52120"/>
    <cellStyle name="Across 38 2" xfId="38432"/>
    <cellStyle name="Across 38 3" xfId="28689"/>
    <cellStyle name="Across 39" xfId="6821"/>
    <cellStyle name="Across 39 2" xfId="18765"/>
    <cellStyle name="Across 39 3" xfId="25070"/>
    <cellStyle name="Across 4" xfId="13199"/>
    <cellStyle name="Across 4 2" xfId="29259"/>
    <cellStyle name="Across 4 3" xfId="27860"/>
    <cellStyle name="Across 40" xfId="29773"/>
    <cellStyle name="Across 40 2" xfId="46671"/>
    <cellStyle name="Across 40 3" xfId="38881"/>
    <cellStyle name="Across 41" xfId="39546"/>
    <cellStyle name="Across 41 2" xfId="12965"/>
    <cellStyle name="Across 41 3" xfId="29578"/>
    <cellStyle name="Across 42" xfId="41793"/>
    <cellStyle name="Across 42 2" xfId="49143"/>
    <cellStyle name="Across 42 3" xfId="49494"/>
    <cellStyle name="Across 43" xfId="51842"/>
    <cellStyle name="Across 43 2" xfId="23732"/>
    <cellStyle name="Across 43 3" xfId="695"/>
    <cellStyle name="Across 44" xfId="28748"/>
    <cellStyle name="Across 44 2" xfId="52946"/>
    <cellStyle name="Across 44 3" xfId="49619"/>
    <cellStyle name="Across 45" xfId="33278"/>
    <cellStyle name="Across 45 2" xfId="18291"/>
    <cellStyle name="Across 45 3" xfId="11687"/>
    <cellStyle name="Across 46" xfId="17895"/>
    <cellStyle name="Across 46 2" xfId="25667"/>
    <cellStyle name="Across 46 3" xfId="10"/>
    <cellStyle name="Across 47" xfId="47385"/>
    <cellStyle name="Across 47 2" xfId="32723"/>
    <cellStyle name="Across 47 3" xfId="29669"/>
    <cellStyle name="Across 48" xfId="26336"/>
    <cellStyle name="Across 48 2" xfId="17077"/>
    <cellStyle name="Across 48 3" xfId="15898"/>
    <cellStyle name="Across 49" xfId="45450"/>
    <cellStyle name="Across 49 2" xfId="48426"/>
    <cellStyle name="Across 49 3" xfId="23074"/>
    <cellStyle name="Across 5" xfId="2079"/>
    <cellStyle name="Across 5 2" xfId="47710"/>
    <cellStyle name="Across 5 3" xfId="32011"/>
    <cellStyle name="Across 50" xfId="47982"/>
    <cellStyle name="Across 51" xfId="50274"/>
    <cellStyle name="Across 52" xfId="27761"/>
    <cellStyle name="Across 6" xfId="38047"/>
    <cellStyle name="Across 6 2" xfId="36002"/>
    <cellStyle name="Across 6 3" xfId="19858"/>
    <cellStyle name="Across 7" xfId="28672"/>
    <cellStyle name="Across 7 2" xfId="13524"/>
    <cellStyle name="Across 7 3" xfId="32449"/>
    <cellStyle name="Across 8" xfId="31769"/>
    <cellStyle name="Across 8 2" xfId="16737"/>
    <cellStyle name="Across 8 3" xfId="48605"/>
    <cellStyle name="Across 9" xfId="12855"/>
    <cellStyle name="Across 9 2" xfId="45550"/>
    <cellStyle name="Across 9 3" xfId="20601"/>
    <cellStyle name="Across_Marlin" xfId="41218"/>
    <cellStyle name="active" xfId="45989"/>
    <cellStyle name="Actual Date" xfId="18748"/>
    <cellStyle name="Add" xfId="31738"/>
    <cellStyle name="Add 2" xfId="51888"/>
    <cellStyle name="Add 3" xfId="50774"/>
    <cellStyle name="Advertencia" xfId="51492"/>
    <cellStyle name="AFE" xfId="31099"/>
    <cellStyle name="AFE 2" xfId="26902"/>
    <cellStyle name="AFE 2 2" xfId="10695"/>
    <cellStyle name="AFE 3" xfId="19350"/>
    <cellStyle name="Alimentacion" xfId="20053"/>
    <cellStyle name="Allign center" xfId="42805"/>
    <cellStyle name="Allign center 2" xfId="50524"/>
    <cellStyle name="Allign center 2 2" xfId="30342"/>
    <cellStyle name="Allign center 2 3" xfId="38078"/>
    <cellStyle name="Allign center 3" xfId="38900"/>
    <cellStyle name="Allign center 3 2" xfId="6388"/>
    <cellStyle name="Allign center 3 3" xfId="279"/>
    <cellStyle name="Allign center 4" xfId="21666"/>
    <cellStyle name="Allign center 4 2" xfId="33964"/>
    <cellStyle name="Allign center 4 3" xfId="28031"/>
    <cellStyle name="Allign center 5" xfId="34445"/>
    <cellStyle name="Allign center 6" xfId="12528"/>
    <cellStyle name="Allign center_Marlin" xfId="44682"/>
    <cellStyle name="AMN" xfId="19077"/>
    <cellStyle name="AMN 2" xfId="36000"/>
    <cellStyle name="AMN 2 2" xfId="9071"/>
    <cellStyle name="AMN 2 3" xfId="43649"/>
    <cellStyle name="AMN 2 4" xfId="50226"/>
    <cellStyle name="AMN 3" xfId="52045"/>
    <cellStyle name="AMN 3 2" xfId="27493"/>
    <cellStyle name="AMN 3 3" xfId="44569"/>
    <cellStyle name="AMN 3 4" xfId="29927"/>
    <cellStyle name="AMN 4" xfId="1066"/>
    <cellStyle name="AMN 4 2" xfId="16587"/>
    <cellStyle name="AMN 4 3" xfId="47572"/>
    <cellStyle name="AMN_Cash Cost Real vrs. Budget" xfId="43837"/>
    <cellStyle name="Ann'l_Incr" xfId="16703"/>
    <cellStyle name="AREATITLE" xfId="2912"/>
    <cellStyle name="AREATITLE 10" xfId="21877"/>
    <cellStyle name="AREATITLE 10 2" xfId="17014"/>
    <cellStyle name="AREATITLE 10 3" xfId="25435"/>
    <cellStyle name="AREATITLE 11" xfId="39285"/>
    <cellStyle name="AREATITLE 11 2" xfId="16562"/>
    <cellStyle name="AREATITLE 11 3" xfId="52465"/>
    <cellStyle name="AREATITLE 12" xfId="14537"/>
    <cellStyle name="AREATITLE 12 2" xfId="6546"/>
    <cellStyle name="AREATITLE 12 3" xfId="8684"/>
    <cellStyle name="AREATITLE 13" xfId="33982"/>
    <cellStyle name="AREATITLE 13 2" xfId="14074"/>
    <cellStyle name="AREATITLE 13 3" xfId="5046"/>
    <cellStyle name="AREATITLE 14" xfId="44052"/>
    <cellStyle name="AREATITLE 14 2" xfId="8368"/>
    <cellStyle name="AREATITLE 14 3" xfId="32409"/>
    <cellStyle name="AREATITLE 15" xfId="18885"/>
    <cellStyle name="AREATITLE 15 2" xfId="53083"/>
    <cellStyle name="AREATITLE 15 3" xfId="5604"/>
    <cellStyle name="AREATITLE 16" xfId="16042"/>
    <cellStyle name="AREATITLE 16 2" xfId="40561"/>
    <cellStyle name="AREATITLE 16 3" xfId="1832"/>
    <cellStyle name="AREATITLE 17" xfId="7904"/>
    <cellStyle name="AREATITLE 17 2" xfId="53300"/>
    <cellStyle name="AREATITLE 17 3" xfId="47971"/>
    <cellStyle name="AREATITLE 18" xfId="33622"/>
    <cellStyle name="AREATITLE 18 2" xfId="33729"/>
    <cellStyle name="AREATITLE 18 3" xfId="604"/>
    <cellStyle name="AREATITLE 19" xfId="33259"/>
    <cellStyle name="AREATITLE 19 2" xfId="14803"/>
    <cellStyle name="AREATITLE 19 3" xfId="45548"/>
    <cellStyle name="AREATITLE 2" xfId="24132"/>
    <cellStyle name="AREATITLE 2 2" xfId="31282"/>
    <cellStyle name="AREATITLE 2 2 2" xfId="43508"/>
    <cellStyle name="AREATITLE 2 2 3" xfId="48351"/>
    <cellStyle name="AREATITLE 2 3" xfId="33717"/>
    <cellStyle name="AREATITLE 2 4" xfId="47881"/>
    <cellStyle name="AREATITLE 20" xfId="35020"/>
    <cellStyle name="AREATITLE 20 2" xfId="14465"/>
    <cellStyle name="AREATITLE 20 3" xfId="2210"/>
    <cellStyle name="AREATITLE 21" xfId="40421"/>
    <cellStyle name="AREATITLE 21 2" xfId="15600"/>
    <cellStyle name="AREATITLE 21 3" xfId="30424"/>
    <cellStyle name="AREATITLE 22" xfId="10433"/>
    <cellStyle name="AREATITLE 22 2" xfId="5413"/>
    <cellStyle name="AREATITLE 22 3" xfId="20043"/>
    <cellStyle name="AREATITLE 23" xfId="34528"/>
    <cellStyle name="AREATITLE 23 2" xfId="50670"/>
    <cellStyle name="AREATITLE 23 3" xfId="37586"/>
    <cellStyle name="AREATITLE 24" xfId="15316"/>
    <cellStyle name="AREATITLE 24 2" xfId="48929"/>
    <cellStyle name="AREATITLE 24 3" xfId="30167"/>
    <cellStyle name="AREATITLE 25" xfId="26040"/>
    <cellStyle name="AREATITLE 25 2" xfId="32414"/>
    <cellStyle name="AREATITLE 25 3" xfId="25395"/>
    <cellStyle name="AREATITLE 26" xfId="48463"/>
    <cellStyle name="AREATITLE 26 2" xfId="28402"/>
    <cellStyle name="AREATITLE 26 3" xfId="53005"/>
    <cellStyle name="AREATITLE 27" xfId="27427"/>
    <cellStyle name="AREATITLE 27 2" xfId="13783"/>
    <cellStyle name="AREATITLE 27 3" xfId="36143"/>
    <cellStyle name="AREATITLE 28" xfId="51772"/>
    <cellStyle name="AREATITLE 28 2" xfId="35632"/>
    <cellStyle name="AREATITLE 28 3" xfId="7863"/>
    <cellStyle name="AREATITLE 29" xfId="21126"/>
    <cellStyle name="AREATITLE 29 2" xfId="9950"/>
    <cellStyle name="AREATITLE 29 3" xfId="29184"/>
    <cellStyle name="AREATITLE 3" xfId="24380"/>
    <cellStyle name="AREATITLE 3 2" xfId="17363"/>
    <cellStyle name="AREATITLE 3 3" xfId="48964"/>
    <cellStyle name="AREATITLE 30" xfId="26876"/>
    <cellStyle name="AREATITLE 30 2" xfId="38747"/>
    <cellStyle name="AREATITLE 30 3" xfId="33830"/>
    <cellStyle name="AREATITLE 31" xfId="29243"/>
    <cellStyle name="AREATITLE 31 2" xfId="3687"/>
    <cellStyle name="AREATITLE 31 3" xfId="41432"/>
    <cellStyle name="AREATITLE 32" xfId="3166"/>
    <cellStyle name="AREATITLE 32 2" xfId="14481"/>
    <cellStyle name="AREATITLE 32 3" xfId="8365"/>
    <cellStyle name="AREATITLE 33" xfId="44534"/>
    <cellStyle name="AREATITLE 33 2" xfId="7451"/>
    <cellStyle name="AREATITLE 33 3" xfId="16054"/>
    <cellStyle name="AREATITLE 34" xfId="39152"/>
    <cellStyle name="AREATITLE 34 2" xfId="25577"/>
    <cellStyle name="AREATITLE 34 3" xfId="25686"/>
    <cellStyle name="AREATITLE 35" xfId="33771"/>
    <cellStyle name="AREATITLE 35 2" xfId="13845"/>
    <cellStyle name="AREATITLE 35 3" xfId="11281"/>
    <cellStyle name="AREATITLE 36" xfId="28906"/>
    <cellStyle name="AREATITLE 36 2" xfId="10441"/>
    <cellStyle name="AREATITLE 36 3" xfId="6669"/>
    <cellStyle name="AREATITLE 37" xfId="25212"/>
    <cellStyle name="AREATITLE 37 2" xfId="7511"/>
    <cellStyle name="AREATITLE 37 3" xfId="6990"/>
    <cellStyle name="AREATITLE 38" xfId="31432"/>
    <cellStyle name="AREATITLE 38 2" xfId="20410"/>
    <cellStyle name="AREATITLE 38 3" xfId="46765"/>
    <cellStyle name="AREATITLE 39" xfId="17934"/>
    <cellStyle name="AREATITLE 39 2" xfId="12715"/>
    <cellStyle name="AREATITLE 39 3" xfId="37449"/>
    <cellStyle name="AREATITLE 4" xfId="44256"/>
    <cellStyle name="AREATITLE 4 2" xfId="1936"/>
    <cellStyle name="AREATITLE 4 3" xfId="43981"/>
    <cellStyle name="AREATITLE 40" xfId="31742"/>
    <cellStyle name="AREATITLE 40 2" xfId="2635"/>
    <cellStyle name="AREATITLE 40 3" xfId="21158"/>
    <cellStyle name="AREATITLE 41" xfId="6607"/>
    <cellStyle name="AREATITLE 41 2" xfId="30262"/>
    <cellStyle name="AREATITLE 41 3" xfId="51232"/>
    <cellStyle name="AREATITLE 42" xfId="22865"/>
    <cellStyle name="AREATITLE 42 2" xfId="21921"/>
    <cellStyle name="AREATITLE 42 3" xfId="43658"/>
    <cellStyle name="AREATITLE 43" xfId="49137"/>
    <cellStyle name="AREATITLE 43 2" xfId="32093"/>
    <cellStyle name="AREATITLE 43 3" xfId="40840"/>
    <cellStyle name="AREATITLE 44" xfId="21386"/>
    <cellStyle name="AREATITLE 44 2" xfId="3291"/>
    <cellStyle name="AREATITLE 44 3" xfId="30053"/>
    <cellStyle name="AREATITLE 45" xfId="269"/>
    <cellStyle name="AREATITLE 45 2" xfId="26126"/>
    <cellStyle name="AREATITLE 45 3" xfId="40953"/>
    <cellStyle name="AREATITLE 46" xfId="50282"/>
    <cellStyle name="AREATITLE 46 2" xfId="22866"/>
    <cellStyle name="AREATITLE 46 3" xfId="11867"/>
    <cellStyle name="AREATITLE 47" xfId="36173"/>
    <cellStyle name="AREATITLE 47 2" xfId="4726"/>
    <cellStyle name="AREATITLE 47 3" xfId="28611"/>
    <cellStyle name="AREATITLE 48" xfId="26663"/>
    <cellStyle name="AREATITLE 49" xfId="28836"/>
    <cellStyle name="AREATITLE 5" xfId="36620"/>
    <cellStyle name="AREATITLE 5 2" xfId="38983"/>
    <cellStyle name="AREATITLE 5 3" xfId="36138"/>
    <cellStyle name="AREATITLE 50" xfId="52238"/>
    <cellStyle name="AREATITLE 6" xfId="52678"/>
    <cellStyle name="AREATITLE 6 2" xfId="40489"/>
    <cellStyle name="AREATITLE 6 3" xfId="10471"/>
    <cellStyle name="AREATITLE 7" xfId="37595"/>
    <cellStyle name="AREATITLE 7 2" xfId="15614"/>
    <cellStyle name="AREATITLE 7 3" xfId="25535"/>
    <cellStyle name="AREATITLE 8" xfId="23919"/>
    <cellStyle name="AREATITLE 8 2" xfId="34241"/>
    <cellStyle name="AREATITLE 8 3" xfId="46563"/>
    <cellStyle name="AREATITLE 9" xfId="47001"/>
    <cellStyle name="AREATITLE 9 2" xfId="22080"/>
    <cellStyle name="AREATITLE 9 3" xfId="10173"/>
    <cellStyle name="AREATITLE_Cash Cost Real vrs. Budget" xfId="15916"/>
    <cellStyle name="args.style" xfId="18873"/>
    <cellStyle name="args.style 10" xfId="6074"/>
    <cellStyle name="args.style 10 2" xfId="3436"/>
    <cellStyle name="args.style 10 3" xfId="30727"/>
    <cellStyle name="args.style 11" xfId="3255"/>
    <cellStyle name="args.style 11 2" xfId="52634"/>
    <cellStyle name="args.style 11 3" xfId="22825"/>
    <cellStyle name="args.style 12" xfId="48656"/>
    <cellStyle name="args.style 12 2" xfId="28508"/>
    <cellStyle name="args.style 12 3" xfId="22489"/>
    <cellStyle name="args.style 13" xfId="32424"/>
    <cellStyle name="args.style 13 2" xfId="23346"/>
    <cellStyle name="args.style 13 3" xfId="35035"/>
    <cellStyle name="args.style 14" xfId="40803"/>
    <cellStyle name="args.style 14 2" xfId="39841"/>
    <cellStyle name="args.style 14 3" xfId="45791"/>
    <cellStyle name="args.style 15" xfId="651"/>
    <cellStyle name="args.style 15 2" xfId="10211"/>
    <cellStyle name="args.style 15 3" xfId="45802"/>
    <cellStyle name="args.style 16" xfId="35259"/>
    <cellStyle name="args.style 16 2" xfId="12061"/>
    <cellStyle name="args.style 16 3" xfId="14996"/>
    <cellStyle name="args.style 17" xfId="18280"/>
    <cellStyle name="args.style 17 2" xfId="31399"/>
    <cellStyle name="args.style 17 3" xfId="14309"/>
    <cellStyle name="args.style 18" xfId="7842"/>
    <cellStyle name="args.style 18 2" xfId="48277"/>
    <cellStyle name="args.style 18 3" xfId="52890"/>
    <cellStyle name="args.style 19" xfId="18552"/>
    <cellStyle name="args.style 19 2" xfId="19584"/>
    <cellStyle name="args.style 19 3" xfId="42705"/>
    <cellStyle name="args.style 2" xfId="40867"/>
    <cellStyle name="args.style 2 2" xfId="2871"/>
    <cellStyle name="args.style 2 2 2" xfId="11934"/>
    <cellStyle name="args.style 2 2 3" xfId="23562"/>
    <cellStyle name="args.style 2 3" xfId="46054"/>
    <cellStyle name="args.style 2 4" xfId="24552"/>
    <cellStyle name="args.style 2 5" xfId="6773"/>
    <cellStyle name="args.style 20" xfId="44669"/>
    <cellStyle name="args.style 20 2" xfId="393"/>
    <cellStyle name="args.style 20 3" xfId="25872"/>
    <cellStyle name="args.style 21" xfId="13890"/>
    <cellStyle name="args.style 21 2" xfId="49102"/>
    <cellStyle name="args.style 21 3" xfId="18431"/>
    <cellStyle name="args.style 22" xfId="23767"/>
    <cellStyle name="args.style 22 2" xfId="52368"/>
    <cellStyle name="args.style 22 3" xfId="22781"/>
    <cellStyle name="args.style 23" xfId="9133"/>
    <cellStyle name="args.style 23 2" xfId="24113"/>
    <cellStyle name="args.style 23 3" xfId="26647"/>
    <cellStyle name="args.style 24" xfId="32219"/>
    <cellStyle name="args.style 24 2" xfId="16742"/>
    <cellStyle name="args.style 24 3" xfId="38151"/>
    <cellStyle name="args.style 25" xfId="21380"/>
    <cellStyle name="args.style 25 2" xfId="32042"/>
    <cellStyle name="args.style 25 3" xfId="31613"/>
    <cellStyle name="args.style 26" xfId="48360"/>
    <cellStyle name="args.style 26 2" xfId="15554"/>
    <cellStyle name="args.style 26 3" xfId="6746"/>
    <cellStyle name="args.style 27" xfId="9831"/>
    <cellStyle name="args.style 27 2" xfId="3507"/>
    <cellStyle name="args.style 27 3" xfId="43074"/>
    <cellStyle name="args.style 28" xfId="36783"/>
    <cellStyle name="args.style 28 2" xfId="23328"/>
    <cellStyle name="args.style 28 3" xfId="17101"/>
    <cellStyle name="args.style 29" xfId="29891"/>
    <cellStyle name="args.style 29 2" xfId="51777"/>
    <cellStyle name="args.style 29 3" xfId="50450"/>
    <cellStyle name="args.style 3" xfId="20714"/>
    <cellStyle name="args.style 3 2" xfId="27375"/>
    <cellStyle name="args.style 3 3" xfId="42780"/>
    <cellStyle name="args.style 3 4" xfId="52149"/>
    <cellStyle name="args.style 30" xfId="22426"/>
    <cellStyle name="args.style 30 2" xfId="43443"/>
    <cellStyle name="args.style 30 3" xfId="28367"/>
    <cellStyle name="args.style 31" xfId="26295"/>
    <cellStyle name="args.style 31 2" xfId="932"/>
    <cellStyle name="args.style 31 3" xfId="40719"/>
    <cellStyle name="args.style 32" xfId="31163"/>
    <cellStyle name="args.style 32 2" xfId="39823"/>
    <cellStyle name="args.style 32 3" xfId="41901"/>
    <cellStyle name="args.style 33" xfId="41274"/>
    <cellStyle name="args.style 33 2" xfId="7898"/>
    <cellStyle name="args.style 33 3" xfId="5571"/>
    <cellStyle name="args.style 34" xfId="5468"/>
    <cellStyle name="args.style 34 2" xfId="52321"/>
    <cellStyle name="args.style 34 3" xfId="28715"/>
    <cellStyle name="args.style 35" xfId="29348"/>
    <cellStyle name="args.style 35 2" xfId="4872"/>
    <cellStyle name="args.style 35 3" xfId="3754"/>
    <cellStyle name="args.style 36" xfId="38138"/>
    <cellStyle name="args.style 36 2" xfId="9474"/>
    <cellStyle name="args.style 36 3" xfId="14241"/>
    <cellStyle name="args.style 37" xfId="26796"/>
    <cellStyle name="args.style 37 2" xfId="1708"/>
    <cellStyle name="args.style 37 3" xfId="31342"/>
    <cellStyle name="args.style 38" xfId="47866"/>
    <cellStyle name="args.style 38 2" xfId="15146"/>
    <cellStyle name="args.style 38 3" xfId="14271"/>
    <cellStyle name="args.style 39" xfId="11367"/>
    <cellStyle name="args.style 39 2" xfId="35521"/>
    <cellStyle name="args.style 39 3" xfId="33532"/>
    <cellStyle name="args.style 4" xfId="32158"/>
    <cellStyle name="args.style 4 2" xfId="10634"/>
    <cellStyle name="args.style 4 3" xfId="42235"/>
    <cellStyle name="args.style 40" xfId="36298"/>
    <cellStyle name="args.style 40 2" xfId="31305"/>
    <cellStyle name="args.style 40 3" xfId="47574"/>
    <cellStyle name="args.style 41" xfId="28417"/>
    <cellStyle name="args.style 41 2" xfId="17026"/>
    <cellStyle name="args.style 41 3" xfId="37760"/>
    <cellStyle name="args.style 42" xfId="53155"/>
    <cellStyle name="args.style 42 2" xfId="23331"/>
    <cellStyle name="args.style 42 3" xfId="26661"/>
    <cellStyle name="args.style 43" xfId="5547"/>
    <cellStyle name="args.style 43 2" xfId="39556"/>
    <cellStyle name="args.style 43 3" xfId="15773"/>
    <cellStyle name="args.style 44" xfId="27732"/>
    <cellStyle name="args.style 44 2" xfId="1830"/>
    <cellStyle name="args.style 44 3" xfId="51106"/>
    <cellStyle name="args.style 45" xfId="40226"/>
    <cellStyle name="args.style 45 2" xfId="15824"/>
    <cellStyle name="args.style 45 3" xfId="24484"/>
    <cellStyle name="args.style 46" xfId="16495"/>
    <cellStyle name="args.style 46 2" xfId="7181"/>
    <cellStyle name="args.style 46 3" xfId="13557"/>
    <cellStyle name="args.style 47" xfId="17962"/>
    <cellStyle name="args.style 47 2" xfId="21339"/>
    <cellStyle name="args.style 47 3" xfId="13181"/>
    <cellStyle name="args.style 48" xfId="44556"/>
    <cellStyle name="args.style 48 2" xfId="46680"/>
    <cellStyle name="args.style 48 3" xfId="14946"/>
    <cellStyle name="args.style 49" xfId="36628"/>
    <cellStyle name="args.style 49 2" xfId="39074"/>
    <cellStyle name="args.style 49 3" xfId="29730"/>
    <cellStyle name="args.style 5" xfId="32487"/>
    <cellStyle name="args.style 5 2" xfId="13500"/>
    <cellStyle name="args.style 5 3" xfId="29708"/>
    <cellStyle name="args.style 50" xfId="9906"/>
    <cellStyle name="args.style 51" xfId="3720"/>
    <cellStyle name="args.style 52" xfId="34119"/>
    <cellStyle name="args.style 6" xfId="13811"/>
    <cellStyle name="args.style 6 2" xfId="30347"/>
    <cellStyle name="args.style 6 3" xfId="5861"/>
    <cellStyle name="args.style 7" xfId="38150"/>
    <cellStyle name="args.style 7 2" xfId="17006"/>
    <cellStyle name="args.style 7 3" xfId="40441"/>
    <cellStyle name="args.style 8" xfId="45865"/>
    <cellStyle name="args.style 8 2" xfId="38477"/>
    <cellStyle name="args.style 8 3" xfId="25815"/>
    <cellStyle name="args.style 9" xfId="9790"/>
    <cellStyle name="args.style 9 2" xfId="35968"/>
    <cellStyle name="args.style 9 3" xfId="13036"/>
    <cellStyle name="args.style_2009 MAA 100%" xfId="11891"/>
    <cellStyle name="Arial 8" xfId="45839"/>
    <cellStyle name="Arial 8 10" xfId="20650"/>
    <cellStyle name="Arial 8 10 2" xfId="5307"/>
    <cellStyle name="Arial 8 10 3" xfId="3194"/>
    <cellStyle name="Arial 8 11" xfId="26399"/>
    <cellStyle name="Arial 8 11 2" xfId="32824"/>
    <cellStyle name="Arial 8 11 3" xfId="21938"/>
    <cellStyle name="Arial 8 12" xfId="1517"/>
    <cellStyle name="Arial 8 12 2" xfId="9177"/>
    <cellStyle name="Arial 8 12 3" xfId="25857"/>
    <cellStyle name="Arial 8 13" xfId="11169"/>
    <cellStyle name="Arial 8 14" xfId="3076"/>
    <cellStyle name="Arial 8 2" xfId="3616"/>
    <cellStyle name="Arial 8 2 2" xfId="27815"/>
    <cellStyle name="Arial 8 2 3" xfId="22332"/>
    <cellStyle name="Arial 8 3" xfId="19012"/>
    <cellStyle name="Arial 8 3 2" xfId="1247"/>
    <cellStyle name="Arial 8 3 3" xfId="53157"/>
    <cellStyle name="Arial 8 4" xfId="15457"/>
    <cellStyle name="Arial 8 4 2" xfId="47044"/>
    <cellStyle name="Arial 8 4 3" xfId="41388"/>
    <cellStyle name="Arial 8 5" xfId="19538"/>
    <cellStyle name="Arial 8 5 2" xfId="42250"/>
    <cellStyle name="Arial 8 5 3" xfId="9740"/>
    <cellStyle name="Arial 8 6" xfId="19113"/>
    <cellStyle name="Arial 8 6 2" xfId="43534"/>
    <cellStyle name="Arial 8 6 3" xfId="38912"/>
    <cellStyle name="Arial 8 7" xfId="6097"/>
    <cellStyle name="Arial 8 7 2" xfId="27796"/>
    <cellStyle name="Arial 8 7 3" xfId="30777"/>
    <cellStyle name="Arial 8 8" xfId="19036"/>
    <cellStyle name="Arial 8 8 2" xfId="23350"/>
    <cellStyle name="Arial 8 8 3" xfId="18075"/>
    <cellStyle name="Arial 8 9" xfId="32926"/>
    <cellStyle name="Arial 8 9 2" xfId="12797"/>
    <cellStyle name="Arial 8 9 3" xfId="19124"/>
    <cellStyle name="Arial 8_Cash Cost Real vrs. Budget" xfId="624"/>
    <cellStyle name="arial12" xfId="17259"/>
    <cellStyle name="arial14" xfId="5865"/>
    <cellStyle name="Array Enter" xfId="37919"/>
    <cellStyle name="Array Enter 10" xfId="2054"/>
    <cellStyle name="Array Enter 10 2" xfId="4687"/>
    <cellStyle name="Array Enter 10 3" xfId="1966"/>
    <cellStyle name="Array Enter 11" xfId="22832"/>
    <cellStyle name="Array Enter 11 2" xfId="46628"/>
    <cellStyle name="Array Enter 11 3" xfId="1707"/>
    <cellStyle name="Array Enter 12" xfId="8335"/>
    <cellStyle name="Array Enter 12 2" xfId="20815"/>
    <cellStyle name="Array Enter 12 3" xfId="51569"/>
    <cellStyle name="Array Enter 13" xfId="25690"/>
    <cellStyle name="Array Enter 13 2" xfId="35081"/>
    <cellStyle name="Array Enter 13 3" xfId="25254"/>
    <cellStyle name="Array Enter 14" xfId="28541"/>
    <cellStyle name="Array Enter 14 2" xfId="28874"/>
    <cellStyle name="Array Enter 14 3" xfId="43869"/>
    <cellStyle name="Array Enter 15" xfId="4406"/>
    <cellStyle name="Array Enter 15 2" xfId="26765"/>
    <cellStyle name="Array Enter 15 3" xfId="49366"/>
    <cellStyle name="Array Enter 16" xfId="19003"/>
    <cellStyle name="Array Enter 16 2" xfId="46573"/>
    <cellStyle name="Array Enter 16 3" xfId="37855"/>
    <cellStyle name="Array Enter 17" xfId="26778"/>
    <cellStyle name="Array Enter 17 2" xfId="16827"/>
    <cellStyle name="Array Enter 17 3" xfId="24816"/>
    <cellStyle name="Array Enter 18" xfId="9826"/>
    <cellStyle name="Array Enter 18 2" xfId="40807"/>
    <cellStyle name="Array Enter 18 3" xfId="3846"/>
    <cellStyle name="Array Enter 19" xfId="5907"/>
    <cellStyle name="Array Enter 19 2" xfId="32780"/>
    <cellStyle name="Array Enter 19 3" xfId="35231"/>
    <cellStyle name="Array Enter 2" xfId="48373"/>
    <cellStyle name="Array Enter 2 2" xfId="37107"/>
    <cellStyle name="Array Enter 2 2 2" xfId="47613"/>
    <cellStyle name="Array Enter 2 2 3" xfId="6438"/>
    <cellStyle name="Array Enter 2 3" xfId="10163"/>
    <cellStyle name="Array Enter 2 4" xfId="15421"/>
    <cellStyle name="Array Enter 20" xfId="25619"/>
    <cellStyle name="Array Enter 20 2" xfId="50336"/>
    <cellStyle name="Array Enter 20 3" xfId="16553"/>
    <cellStyle name="Array Enter 21" xfId="28560"/>
    <cellStyle name="Array Enter 21 2" xfId="21099"/>
    <cellStyle name="Array Enter 21 3" xfId="13306"/>
    <cellStyle name="Array Enter 22" xfId="8934"/>
    <cellStyle name="Array Enter 22 2" xfId="42803"/>
    <cellStyle name="Array Enter 22 3" xfId="48865"/>
    <cellStyle name="Array Enter 23" xfId="16378"/>
    <cellStyle name="Array Enter 23 2" xfId="27213"/>
    <cellStyle name="Array Enter 23 3" xfId="25427"/>
    <cellStyle name="Array Enter 24" xfId="33666"/>
    <cellStyle name="Array Enter 24 2" xfId="33043"/>
    <cellStyle name="Array Enter 24 3" xfId="48552"/>
    <cellStyle name="Array Enter 25" xfId="10953"/>
    <cellStyle name="Array Enter 25 2" xfId="13368"/>
    <cellStyle name="Array Enter 25 3" xfId="29954"/>
    <cellStyle name="Array Enter 26" xfId="34633"/>
    <cellStyle name="Array Enter 26 2" xfId="29929"/>
    <cellStyle name="Array Enter 26 3" xfId="4043"/>
    <cellStyle name="Array Enter 27" xfId="38661"/>
    <cellStyle name="Array Enter 27 2" xfId="10527"/>
    <cellStyle name="Array Enter 27 3" xfId="20186"/>
    <cellStyle name="Array Enter 28" xfId="32351"/>
    <cellStyle name="Array Enter 28 2" xfId="30247"/>
    <cellStyle name="Array Enter 28 3" xfId="8445"/>
    <cellStyle name="Array Enter 29" xfId="25531"/>
    <cellStyle name="Array Enter 29 2" xfId="52915"/>
    <cellStyle name="Array Enter 29 3" xfId="25719"/>
    <cellStyle name="Array Enter 3" xfId="5828"/>
    <cellStyle name="Array Enter 3 2" xfId="29253"/>
    <cellStyle name="Array Enter 3 3" xfId="34457"/>
    <cellStyle name="Array Enter 30" xfId="37513"/>
    <cellStyle name="Array Enter 30 2" xfId="17442"/>
    <cellStyle name="Array Enter 30 3" xfId="46771"/>
    <cellStyle name="Array Enter 31" xfId="48764"/>
    <cellStyle name="Array Enter 31 2" xfId="47127"/>
    <cellStyle name="Array Enter 31 3" xfId="8996"/>
    <cellStyle name="Array Enter 32" xfId="41414"/>
    <cellStyle name="Array Enter 32 2" xfId="11105"/>
    <cellStyle name="Array Enter 32 3" xfId="29295"/>
    <cellStyle name="Array Enter 33" xfId="247"/>
    <cellStyle name="Array Enter 33 2" xfId="25646"/>
    <cellStyle name="Array Enter 33 3" xfId="4209"/>
    <cellStyle name="Array Enter 34" xfId="28097"/>
    <cellStyle name="Array Enter 34 2" xfId="15226"/>
    <cellStyle name="Array Enter 34 3" xfId="1213"/>
    <cellStyle name="Array Enter 35" xfId="35895"/>
    <cellStyle name="Array Enter 35 2" xfId="6663"/>
    <cellStyle name="Array Enter 35 3" xfId="47423"/>
    <cellStyle name="Array Enter 36" xfId="2201"/>
    <cellStyle name="Array Enter 36 2" xfId="48023"/>
    <cellStyle name="Array Enter 36 3" xfId="43755"/>
    <cellStyle name="Array Enter 37" xfId="658"/>
    <cellStyle name="Array Enter 37 2" xfId="11505"/>
    <cellStyle name="Array Enter 37 3" xfId="36566"/>
    <cellStyle name="Array Enter 38" xfId="36292"/>
    <cellStyle name="Array Enter 38 2" xfId="22161"/>
    <cellStyle name="Array Enter 38 3" xfId="3872"/>
    <cellStyle name="Array Enter 39" xfId="49651"/>
    <cellStyle name="Array Enter 39 2" xfId="42283"/>
    <cellStyle name="Array Enter 39 3" xfId="20766"/>
    <cellStyle name="Array Enter 4" xfId="50086"/>
    <cellStyle name="Array Enter 4 2" xfId="48858"/>
    <cellStyle name="Array Enter 4 3" xfId="27384"/>
    <cellStyle name="Array Enter 40" xfId="36660"/>
    <cellStyle name="Array Enter 40 2" xfId="17623"/>
    <cellStyle name="Array Enter 40 3" xfId="49111"/>
    <cellStyle name="Array Enter 41" xfId="51921"/>
    <cellStyle name="Array Enter 41 2" xfId="15301"/>
    <cellStyle name="Array Enter 41 3" xfId="34937"/>
    <cellStyle name="Array Enter 42" xfId="27971"/>
    <cellStyle name="Array Enter 42 2" xfId="8907"/>
    <cellStyle name="Array Enter 42 3" xfId="3240"/>
    <cellStyle name="Array Enter 43" xfId="47771"/>
    <cellStyle name="Array Enter 43 2" xfId="45727"/>
    <cellStyle name="Array Enter 43 3" xfId="16970"/>
    <cellStyle name="Array Enter 44" xfId="511"/>
    <cellStyle name="Array Enter 44 2" xfId="26026"/>
    <cellStyle name="Array Enter 44 3" xfId="47405"/>
    <cellStyle name="Array Enter 45" xfId="33971"/>
    <cellStyle name="Array Enter 45 2" xfId="29933"/>
    <cellStyle name="Array Enter 45 3" xfId="38450"/>
    <cellStyle name="Array Enter 46" xfId="51847"/>
    <cellStyle name="Array Enter 46 2" xfId="42192"/>
    <cellStyle name="Array Enter 46 3" xfId="26543"/>
    <cellStyle name="Array Enter 47" xfId="45596"/>
    <cellStyle name="Array Enter 47 2" xfId="5262"/>
    <cellStyle name="Array Enter 47 3" xfId="16725"/>
    <cellStyle name="Array Enter 48" xfId="33649"/>
    <cellStyle name="Array Enter 49" xfId="40348"/>
    <cellStyle name="Array Enter 5" xfId="3038"/>
    <cellStyle name="Array Enter 5 2" xfId="17616"/>
    <cellStyle name="Array Enter 5 3" xfId="567"/>
    <cellStyle name="Array Enter 50" xfId="19182"/>
    <cellStyle name="Array Enter 6" xfId="1874"/>
    <cellStyle name="Array Enter 6 2" xfId="49818"/>
    <cellStyle name="Array Enter 6 3" xfId="46255"/>
    <cellStyle name="Array Enter 7" xfId="14072"/>
    <cellStyle name="Array Enter 7 2" xfId="40942"/>
    <cellStyle name="Array Enter 7 3" xfId="50316"/>
    <cellStyle name="Array Enter 8" xfId="23401"/>
    <cellStyle name="Array Enter 8 2" xfId="8520"/>
    <cellStyle name="Array Enter 8 3" xfId="10971"/>
    <cellStyle name="Array Enter 9" xfId="50829"/>
    <cellStyle name="Array Enter 9 2" xfId="16386"/>
    <cellStyle name="Array Enter 9 3" xfId="43650"/>
    <cellStyle name="Array Enter_Cash Cost Real vrs. Budget" xfId="26348"/>
    <cellStyle name="Assumption" xfId="48434"/>
    <cellStyle name="b" xfId="51497"/>
    <cellStyle name="B_IHI calcs v13" xfId="21176"/>
    <cellStyle name="Background" xfId="22137"/>
    <cellStyle name="Background 2" xfId="23264"/>
    <cellStyle name="Background 2 10" xfId="36151"/>
    <cellStyle name="Background 2 10 2" xfId="31566"/>
    <cellStyle name="Background 2 10 2 2" xfId="39637"/>
    <cellStyle name="Background 2 10 2 3" xfId="36961"/>
    <cellStyle name="Background 2 10 3" xfId="41767"/>
    <cellStyle name="Background 2 10 4" xfId="30861"/>
    <cellStyle name="Background 2 11" xfId="29654"/>
    <cellStyle name="Background 2 11 2" xfId="33800"/>
    <cellStyle name="Background 2 11 2 2" xfId="48273"/>
    <cellStyle name="Background 2 11 2 3" xfId="19345"/>
    <cellStyle name="Background 2 11 3" xfId="38237"/>
    <cellStyle name="Background 2 11 4" xfId="25909"/>
    <cellStyle name="Background 2 12" xfId="35700"/>
    <cellStyle name="Background 2 12 2" xfId="29330"/>
    <cellStyle name="Background 2 12 2 2" xfId="45285"/>
    <cellStyle name="Background 2 12 2 3" xfId="38080"/>
    <cellStyle name="Background 2 12 3" xfId="27781"/>
    <cellStyle name="Background 2 12 4" xfId="9665"/>
    <cellStyle name="Background 2 13" xfId="23585"/>
    <cellStyle name="Background 2 13 2" xfId="4907"/>
    <cellStyle name="Background 2 13 2 2" xfId="10714"/>
    <cellStyle name="Background 2 13 2 3" xfId="40066"/>
    <cellStyle name="Background 2 13 3" xfId="23137"/>
    <cellStyle name="Background 2 13 4" xfId="13957"/>
    <cellStyle name="Background 2 14" xfId="25742"/>
    <cellStyle name="Background 2 14 2" xfId="47497"/>
    <cellStyle name="Background 2 14 2 2" xfId="43746"/>
    <cellStyle name="Background 2 14 2 3" xfId="19851"/>
    <cellStyle name="Background 2 14 3" xfId="8955"/>
    <cellStyle name="Background 2 14 4" xfId="46478"/>
    <cellStyle name="Background 2 15" xfId="52839"/>
    <cellStyle name="Background 2 15 2" xfId="40471"/>
    <cellStyle name="Background 2 15 2 2" xfId="12408"/>
    <cellStyle name="Background 2 15 2 3" xfId="42881"/>
    <cellStyle name="Background 2 15 3" xfId="1862"/>
    <cellStyle name="Background 2 15 4" xfId="32336"/>
    <cellStyle name="Background 2 16" xfId="6848"/>
    <cellStyle name="Background 2 16 2" xfId="49504"/>
    <cellStyle name="Background 2 16 3" xfId="18598"/>
    <cellStyle name="Background 2 17" xfId="49750"/>
    <cellStyle name="Background 2 18" xfId="7255"/>
    <cellStyle name="Background 2 2" xfId="44347"/>
    <cellStyle name="Background 2 2 2" xfId="14761"/>
    <cellStyle name="Background 2 2 2 2" xfId="12077"/>
    <cellStyle name="Background 2 2 2 3" xfId="36633"/>
    <cellStyle name="Background 2 2 3" xfId="30293"/>
    <cellStyle name="Background 2 2 4" xfId="38267"/>
    <cellStyle name="Background 2 2_Cash Cost Real vrs. Budget" xfId="35144"/>
    <cellStyle name="Background 2 3" xfId="18807"/>
    <cellStyle name="Background 2 3 2" xfId="25419"/>
    <cellStyle name="Background 2 3 2 2" xfId="49084"/>
    <cellStyle name="Background 2 3 2 3" xfId="48258"/>
    <cellStyle name="Background 2 3 3" xfId="19646"/>
    <cellStyle name="Background 2 3 4" xfId="38433"/>
    <cellStyle name="Background 2 4" xfId="32655"/>
    <cellStyle name="Background 2 4 2" xfId="7176"/>
    <cellStyle name="Background 2 4 2 2" xfId="13958"/>
    <cellStyle name="Background 2 4 2 3" xfId="44637"/>
    <cellStyle name="Background 2 4 3" xfId="29815"/>
    <cellStyle name="Background 2 4 4" xfId="36595"/>
    <cellStyle name="Background 2 5" xfId="50522"/>
    <cellStyle name="Background 2 5 2" xfId="27097"/>
    <cellStyle name="Background 2 5 2 2" xfId="4619"/>
    <cellStyle name="Background 2 5 2 3" xfId="48530"/>
    <cellStyle name="Background 2 5 3" xfId="8377"/>
    <cellStyle name="Background 2 5 4" xfId="9870"/>
    <cellStyle name="Background 2 6" xfId="41192"/>
    <cellStyle name="Background 2 6 2" xfId="17858"/>
    <cellStyle name="Background 2 6 2 2" xfId="41645"/>
    <cellStyle name="Background 2 6 2 3" xfId="17022"/>
    <cellStyle name="Background 2 6 3" xfId="20442"/>
    <cellStyle name="Background 2 6 4" xfId="173"/>
    <cellStyle name="Background 2 7" xfId="43912"/>
    <cellStyle name="Background 2 7 2" xfId="23687"/>
    <cellStyle name="Background 2 7 2 2" xfId="52069"/>
    <cellStyle name="Background 2 7 2 3" xfId="7905"/>
    <cellStyle name="Background 2 7 3" xfId="7324"/>
    <cellStyle name="Background 2 7 4" xfId="6261"/>
    <cellStyle name="Background 2 8" xfId="8687"/>
    <cellStyle name="Background 2 8 2" xfId="11699"/>
    <cellStyle name="Background 2 8 2 2" xfId="7560"/>
    <cellStyle name="Background 2 8 2 3" xfId="38798"/>
    <cellStyle name="Background 2 8 3" xfId="51808"/>
    <cellStyle name="Background 2 8 4" xfId="50543"/>
    <cellStyle name="Background 2 9" xfId="6239"/>
    <cellStyle name="Background 2 9 2" xfId="7623"/>
    <cellStyle name="Background 2 9 2 2" xfId="24982"/>
    <cellStyle name="Background 2 9 2 3" xfId="4128"/>
    <cellStyle name="Background 2 9 3" xfId="41044"/>
    <cellStyle name="Background 2 9 4" xfId="36194"/>
    <cellStyle name="Background 2_08-07 Consolidated Monthly Operational Report - Office 2003" xfId="6222"/>
    <cellStyle name="Background 3" xfId="20519"/>
    <cellStyle name="Background 3 10" xfId="2062"/>
    <cellStyle name="Background 3 10 2" xfId="8806"/>
    <cellStyle name="Background 3 10 2 2" xfId="37823"/>
    <cellStyle name="Background 3 10 2 3" xfId="41431"/>
    <cellStyle name="Background 3 10 3" xfId="18792"/>
    <cellStyle name="Background 3 10 4" xfId="19384"/>
    <cellStyle name="Background 3 11" xfId="33174"/>
    <cellStyle name="Background 3 11 2" xfId="26737"/>
    <cellStyle name="Background 3 11 2 2" xfId="11316"/>
    <cellStyle name="Background 3 11 2 3" xfId="23040"/>
    <cellStyle name="Background 3 11 3" xfId="29622"/>
    <cellStyle name="Background 3 11 4" xfId="20929"/>
    <cellStyle name="Background 3 12" xfId="599"/>
    <cellStyle name="Background 3 12 2" xfId="30171"/>
    <cellStyle name="Background 3 12 2 2" xfId="7233"/>
    <cellStyle name="Background 3 12 2 3" xfId="15090"/>
    <cellStyle name="Background 3 12 3" xfId="20652"/>
    <cellStyle name="Background 3 12 4" xfId="51487"/>
    <cellStyle name="Background 3 13" xfId="18298"/>
    <cellStyle name="Background 3 13 2" xfId="43956"/>
    <cellStyle name="Background 3 13 2 2" xfId="7250"/>
    <cellStyle name="Background 3 13 2 3" xfId="34393"/>
    <cellStyle name="Background 3 13 3" xfId="352"/>
    <cellStyle name="Background 3 13 4" xfId="499"/>
    <cellStyle name="Background 3 14" xfId="5557"/>
    <cellStyle name="Background 3 14 2" xfId="52578"/>
    <cellStyle name="Background 3 14 2 2" xfId="11126"/>
    <cellStyle name="Background 3 14 2 3" xfId="49556"/>
    <cellStyle name="Background 3 14 3" xfId="21504"/>
    <cellStyle name="Background 3 14 4" xfId="30377"/>
    <cellStyle name="Background 3 15" xfId="20628"/>
    <cellStyle name="Background 3 15 2" xfId="2843"/>
    <cellStyle name="Background 3 15 2 2" xfId="47287"/>
    <cellStyle name="Background 3 15 2 3" xfId="40162"/>
    <cellStyle name="Background 3 15 3" xfId="44178"/>
    <cellStyle name="Background 3 15 4" xfId="39220"/>
    <cellStyle name="Background 3 16" xfId="20659"/>
    <cellStyle name="Background 3 16 2" xfId="16878"/>
    <cellStyle name="Background 3 16 2 2" xfId="33196"/>
    <cellStyle name="Background 3 16 2 3" xfId="7642"/>
    <cellStyle name="Background 3 16 3" xfId="1630"/>
    <cellStyle name="Background 3 16 4" xfId="12578"/>
    <cellStyle name="Background 3 17" xfId="23653"/>
    <cellStyle name="Background 3 17 2" xfId="31257"/>
    <cellStyle name="Background 3 17 2 2" xfId="6201"/>
    <cellStyle name="Background 3 17 2 3" xfId="19813"/>
    <cellStyle name="Background 3 17 3" xfId="34889"/>
    <cellStyle name="Background 3 17 4" xfId="15765"/>
    <cellStyle name="Background 3 18" xfId="13895"/>
    <cellStyle name="Background 3 18 2" xfId="21550"/>
    <cellStyle name="Background 3 18 2 2" xfId="23839"/>
    <cellStyle name="Background 3 18 2 3" xfId="31834"/>
    <cellStyle name="Background 3 18 3" xfId="52526"/>
    <cellStyle name="Background 3 18 4" xfId="26921"/>
    <cellStyle name="Background 3 19" xfId="29878"/>
    <cellStyle name="Background 3 2" xfId="42578"/>
    <cellStyle name="Background 3 2 2" xfId="15270"/>
    <cellStyle name="Background 3 2 2 2" xfId="24330"/>
    <cellStyle name="Background 3 2 2 3" xfId="10329"/>
    <cellStyle name="Background 3 2 3" xfId="11354"/>
    <cellStyle name="Background 3 2 4" xfId="32768"/>
    <cellStyle name="Background 3 20" xfId="20754"/>
    <cellStyle name="Background 3 3" xfId="19287"/>
    <cellStyle name="Background 3 3 2" xfId="10438"/>
    <cellStyle name="Background 3 3 2 2" xfId="10978"/>
    <cellStyle name="Background 3 3 2 3" xfId="52468"/>
    <cellStyle name="Background 3 3 3" xfId="37142"/>
    <cellStyle name="Background 3 3 4" xfId="44096"/>
    <cellStyle name="Background 3 4" xfId="32814"/>
    <cellStyle name="Background 3 4 2" xfId="30146"/>
    <cellStyle name="Background 3 4 2 2" xfId="38279"/>
    <cellStyle name="Background 3 4 2 3" xfId="11845"/>
    <cellStyle name="Background 3 4 3" xfId="53309"/>
    <cellStyle name="Background 3 4 4" xfId="21677"/>
    <cellStyle name="Background 3 5" xfId="23853"/>
    <cellStyle name="Background 3 5 2" xfId="9606"/>
    <cellStyle name="Background 3 5 2 2" xfId="34548"/>
    <cellStyle name="Background 3 5 2 3" xfId="48547"/>
    <cellStyle name="Background 3 5 3" xfId="7410"/>
    <cellStyle name="Background 3 5 4" xfId="36174"/>
    <cellStyle name="Background 3 6" xfId="5012"/>
    <cellStyle name="Background 3 6 2" xfId="47614"/>
    <cellStyle name="Background 3 6 2 2" xfId="42754"/>
    <cellStyle name="Background 3 6 2 3" xfId="46373"/>
    <cellStyle name="Background 3 6 3" xfId="26165"/>
    <cellStyle name="Background 3 6 4" xfId="30462"/>
    <cellStyle name="Background 3 7" xfId="37761"/>
    <cellStyle name="Background 3 7 2" xfId="50205"/>
    <cellStyle name="Background 3 7 2 2" xfId="47425"/>
    <cellStyle name="Background 3 7 2 3" xfId="14675"/>
    <cellStyle name="Background 3 7 3" xfId="25591"/>
    <cellStyle name="Background 3 7 4" xfId="27887"/>
    <cellStyle name="Background 3 8" xfId="45022"/>
    <cellStyle name="Background 3 8 2" xfId="14413"/>
    <cellStyle name="Background 3 8 2 2" xfId="23298"/>
    <cellStyle name="Background 3 8 2 3" xfId="38207"/>
    <cellStyle name="Background 3 8 3" xfId="7646"/>
    <cellStyle name="Background 3 8 4" xfId="1021"/>
    <cellStyle name="Background 3 9" xfId="45186"/>
    <cellStyle name="Background 3 9 2" xfId="32578"/>
    <cellStyle name="Background 3 9 2 2" xfId="39594"/>
    <cellStyle name="Background 3 9 2 3" xfId="10975"/>
    <cellStyle name="Background 3 9 3" xfId="7055"/>
    <cellStyle name="Background 3 9 4" xfId="33386"/>
    <cellStyle name="Background 3_Cash Cost Real vrs. Budget" xfId="14919"/>
    <cellStyle name="Background 4" xfId="33225"/>
    <cellStyle name="Background 4 2" xfId="16470"/>
    <cellStyle name="Background 4 2 2" xfId="16308"/>
    <cellStyle name="Background 4 2 3" xfId="2766"/>
    <cellStyle name="Background 4 3" xfId="24992"/>
    <cellStyle name="Background 4 4" xfId="28593"/>
    <cellStyle name="Background 5" xfId="1581"/>
    <cellStyle name="Background 5 2" xfId="20446"/>
    <cellStyle name="Background 5 3" xfId="49276"/>
    <cellStyle name="Background 6" xfId="53299"/>
    <cellStyle name="Background 7" xfId="42180"/>
    <cellStyle name="Background_Cash Cost Real vrs. Budget" xfId="33955"/>
    <cellStyle name="Bad" xfId="47787"/>
    <cellStyle name="Bad 10" xfId="37958"/>
    <cellStyle name="Bad 10 2" xfId="32551"/>
    <cellStyle name="Bad 10 3" xfId="24945"/>
    <cellStyle name="Bad 11" xfId="21954"/>
    <cellStyle name="Bad 11 2" xfId="29960"/>
    <cellStyle name="Bad 11 3" xfId="37388"/>
    <cellStyle name="Bad 12" xfId="36024"/>
    <cellStyle name="Bad 12 2" xfId="31497"/>
    <cellStyle name="Bad 12 3" xfId="45716"/>
    <cellStyle name="Bad 13" xfId="18208"/>
    <cellStyle name="Bad 13 2" xfId="43224"/>
    <cellStyle name="Bad 13 3" xfId="7300"/>
    <cellStyle name="Bad 14" xfId="8486"/>
    <cellStyle name="Bad 14 2" xfId="46556"/>
    <cellStyle name="Bad 14 3" xfId="17285"/>
    <cellStyle name="Bad 15" xfId="30818"/>
    <cellStyle name="Bad 15 2" xfId="32194"/>
    <cellStyle name="Bad 15 3" xfId="21728"/>
    <cellStyle name="Bad 16" xfId="31094"/>
    <cellStyle name="Bad 16 2" xfId="12108"/>
    <cellStyle name="Bad 16 3" xfId="11913"/>
    <cellStyle name="Bad 17" xfId="33963"/>
    <cellStyle name="Bad 17 2" xfId="35114"/>
    <cellStyle name="Bad 17 3" xfId="13129"/>
    <cellStyle name="Bad 18" xfId="8787"/>
    <cellStyle name="Bad 18 2" xfId="25188"/>
    <cellStyle name="Bad 18 3" xfId="5992"/>
    <cellStyle name="Bad 19" xfId="18623"/>
    <cellStyle name="Bad 19 2" xfId="826"/>
    <cellStyle name="Bad 19 3" xfId="6611"/>
    <cellStyle name="Bad 2" xfId="6270"/>
    <cellStyle name="Bad 2 2" xfId="24505"/>
    <cellStyle name="Bad 2 3" xfId="46112"/>
    <cellStyle name="Bad 20" xfId="29234"/>
    <cellStyle name="Bad 20 2" xfId="44916"/>
    <cellStyle name="Bad 20 3" xfId="41382"/>
    <cellStyle name="Bad 21" xfId="11178"/>
    <cellStyle name="Bad 21 2" xfId="5281"/>
    <cellStyle name="Bad 21 3" xfId="40609"/>
    <cellStyle name="Bad 22" xfId="8552"/>
    <cellStyle name="Bad 22 2" xfId="712"/>
    <cellStyle name="Bad 22 3" xfId="7556"/>
    <cellStyle name="Bad 23" xfId="45467"/>
    <cellStyle name="Bad 23 2" xfId="371"/>
    <cellStyle name="Bad 23 3" xfId="21324"/>
    <cellStyle name="Bad 24" xfId="41091"/>
    <cellStyle name="Bad 24 2" xfId="30291"/>
    <cellStyle name="Bad 24 3" xfId="15377"/>
    <cellStyle name="Bad 25" xfId="51993"/>
    <cellStyle name="Bad 25 2" xfId="32388"/>
    <cellStyle name="Bad 25 3" xfId="53249"/>
    <cellStyle name="Bad 26" xfId="23478"/>
    <cellStyle name="Bad 26 2" xfId="13984"/>
    <cellStyle name="Bad 26 3" xfId="39726"/>
    <cellStyle name="Bad 27" xfId="24069"/>
    <cellStyle name="Bad 27 2" xfId="42419"/>
    <cellStyle name="Bad 27 3" xfId="43031"/>
    <cellStyle name="Bad 28" xfId="31423"/>
    <cellStyle name="Bad 28 2" xfId="48378"/>
    <cellStyle name="Bad 28 3" xfId="12327"/>
    <cellStyle name="Bad 29" xfId="21195"/>
    <cellStyle name="Bad 29 2" xfId="14815"/>
    <cellStyle name="Bad 29 3" xfId="15566"/>
    <cellStyle name="Bad 3" xfId="5058"/>
    <cellStyle name="Bad 3 2" xfId="21251"/>
    <cellStyle name="Bad 3 3" xfId="29551"/>
    <cellStyle name="Bad 30" xfId="23501"/>
    <cellStyle name="Bad 30 2" xfId="44202"/>
    <cellStyle name="Bad 30 3" xfId="3642"/>
    <cellStyle name="Bad 31" xfId="6231"/>
    <cellStyle name="Bad 31 2" xfId="44211"/>
    <cellStyle name="Bad 31 3" xfId="14146"/>
    <cellStyle name="Bad 32" xfId="16347"/>
    <cellStyle name="Bad 32 2" xfId="16977"/>
    <cellStyle name="Bad 32 3" xfId="5561"/>
    <cellStyle name="Bad 33" xfId="51488"/>
    <cellStyle name="Bad 33 2" xfId="17572"/>
    <cellStyle name="Bad 33 3" xfId="2933"/>
    <cellStyle name="Bad 34" xfId="7436"/>
    <cellStyle name="Bad 34 2" xfId="16480"/>
    <cellStyle name="Bad 34 3" xfId="6827"/>
    <cellStyle name="Bad 35" xfId="43546"/>
    <cellStyle name="Bad 35 2" xfId="38311"/>
    <cellStyle name="Bad 35 3" xfId="36012"/>
    <cellStyle name="Bad 36" xfId="48752"/>
    <cellStyle name="Bad 36 2" xfId="46540"/>
    <cellStyle name="Bad 36 3" xfId="14613"/>
    <cellStyle name="Bad 37" xfId="44246"/>
    <cellStyle name="Bad 37 2" xfId="9529"/>
    <cellStyle name="Bad 37 3" xfId="3651"/>
    <cellStyle name="Bad 38" xfId="48091"/>
    <cellStyle name="Bad 38 2" xfId="14035"/>
    <cellStyle name="Bad 38 3" xfId="32008"/>
    <cellStyle name="Bad 39" xfId="9302"/>
    <cellStyle name="Bad 39 2" xfId="41778"/>
    <cellStyle name="Bad 39 3" xfId="28024"/>
    <cellStyle name="Bad 4" xfId="45851"/>
    <cellStyle name="Bad 4 2" xfId="52049"/>
    <cellStyle name="Bad 4 3" xfId="26263"/>
    <cellStyle name="Bad 40" xfId="7783"/>
    <cellStyle name="Bad 40 2" xfId="16001"/>
    <cellStyle name="Bad 40 3" xfId="17568"/>
    <cellStyle name="Bad 41" xfId="19522"/>
    <cellStyle name="Bad 41 2" xfId="40605"/>
    <cellStyle name="Bad 41 3" xfId="3826"/>
    <cellStyle name="Bad 42" xfId="13482"/>
    <cellStyle name="Bad 42 2" xfId="31853"/>
    <cellStyle name="Bad 42 3" xfId="34735"/>
    <cellStyle name="Bad 43" xfId="39447"/>
    <cellStyle name="Bad 43 2" xfId="43936"/>
    <cellStyle name="Bad 43 3" xfId="43607"/>
    <cellStyle name="Bad 44" xfId="38639"/>
    <cellStyle name="Bad 44 2" xfId="50412"/>
    <cellStyle name="Bad 44 3" xfId="41425"/>
    <cellStyle name="Bad 45" xfId="36665"/>
    <cellStyle name="Bad 45 2" xfId="29125"/>
    <cellStyle name="Bad 45 3" xfId="47650"/>
    <cellStyle name="Bad 46" xfId="50417"/>
    <cellStyle name="Bad 46 2" xfId="31321"/>
    <cellStyle name="Bad 46 3" xfId="47404"/>
    <cellStyle name="Bad 47" xfId="28182"/>
    <cellStyle name="Bad 47 2" xfId="4689"/>
    <cellStyle name="Bad 47 3" xfId="46921"/>
    <cellStyle name="Bad 48" xfId="49463"/>
    <cellStyle name="Bad 48 2" xfId="29092"/>
    <cellStyle name="Bad 48 3" xfId="14619"/>
    <cellStyle name="Bad 49" xfId="42129"/>
    <cellStyle name="Bad 49 2" xfId="24243"/>
    <cellStyle name="Bad 49 3" xfId="23989"/>
    <cellStyle name="Bad 5" xfId="22305"/>
    <cellStyle name="Bad 5 2" xfId="40119"/>
    <cellStyle name="Bad 5 3" xfId="45515"/>
    <cellStyle name="Bad 50" xfId="770"/>
    <cellStyle name="Bad 50 2" xfId="26961"/>
    <cellStyle name="Bad 50 3" xfId="23293"/>
    <cellStyle name="Bad 51" xfId="10744"/>
    <cellStyle name="Bad 51 2" xfId="47727"/>
    <cellStyle name="Bad 51 3" xfId="48233"/>
    <cellStyle name="Bad 52" xfId="1728"/>
    <cellStyle name="Bad 52 2" xfId="22712"/>
    <cellStyle name="Bad 52 3" xfId="25492"/>
    <cellStyle name="Bad 53" xfId="41058"/>
    <cellStyle name="Bad 53 2" xfId="24873"/>
    <cellStyle name="Bad 53 3" xfId="24744"/>
    <cellStyle name="Bad 54" xfId="34816"/>
    <cellStyle name="Bad 54 2" xfId="37834"/>
    <cellStyle name="Bad 54 3" xfId="28312"/>
    <cellStyle name="Bad 55" xfId="5392"/>
    <cellStyle name="Bad 55 2" xfId="11096"/>
    <cellStyle name="Bad 55 3" xfId="16667"/>
    <cellStyle name="Bad 56" xfId="18828"/>
    <cellStyle name="Bad 56 2" xfId="18793"/>
    <cellStyle name="Bad 56 3" xfId="45258"/>
    <cellStyle name="Bad 6" xfId="46724"/>
    <cellStyle name="Bad 6 2" xfId="30197"/>
    <cellStyle name="Bad 6 3" xfId="30759"/>
    <cellStyle name="Bad 7" xfId="17415"/>
    <cellStyle name="Bad 7 2" xfId="7754"/>
    <cellStyle name="Bad 7 3" xfId="30415"/>
    <cellStyle name="Bad 8" xfId="50494"/>
    <cellStyle name="Bad 8 2" xfId="10562"/>
    <cellStyle name="Bad 8 3" xfId="3926"/>
    <cellStyle name="Bad 9" xfId="5101"/>
    <cellStyle name="Bad 9 2" xfId="23854"/>
    <cellStyle name="Bad 9 3" xfId="33346"/>
    <cellStyle name="BalanceSheet" xfId="33778"/>
    <cellStyle name="Black" xfId="42825"/>
    <cellStyle name="Black 2" xfId="45410"/>
    <cellStyle name="Black 2 2" xfId="39762"/>
    <cellStyle name="Black 2 3" xfId="51017"/>
    <cellStyle name="Black 3" xfId="8501"/>
    <cellStyle name="Black 4" xfId="1589"/>
    <cellStyle name="blank" xfId="18332"/>
    <cellStyle name="blk" xfId="24790"/>
    <cellStyle name="blk 2" xfId="17665"/>
    <cellStyle name="blk 2 2" xfId="15191"/>
    <cellStyle name="blk 2 2 2" xfId="11522"/>
    <cellStyle name="blk 2 3" xfId="26925"/>
    <cellStyle name="blk 2 4" xfId="38535"/>
    <cellStyle name="blk 3" xfId="1751"/>
    <cellStyle name="Blue" xfId="3555"/>
    <cellStyle name="Blue 1" xfId="52145"/>
    <cellStyle name="Blue 2" xfId="7097"/>
    <cellStyle name="Blue 2 2" xfId="16400"/>
    <cellStyle name="Blue 2 3" xfId="42611"/>
    <cellStyle name="Blue 3" xfId="28719"/>
    <cellStyle name="Blue 4" xfId="12431"/>
    <cellStyle name="Blue Percent" xfId="30496"/>
    <cellStyle name="Blue Percent 2" xfId="2020"/>
    <cellStyle name="Blue Percent 2 2" xfId="39073"/>
    <cellStyle name="Blue Percent 2 3" xfId="43744"/>
    <cellStyle name="Blue Percent 3" xfId="13966"/>
    <cellStyle name="Blue Percent 3 2" xfId="17526"/>
    <cellStyle name="Blue Percent 3 3" xfId="38975"/>
    <cellStyle name="Blue Percent 4" xfId="34314"/>
    <cellStyle name="Blue Percent 4 2" xfId="31716"/>
    <cellStyle name="Blue Percent 4 3" xfId="20145"/>
    <cellStyle name="Blue Percent 5" xfId="30987"/>
    <cellStyle name="Blue Percent 5 2" xfId="34013"/>
    <cellStyle name="Blue Percent 5 3" xfId="11902"/>
    <cellStyle name="Blue Percent 6" xfId="33090"/>
    <cellStyle name="Blue Percent 7" xfId="10961"/>
    <cellStyle name="Blue Percent_Marlin" xfId="48968"/>
    <cellStyle name="Blue_20061120 Holland_template v0.16" xfId="20366"/>
    <cellStyle name="Body" xfId="4852"/>
    <cellStyle name="Body 10" xfId="14122"/>
    <cellStyle name="Body 10 2" xfId="27646"/>
    <cellStyle name="Body 10 3" xfId="47878"/>
    <cellStyle name="Body 11" xfId="24972"/>
    <cellStyle name="Body 11 2" xfId="29392"/>
    <cellStyle name="Body 11 3" xfId="14689"/>
    <cellStyle name="Body 12" xfId="11953"/>
    <cellStyle name="Body 12 2" xfId="13331"/>
    <cellStyle name="Body 12 3" xfId="14003"/>
    <cellStyle name="Body 13" xfId="11072"/>
    <cellStyle name="Body 13 2" xfId="7026"/>
    <cellStyle name="Body 13 3" xfId="33268"/>
    <cellStyle name="Body 14" xfId="42415"/>
    <cellStyle name="Body 14 2" xfId="37663"/>
    <cellStyle name="Body 14 3" xfId="18679"/>
    <cellStyle name="Body 15" xfId="29294"/>
    <cellStyle name="Body 15 2" xfId="10774"/>
    <cellStyle name="Body 15 3" xfId="31784"/>
    <cellStyle name="Body 16" xfId="49357"/>
    <cellStyle name="Body 16 2" xfId="26321"/>
    <cellStyle name="Body 16 3" xfId="46284"/>
    <cellStyle name="Body 17" xfId="1166"/>
    <cellStyle name="Body 17 2" xfId="32519"/>
    <cellStyle name="Body 17 3" xfId="24204"/>
    <cellStyle name="Body 18" xfId="50037"/>
    <cellStyle name="Body 18 2" xfId="52851"/>
    <cellStyle name="Body 18 3" xfId="51670"/>
    <cellStyle name="Body 19" xfId="50566"/>
    <cellStyle name="Body 19 2" xfId="29585"/>
    <cellStyle name="Body 19 3" xfId="7878"/>
    <cellStyle name="Body 2" xfId="24517"/>
    <cellStyle name="Body 2 2" xfId="31314"/>
    <cellStyle name="Body 2 2 2" xfId="9566"/>
    <cellStyle name="Body 2 2 3" xfId="40324"/>
    <cellStyle name="Body 2 3" xfId="31747"/>
    <cellStyle name="Body 2 4" xfId="11779"/>
    <cellStyle name="Body 20" xfId="39035"/>
    <cellStyle name="Body 20 2" xfId="17876"/>
    <cellStyle name="Body 20 3" xfId="5649"/>
    <cellStyle name="Body 21" xfId="7023"/>
    <cellStyle name="Body 21 2" xfId="3777"/>
    <cellStyle name="Body 21 3" xfId="32193"/>
    <cellStyle name="Body 22" xfId="13233"/>
    <cellStyle name="Body 22 2" xfId="25805"/>
    <cellStyle name="Body 22 3" xfId="8291"/>
    <cellStyle name="Body 23" xfId="13095"/>
    <cellStyle name="Body 23 2" xfId="1992"/>
    <cellStyle name="Body 23 3" xfId="39886"/>
    <cellStyle name="Body 24" xfId="41882"/>
    <cellStyle name="Body 24 2" xfId="38119"/>
    <cellStyle name="Body 24 3" xfId="25580"/>
    <cellStyle name="Body 25" xfId="12243"/>
    <cellStyle name="Body 25 2" xfId="33525"/>
    <cellStyle name="Body 25 3" xfId="23958"/>
    <cellStyle name="Body 26" xfId="18315"/>
    <cellStyle name="Body 26 2" xfId="35347"/>
    <cellStyle name="Body 26 3" xfId="26861"/>
    <cellStyle name="Body 27" xfId="36229"/>
    <cellStyle name="Body 27 2" xfId="44236"/>
    <cellStyle name="Body 27 3" xfId="1929"/>
    <cellStyle name="Body 28" xfId="45374"/>
    <cellStyle name="Body 28 2" xfId="4536"/>
    <cellStyle name="Body 28 3" xfId="25682"/>
    <cellStyle name="Body 29" xfId="32631"/>
    <cellStyle name="Body 29 2" xfId="13502"/>
    <cellStyle name="Body 29 3" xfId="19004"/>
    <cellStyle name="Body 3" xfId="51648"/>
    <cellStyle name="Body 3 2" xfId="45295"/>
    <cellStyle name="Body 3 2 2" xfId="27804"/>
    <cellStyle name="Body 3 2 3" xfId="35279"/>
    <cellStyle name="Body 3 3" xfId="33127"/>
    <cellStyle name="Body 3 4" xfId="50426"/>
    <cellStyle name="Body 30" xfId="14799"/>
    <cellStyle name="Body 30 2" xfId="26992"/>
    <cellStyle name="Body 30 3" xfId="13596"/>
    <cellStyle name="Body 31" xfId="5394"/>
    <cellStyle name="Body 31 2" xfId="31280"/>
    <cellStyle name="Body 31 3" xfId="12842"/>
    <cellStyle name="Body 32" xfId="31237"/>
    <cellStyle name="Body 32 2" xfId="8140"/>
    <cellStyle name="Body 32 3" xfId="1615"/>
    <cellStyle name="Body 33" xfId="52115"/>
    <cellStyle name="Body 33 2" xfId="36881"/>
    <cellStyle name="Body 33 3" xfId="32149"/>
    <cellStyle name="Body 34" xfId="6922"/>
    <cellStyle name="Body 34 2" xfId="28365"/>
    <cellStyle name="Body 34 3" xfId="11161"/>
    <cellStyle name="Body 35" xfId="9372"/>
    <cellStyle name="Body 35 2" xfId="24267"/>
    <cellStyle name="Body 35 3" xfId="47050"/>
    <cellStyle name="Body 36" xfId="2554"/>
    <cellStyle name="Body 36 2" xfId="21513"/>
    <cellStyle name="Body 36 3" xfId="52587"/>
    <cellStyle name="Body 37" xfId="23090"/>
    <cellStyle name="Body 37 2" xfId="26368"/>
    <cellStyle name="Body 37 3" xfId="35900"/>
    <cellStyle name="Body 38" xfId="27539"/>
    <cellStyle name="Body 38 2" xfId="14496"/>
    <cellStyle name="Body 38 3" xfId="23925"/>
    <cellStyle name="Body 39" xfId="51782"/>
    <cellStyle name="Body 39 2" xfId="33514"/>
    <cellStyle name="Body 39 3" xfId="53066"/>
    <cellStyle name="Body 4" xfId="48838"/>
    <cellStyle name="Body 4 2" xfId="17713"/>
    <cellStyle name="Body 4 2 2" xfId="20158"/>
    <cellStyle name="Body 4 2 3" xfId="89"/>
    <cellStyle name="Body 4 3" xfId="21940"/>
    <cellStyle name="Body 4 3 2" xfId="28158"/>
    <cellStyle name="Body 4 3 3" xfId="3954"/>
    <cellStyle name="Body 4 4" xfId="24495"/>
    <cellStyle name="Body 4 5" xfId="24292"/>
    <cellStyle name="Body 40" xfId="47500"/>
    <cellStyle name="Body 40 2" xfId="7139"/>
    <cellStyle name="Body 40 3" xfId="49890"/>
    <cellStyle name="Body 41" xfId="26718"/>
    <cellStyle name="Body 41 2" xfId="49861"/>
    <cellStyle name="Body 41 3" xfId="45604"/>
    <cellStyle name="Body 42" xfId="41963"/>
    <cellStyle name="Body 42 2" xfId="14521"/>
    <cellStyle name="Body 42 3" xfId="10107"/>
    <cellStyle name="Body 43" xfId="28946"/>
    <cellStyle name="Body 43 2" xfId="35678"/>
    <cellStyle name="Body 43 3" xfId="10203"/>
    <cellStyle name="Body 44" xfId="15141"/>
    <cellStyle name="Body 44 2" xfId="22877"/>
    <cellStyle name="Body 44 3" xfId="52218"/>
    <cellStyle name="Body 45" xfId="5223"/>
    <cellStyle name="Body 45 2" xfId="23837"/>
    <cellStyle name="Body 45 3" xfId="40536"/>
    <cellStyle name="Body 46" xfId="42141"/>
    <cellStyle name="Body 46 2" xfId="40429"/>
    <cellStyle name="Body 46 3" xfId="44606"/>
    <cellStyle name="Body 47" xfId="285"/>
    <cellStyle name="Body 47 2" xfId="20802"/>
    <cellStyle name="Body 47 3" xfId="12607"/>
    <cellStyle name="Body 48" xfId="51226"/>
    <cellStyle name="Body 48 2" xfId="11087"/>
    <cellStyle name="Body 48 3" xfId="25645"/>
    <cellStyle name="Body 49" xfId="29051"/>
    <cellStyle name="Body 5" xfId="41479"/>
    <cellStyle name="Body 5 2" xfId="26381"/>
    <cellStyle name="Body 5 2 2" xfId="25463"/>
    <cellStyle name="Body 5 2 3" xfId="19104"/>
    <cellStyle name="Body 5 3" xfId="19101"/>
    <cellStyle name="Body 5 3 2" xfId="1955"/>
    <cellStyle name="Body 5 3 3" xfId="36395"/>
    <cellStyle name="Body 5 4" xfId="20102"/>
    <cellStyle name="Body 5 5" xfId="28169"/>
    <cellStyle name="Body 50" xfId="32597"/>
    <cellStyle name="Body 51" xfId="53065"/>
    <cellStyle name="Body 6" xfId="12433"/>
    <cellStyle name="Body 6 2" xfId="28387"/>
    <cellStyle name="Body 6 2 2" xfId="33762"/>
    <cellStyle name="Body 6 2 3" xfId="42088"/>
    <cellStyle name="Body 6 3" xfId="2235"/>
    <cellStyle name="Body 6 4" xfId="35023"/>
    <cellStyle name="Body 7" xfId="39502"/>
    <cellStyle name="Body 7 2" xfId="40206"/>
    <cellStyle name="Body 7 2 2" xfId="24698"/>
    <cellStyle name="Body 7 2 3" xfId="30468"/>
    <cellStyle name="Body 7 3" xfId="12242"/>
    <cellStyle name="Body 7 4" xfId="18151"/>
    <cellStyle name="Body 8" xfId="3109"/>
    <cellStyle name="Body 8 2" xfId="38664"/>
    <cellStyle name="Body 8 3" xfId="15311"/>
    <cellStyle name="Body 9" xfId="46899"/>
    <cellStyle name="Body 9 2" xfId="17593"/>
    <cellStyle name="Body 9 3" xfId="50002"/>
    <cellStyle name="Body_2009 MAA 100%" xfId="48069"/>
    <cellStyle name="Bold" xfId="50902"/>
    <cellStyle name="Bold 11" xfId="6616"/>
    <cellStyle name="Bold 2" xfId="33802"/>
    <cellStyle name="Bold 3" xfId="8704"/>
    <cellStyle name="Bold Header" xfId="10879"/>
    <cellStyle name="BooleanYorN" xfId="34920"/>
    <cellStyle name="BooleanYorN 2" xfId="6332"/>
    <cellStyle name="BooleanYorN 2 2" xfId="700"/>
    <cellStyle name="BooleanYorN 2 3" xfId="40948"/>
    <cellStyle name="BooleanYorN 3" xfId="29140"/>
    <cellStyle name="BooleanYorN 4" xfId="44325"/>
    <cellStyle name="Border" xfId="8449"/>
    <cellStyle name="Border 2" xfId="47813"/>
    <cellStyle name="Border 2 2" xfId="23754"/>
    <cellStyle name="Border 2 3" xfId="10191"/>
    <cellStyle name="Border 3" xfId="50321"/>
    <cellStyle name="Border 3 2" xfId="23244"/>
    <cellStyle name="Border 4" xfId="21778"/>
    <cellStyle name="Border Heavy" xfId="12005"/>
    <cellStyle name="Border Thin" xfId="29040"/>
    <cellStyle name="Border Thin 2" xfId="37377"/>
    <cellStyle name="BorderAreas" xfId="28104"/>
    <cellStyle name="BorderAreas 2" xfId="43201"/>
    <cellStyle name="BorderAreas 3" xfId="51495"/>
    <cellStyle name="Bottom" xfId="20192"/>
    <cellStyle name="Bottom 10" xfId="7645"/>
    <cellStyle name="Bottom 10 2" xfId="40375"/>
    <cellStyle name="Bottom 10 3" xfId="48830"/>
    <cellStyle name="Bottom 11" xfId="51136"/>
    <cellStyle name="Bottom 11 2" xfId="21776"/>
    <cellStyle name="Bottom 11 3" xfId="51776"/>
    <cellStyle name="Bottom 12" xfId="25812"/>
    <cellStyle name="Bottom 12 2" xfId="33828"/>
    <cellStyle name="Bottom 12 3" xfId="14533"/>
    <cellStyle name="Bottom 13" xfId="9610"/>
    <cellStyle name="Bottom 13 2" xfId="9604"/>
    <cellStyle name="Bottom 13 3" xfId="3535"/>
    <cellStyle name="Bottom 14" xfId="44870"/>
    <cellStyle name="Bottom 14 2" xfId="37204"/>
    <cellStyle name="Bottom 14 3" xfId="878"/>
    <cellStyle name="Bottom 15" xfId="29112"/>
    <cellStyle name="Bottom 15 2" xfId="7301"/>
    <cellStyle name="Bottom 15 3" xfId="47828"/>
    <cellStyle name="Bottom 16" xfId="39006"/>
    <cellStyle name="Bottom 16 2" xfId="51440"/>
    <cellStyle name="Bottom 16 3" xfId="41690"/>
    <cellStyle name="Bottom 17" xfId="3306"/>
    <cellStyle name="Bottom 17 2" xfId="43102"/>
    <cellStyle name="Bottom 17 3" xfId="37242"/>
    <cellStyle name="Bottom 18" xfId="49596"/>
    <cellStyle name="Bottom 18 2" xfId="25827"/>
    <cellStyle name="Bottom 18 3" xfId="16897"/>
    <cellStyle name="Bottom 19" xfId="9991"/>
    <cellStyle name="Bottom 19 2" xfId="11360"/>
    <cellStyle name="Bottom 19 3" xfId="32493"/>
    <cellStyle name="Bottom 2" xfId="18943"/>
    <cellStyle name="Bottom 2 2" xfId="7528"/>
    <cellStyle name="Bottom 2 2 2" xfId="7928"/>
    <cellStyle name="Bottom 2 2 3" xfId="25510"/>
    <cellStyle name="Bottom 2 3" xfId="20263"/>
    <cellStyle name="Bottom 2 3 2" xfId="31551"/>
    <cellStyle name="Bottom 2 3 3" xfId="29365"/>
    <cellStyle name="Bottom 2 4" xfId="6369"/>
    <cellStyle name="Bottom 2 4 2" xfId="10254"/>
    <cellStyle name="Bottom 2 4 3" xfId="504"/>
    <cellStyle name="Bottom 2 5" xfId="3028"/>
    <cellStyle name="Bottom 2 5 2" xfId="15615"/>
    <cellStyle name="Bottom 2 5 3" xfId="38706"/>
    <cellStyle name="Bottom 2 6" xfId="40869"/>
    <cellStyle name="Bottom 2 7" xfId="37610"/>
    <cellStyle name="Bottom 2 8" xfId="40263"/>
    <cellStyle name="Bottom 2_Penasquito - Sulphide" xfId="36087"/>
    <cellStyle name="Bottom 20" xfId="28653"/>
    <cellStyle name="Bottom 20 2" xfId="19264"/>
    <cellStyle name="Bottom 20 3" xfId="47335"/>
    <cellStyle name="Bottom 21" xfId="52922"/>
    <cellStyle name="Bottom 21 2" xfId="33781"/>
    <cellStyle name="Bottom 21 3" xfId="8513"/>
    <cellStyle name="Bottom 22" xfId="20630"/>
    <cellStyle name="Bottom 22 2" xfId="52593"/>
    <cellStyle name="Bottom 22 3" xfId="46063"/>
    <cellStyle name="Bottom 23" xfId="38271"/>
    <cellStyle name="Bottom 23 2" xfId="28574"/>
    <cellStyle name="Bottom 23 3" xfId="4202"/>
    <cellStyle name="Bottom 24" xfId="22402"/>
    <cellStyle name="Bottom 24 2" xfId="1296"/>
    <cellStyle name="Bottom 24 3" xfId="36564"/>
    <cellStyle name="Bottom 25" xfId="17935"/>
    <cellStyle name="Bottom 25 2" xfId="48194"/>
    <cellStyle name="Bottom 25 3" xfId="2326"/>
    <cellStyle name="Bottom 26" xfId="605"/>
    <cellStyle name="Bottom 26 2" xfId="50690"/>
    <cellStyle name="Bottom 26 3" xfId="20367"/>
    <cellStyle name="Bottom 27" xfId="11546"/>
    <cellStyle name="Bottom 27 2" xfId="36968"/>
    <cellStyle name="Bottom 27 3" xfId="6055"/>
    <cellStyle name="Bottom 28" xfId="9903"/>
    <cellStyle name="Bottom 28 2" xfId="50818"/>
    <cellStyle name="Bottom 28 3" xfId="30573"/>
    <cellStyle name="Bottom 29" xfId="1541"/>
    <cellStyle name="Bottom 29 2" xfId="27309"/>
    <cellStyle name="Bottom 29 3" xfId="43641"/>
    <cellStyle name="Bottom 3" xfId="45296"/>
    <cellStyle name="Bottom 3 2" xfId="37045"/>
    <cellStyle name="Bottom 3 2 2" xfId="1430"/>
    <cellStyle name="Bottom 3 2 3" xfId="53179"/>
    <cellStyle name="Bottom 3 3" xfId="44136"/>
    <cellStyle name="Bottom 3 3 2" xfId="12613"/>
    <cellStyle name="Bottom 3 3 3" xfId="31688"/>
    <cellStyle name="Bottom 3 4" xfId="8666"/>
    <cellStyle name="Bottom 3 4 2" xfId="11828"/>
    <cellStyle name="Bottom 3 4 3" xfId="14306"/>
    <cellStyle name="Bottom 3 5" xfId="16769"/>
    <cellStyle name="Bottom 3 6" xfId="48005"/>
    <cellStyle name="Bottom 3 7" xfId="36258"/>
    <cellStyle name="Bottom 3_Penasquito - Sulphide" xfId="9418"/>
    <cellStyle name="Bottom 30" xfId="8560"/>
    <cellStyle name="Bottom 30 2" xfId="32739"/>
    <cellStyle name="Bottom 30 3" xfId="49878"/>
    <cellStyle name="Bottom 31" xfId="13073"/>
    <cellStyle name="Bottom 31 2" xfId="32713"/>
    <cellStyle name="Bottom 31 3" xfId="49229"/>
    <cellStyle name="Bottom 32" xfId="1556"/>
    <cellStyle name="Bottom 32 2" xfId="32476"/>
    <cellStyle name="Bottom 32 3" xfId="19439"/>
    <cellStyle name="Bottom 33" xfId="44359"/>
    <cellStyle name="Bottom 33 2" xfId="9087"/>
    <cellStyle name="Bottom 33 3" xfId="13039"/>
    <cellStyle name="Bottom 34" xfId="4800"/>
    <cellStyle name="Bottom 34 2" xfId="42941"/>
    <cellStyle name="Bottom 34 3" xfId="1339"/>
    <cellStyle name="Bottom 35" xfId="52339"/>
    <cellStyle name="Bottom 35 2" xfId="24338"/>
    <cellStyle name="Bottom 35 3" xfId="31554"/>
    <cellStyle name="Bottom 36" xfId="42838"/>
    <cellStyle name="Bottom 36 2" xfId="8481"/>
    <cellStyle name="Bottom 36 3" xfId="18958"/>
    <cellStyle name="Bottom 37" xfId="15151"/>
    <cellStyle name="Bottom 37 2" xfId="30916"/>
    <cellStyle name="Bottom 37 3" xfId="13609"/>
    <cellStyle name="Bottom 38" xfId="7643"/>
    <cellStyle name="Bottom 38 2" xfId="38753"/>
    <cellStyle name="Bottom 38 3" xfId="36071"/>
    <cellStyle name="Bottom 39" xfId="24028"/>
    <cellStyle name="Bottom 39 2" xfId="9442"/>
    <cellStyle name="Bottom 39 3" xfId="17598"/>
    <cellStyle name="Bottom 4" xfId="13244"/>
    <cellStyle name="Bottom 4 2" xfId="29531"/>
    <cellStyle name="Bottom 4 3" xfId="5149"/>
    <cellStyle name="Bottom 40" xfId="35182"/>
    <cellStyle name="Bottom 40 2" xfId="15591"/>
    <cellStyle name="Bottom 40 3" xfId="44459"/>
    <cellStyle name="Bottom 41" xfId="30495"/>
    <cellStyle name="Bottom 41 2" xfId="21078"/>
    <cellStyle name="Bottom 41 3" xfId="13810"/>
    <cellStyle name="Bottom 42" xfId="35450"/>
    <cellStyle name="Bottom 42 2" xfId="42108"/>
    <cellStyle name="Bottom 42 3" xfId="41505"/>
    <cellStyle name="Bottom 43" xfId="48701"/>
    <cellStyle name="Bottom 43 2" xfId="50272"/>
    <cellStyle name="Bottom 43 3" xfId="51534"/>
    <cellStyle name="Bottom 44" xfId="47639"/>
    <cellStyle name="Bottom 44 2" xfId="52002"/>
    <cellStyle name="Bottom 44 3" xfId="48282"/>
    <cellStyle name="Bottom 45" xfId="20971"/>
    <cellStyle name="Bottom 45 2" xfId="17820"/>
    <cellStyle name="Bottom 45 3" xfId="38387"/>
    <cellStyle name="Bottom 46" xfId="42925"/>
    <cellStyle name="Bottom 46 2" xfId="26473"/>
    <cellStyle name="Bottom 46 3" xfId="30356"/>
    <cellStyle name="Bottom 47" xfId="34865"/>
    <cellStyle name="Bottom 47 2" xfId="50958"/>
    <cellStyle name="Bottom 47 3" xfId="38823"/>
    <cellStyle name="Bottom 48" xfId="22476"/>
    <cellStyle name="Bottom 48 2" xfId="2621"/>
    <cellStyle name="Bottom 48 3" xfId="34773"/>
    <cellStyle name="Bottom 49" xfId="7518"/>
    <cellStyle name="Bottom 49 2" xfId="11176"/>
    <cellStyle name="Bottom 49 3" xfId="11207"/>
    <cellStyle name="Bottom 5" xfId="37794"/>
    <cellStyle name="Bottom 5 2" xfId="13027"/>
    <cellStyle name="Bottom 5 3" xfId="29542"/>
    <cellStyle name="Bottom 50" xfId="12251"/>
    <cellStyle name="Bottom 50 2" xfId="34561"/>
    <cellStyle name="Bottom 50 3" xfId="33329"/>
    <cellStyle name="Bottom 51" xfId="43350"/>
    <cellStyle name="Bottom 52" xfId="10826"/>
    <cellStyle name="Bottom 53" xfId="33832"/>
    <cellStyle name="Bottom 6" xfId="20088"/>
    <cellStyle name="Bottom 6 2" xfId="16344"/>
    <cellStyle name="Bottom 6 3" xfId="39239"/>
    <cellStyle name="Bottom 7" xfId="51312"/>
    <cellStyle name="Bottom 7 2" xfId="34617"/>
    <cellStyle name="Bottom 7 3" xfId="8346"/>
    <cellStyle name="Bottom 8" xfId="2738"/>
    <cellStyle name="Bottom 8 2" xfId="6078"/>
    <cellStyle name="Bottom 8 3" xfId="29926"/>
    <cellStyle name="Bottom 9" xfId="6884"/>
    <cellStyle name="Bottom 9 2" xfId="39366"/>
    <cellStyle name="Bottom 9 3" xfId="37172"/>
    <cellStyle name="Bottom Edge" xfId="23172"/>
    <cellStyle name="Bottom Edge 2" xfId="2901"/>
    <cellStyle name="Bottom Edge 2 2" xfId="24775"/>
    <cellStyle name="Bottom Edge 2 3" xfId="29213"/>
    <cellStyle name="Bottom Edge 3" xfId="11051"/>
    <cellStyle name="Bottom Edge 3 2" xfId="19270"/>
    <cellStyle name="Bottom Edge 3 2 2" xfId="34917"/>
    <cellStyle name="Bottom Edge 3 3" xfId="35746"/>
    <cellStyle name="Bottom Edge 4" xfId="49354"/>
    <cellStyle name="Bottom_Cash Cost Real vrs. Budget" xfId="1641"/>
    <cellStyle name="bp--" xfId="6447"/>
    <cellStyle name="bracket" xfId="48296"/>
    <cellStyle name="bracket - bold" xfId="6624"/>
    <cellStyle name="bracket - bold 2" xfId="505"/>
    <cellStyle name="bracket - bold 2 2" xfId="4425"/>
    <cellStyle name="bracket - bold 2 3" xfId="16156"/>
    <cellStyle name="bracket - bold 3" xfId="37294"/>
    <cellStyle name="bracket - bold 4" xfId="41073"/>
    <cellStyle name="Bracket $'000 total" xfId="31235"/>
    <cellStyle name="Bracket $'000 total 2" xfId="51653"/>
    <cellStyle name="Bracket $'000 total 2 10" xfId="43025"/>
    <cellStyle name="Bracket $'000 total 2 10 2" xfId="31643"/>
    <cellStyle name="Bracket $'000 total 2 10 2 2" xfId="25317"/>
    <cellStyle name="Bracket $'000 total 2 10 2 3" xfId="1011"/>
    <cellStyle name="Bracket $'000 total 2 10 3" xfId="4927"/>
    <cellStyle name="Bracket $'000 total 2 10 4" xfId="50103"/>
    <cellStyle name="Bracket $'000 total 2 11" xfId="45176"/>
    <cellStyle name="Bracket $'000 total 2 11 2" xfId="10540"/>
    <cellStyle name="Bracket $'000 total 2 11 2 2" xfId="20208"/>
    <cellStyle name="Bracket $'000 total 2 11 2 3" xfId="11461"/>
    <cellStyle name="Bracket $'000 total 2 11 3" xfId="38481"/>
    <cellStyle name="Bracket $'000 total 2 11 4" xfId="27595"/>
    <cellStyle name="Bracket $'000 total 2 12" xfId="51647"/>
    <cellStyle name="Bracket $'000 total 2 12 2" xfId="24388"/>
    <cellStyle name="Bracket $'000 total 2 12 2 2" xfId="18644"/>
    <cellStyle name="Bracket $'000 total 2 12 2 3" xfId="49323"/>
    <cellStyle name="Bracket $'000 total 2 12 3" xfId="52598"/>
    <cellStyle name="Bracket $'000 total 2 12 4" xfId="17893"/>
    <cellStyle name="Bracket $'000 total 2 13" xfId="4420"/>
    <cellStyle name="Bracket $'000 total 2 13 2" xfId="16845"/>
    <cellStyle name="Bracket $'000 total 2 13 2 2" xfId="42773"/>
    <cellStyle name="Bracket $'000 total 2 13 2 3" xfId="13224"/>
    <cellStyle name="Bracket $'000 total 2 13 3" xfId="44297"/>
    <cellStyle name="Bracket $'000 total 2 13 4" xfId="694"/>
    <cellStyle name="Bracket $'000 total 2 14" xfId="13247"/>
    <cellStyle name="Bracket $'000 total 2 14 2" xfId="7919"/>
    <cellStyle name="Bracket $'000 total 2 14 2 2" xfId="26701"/>
    <cellStyle name="Bracket $'000 total 2 14 2 3" xfId="1311"/>
    <cellStyle name="Bracket $'000 total 2 14 3" xfId="44854"/>
    <cellStyle name="Bracket $'000 total 2 14 4" xfId="47529"/>
    <cellStyle name="Bracket $'000 total 2 15" xfId="4989"/>
    <cellStyle name="Bracket $'000 total 2 15 2" xfId="10870"/>
    <cellStyle name="Bracket $'000 total 2 15 2 2" xfId="25669"/>
    <cellStyle name="Bracket $'000 total 2 15 2 3" xfId="4784"/>
    <cellStyle name="Bracket $'000 total 2 15 3" xfId="13766"/>
    <cellStyle name="Bracket $'000 total 2 15 4" xfId="2094"/>
    <cellStyle name="Bracket $'000 total 2 16" xfId="32815"/>
    <cellStyle name="Bracket $'000 total 2 16 2" xfId="39024"/>
    <cellStyle name="Bracket $'000 total 2 16 3" xfId="36672"/>
    <cellStyle name="Bracket $'000 total 2 17" xfId="16627"/>
    <cellStyle name="Bracket $'000 total 2 18" xfId="35624"/>
    <cellStyle name="Bracket $'000 total 2 2" xfId="5673"/>
    <cellStyle name="Bracket $'000 total 2 2 2" xfId="11644"/>
    <cellStyle name="Bracket $'000 total 2 2 2 2" xfId="5833"/>
    <cellStyle name="Bracket $'000 total 2 2 2 3" xfId="27674"/>
    <cellStyle name="Bracket $'000 total 2 2 3" xfId="45657"/>
    <cellStyle name="Bracket $'000 total 2 2 4" xfId="40091"/>
    <cellStyle name="Bracket $'000 total 2 3" xfId="7664"/>
    <cellStyle name="Bracket $'000 total 2 3 2" xfId="41376"/>
    <cellStyle name="Bracket $'000 total 2 3 2 2" xfId="17912"/>
    <cellStyle name="Bracket $'000 total 2 3 2 3" xfId="16474"/>
    <cellStyle name="Bracket $'000 total 2 3 3" xfId="36555"/>
    <cellStyle name="Bracket $'000 total 2 3 4" xfId="24770"/>
    <cellStyle name="Bracket $'000 total 2 4" xfId="7222"/>
    <cellStyle name="Bracket $'000 total 2 4 2" xfId="39113"/>
    <cellStyle name="Bracket $'000 total 2 4 2 2" xfId="12124"/>
    <cellStyle name="Bracket $'000 total 2 4 2 3" xfId="4923"/>
    <cellStyle name="Bracket $'000 total 2 4 3" xfId="48189"/>
    <cellStyle name="Bracket $'000 total 2 4 4" xfId="14585"/>
    <cellStyle name="Bracket $'000 total 2 5" xfId="27669"/>
    <cellStyle name="Bracket $'000 total 2 5 2" xfId="12862"/>
    <cellStyle name="Bracket $'000 total 2 5 2 2" xfId="38236"/>
    <cellStyle name="Bracket $'000 total 2 5 2 3" xfId="28903"/>
    <cellStyle name="Bracket $'000 total 2 5 3" xfId="50709"/>
    <cellStyle name="Bracket $'000 total 2 5 4" xfId="45312"/>
    <cellStyle name="Bracket $'000 total 2 6" xfId="19867"/>
    <cellStyle name="Bracket $'000 total 2 6 2" xfId="26976"/>
    <cellStyle name="Bracket $'000 total 2 6 2 2" xfId="4331"/>
    <cellStyle name="Bracket $'000 total 2 6 2 3" xfId="245"/>
    <cellStyle name="Bracket $'000 total 2 6 3" xfId="27825"/>
    <cellStyle name="Bracket $'000 total 2 6 4" xfId="6661"/>
    <cellStyle name="Bracket $'000 total 2 7" xfId="44040"/>
    <cellStyle name="Bracket $'000 total 2 7 2" xfId="17037"/>
    <cellStyle name="Bracket $'000 total 2 7 2 2" xfId="20454"/>
    <cellStyle name="Bracket $'000 total 2 7 2 3" xfId="18064"/>
    <cellStyle name="Bracket $'000 total 2 7 3" xfId="1309"/>
    <cellStyle name="Bracket $'000 total 2 7 4" xfId="5467"/>
    <cellStyle name="Bracket $'000 total 2 8" xfId="34533"/>
    <cellStyle name="Bracket $'000 total 2 8 2" xfId="51780"/>
    <cellStyle name="Bracket $'000 total 2 8 2 2" xfId="26449"/>
    <cellStyle name="Bracket $'000 total 2 8 2 3" xfId="27760"/>
    <cellStyle name="Bracket $'000 total 2 8 3" xfId="5592"/>
    <cellStyle name="Bracket $'000 total 2 8 4" xfId="29218"/>
    <cellStyle name="Bracket $'000 total 2 9" xfId="42988"/>
    <cellStyle name="Bracket $'000 total 2 9 2" xfId="959"/>
    <cellStyle name="Bracket $'000 total 2 9 2 2" xfId="34850"/>
    <cellStyle name="Bracket $'000 total 2 9 2 3" xfId="32428"/>
    <cellStyle name="Bracket $'000 total 2 9 3" xfId="51251"/>
    <cellStyle name="Bracket $'000 total 2 9 4" xfId="41643"/>
    <cellStyle name="Bracket $'000 total 3" xfId="46851"/>
    <cellStyle name="Bracket $'000 total 3 10" xfId="11101"/>
    <cellStyle name="Bracket $'000 total 3 10 2" xfId="28052"/>
    <cellStyle name="Bracket $'000 total 3 10 2 2" xfId="50195"/>
    <cellStyle name="Bracket $'000 total 3 10 2 3" xfId="47328"/>
    <cellStyle name="Bracket $'000 total 3 10 3" xfId="22464"/>
    <cellStyle name="Bracket $'000 total 3 10 4" xfId="44141"/>
    <cellStyle name="Bracket $'000 total 3 11" xfId="8392"/>
    <cellStyle name="Bracket $'000 total 3 11 2" xfId="23890"/>
    <cellStyle name="Bracket $'000 total 3 11 2 2" xfId="27418"/>
    <cellStyle name="Bracket $'000 total 3 11 2 3" xfId="22523"/>
    <cellStyle name="Bracket $'000 total 3 11 3" xfId="47449"/>
    <cellStyle name="Bracket $'000 total 3 11 4" xfId="38162"/>
    <cellStyle name="Bracket $'000 total 3 12" xfId="31095"/>
    <cellStyle name="Bracket $'000 total 3 12 2" xfId="26583"/>
    <cellStyle name="Bracket $'000 total 3 12 2 2" xfId="22722"/>
    <cellStyle name="Bracket $'000 total 3 12 2 3" xfId="22909"/>
    <cellStyle name="Bracket $'000 total 3 12 3" xfId="2225"/>
    <cellStyle name="Bracket $'000 total 3 12 4" xfId="18411"/>
    <cellStyle name="Bracket $'000 total 3 13" xfId="39331"/>
    <cellStyle name="Bracket $'000 total 3 13 2" xfId="22911"/>
    <cellStyle name="Bracket $'000 total 3 13 2 2" xfId="14269"/>
    <cellStyle name="Bracket $'000 total 3 13 2 3" xfId="10134"/>
    <cellStyle name="Bracket $'000 total 3 13 3" xfId="51218"/>
    <cellStyle name="Bracket $'000 total 3 13 4" xfId="11469"/>
    <cellStyle name="Bracket $'000 total 3 14" xfId="11493"/>
    <cellStyle name="Bracket $'000 total 3 14 2" xfId="31072"/>
    <cellStyle name="Bracket $'000 total 3 14 2 2" xfId="38843"/>
    <cellStyle name="Bracket $'000 total 3 14 2 3" xfId="2983"/>
    <cellStyle name="Bracket $'000 total 3 14 3" xfId="44237"/>
    <cellStyle name="Bracket $'000 total 3 14 4" xfId="13122"/>
    <cellStyle name="Bracket $'000 total 3 15" xfId="45325"/>
    <cellStyle name="Bracket $'000 total 3 15 2" xfId="53181"/>
    <cellStyle name="Bracket $'000 total 3 15 2 2" xfId="3880"/>
    <cellStyle name="Bracket $'000 total 3 15 2 3" xfId="1153"/>
    <cellStyle name="Bracket $'000 total 3 15 3" xfId="2618"/>
    <cellStyle name="Bracket $'000 total 3 15 4" xfId="34017"/>
    <cellStyle name="Bracket $'000 total 3 16" xfId="18678"/>
    <cellStyle name="Bracket $'000 total 3 16 2" xfId="6849"/>
    <cellStyle name="Bracket $'000 total 3 16 2 2" xfId="27378"/>
    <cellStyle name="Bracket $'000 total 3 16 2 3" xfId="47333"/>
    <cellStyle name="Bracket $'000 total 3 16 3" xfId="2302"/>
    <cellStyle name="Bracket $'000 total 3 16 4" xfId="36852"/>
    <cellStyle name="Bracket $'000 total 3 17" xfId="45409"/>
    <cellStyle name="Bracket $'000 total 3 17 2" xfId="49594"/>
    <cellStyle name="Bracket $'000 total 3 17 2 2" xfId="24721"/>
    <cellStyle name="Bracket $'000 total 3 17 2 3" xfId="51344"/>
    <cellStyle name="Bracket $'000 total 3 17 3" xfId="31873"/>
    <cellStyle name="Bracket $'000 total 3 17 4" xfId="52467"/>
    <cellStyle name="Bracket $'000 total 3 18" xfId="1177"/>
    <cellStyle name="Bracket $'000 total 3 18 2" xfId="4050"/>
    <cellStyle name="Bracket $'000 total 3 18 2 2" xfId="4704"/>
    <cellStyle name="Bracket $'000 total 3 18 2 3" xfId="38529"/>
    <cellStyle name="Bracket $'000 total 3 18 3" xfId="42227"/>
    <cellStyle name="Bracket $'000 total 3 18 4" xfId="37256"/>
    <cellStyle name="Bracket $'000 total 3 19" xfId="5089"/>
    <cellStyle name="Bracket $'000 total 3 2" xfId="29726"/>
    <cellStyle name="Bracket $'000 total 3 2 2" xfId="46955"/>
    <cellStyle name="Bracket $'000 total 3 2 2 2" xfId="49441"/>
    <cellStyle name="Bracket $'000 total 3 2 2 3" xfId="28575"/>
    <cellStyle name="Bracket $'000 total 3 2 3" xfId="34157"/>
    <cellStyle name="Bracket $'000 total 3 2 4" xfId="34520"/>
    <cellStyle name="Bracket $'000 total 3 20" xfId="15980"/>
    <cellStyle name="Bracket $'000 total 3 3" xfId="42841"/>
    <cellStyle name="Bracket $'000 total 3 3 2" xfId="11418"/>
    <cellStyle name="Bracket $'000 total 3 3 2 2" xfId="12948"/>
    <cellStyle name="Bracket $'000 total 3 3 2 3" xfId="34335"/>
    <cellStyle name="Bracket $'000 total 3 3 3" xfId="46278"/>
    <cellStyle name="Bracket $'000 total 3 3 4" xfId="37653"/>
    <cellStyle name="Bracket $'000 total 3 4" xfId="46919"/>
    <cellStyle name="Bracket $'000 total 3 4 2" xfId="16017"/>
    <cellStyle name="Bracket $'000 total 3 4 2 2" xfId="49806"/>
    <cellStyle name="Bracket $'000 total 3 4 2 3" xfId="29540"/>
    <cellStyle name="Bracket $'000 total 3 4 3" xfId="46223"/>
    <cellStyle name="Bracket $'000 total 3 4 4" xfId="33411"/>
    <cellStyle name="Bracket $'000 total 3 5" xfId="23015"/>
    <cellStyle name="Bracket $'000 total 3 5 2" xfId="14535"/>
    <cellStyle name="Bracket $'000 total 3 5 2 2" xfId="22631"/>
    <cellStyle name="Bracket $'000 total 3 5 2 3" xfId="12637"/>
    <cellStyle name="Bracket $'000 total 3 5 3" xfId="45462"/>
    <cellStyle name="Bracket $'000 total 3 5 4" xfId="28286"/>
    <cellStyle name="Bracket $'000 total 3 6" xfId="42930"/>
    <cellStyle name="Bracket $'000 total 3 6 2" xfId="20879"/>
    <cellStyle name="Bracket $'000 total 3 6 2 2" xfId="51184"/>
    <cellStyle name="Bracket $'000 total 3 6 2 3" xfId="8815"/>
    <cellStyle name="Bracket $'000 total 3 6 3" xfId="36497"/>
    <cellStyle name="Bracket $'000 total 3 6 4" xfId="39263"/>
    <cellStyle name="Bracket $'000 total 3 7" xfId="35835"/>
    <cellStyle name="Bracket $'000 total 3 7 2" xfId="46872"/>
    <cellStyle name="Bracket $'000 total 3 7 2 2" xfId="18365"/>
    <cellStyle name="Bracket $'000 total 3 7 2 3" xfId="21234"/>
    <cellStyle name="Bracket $'000 total 3 7 3" xfId="33923"/>
    <cellStyle name="Bracket $'000 total 3 7 4" xfId="15004"/>
    <cellStyle name="Bracket $'000 total 3 8" xfId="9449"/>
    <cellStyle name="Bracket $'000 total 3 8 2" xfId="42654"/>
    <cellStyle name="Bracket $'000 total 3 8 2 2" xfId="14037"/>
    <cellStyle name="Bracket $'000 total 3 8 2 3" xfId="23722"/>
    <cellStyle name="Bracket $'000 total 3 8 3" xfId="37229"/>
    <cellStyle name="Bracket $'000 total 3 8 4" xfId="8279"/>
    <cellStyle name="Bracket $'000 total 3 9" xfId="34394"/>
    <cellStyle name="Bracket $'000 total 3 9 2" xfId="10906"/>
    <cellStyle name="Bracket $'000 total 3 9 2 2" xfId="46507"/>
    <cellStyle name="Bracket $'000 total 3 9 2 3" xfId="39302"/>
    <cellStyle name="Bracket $'000 total 3 9 3" xfId="41885"/>
    <cellStyle name="Bracket $'000 total 3 9 4" xfId="10428"/>
    <cellStyle name="Bracket $'000 total 4" xfId="29403"/>
    <cellStyle name="Bracket $'000 total 4 2" xfId="13873"/>
    <cellStyle name="Bracket $'000 total 4 3" xfId="28063"/>
    <cellStyle name="Bracket $'000 total 5" xfId="48550"/>
    <cellStyle name="Bracket $'000 total 5 2" xfId="21559"/>
    <cellStyle name="Bracket $'000 total 5 3" xfId="42928"/>
    <cellStyle name="Bracket $'000 total 6" xfId="4697"/>
    <cellStyle name="Bracket $'000 total 7" xfId="48687"/>
    <cellStyle name="Bracket $'000 total_Penasquito - Sulphide" xfId="13377"/>
    <cellStyle name="Bracket 0 Decimal calc" xfId="47684"/>
    <cellStyle name="Bracket 0 Decimal calc 2" xfId="220"/>
    <cellStyle name="Bracket 0 Decimal calc 2 2" xfId="26065"/>
    <cellStyle name="Bracket 0 Decimal calc 2 3" xfId="49936"/>
    <cellStyle name="Bracket 0 Decimal calc 3" xfId="4407"/>
    <cellStyle name="Bracket 0 Decimal calc 3 2" xfId="1482"/>
    <cellStyle name="Bracket 0 Decimal calc 3 3" xfId="49638"/>
    <cellStyle name="Bracket 0 Decimal calc 4" xfId="19496"/>
    <cellStyle name="Bracket 0 Decimal calc 4 2" xfId="32156"/>
    <cellStyle name="Bracket 0 Decimal calc 4 3" xfId="47793"/>
    <cellStyle name="Bracket 0 Decimal calc 5" xfId="46135"/>
    <cellStyle name="Bracket 0 Decimal calc 5 2" xfId="41637"/>
    <cellStyle name="Bracket 0 Decimal calc 5 3" xfId="2590"/>
    <cellStyle name="Bracket 0 Decimal calc 6" xfId="2854"/>
    <cellStyle name="Bracket 0 Decimal calc 6 2" xfId="9935"/>
    <cellStyle name="Bracket 0 Decimal calc 6 3" xfId="16038"/>
    <cellStyle name="Bracket 0 Decimal calc 7" xfId="23227"/>
    <cellStyle name="Bracket 0 Decimal calc 7 2" xfId="5503"/>
    <cellStyle name="Bracket 0 Decimal calc 7 3" xfId="29514"/>
    <cellStyle name="Bracket 0 Decimal calc_Cash Cost Real vrs. Budget" xfId="9164"/>
    <cellStyle name="Bracket 0 Decimal Input" xfId="28138"/>
    <cellStyle name="Bracket 0 Decimal Total" xfId="27726"/>
    <cellStyle name="Bracket 1 Decimal Input" xfId="42734"/>
    <cellStyle name="bracket 2" xfId="36008"/>
    <cellStyle name="bracket 2 2" xfId="22604"/>
    <cellStyle name="bracket 2 3" xfId="17490"/>
    <cellStyle name="Bracket 2 Decimal calc" xfId="47598"/>
    <cellStyle name="Bracket 2 Decimal calc 2" xfId="42608"/>
    <cellStyle name="Bracket 2 Decimal calc 2 2" xfId="29101"/>
    <cellStyle name="Bracket 2 Decimal calc 2 3" xfId="5517"/>
    <cellStyle name="Bracket 2 Decimal calc 3" xfId="36291"/>
    <cellStyle name="Bracket 2 Decimal calc 3 2" xfId="18659"/>
    <cellStyle name="Bracket 2 Decimal calc 3 3" xfId="20234"/>
    <cellStyle name="Bracket 2 Decimal calc 4" xfId="46005"/>
    <cellStyle name="Bracket 2 Decimal calc 4 2" xfId="27698"/>
    <cellStyle name="Bracket 2 Decimal calc 4 3" xfId="24342"/>
    <cellStyle name="Bracket 2 Decimal calc 5" xfId="20661"/>
    <cellStyle name="Bracket 2 Decimal calc 5 2" xfId="43284"/>
    <cellStyle name="Bracket 2 Decimal calc 5 3" xfId="1387"/>
    <cellStyle name="Bracket 2 Decimal calc 6" xfId="41"/>
    <cellStyle name="Bracket 2 Decimal calc 6 2" xfId="44982"/>
    <cellStyle name="Bracket 2 Decimal calc 6 3" xfId="28775"/>
    <cellStyle name="Bracket 2 Decimal calc 7" xfId="26750"/>
    <cellStyle name="Bracket 2 Decimal calc 7 2" xfId="30676"/>
    <cellStyle name="Bracket 2 Decimal calc 7 3" xfId="30642"/>
    <cellStyle name="Bracket 2 Decimal calc_Cash Cost Real vrs. Budget" xfId="26190"/>
    <cellStyle name="Bracket 2 Decimal input" xfId="48740"/>
    <cellStyle name="Bracket 2 Decimal total" xfId="13861"/>
    <cellStyle name="Bracket 2 Decimal total 2" xfId="45196"/>
    <cellStyle name="Bracket 2 Decimal total 3" xfId="16937"/>
    <cellStyle name="bracket 3" xfId="6457"/>
    <cellStyle name="bracket 3 2" xfId="49266"/>
    <cellStyle name="bracket 3 3" xfId="45350"/>
    <cellStyle name="bracket 4" xfId="6286"/>
    <cellStyle name="bracket 4 2" xfId="41136"/>
    <cellStyle name="bracket 4 3" xfId="27927"/>
    <cellStyle name="bracket 5" xfId="32417"/>
    <cellStyle name="bracket 6" xfId="50087"/>
    <cellStyle name="bracket 7" xfId="33177"/>
    <cellStyle name="bracket 8" xfId="49273"/>
    <cellStyle name="bracket_Cash Cost Real vrs. Budget" xfId="26865"/>
    <cellStyle name="BRERO" xfId="6089"/>
    <cellStyle name="Bridget" xfId="9531"/>
    <cellStyle name="bstitutes]_x000d__x000a_; The following mappings take Word for MS-DOS names, PostScript names, and TrueType_x000d__x000a_; names into account" xfId="17860"/>
    <cellStyle name="budget" xfId="37549"/>
    <cellStyle name="budget 2" xfId="34315"/>
    <cellStyle name="budget 2 2" xfId="42675"/>
    <cellStyle name="budget 2 3" xfId="19623"/>
    <cellStyle name="budget 3" xfId="24086"/>
    <cellStyle name="budget 3 2" xfId="5618"/>
    <cellStyle name="budget 3 3" xfId="46799"/>
    <cellStyle name="budget 4" xfId="47519"/>
    <cellStyle name="budget 4 2" xfId="10171"/>
    <cellStyle name="budget 4 3" xfId="32458"/>
    <cellStyle name="budget 5" xfId="193"/>
    <cellStyle name="budget 5 2" xfId="10337"/>
    <cellStyle name="budget 5 3" xfId="8590"/>
    <cellStyle name="budget 6" xfId="21404"/>
    <cellStyle name="budget 6 2" xfId="11844"/>
    <cellStyle name="budget 6 3" xfId="3628"/>
    <cellStyle name="budget 7" xfId="40128"/>
    <cellStyle name="budget 7 2" xfId="38923"/>
    <cellStyle name="budget 7 3" xfId="39956"/>
    <cellStyle name="budget 8" xfId="34163"/>
    <cellStyle name="budget 9" xfId="41933"/>
    <cellStyle name="budget_Cash Cost Real vrs. Budget" xfId="23383"/>
    <cellStyle name="Buena 10" xfId="8242"/>
    <cellStyle name="Buena 10 2" xfId="45002"/>
    <cellStyle name="Buena 10 2 2" xfId="53339"/>
    <cellStyle name="Buena 10 3" xfId="31655"/>
    <cellStyle name="Buena 10 3 2" xfId="47677"/>
    <cellStyle name="Buena 11" xfId="47609"/>
    <cellStyle name="Buena 11 2" xfId="35247"/>
    <cellStyle name="Buena 11 2 2" xfId="48359"/>
    <cellStyle name="Buena 11 3" xfId="27767"/>
    <cellStyle name="Buena 11 4" xfId="38468"/>
    <cellStyle name="Buena 12" xfId="28085"/>
    <cellStyle name="Buena 12 2" xfId="35523"/>
    <cellStyle name="Buena 12 3" xfId="22190"/>
    <cellStyle name="Buena 12 4" xfId="50571"/>
    <cellStyle name="Buena 13" xfId="36833"/>
    <cellStyle name="Buena 13 2" xfId="26848"/>
    <cellStyle name="Buena 13 3" xfId="26712"/>
    <cellStyle name="Buena 14" xfId="22846"/>
    <cellStyle name="Buena 14 2" xfId="47914"/>
    <cellStyle name="Buena 14 3" xfId="14354"/>
    <cellStyle name="Buena 15" xfId="46495"/>
    <cellStyle name="Buena 15 2" xfId="38688"/>
    <cellStyle name="Buena 15 3" xfId="23988"/>
    <cellStyle name="Buena 16" xfId="17064"/>
    <cellStyle name="Buena 16 2" xfId="19974"/>
    <cellStyle name="Buena 16 3" xfId="1914"/>
    <cellStyle name="Buena 17" xfId="45233"/>
    <cellStyle name="Buena 17 2" xfId="40980"/>
    <cellStyle name="Buena 17 3" xfId="6634"/>
    <cellStyle name="Buena 18" xfId="18417"/>
    <cellStyle name="Buena 18 2" xfId="51978"/>
    <cellStyle name="Buena 18 3" xfId="15589"/>
    <cellStyle name="Buena 19" xfId="39352"/>
    <cellStyle name="Buena 19 2" xfId="2612"/>
    <cellStyle name="Buena 19 3" xfId="51185"/>
    <cellStyle name="Buena 2" xfId="2750"/>
    <cellStyle name="Buena 2 10" xfId="46825"/>
    <cellStyle name="Buena 2 2" xfId="24124"/>
    <cellStyle name="Buena 2 2 2" xfId="29237"/>
    <cellStyle name="Buena 2 3" xfId="37532"/>
    <cellStyle name="Buena 2 3 2" xfId="52393"/>
    <cellStyle name="Buena 2 4" xfId="35112"/>
    <cellStyle name="Buena 2 5" xfId="980"/>
    <cellStyle name="Buena 2 6" xfId="14342"/>
    <cellStyle name="Buena 2 7" xfId="37889"/>
    <cellStyle name="Buena 2 8" xfId="30896"/>
    <cellStyle name="Buena 2 9" xfId="14973"/>
    <cellStyle name="Buena 20" xfId="31010"/>
    <cellStyle name="Buena 20 2" xfId="9707"/>
    <cellStyle name="Buena 20 3" xfId="78"/>
    <cellStyle name="Buena 21" xfId="5432"/>
    <cellStyle name="Buena 21 2" xfId="45257"/>
    <cellStyle name="Buena 21 3" xfId="51195"/>
    <cellStyle name="Buena 22" xfId="48031"/>
    <cellStyle name="Buena 22 2" xfId="8124"/>
    <cellStyle name="Buena 22 3" xfId="23795"/>
    <cellStyle name="Buena 23" xfId="8002"/>
    <cellStyle name="Buena 23 2" xfId="44900"/>
    <cellStyle name="Buena 23 3" xfId="48992"/>
    <cellStyle name="Buena 24" xfId="7839"/>
    <cellStyle name="Buena 24 2" xfId="37260"/>
    <cellStyle name="Buena 24 3" xfId="863"/>
    <cellStyle name="Buena 25" xfId="11552"/>
    <cellStyle name="Buena 25 2" xfId="8479"/>
    <cellStyle name="Buena 25 3" xfId="41615"/>
    <cellStyle name="Buena 26" xfId="44138"/>
    <cellStyle name="Buena 26 2" xfId="40683"/>
    <cellStyle name="Buena 26 3" xfId="43769"/>
    <cellStyle name="Buena 27" xfId="12869"/>
    <cellStyle name="Buena 27 2" xfId="30158"/>
    <cellStyle name="Buena 27 3" xfId="43287"/>
    <cellStyle name="Buena 28" xfId="26634"/>
    <cellStyle name="Buena 28 2" xfId="20212"/>
    <cellStyle name="Buena 28 3" xfId="1580"/>
    <cellStyle name="Buena 29" xfId="15797"/>
    <cellStyle name="Buena 29 2" xfId="4350"/>
    <cellStyle name="Buena 29 3" xfId="9417"/>
    <cellStyle name="Buena 3" xfId="18409"/>
    <cellStyle name="Buena 3 2" xfId="10762"/>
    <cellStyle name="Buena 3 3" xfId="10481"/>
    <cellStyle name="Buena 3 4" xfId="25810"/>
    <cellStyle name="Buena 30" xfId="9428"/>
    <cellStyle name="Buena 30 2" xfId="5856"/>
    <cellStyle name="Buena 30 3" xfId="25281"/>
    <cellStyle name="Buena 31" xfId="48593"/>
    <cellStyle name="Buena 31 2" xfId="21289"/>
    <cellStyle name="Buena 31 3" xfId="7590"/>
    <cellStyle name="Buena 32" xfId="11293"/>
    <cellStyle name="Buena 32 2" xfId="15515"/>
    <cellStyle name="Buena 32 3" xfId="11922"/>
    <cellStyle name="Buena 33" xfId="7319"/>
    <cellStyle name="Buena 33 2" xfId="8026"/>
    <cellStyle name="Buena 33 3" xfId="43951"/>
    <cellStyle name="Buena 34" xfId="30732"/>
    <cellStyle name="Buena 34 2" xfId="32759"/>
    <cellStyle name="Buena 34 3" xfId="44623"/>
    <cellStyle name="Buena 35" xfId="43059"/>
    <cellStyle name="Buena 35 2" xfId="11171"/>
    <cellStyle name="Buena 35 3" xfId="8123"/>
    <cellStyle name="Buena 36" xfId="4258"/>
    <cellStyle name="Buena 36 2" xfId="4159"/>
    <cellStyle name="Buena 36 3" xfId="37468"/>
    <cellStyle name="Buena 37" xfId="19653"/>
    <cellStyle name="Buena 37 2" xfId="38183"/>
    <cellStyle name="Buena 37 3" xfId="14322"/>
    <cellStyle name="Buena 38" xfId="52483"/>
    <cellStyle name="Buena 38 2" xfId="31344"/>
    <cellStyle name="Buena 38 3" xfId="6529"/>
    <cellStyle name="Buena 39" xfId="4570"/>
    <cellStyle name="Buena 39 2" xfId="37087"/>
    <cellStyle name="Buena 39 3" xfId="17892"/>
    <cellStyle name="Buena 4" xfId="47786"/>
    <cellStyle name="Buena 4 2" xfId="12422"/>
    <cellStyle name="Buena 4 3" xfId="32900"/>
    <cellStyle name="Buena 4 4" xfId="30335"/>
    <cellStyle name="Buena 40" xfId="3420"/>
    <cellStyle name="Buena 40 2" xfId="32584"/>
    <cellStyle name="Buena 40 3" xfId="6099"/>
    <cellStyle name="Buena 41" xfId="6177"/>
    <cellStyle name="Buena 41 2" xfId="12878"/>
    <cellStyle name="Buena 41 3" xfId="11605"/>
    <cellStyle name="Buena 42" xfId="3685"/>
    <cellStyle name="Buena 42 2" xfId="4613"/>
    <cellStyle name="Buena 42 3" xfId="51907"/>
    <cellStyle name="Buena 43" xfId="33201"/>
    <cellStyle name="Buena 43 2" xfId="30068"/>
    <cellStyle name="Buena 43 3" xfId="51496"/>
    <cellStyle name="Buena 44" xfId="31615"/>
    <cellStyle name="Buena 44 2" xfId="1159"/>
    <cellStyle name="Buena 44 3" xfId="1422"/>
    <cellStyle name="Buena 45" xfId="27275"/>
    <cellStyle name="Buena 45 2" xfId="52972"/>
    <cellStyle name="Buena 45 3" xfId="6151"/>
    <cellStyle name="Buena 46" xfId="40862"/>
    <cellStyle name="Buena 46 2" xfId="22280"/>
    <cellStyle name="Buena 46 3" xfId="42637"/>
    <cellStyle name="Buena 47" xfId="36"/>
    <cellStyle name="Buena 47 2" xfId="28149"/>
    <cellStyle name="Buena 47 3" xfId="4307"/>
    <cellStyle name="Buena 48" xfId="30290"/>
    <cellStyle name="Buena 49" xfId="16839"/>
    <cellStyle name="Buena 5" xfId="9354"/>
    <cellStyle name="Buena 5 2" xfId="3657"/>
    <cellStyle name="Buena 5 3" xfId="18182"/>
    <cellStyle name="Buena 5 4" xfId="7709"/>
    <cellStyle name="Buena 6" xfId="36260"/>
    <cellStyle name="Buena 6 2" xfId="19571"/>
    <cellStyle name="Buena 6 2 2" xfId="10484"/>
    <cellStyle name="Buena 6 3" xfId="38426"/>
    <cellStyle name="Buena 6 3 2" xfId="29289"/>
    <cellStyle name="Buena 7" xfId="4474"/>
    <cellStyle name="Buena 7 2" xfId="12184"/>
    <cellStyle name="Buena 7 2 2" xfId="39551"/>
    <cellStyle name="Buena 7 3" xfId="51529"/>
    <cellStyle name="Buena 7 3 2" xfId="29966"/>
    <cellStyle name="Buena 8" xfId="6954"/>
    <cellStyle name="Buena 8 2" xfId="25942"/>
    <cellStyle name="Buena 8 2 2" xfId="32658"/>
    <cellStyle name="Buena 8 3" xfId="30823"/>
    <cellStyle name="Buena 8 3 2" xfId="37790"/>
    <cellStyle name="Buena 9" xfId="27395"/>
    <cellStyle name="Buena 9 2" xfId="33401"/>
    <cellStyle name="Buena 9 2 2" xfId="45147"/>
    <cellStyle name="Buena 9 3" xfId="44266"/>
    <cellStyle name="Buena 9 3 2" xfId="14979"/>
    <cellStyle name="Bussiness 0" xfId="25091"/>
    <cellStyle name="c/u" xfId="7584"/>
    <cellStyle name="c2" xfId="39697"/>
    <cellStyle name="c2 10" xfId="39307"/>
    <cellStyle name="c2 10 2" xfId="342"/>
    <cellStyle name="c2 10 3" xfId="6904"/>
    <cellStyle name="c2 11" xfId="40194"/>
    <cellStyle name="c2 11 2" xfId="40250"/>
    <cellStyle name="c2 11 3" xfId="29182"/>
    <cellStyle name="c2 12" xfId="47217"/>
    <cellStyle name="c2 12 2" xfId="1008"/>
    <cellStyle name="c2 12 3" xfId="40109"/>
    <cellStyle name="c2 13" xfId="40221"/>
    <cellStyle name="c2 13 2" xfId="49241"/>
    <cellStyle name="c2 13 3" xfId="12384"/>
    <cellStyle name="c2 14" xfId="8209"/>
    <cellStyle name="c2 14 2" xfId="52961"/>
    <cellStyle name="c2 14 3" xfId="38168"/>
    <cellStyle name="c2 15" xfId="46117"/>
    <cellStyle name="c2 15 2" xfId="30399"/>
    <cellStyle name="c2 15 3" xfId="2330"/>
    <cellStyle name="c2 16" xfId="20320"/>
    <cellStyle name="c2 16 2" xfId="1508"/>
    <cellStyle name="c2 16 3" xfId="11609"/>
    <cellStyle name="c2 17" xfId="3883"/>
    <cellStyle name="c2 17 2" xfId="51597"/>
    <cellStyle name="c2 17 3" xfId="24434"/>
    <cellStyle name="c2 18" xfId="32514"/>
    <cellStyle name="c2 18 2" xfId="25445"/>
    <cellStyle name="c2 18 3" xfId="52859"/>
    <cellStyle name="c2 19" xfId="50346"/>
    <cellStyle name="c2 19 2" xfId="3192"/>
    <cellStyle name="c2 19 3" xfId="43240"/>
    <cellStyle name="c2 2" xfId="42239"/>
    <cellStyle name="c2 2 2" xfId="43085"/>
    <cellStyle name="c2 2 2 2" xfId="17953"/>
    <cellStyle name="c2 2 2 3" xfId="52338"/>
    <cellStyle name="c2 2 3" xfId="13842"/>
    <cellStyle name="c2 2 4" xfId="24673"/>
    <cellStyle name="c2 2 5" xfId="48070"/>
    <cellStyle name="c2 20" xfId="5334"/>
    <cellStyle name="c2 20 2" xfId="40261"/>
    <cellStyle name="c2 20 3" xfId="45864"/>
    <cellStyle name="c2 21" xfId="20562"/>
    <cellStyle name="c2 21 2" xfId="6404"/>
    <cellStyle name="c2 21 3" xfId="26256"/>
    <cellStyle name="c2 22" xfId="10128"/>
    <cellStyle name="c2 22 2" xfId="9212"/>
    <cellStyle name="c2 22 3" xfId="2428"/>
    <cellStyle name="c2 23" xfId="31870"/>
    <cellStyle name="c2 23 2" xfId="21770"/>
    <cellStyle name="c2 23 3" xfId="47986"/>
    <cellStyle name="c2 24" xfId="6164"/>
    <cellStyle name="c2 24 2" xfId="36119"/>
    <cellStyle name="c2 24 3" xfId="31875"/>
    <cellStyle name="c2 25" xfId="27777"/>
    <cellStyle name="c2 25 2" xfId="4340"/>
    <cellStyle name="c2 25 3" xfId="10734"/>
    <cellStyle name="c2 26" xfId="11320"/>
    <cellStyle name="c2 26 2" xfId="41486"/>
    <cellStyle name="c2 26 3" xfId="31658"/>
    <cellStyle name="c2 27" xfId="36348"/>
    <cellStyle name="c2 27 2" xfId="25525"/>
    <cellStyle name="c2 27 3" xfId="11878"/>
    <cellStyle name="c2 28" xfId="17149"/>
    <cellStyle name="c2 28 2" xfId="3794"/>
    <cellStyle name="c2 28 3" xfId="53075"/>
    <cellStyle name="c2 29" xfId="49561"/>
    <cellStyle name="c2 29 2" xfId="17125"/>
    <cellStyle name="c2 29 3" xfId="25518"/>
    <cellStyle name="c2 3" xfId="14694"/>
    <cellStyle name="c2 3 2" xfId="11405"/>
    <cellStyle name="c2 3 3" xfId="18429"/>
    <cellStyle name="c2 3 4" xfId="40776"/>
    <cellStyle name="c2 30" xfId="18501"/>
    <cellStyle name="c2 30 2" xfId="18459"/>
    <cellStyle name="c2 30 3" xfId="51754"/>
    <cellStyle name="c2 31" xfId="35846"/>
    <cellStyle name="c2 31 2" xfId="47427"/>
    <cellStyle name="c2 31 3" xfId="42280"/>
    <cellStyle name="c2 32" xfId="28400"/>
    <cellStyle name="c2 32 2" xfId="15039"/>
    <cellStyle name="c2 32 3" xfId="41549"/>
    <cellStyle name="c2 33" xfId="50702"/>
    <cellStyle name="c2 33 2" xfId="37327"/>
    <cellStyle name="c2 33 3" xfId="8865"/>
    <cellStyle name="c2 34" xfId="45853"/>
    <cellStyle name="c2 34 2" xfId="38485"/>
    <cellStyle name="c2 34 3" xfId="5770"/>
    <cellStyle name="c2 35" xfId="30212"/>
    <cellStyle name="c2 35 2" xfId="31261"/>
    <cellStyle name="c2 35 3" xfId="14189"/>
    <cellStyle name="c2 36" xfId="52219"/>
    <cellStyle name="c2 36 2" xfId="36475"/>
    <cellStyle name="c2 36 3" xfId="8968"/>
    <cellStyle name="c2 37" xfId="40692"/>
    <cellStyle name="c2 37 2" xfId="27212"/>
    <cellStyle name="c2 37 3" xfId="30065"/>
    <cellStyle name="c2 38" xfId="5619"/>
    <cellStyle name="c2 38 2" xfId="46653"/>
    <cellStyle name="c2 38 3" xfId="44509"/>
    <cellStyle name="c2 39" xfId="46289"/>
    <cellStyle name="c2 39 2" xfId="24527"/>
    <cellStyle name="c2 39 3" xfId="49361"/>
    <cellStyle name="c2 4" xfId="40565"/>
    <cellStyle name="c2 4 2" xfId="52212"/>
    <cellStyle name="c2 4 3" xfId="51021"/>
    <cellStyle name="c2 40" xfId="37061"/>
    <cellStyle name="c2 40 2" xfId="9292"/>
    <cellStyle name="c2 40 3" xfId="23242"/>
    <cellStyle name="c2 41" xfId="12454"/>
    <cellStyle name="c2 41 2" xfId="6811"/>
    <cellStyle name="c2 41 3" xfId="11587"/>
    <cellStyle name="c2 42" xfId="13161"/>
    <cellStyle name="c2 42 2" xfId="46699"/>
    <cellStyle name="c2 42 3" xfId="17466"/>
    <cellStyle name="c2 43" xfId="35036"/>
    <cellStyle name="c2 43 2" xfId="46496"/>
    <cellStyle name="c2 43 3" xfId="8400"/>
    <cellStyle name="c2 44" xfId="1725"/>
    <cellStyle name="c2 44 2" xfId="27772"/>
    <cellStyle name="c2 44 3" xfId="11134"/>
    <cellStyle name="c2 45" xfId="47256"/>
    <cellStyle name="c2 45 2" xfId="27501"/>
    <cellStyle name="c2 45 3" xfId="8986"/>
    <cellStyle name="c2 46" xfId="51182"/>
    <cellStyle name="c2 46 2" xfId="2490"/>
    <cellStyle name="c2 46 3" xfId="51636"/>
    <cellStyle name="c2 47" xfId="3702"/>
    <cellStyle name="c2 47 2" xfId="17596"/>
    <cellStyle name="c2 47 3" xfId="31772"/>
    <cellStyle name="c2 48" xfId="35330"/>
    <cellStyle name="c2 48 2" xfId="16847"/>
    <cellStyle name="c2 48 3" xfId="40655"/>
    <cellStyle name="c2 49" xfId="17502"/>
    <cellStyle name="c2 49 2" xfId="28707"/>
    <cellStyle name="c2 49 3" xfId="46804"/>
    <cellStyle name="c2 5" xfId="32688"/>
    <cellStyle name="c2 5 2" xfId="18336"/>
    <cellStyle name="c2 5 3" xfId="753"/>
    <cellStyle name="c2 50" xfId="2204"/>
    <cellStyle name="c2 51" xfId="6816"/>
    <cellStyle name="c2 52" xfId="30528"/>
    <cellStyle name="c2 6" xfId="21054"/>
    <cellStyle name="c2 6 2" xfId="29150"/>
    <cellStyle name="c2 6 3" xfId="23038"/>
    <cellStyle name="c2 7" xfId="14175"/>
    <cellStyle name="c2 7 2" xfId="14270"/>
    <cellStyle name="c2 7 3" xfId="35022"/>
    <cellStyle name="c2 8" xfId="14633"/>
    <cellStyle name="c2 8 2" xfId="28123"/>
    <cellStyle name="c2 8 3" xfId="51896"/>
    <cellStyle name="c2 9" xfId="21956"/>
    <cellStyle name="c2 9 2" xfId="40427"/>
    <cellStyle name="c2 9 3" xfId="16807"/>
    <cellStyle name="c2_2009 MAA 100%" xfId="53266"/>
    <cellStyle name="Cabecera 1" xfId="34674"/>
    <cellStyle name="Cabecera 1 10" xfId="26514"/>
    <cellStyle name="Cabecera 1 10 2" xfId="22387"/>
    <cellStyle name="Cabecera 1 10 3" xfId="23864"/>
    <cellStyle name="Cabecera 1 10 4" xfId="20746"/>
    <cellStyle name="Cabecera 1 11" xfId="7850"/>
    <cellStyle name="Cabecera 1 11 2" xfId="30061"/>
    <cellStyle name="Cabecera 1 11 3" xfId="30639"/>
    <cellStyle name="Cabecera 1 11 4" xfId="30529"/>
    <cellStyle name="Cabecera 1 12" xfId="8965"/>
    <cellStyle name="Cabecera 1 12 2" xfId="18848"/>
    <cellStyle name="Cabecera 1 12 3" xfId="26802"/>
    <cellStyle name="Cabecera 1 12 4" xfId="40222"/>
    <cellStyle name="Cabecera 1 13" xfId="2688"/>
    <cellStyle name="Cabecera 1 13 2" xfId="51175"/>
    <cellStyle name="Cabecera 1 13 3" xfId="19835"/>
    <cellStyle name="Cabecera 1 14" xfId="2292"/>
    <cellStyle name="Cabecera 1 14 2" xfId="27976"/>
    <cellStyle name="Cabecera 1 14 3" xfId="49011"/>
    <cellStyle name="Cabecera 1 15" xfId="31284"/>
    <cellStyle name="Cabecera 1 15 2" xfId="18069"/>
    <cellStyle name="Cabecera 1 15 3" xfId="31919"/>
    <cellStyle name="Cabecera 1 16" xfId="16804"/>
    <cellStyle name="Cabecera 1 16 2" xfId="26086"/>
    <cellStyle name="Cabecera 1 16 3" xfId="36443"/>
    <cellStyle name="Cabecera 1 17" xfId="44363"/>
    <cellStyle name="Cabecera 1 17 2" xfId="6324"/>
    <cellStyle name="Cabecera 1 17 3" xfId="40479"/>
    <cellStyle name="Cabecera 1 18" xfId="14590"/>
    <cellStyle name="Cabecera 1 18 2" xfId="34081"/>
    <cellStyle name="Cabecera 1 18 3" xfId="5375"/>
    <cellStyle name="Cabecera 1 19" xfId="45183"/>
    <cellStyle name="Cabecera 1 19 2" xfId="33300"/>
    <cellStyle name="Cabecera 1 19 3" xfId="50664"/>
    <cellStyle name="Cabecera 1 2" xfId="35804"/>
    <cellStyle name="Cabecera 1 2 2" xfId="48262"/>
    <cellStyle name="Cabecera 1 2 2 2" xfId="40329"/>
    <cellStyle name="Cabecera 1 2 2 3" xfId="41212"/>
    <cellStyle name="Cabecera 1 2 2 4" xfId="9269"/>
    <cellStyle name="Cabecera 1 2 3" xfId="5094"/>
    <cellStyle name="Cabecera 1 2 3 2" xfId="20478"/>
    <cellStyle name="Cabecera 1 2 3 3" xfId="1048"/>
    <cellStyle name="Cabecera 1 2 4" xfId="49606"/>
    <cellStyle name="Cabecera 1 2 5" xfId="47398"/>
    <cellStyle name="Cabecera 1 2_08-07 Consolidated Monthly Operational Report - Office 2003" xfId="28453"/>
    <cellStyle name="Cabecera 1 20" xfId="6550"/>
    <cellStyle name="Cabecera 1 20 2" xfId="48615"/>
    <cellStyle name="Cabecera 1 20 3" xfId="39298"/>
    <cellStyle name="Cabecera 1 21" xfId="18083"/>
    <cellStyle name="Cabecera 1 21 2" xfId="3759"/>
    <cellStyle name="Cabecera 1 21 3" xfId="19235"/>
    <cellStyle name="Cabecera 1 22" xfId="9551"/>
    <cellStyle name="Cabecera 1 22 2" xfId="34197"/>
    <cellStyle name="Cabecera 1 22 3" xfId="2521"/>
    <cellStyle name="Cabecera 1 23" xfId="52353"/>
    <cellStyle name="Cabecera 1 23 2" xfId="16002"/>
    <cellStyle name="Cabecera 1 23 3" xfId="39155"/>
    <cellStyle name="Cabecera 1 24" xfId="30716"/>
    <cellStyle name="Cabecera 1 24 2" xfId="33026"/>
    <cellStyle name="Cabecera 1 24 3" xfId="12396"/>
    <cellStyle name="Cabecera 1 25" xfId="43269"/>
    <cellStyle name="Cabecera 1 25 2" xfId="52476"/>
    <cellStyle name="Cabecera 1 25 3" xfId="46776"/>
    <cellStyle name="Cabecera 1 26" xfId="27194"/>
    <cellStyle name="Cabecera 1 26 2" xfId="1250"/>
    <cellStyle name="Cabecera 1 26 3" xfId="17164"/>
    <cellStyle name="Cabecera 1 27" xfId="41493"/>
    <cellStyle name="Cabecera 1 27 2" xfId="49608"/>
    <cellStyle name="Cabecera 1 27 3" xfId="18512"/>
    <cellStyle name="Cabecera 1 28" xfId="13130"/>
    <cellStyle name="Cabecera 1 28 2" xfId="44843"/>
    <cellStyle name="Cabecera 1 28 3" xfId="31174"/>
    <cellStyle name="Cabecera 1 29" xfId="1951"/>
    <cellStyle name="Cabecera 1 29 2" xfId="34952"/>
    <cellStyle name="Cabecera 1 29 3" xfId="46715"/>
    <cellStyle name="Cabecera 1 3" xfId="6808"/>
    <cellStyle name="Cabecera 1 3 2" xfId="18710"/>
    <cellStyle name="Cabecera 1 3 2 2" xfId="24062"/>
    <cellStyle name="Cabecera 1 3 2 3" xfId="20197"/>
    <cellStyle name="Cabecera 1 3 2 4" xfId="5792"/>
    <cellStyle name="Cabecera 1 3 3" xfId="8710"/>
    <cellStyle name="Cabecera 1 3 4" xfId="44850"/>
    <cellStyle name="Cabecera 1 3 5" xfId="4255"/>
    <cellStyle name="Cabecera 1 3_08-07 Consolidated Monthly Operational Report - Office 2003" xfId="27936"/>
    <cellStyle name="Cabecera 1 30" xfId="45532"/>
    <cellStyle name="Cabecera 1 30 2" xfId="21062"/>
    <cellStyle name="Cabecera 1 30 3" xfId="23508"/>
    <cellStyle name="Cabecera 1 31" xfId="20511"/>
    <cellStyle name="Cabecera 1 31 2" xfId="43139"/>
    <cellStyle name="Cabecera 1 31 3" xfId="18393"/>
    <cellStyle name="Cabecera 1 32" xfId="139"/>
    <cellStyle name="Cabecera 1 32 2" xfId="9281"/>
    <cellStyle name="Cabecera 1 32 3" xfId="40113"/>
    <cellStyle name="Cabecera 1 33" xfId="35193"/>
    <cellStyle name="Cabecera 1 33 2" xfId="37136"/>
    <cellStyle name="Cabecera 1 33 3" xfId="37990"/>
    <cellStyle name="Cabecera 1 34" xfId="40044"/>
    <cellStyle name="Cabecera 1 34 2" xfId="49029"/>
    <cellStyle name="Cabecera 1 34 3" xfId="47976"/>
    <cellStyle name="Cabecera 1 35" xfId="47428"/>
    <cellStyle name="Cabecera 1 35 2" xfId="13109"/>
    <cellStyle name="Cabecera 1 35 3" xfId="52011"/>
    <cellStyle name="Cabecera 1 36" xfId="21076"/>
    <cellStyle name="Cabecera 1 36 2" xfId="12605"/>
    <cellStyle name="Cabecera 1 36 3" xfId="13065"/>
    <cellStyle name="Cabecera 1 37" xfId="13287"/>
    <cellStyle name="Cabecera 1 37 2" xfId="22677"/>
    <cellStyle name="Cabecera 1 37 3" xfId="20735"/>
    <cellStyle name="Cabecera 1 38" xfId="1274"/>
    <cellStyle name="Cabecera 1 38 2" xfId="33786"/>
    <cellStyle name="Cabecera 1 38 3" xfId="51250"/>
    <cellStyle name="Cabecera 1 39" xfId="34386"/>
    <cellStyle name="Cabecera 1 39 2" xfId="52411"/>
    <cellStyle name="Cabecera 1 39 3" xfId="14362"/>
    <cellStyle name="Cabecera 1 4" xfId="5593"/>
    <cellStyle name="Cabecera 1 4 2" xfId="8834"/>
    <cellStyle name="Cabecera 1 4 3" xfId="1750"/>
    <cellStyle name="Cabecera 1 4 4" xfId="21750"/>
    <cellStyle name="Cabecera 1 40" xfId="27951"/>
    <cellStyle name="Cabecera 1 40 2" xfId="8837"/>
    <cellStyle name="Cabecera 1 40 3" xfId="24739"/>
    <cellStyle name="Cabecera 1 41" xfId="12175"/>
    <cellStyle name="Cabecera 1 41 2" xfId="10236"/>
    <cellStyle name="Cabecera 1 41 3" xfId="37686"/>
    <cellStyle name="Cabecera 1 42" xfId="14826"/>
    <cellStyle name="Cabecera 1 42 2" xfId="6504"/>
    <cellStyle name="Cabecera 1 42 3" xfId="16787"/>
    <cellStyle name="Cabecera 1 43" xfId="12507"/>
    <cellStyle name="Cabecera 1 43 2" xfId="43667"/>
    <cellStyle name="Cabecera 1 43 3" xfId="51681"/>
    <cellStyle name="Cabecera 1 44" xfId="7317"/>
    <cellStyle name="Cabecera 1 44 2" xfId="39613"/>
    <cellStyle name="Cabecera 1 44 3" xfId="12609"/>
    <cellStyle name="Cabecera 1 45" xfId="18924"/>
    <cellStyle name="Cabecera 1 45 2" xfId="6077"/>
    <cellStyle name="Cabecera 1 45 3" xfId="48776"/>
    <cellStyle name="Cabecera 1 46" xfId="27795"/>
    <cellStyle name="Cabecera 1 46 2" xfId="22711"/>
    <cellStyle name="Cabecera 1 46 3" xfId="11292"/>
    <cellStyle name="Cabecera 1 47" xfId="162"/>
    <cellStyle name="Cabecera 1 47 2" xfId="49210"/>
    <cellStyle name="Cabecera 1 47 3" xfId="19236"/>
    <cellStyle name="Cabecera 1 48" xfId="28721"/>
    <cellStyle name="Cabecera 1 48 2" xfId="6310"/>
    <cellStyle name="Cabecera 1 48 3" xfId="51972"/>
    <cellStyle name="Cabecera 1 49" xfId="50439"/>
    <cellStyle name="Cabecera 1 49 2" xfId="22071"/>
    <cellStyle name="Cabecera 1 49 3" xfId="39575"/>
    <cellStyle name="Cabecera 1 5" xfId="39272"/>
    <cellStyle name="Cabecera 1 5 2" xfId="31513"/>
    <cellStyle name="Cabecera 1 5 3" xfId="3664"/>
    <cellStyle name="Cabecera 1 5 4" xfId="50200"/>
    <cellStyle name="Cabecera 1 50" xfId="42264"/>
    <cellStyle name="Cabecera 1 50 2" xfId="17236"/>
    <cellStyle name="Cabecera 1 50 3" xfId="11431"/>
    <cellStyle name="Cabecera 1 51" xfId="16598"/>
    <cellStyle name="Cabecera 1 51 2" xfId="36590"/>
    <cellStyle name="Cabecera 1 51 3" xfId="22301"/>
    <cellStyle name="Cabecera 1 52" xfId="21833"/>
    <cellStyle name="Cabecera 1 52 2" xfId="9659"/>
    <cellStyle name="Cabecera 1 52 3" xfId="22512"/>
    <cellStyle name="Cabecera 1 53" xfId="45084"/>
    <cellStyle name="Cabecera 1 53 2" xfId="17484"/>
    <cellStyle name="Cabecera 1 53 3" xfId="21610"/>
    <cellStyle name="Cabecera 1 54" xfId="18686"/>
    <cellStyle name="Cabecera 1 54 2" xfId="51388"/>
    <cellStyle name="Cabecera 1 54 3" xfId="20603"/>
    <cellStyle name="Cabecera 1 55" xfId="45950"/>
    <cellStyle name="Cabecera 1 55 2" xfId="19938"/>
    <cellStyle name="Cabecera 1 55 3" xfId="1062"/>
    <cellStyle name="Cabecera 1 56" xfId="2130"/>
    <cellStyle name="Cabecera 1 56 2" xfId="43389"/>
    <cellStyle name="Cabecera 1 56 3" xfId="16190"/>
    <cellStyle name="Cabecera 1 57" xfId="13550"/>
    <cellStyle name="Cabecera 1 57 2" xfId="3030"/>
    <cellStyle name="Cabecera 1 57 3" xfId="13720"/>
    <cellStyle name="Cabecera 1 58" xfId="8440"/>
    <cellStyle name="Cabecera 1 59" xfId="19750"/>
    <cellStyle name="Cabecera 1 6" xfId="10723"/>
    <cellStyle name="Cabecera 1 6 2" xfId="35122"/>
    <cellStyle name="Cabecera 1 6 3" xfId="1654"/>
    <cellStyle name="Cabecera 1 6 4" xfId="9271"/>
    <cellStyle name="Cabecera 1 60" xfId="48724"/>
    <cellStyle name="Cabecera 1 61" xfId="3776"/>
    <cellStyle name="Cabecera 1 62" xfId="30810"/>
    <cellStyle name="Cabecera 1 63" xfId="1934"/>
    <cellStyle name="Cabecera 1 7" xfId="21359"/>
    <cellStyle name="Cabecera 1 7 2" xfId="19670"/>
    <cellStyle name="Cabecera 1 7 3" xfId="39737"/>
    <cellStyle name="Cabecera 1 7 4" xfId="35850"/>
    <cellStyle name="Cabecera 1 8" xfId="50376"/>
    <cellStyle name="Cabecera 1 8 2" xfId="28925"/>
    <cellStyle name="Cabecera 1 8 3" xfId="45722"/>
    <cellStyle name="Cabecera 1 8 4" xfId="52027"/>
    <cellStyle name="Cabecera 1 9" xfId="20674"/>
    <cellStyle name="Cabecera 1 9 2" xfId="10175"/>
    <cellStyle name="Cabecera 1 9 3" xfId="16858"/>
    <cellStyle name="Cabecera 1 9 4" xfId="13270"/>
    <cellStyle name="Cabecera 1_1) Waterfall Graph OPEX Plant" xfId="27133"/>
    <cellStyle name="Cabecera 2" xfId="40584"/>
    <cellStyle name="Cabecera 2 10" xfId="2467"/>
    <cellStyle name="Cabecera 2 10 2" xfId="50328"/>
    <cellStyle name="Cabecera 2 10 3" xfId="17139"/>
    <cellStyle name="Cabecera 2 10 4" xfId="52706"/>
    <cellStyle name="Cabecera 2 11" xfId="43509"/>
    <cellStyle name="Cabecera 2 11 2" xfId="52224"/>
    <cellStyle name="Cabecera 2 11 3" xfId="18677"/>
    <cellStyle name="Cabecera 2 11 4" xfId="49823"/>
    <cellStyle name="Cabecera 2 12" xfId="20105"/>
    <cellStyle name="Cabecera 2 12 2" xfId="47299"/>
    <cellStyle name="Cabecera 2 12 3" xfId="12322"/>
    <cellStyle name="Cabecera 2 12 4" xfId="8683"/>
    <cellStyle name="Cabecera 2 13" xfId="32139"/>
    <cellStyle name="Cabecera 2 13 2" xfId="3397"/>
    <cellStyle name="Cabecera 2 13 3" xfId="39597"/>
    <cellStyle name="Cabecera 2 14" xfId="21111"/>
    <cellStyle name="Cabecera 2 14 2" xfId="1667"/>
    <cellStyle name="Cabecera 2 14 3" xfId="37959"/>
    <cellStyle name="Cabecera 2 15" xfId="7826"/>
    <cellStyle name="Cabecera 2 15 2" xfId="11232"/>
    <cellStyle name="Cabecera 2 15 3" xfId="16884"/>
    <cellStyle name="Cabecera 2 16" xfId="28068"/>
    <cellStyle name="Cabecera 2 16 2" xfId="32306"/>
    <cellStyle name="Cabecera 2 16 3" xfId="6991"/>
    <cellStyle name="Cabecera 2 17" xfId="5685"/>
    <cellStyle name="Cabecera 2 17 2" xfId="18413"/>
    <cellStyle name="Cabecera 2 17 3" xfId="10223"/>
    <cellStyle name="Cabecera 2 18" xfId="5511"/>
    <cellStyle name="Cabecera 2 18 2" xfId="31031"/>
    <cellStyle name="Cabecera 2 18 3" xfId="50981"/>
    <cellStyle name="Cabecera 2 19" xfId="44318"/>
    <cellStyle name="Cabecera 2 19 2" xfId="11790"/>
    <cellStyle name="Cabecera 2 19 3" xfId="5441"/>
    <cellStyle name="Cabecera 2 2" xfId="13970"/>
    <cellStyle name="Cabecera 2 2 2" xfId="43660"/>
    <cellStyle name="Cabecera 2 2 2 2" xfId="48735"/>
    <cellStyle name="Cabecera 2 2 2 3" xfId="7677"/>
    <cellStyle name="Cabecera 2 2 2 4" xfId="7205"/>
    <cellStyle name="Cabecera 2 2 3" xfId="10216"/>
    <cellStyle name="Cabecera 2 2 3 2" xfId="4941"/>
    <cellStyle name="Cabecera 2 2 3 3" xfId="41694"/>
    <cellStyle name="Cabecera 2 2 4" xfId="16919"/>
    <cellStyle name="Cabecera 2 2 5" xfId="14978"/>
    <cellStyle name="Cabecera 2 2_08-07 Consolidated Monthly Operational Report - Office 2003" xfId="23448"/>
    <cellStyle name="Cabecera 2 20" xfId="11705"/>
    <cellStyle name="Cabecera 2 20 2" xfId="28185"/>
    <cellStyle name="Cabecera 2 20 3" xfId="18108"/>
    <cellStyle name="Cabecera 2 21" xfId="18199"/>
    <cellStyle name="Cabecera 2 21 2" xfId="19262"/>
    <cellStyle name="Cabecera 2 21 3" xfId="24378"/>
    <cellStyle name="Cabecera 2 22" xfId="49858"/>
    <cellStyle name="Cabecera 2 22 2" xfId="31857"/>
    <cellStyle name="Cabecera 2 22 3" xfId="24429"/>
    <cellStyle name="Cabecera 2 23" xfId="19428"/>
    <cellStyle name="Cabecera 2 23 2" xfId="29751"/>
    <cellStyle name="Cabecera 2 23 3" xfId="26303"/>
    <cellStyle name="Cabecera 2 24" xfId="39257"/>
    <cellStyle name="Cabecera 2 24 2" xfId="31842"/>
    <cellStyle name="Cabecera 2 24 3" xfId="10646"/>
    <cellStyle name="Cabecera 2 25" xfId="10099"/>
    <cellStyle name="Cabecera 2 25 2" xfId="49197"/>
    <cellStyle name="Cabecera 2 25 3" xfId="25184"/>
    <cellStyle name="Cabecera 2 26" xfId="36907"/>
    <cellStyle name="Cabecera 2 26 2" xfId="52043"/>
    <cellStyle name="Cabecera 2 26 3" xfId="7210"/>
    <cellStyle name="Cabecera 2 27" xfId="12285"/>
    <cellStyle name="Cabecera 2 27 2" xfId="48721"/>
    <cellStyle name="Cabecera 2 27 3" xfId="47410"/>
    <cellStyle name="Cabecera 2 28" xfId="12835"/>
    <cellStyle name="Cabecera 2 28 2" xfId="19644"/>
    <cellStyle name="Cabecera 2 28 3" xfId="585"/>
    <cellStyle name="Cabecera 2 29" xfId="16366"/>
    <cellStyle name="Cabecera 2 29 2" xfId="51014"/>
    <cellStyle name="Cabecera 2 29 3" xfId="33152"/>
    <cellStyle name="Cabecera 2 3" xfId="35771"/>
    <cellStyle name="Cabecera 2 3 2" xfId="255"/>
    <cellStyle name="Cabecera 2 3 2 2" xfId="42726"/>
    <cellStyle name="Cabecera 2 3 2 3" xfId="39039"/>
    <cellStyle name="Cabecera 2 3 2 4" xfId="18650"/>
    <cellStyle name="Cabecera 2 3 3" xfId="6196"/>
    <cellStyle name="Cabecera 2 3 4" xfId="6129"/>
    <cellStyle name="Cabecera 2 3 5" xfId="29226"/>
    <cellStyle name="Cabecera 2 3_08-07 Consolidated Monthly Operational Report - Office 2003" xfId="16338"/>
    <cellStyle name="Cabecera 2 30" xfId="46527"/>
    <cellStyle name="Cabecera 2 30 2" xfId="24225"/>
    <cellStyle name="Cabecera 2 30 3" xfId="38941"/>
    <cellStyle name="Cabecera 2 31" xfId="11325"/>
    <cellStyle name="Cabecera 2 31 2" xfId="33569"/>
    <cellStyle name="Cabecera 2 31 3" xfId="38637"/>
    <cellStyle name="Cabecera 2 32" xfId="5173"/>
    <cellStyle name="Cabecera 2 32 2" xfId="9809"/>
    <cellStyle name="Cabecera 2 32 3" xfId="50694"/>
    <cellStyle name="Cabecera 2 33" xfId="31038"/>
    <cellStyle name="Cabecera 2 33 2" xfId="35681"/>
    <cellStyle name="Cabecera 2 33 3" xfId="35211"/>
    <cellStyle name="Cabecera 2 34" xfId="24004"/>
    <cellStyle name="Cabecera 2 34 2" xfId="42002"/>
    <cellStyle name="Cabecera 2 34 3" xfId="4443"/>
    <cellStyle name="Cabecera 2 35" xfId="34173"/>
    <cellStyle name="Cabecera 2 35 2" xfId="32891"/>
    <cellStyle name="Cabecera 2 35 3" xfId="12068"/>
    <cellStyle name="Cabecera 2 36" xfId="34895"/>
    <cellStyle name="Cabecera 2 36 2" xfId="29386"/>
    <cellStyle name="Cabecera 2 36 3" xfId="21585"/>
    <cellStyle name="Cabecera 2 37" xfId="39497"/>
    <cellStyle name="Cabecera 2 37 2" xfId="53159"/>
    <cellStyle name="Cabecera 2 37 3" xfId="27650"/>
    <cellStyle name="Cabecera 2 38" xfId="23521"/>
    <cellStyle name="Cabecera 2 38 2" xfId="11267"/>
    <cellStyle name="Cabecera 2 38 3" xfId="30537"/>
    <cellStyle name="Cabecera 2 39" xfId="13932"/>
    <cellStyle name="Cabecera 2 39 2" xfId="48606"/>
    <cellStyle name="Cabecera 2 39 3" xfId="14822"/>
    <cellStyle name="Cabecera 2 4" xfId="11258"/>
    <cellStyle name="Cabecera 2 4 2" xfId="10421"/>
    <cellStyle name="Cabecera 2 4 3" xfId="5020"/>
    <cellStyle name="Cabecera 2 4 4" xfId="24329"/>
    <cellStyle name="Cabecera 2 40" xfId="2409"/>
    <cellStyle name="Cabecera 2 40 2" xfId="29656"/>
    <cellStyle name="Cabecera 2 40 3" xfId="6413"/>
    <cellStyle name="Cabecera 2 41" xfId="8220"/>
    <cellStyle name="Cabecera 2 41 2" xfId="13099"/>
    <cellStyle name="Cabecera 2 41 3" xfId="53148"/>
    <cellStyle name="Cabecera 2 42" xfId="698"/>
    <cellStyle name="Cabecera 2 42 2" xfId="24435"/>
    <cellStyle name="Cabecera 2 42 3" xfId="5595"/>
    <cellStyle name="Cabecera 2 43" xfId="33723"/>
    <cellStyle name="Cabecera 2 43 2" xfId="38109"/>
    <cellStyle name="Cabecera 2 43 3" xfId="19547"/>
    <cellStyle name="Cabecera 2 44" xfId="14501"/>
    <cellStyle name="Cabecera 2 44 2" xfId="771"/>
    <cellStyle name="Cabecera 2 44 3" xfId="16284"/>
    <cellStyle name="Cabecera 2 45" xfId="33621"/>
    <cellStyle name="Cabecera 2 45 2" xfId="36405"/>
    <cellStyle name="Cabecera 2 45 3" xfId="706"/>
    <cellStyle name="Cabecera 2 46" xfId="47665"/>
    <cellStyle name="Cabecera 2 46 2" xfId="25714"/>
    <cellStyle name="Cabecera 2 46 3" xfId="42139"/>
    <cellStyle name="Cabecera 2 47" xfId="14640"/>
    <cellStyle name="Cabecera 2 47 2" xfId="32602"/>
    <cellStyle name="Cabecera 2 47 3" xfId="35579"/>
    <cellStyle name="Cabecera 2 48" xfId="20130"/>
    <cellStyle name="Cabecera 2 48 2" xfId="49286"/>
    <cellStyle name="Cabecera 2 48 3" xfId="9862"/>
    <cellStyle name="Cabecera 2 49" xfId="17459"/>
    <cellStyle name="Cabecera 2 49 2" xfId="5152"/>
    <cellStyle name="Cabecera 2 49 3" xfId="45560"/>
    <cellStyle name="Cabecera 2 5" xfId="41031"/>
    <cellStyle name="Cabecera 2 5 2" xfId="6398"/>
    <cellStyle name="Cabecera 2 5 3" xfId="7174"/>
    <cellStyle name="Cabecera 2 5 4" xfId="43767"/>
    <cellStyle name="Cabecera 2 50" xfId="9049"/>
    <cellStyle name="Cabecera 2 50 2" xfId="19017"/>
    <cellStyle name="Cabecera 2 50 3" xfId="49813"/>
    <cellStyle name="Cabecera 2 51" xfId="42902"/>
    <cellStyle name="Cabecera 2 51 2" xfId="48421"/>
    <cellStyle name="Cabecera 2 51 3" xfId="17297"/>
    <cellStyle name="Cabecera 2 52" xfId="7637"/>
    <cellStyle name="Cabecera 2 52 2" xfId="28819"/>
    <cellStyle name="Cabecera 2 52 3" xfId="35986"/>
    <cellStyle name="Cabecera 2 53" xfId="834"/>
    <cellStyle name="Cabecera 2 53 2" xfId="39999"/>
    <cellStyle name="Cabecera 2 53 3" xfId="1647"/>
    <cellStyle name="Cabecera 2 54" xfId="734"/>
    <cellStyle name="Cabecera 2 54 2" xfId="8639"/>
    <cellStyle name="Cabecera 2 54 3" xfId="52672"/>
    <cellStyle name="Cabecera 2 55" xfId="4976"/>
    <cellStyle name="Cabecera 2 55 2" xfId="47612"/>
    <cellStyle name="Cabecera 2 55 3" xfId="14940"/>
    <cellStyle name="Cabecera 2 56" xfId="53276"/>
    <cellStyle name="Cabecera 2 56 2" xfId="16841"/>
    <cellStyle name="Cabecera 2 56 3" xfId="37971"/>
    <cellStyle name="Cabecera 2 57" xfId="807"/>
    <cellStyle name="Cabecera 2 57 2" xfId="52787"/>
    <cellStyle name="Cabecera 2 57 3" xfId="4248"/>
    <cellStyle name="Cabecera 2 58" xfId="36589"/>
    <cellStyle name="Cabecera 2 59" xfId="45110"/>
    <cellStyle name="Cabecera 2 6" xfId="11201"/>
    <cellStyle name="Cabecera 2 6 2" xfId="34073"/>
    <cellStyle name="Cabecera 2 6 3" xfId="6572"/>
    <cellStyle name="Cabecera 2 6 4" xfId="29897"/>
    <cellStyle name="Cabecera 2 60" xfId="49891"/>
    <cellStyle name="Cabecera 2 61" xfId="31089"/>
    <cellStyle name="Cabecera 2 62" xfId="45272"/>
    <cellStyle name="Cabecera 2 63" xfId="5978"/>
    <cellStyle name="Cabecera 2 7" xfId="40781"/>
    <cellStyle name="Cabecera 2 7 2" xfId="10511"/>
    <cellStyle name="Cabecera 2 7 3" xfId="37517"/>
    <cellStyle name="Cabecera 2 7 4" xfId="12363"/>
    <cellStyle name="Cabecera 2 8" xfId="3085"/>
    <cellStyle name="Cabecera 2 8 2" xfId="50793"/>
    <cellStyle name="Cabecera 2 8 3" xfId="29836"/>
    <cellStyle name="Cabecera 2 8 4" xfId="3068"/>
    <cellStyle name="Cabecera 2 9" xfId="20489"/>
    <cellStyle name="Cabecera 2 9 2" xfId="8767"/>
    <cellStyle name="Cabecera 2 9 3" xfId="26846"/>
    <cellStyle name="Cabecera 2 9 4" xfId="3335"/>
    <cellStyle name="Cabecera 2_1) Waterfall Graph OPEX Plant" xfId="42794"/>
    <cellStyle name="Calc" xfId="46176"/>
    <cellStyle name="Calc 2" xfId="41040"/>
    <cellStyle name="Calc 2 2" xfId="12704"/>
    <cellStyle name="Calc 3" xfId="4083"/>
    <cellStyle name="Calc Currency (0)" xfId="41906"/>
    <cellStyle name="Calc Currency (0) 10" xfId="17476"/>
    <cellStyle name="Calc Currency (0) 10 2" xfId="23285"/>
    <cellStyle name="Calc Currency (0) 10 3" xfId="4892"/>
    <cellStyle name="Calc Currency (0) 11" xfId="11154"/>
    <cellStyle name="Calc Currency (0) 11 2" xfId="25227"/>
    <cellStyle name="Calc Currency (0) 11 3" xfId="29968"/>
    <cellStyle name="Calc Currency (0) 12" xfId="46364"/>
    <cellStyle name="Calc Currency (0) 12 2" xfId="2925"/>
    <cellStyle name="Calc Currency (0) 12 3" xfId="46999"/>
    <cellStyle name="Calc Currency (0) 13" xfId="26021"/>
    <cellStyle name="Calc Currency (0) 13 2" xfId="42509"/>
    <cellStyle name="Calc Currency (0) 13 3" xfId="13355"/>
    <cellStyle name="Calc Currency (0) 14" xfId="25964"/>
    <cellStyle name="Calc Currency (0) 14 2" xfId="9064"/>
    <cellStyle name="Calc Currency (0) 14 3" xfId="13710"/>
    <cellStyle name="Calc Currency (0) 15" xfId="24181"/>
    <cellStyle name="Calc Currency (0) 15 2" xfId="20380"/>
    <cellStyle name="Calc Currency (0) 15 3" xfId="48137"/>
    <cellStyle name="Calc Currency (0) 16" xfId="19901"/>
    <cellStyle name="Calc Currency (0) 16 2" xfId="10804"/>
    <cellStyle name="Calc Currency (0) 16 3" xfId="25086"/>
    <cellStyle name="Calc Currency (0) 17" xfId="33761"/>
    <cellStyle name="Calc Currency (0) 17 2" xfId="50177"/>
    <cellStyle name="Calc Currency (0) 17 3" xfId="40978"/>
    <cellStyle name="Calc Currency (0) 18" xfId="50847"/>
    <cellStyle name="Calc Currency (0) 18 2" xfId="4950"/>
    <cellStyle name="Calc Currency (0) 18 3" xfId="26982"/>
    <cellStyle name="Calc Currency (0) 19" xfId="28652"/>
    <cellStyle name="Calc Currency (0) 19 2" xfId="24313"/>
    <cellStyle name="Calc Currency (0) 19 3" xfId="1559"/>
    <cellStyle name="Calc Currency (0) 2" xfId="5598"/>
    <cellStyle name="Calc Currency (0) 2 2" xfId="14885"/>
    <cellStyle name="Calc Currency (0) 2 2 2" xfId="28025"/>
    <cellStyle name="Calc Currency (0) 2 2 3" xfId="52638"/>
    <cellStyle name="Calc Currency (0) 2 3" xfId="6834"/>
    <cellStyle name="Calc Currency (0) 2 3 2" xfId="51920"/>
    <cellStyle name="Calc Currency (0) 2 3 3" xfId="23142"/>
    <cellStyle name="Calc Currency (0) 2 4" xfId="46750"/>
    <cellStyle name="Calc Currency (0) 2 5" xfId="9398"/>
    <cellStyle name="Calc Currency (0) 2 6" xfId="12326"/>
    <cellStyle name="Calc Currency (0) 20" xfId="22881"/>
    <cellStyle name="Calc Currency (0) 20 2" xfId="11483"/>
    <cellStyle name="Calc Currency (0) 20 3" xfId="9829"/>
    <cellStyle name="Calc Currency (0) 21" xfId="49042"/>
    <cellStyle name="Calc Currency (0) 21 2" xfId="2979"/>
    <cellStyle name="Calc Currency (0) 21 3" xfId="27828"/>
    <cellStyle name="Calc Currency (0) 22" xfId="40352"/>
    <cellStyle name="Calc Currency (0) 22 2" xfId="2270"/>
    <cellStyle name="Calc Currency (0) 22 3" xfId="28302"/>
    <cellStyle name="Calc Currency (0) 23" xfId="11210"/>
    <cellStyle name="Calc Currency (0) 23 2" xfId="35483"/>
    <cellStyle name="Calc Currency (0) 23 3" xfId="19999"/>
    <cellStyle name="Calc Currency (0) 24" xfId="50641"/>
    <cellStyle name="Calc Currency (0) 24 2" xfId="922"/>
    <cellStyle name="Calc Currency (0) 24 3" xfId="37131"/>
    <cellStyle name="Calc Currency (0) 25" xfId="2832"/>
    <cellStyle name="Calc Currency (0) 25 2" xfId="43770"/>
    <cellStyle name="Calc Currency (0) 25 3" xfId="9482"/>
    <cellStyle name="Calc Currency (0) 26" xfId="1358"/>
    <cellStyle name="Calc Currency (0) 26 2" xfId="35085"/>
    <cellStyle name="Calc Currency (0) 26 3" xfId="11944"/>
    <cellStyle name="Calc Currency (0) 27" xfId="4399"/>
    <cellStyle name="Calc Currency (0) 27 2" xfId="49622"/>
    <cellStyle name="Calc Currency (0) 27 3" xfId="43392"/>
    <cellStyle name="Calc Currency (0) 28" xfId="21317"/>
    <cellStyle name="Calc Currency (0) 28 2" xfId="35059"/>
    <cellStyle name="Calc Currency (0) 28 3" xfId="34717"/>
    <cellStyle name="Calc Currency (0) 29" xfId="52425"/>
    <cellStyle name="Calc Currency (0) 29 2" xfId="2061"/>
    <cellStyle name="Calc Currency (0) 29 3" xfId="7676"/>
    <cellStyle name="Calc Currency (0) 3" xfId="48577"/>
    <cellStyle name="Calc Currency (0) 3 2" xfId="49946"/>
    <cellStyle name="Calc Currency (0) 3 3" xfId="5197"/>
    <cellStyle name="Calc Currency (0) 3 4" xfId="22983"/>
    <cellStyle name="Calc Currency (0) 30" xfId="25963"/>
    <cellStyle name="Calc Currency (0) 30 2" xfId="14467"/>
    <cellStyle name="Calc Currency (0) 30 3" xfId="19517"/>
    <cellStyle name="Calc Currency (0) 31" xfId="42918"/>
    <cellStyle name="Calc Currency (0) 31 2" xfId="22360"/>
    <cellStyle name="Calc Currency (0) 31 3" xfId="20230"/>
    <cellStyle name="Calc Currency (0) 32" xfId="14345"/>
    <cellStyle name="Calc Currency (0) 32 2" xfId="45321"/>
    <cellStyle name="Calc Currency (0) 32 3" xfId="49255"/>
    <cellStyle name="Calc Currency (0) 33" xfId="45307"/>
    <cellStyle name="Calc Currency (0) 33 2" xfId="2479"/>
    <cellStyle name="Calc Currency (0) 33 3" xfId="15866"/>
    <cellStyle name="Calc Currency (0) 34" xfId="5026"/>
    <cellStyle name="Calc Currency (0) 34 2" xfId="25411"/>
    <cellStyle name="Calc Currency (0) 34 3" xfId="30178"/>
    <cellStyle name="Calc Currency (0) 35" xfId="7216"/>
    <cellStyle name="Calc Currency (0) 35 2" xfId="29380"/>
    <cellStyle name="Calc Currency (0) 35 3" xfId="10106"/>
    <cellStyle name="Calc Currency (0) 36" xfId="26235"/>
    <cellStyle name="Calc Currency (0) 36 2" xfId="17251"/>
    <cellStyle name="Calc Currency (0) 36 3" xfId="27088"/>
    <cellStyle name="Calc Currency (0) 37" xfId="9934"/>
    <cellStyle name="Calc Currency (0) 37 2" xfId="50262"/>
    <cellStyle name="Calc Currency (0) 37 3" xfId="41085"/>
    <cellStyle name="Calc Currency (0) 38" xfId="41975"/>
    <cellStyle name="Calc Currency (0) 38 2" xfId="13141"/>
    <cellStyle name="Calc Currency (0) 38 2 2" xfId="34694"/>
    <cellStyle name="Calc Currency (0) 38 2 3" xfId="6614"/>
    <cellStyle name="Calc Currency (0) 38 3" xfId="17342"/>
    <cellStyle name="Calc Currency (0) 38 4" xfId="31563"/>
    <cellStyle name="Calc Currency (0) 38_Cash Cost Real vrs. Budget" xfId="32332"/>
    <cellStyle name="Calc Currency (0) 39" xfId="29455"/>
    <cellStyle name="Calc Currency (0) 39 2" xfId="28260"/>
    <cellStyle name="Calc Currency (0) 39 3" xfId="31253"/>
    <cellStyle name="Calc Currency (0) 4" xfId="19976"/>
    <cellStyle name="Calc Currency (0) 4 2" xfId="1474"/>
    <cellStyle name="Calc Currency (0) 4 2 2" xfId="33668"/>
    <cellStyle name="Calc Currency (0) 4 2 3" xfId="20796"/>
    <cellStyle name="Calc Currency (0) 4 3" xfId="17924"/>
    <cellStyle name="Calc Currency (0) 4 3 2" xfId="10077"/>
    <cellStyle name="Calc Currency (0) 4 3 3" xfId="49754"/>
    <cellStyle name="Calc Currency (0) 4 4" xfId="30905"/>
    <cellStyle name="Calc Currency (0) 4 5" xfId="7958"/>
    <cellStyle name="Calc Currency (0) 4_Cash Cost Real vrs. Budget" xfId="15832"/>
    <cellStyle name="Calc Currency (0) 40" xfId="34545"/>
    <cellStyle name="Calc Currency (0) 40 2" xfId="19288"/>
    <cellStyle name="Calc Currency (0) 40 3" xfId="33747"/>
    <cellStyle name="Calc Currency (0) 41" xfId="8860"/>
    <cellStyle name="Calc Currency (0) 41 2" xfId="41355"/>
    <cellStyle name="Calc Currency (0) 41 3" xfId="3017"/>
    <cellStyle name="Calc Currency (0) 42" xfId="32499"/>
    <cellStyle name="Calc Currency (0) 42 2" xfId="32511"/>
    <cellStyle name="Calc Currency (0) 42 3" xfId="30332"/>
    <cellStyle name="Calc Currency (0) 43" xfId="40469"/>
    <cellStyle name="Calc Currency (0) 43 2" xfId="9347"/>
    <cellStyle name="Calc Currency (0) 43 3" xfId="39013"/>
    <cellStyle name="Calc Currency (0) 44" xfId="31396"/>
    <cellStyle name="Calc Currency (0) 44 2" xfId="8397"/>
    <cellStyle name="Calc Currency (0) 44 3" xfId="11841"/>
    <cellStyle name="Calc Currency (0) 45" xfId="10912"/>
    <cellStyle name="Calc Currency (0) 45 2" xfId="5931"/>
    <cellStyle name="Calc Currency (0) 45 3" xfId="44353"/>
    <cellStyle name="Calc Currency (0) 46" xfId="37239"/>
    <cellStyle name="Calc Currency (0) 46 2" xfId="33481"/>
    <cellStyle name="Calc Currency (0) 46 3" xfId="22971"/>
    <cellStyle name="Calc Currency (0) 47" xfId="237"/>
    <cellStyle name="Calc Currency (0) 47 2" xfId="27089"/>
    <cellStyle name="Calc Currency (0) 47 3" xfId="41605"/>
    <cellStyle name="Calc Currency (0) 48" xfId="30128"/>
    <cellStyle name="Calc Currency (0) 48 2" xfId="52255"/>
    <cellStyle name="Calc Currency (0) 48 3" xfId="22350"/>
    <cellStyle name="Calc Currency (0) 49" xfId="50637"/>
    <cellStyle name="Calc Currency (0) 49 2" xfId="4463"/>
    <cellStyle name="Calc Currency (0) 49 3" xfId="47577"/>
    <cellStyle name="Calc Currency (0) 5" xfId="2970"/>
    <cellStyle name="Calc Currency (0) 5 2" xfId="15929"/>
    <cellStyle name="Calc Currency (0) 5 3" xfId="6260"/>
    <cellStyle name="Calc Currency (0) 50" xfId="44361"/>
    <cellStyle name="Calc Currency (0) 51" xfId="52560"/>
    <cellStyle name="Calc Currency (0) 52" xfId="43313"/>
    <cellStyle name="Calc Currency (0) 53" xfId="9516"/>
    <cellStyle name="Calc Currency (0) 54" xfId="30580"/>
    <cellStyle name="Calc Currency (0) 6" xfId="39301"/>
    <cellStyle name="Calc Currency (0) 6 2" xfId="13046"/>
    <cellStyle name="Calc Currency (0) 6 3" xfId="37651"/>
    <cellStyle name="Calc Currency (0) 7" xfId="39019"/>
    <cellStyle name="Calc Currency (0) 7 2" xfId="42406"/>
    <cellStyle name="Calc Currency (0) 7 3" xfId="37702"/>
    <cellStyle name="Calc Currency (0) 8" xfId="35890"/>
    <cellStyle name="Calc Currency (0) 8 2" xfId="33601"/>
    <cellStyle name="Calc Currency (0) 8 3" xfId="49127"/>
    <cellStyle name="Calc Currency (0) 9" xfId="11112"/>
    <cellStyle name="Calc Currency (0) 9 2" xfId="42850"/>
    <cellStyle name="Calc Currency (0) 9 3" xfId="48737"/>
    <cellStyle name="Calc Currency (0)_1) Waterfall Graph OPEX Plant" xfId="26916"/>
    <cellStyle name="Calc Currency (2)" xfId="36845"/>
    <cellStyle name="Calc Currency (2) 2" xfId="952"/>
    <cellStyle name="Calc Currency (2) 2 2" xfId="27806"/>
    <cellStyle name="Calc Currency (2) 2 3" xfId="30627"/>
    <cellStyle name="Calc Currency (2) 2 4" xfId="2008"/>
    <cellStyle name="Calc Currency (2) 3" xfId="33274"/>
    <cellStyle name="Calc Currency (2) 3 2" xfId="7759"/>
    <cellStyle name="Calc Currency (2) 3 3" xfId="103"/>
    <cellStyle name="Calc Currency (2) 3 4" xfId="4384"/>
    <cellStyle name="Calc Currency (2) 4" xfId="10091"/>
    <cellStyle name="Calc Currency (2) 5" xfId="51926"/>
    <cellStyle name="Calc Currency (2)_08-07 Consolidated Monthly Operational Report - Office 2003" xfId="10946"/>
    <cellStyle name="Calc Percent (0)" xfId="35576"/>
    <cellStyle name="Calc Percent (0) 2" xfId="37206"/>
    <cellStyle name="Calc Percent (0) 2 2" xfId="19883"/>
    <cellStyle name="Calc Percent (0) 2 3" xfId="19673"/>
    <cellStyle name="Calc Percent (0) 2 4" xfId="46625"/>
    <cellStyle name="Calc Percent (0) 3" xfId="40341"/>
    <cellStyle name="Calc Percent (0) 3 2" xfId="26283"/>
    <cellStyle name="Calc Percent (0) 3 3" xfId="4169"/>
    <cellStyle name="Calc Percent (0) 3 4" xfId="51712"/>
    <cellStyle name="Calc Percent (0) 4" xfId="6067"/>
    <cellStyle name="Calc Percent (0) 5" xfId="50751"/>
    <cellStyle name="Calc Percent (0)_08-07 Consolidated Monthly Operational Report - Office 2003" xfId="18890"/>
    <cellStyle name="Calc Percent (1)" xfId="24246"/>
    <cellStyle name="Calc Percent (1) 2" xfId="14574"/>
    <cellStyle name="Calc Percent (1) 2 2" xfId="28769"/>
    <cellStyle name="Calc Percent (1) 2 2 2" xfId="21715"/>
    <cellStyle name="Calc Percent (1) 2 2 3" xfId="23481"/>
    <cellStyle name="Calc Percent (1) 2 3" xfId="49496"/>
    <cellStyle name="Calc Percent (1) 2 4" xfId="45996"/>
    <cellStyle name="Calc Percent (1) 2 5" xfId="9757"/>
    <cellStyle name="Calc Percent (1) 3" xfId="41980"/>
    <cellStyle name="Calc Percent (1) 3 2" xfId="51377"/>
    <cellStyle name="Calc Percent (1) 3 3" xfId="36007"/>
    <cellStyle name="Calc Percent (1) 3 4" xfId="19357"/>
    <cellStyle name="Calc Percent (1) 4" xfId="40260"/>
    <cellStyle name="Calc Percent (1) 5" xfId="46579"/>
    <cellStyle name="Calc Percent (1)_08-07 Consolidated Monthly Operational Report - Office 2003" xfId="52551"/>
    <cellStyle name="Calc Percent (2)" xfId="47896"/>
    <cellStyle name="Calc Percent (2) 2" xfId="13956"/>
    <cellStyle name="Calc Percent (2) 2 2" xfId="20277"/>
    <cellStyle name="Calc Percent (2) 2 2 2" xfId="29781"/>
    <cellStyle name="Calc Percent (2) 2 2 3" xfId="4908"/>
    <cellStyle name="Calc Percent (2) 2 3" xfId="49544"/>
    <cellStyle name="Calc Percent (2) 2 4" xfId="47860"/>
    <cellStyle name="Calc Percent (2) 2 5" xfId="1810"/>
    <cellStyle name="Calc Percent (2) 3" xfId="22643"/>
    <cellStyle name="Calc Percent (2) 3 2" xfId="14201"/>
    <cellStyle name="Calc Percent (2) 3 3" xfId="15572"/>
    <cellStyle name="Calc Percent (2) 3 4" xfId="40611"/>
    <cellStyle name="Calc Percent (2) 4" xfId="18035"/>
    <cellStyle name="Calc Percent (2) 5" xfId="52303"/>
    <cellStyle name="Calc Percent (2)_08-07 Consolidated Monthly Operational Report - Office 2003" xfId="33992"/>
    <cellStyle name="Calc Subtotal" xfId="15836"/>
    <cellStyle name="Calc Total" xfId="28853"/>
    <cellStyle name="Calc Total 2" xfId="51833"/>
    <cellStyle name="Calc Total 3" xfId="50049"/>
    <cellStyle name="Calc Total 4" xfId="8399"/>
    <cellStyle name="Calc Total 5" xfId="42344"/>
    <cellStyle name="Calc Units (0)" xfId="11453"/>
    <cellStyle name="Calc Units (0) 2" xfId="15118"/>
    <cellStyle name="Calc Units (0) 2 2" xfId="5813"/>
    <cellStyle name="Calc Units (0) 2 2 2" xfId="10892"/>
    <cellStyle name="Calc Units (0) 2 2 3" xfId="39479"/>
    <cellStyle name="Calc Units (0) 2 3" xfId="24601"/>
    <cellStyle name="Calc Units (0) 2 4" xfId="12766"/>
    <cellStyle name="Calc Units (0) 2 5" xfId="29838"/>
    <cellStyle name="Calc Units (0) 3" xfId="3249"/>
    <cellStyle name="Calc Units (0) 3 2" xfId="15754"/>
    <cellStyle name="Calc Units (0) 3 3" xfId="22696"/>
    <cellStyle name="Calc Units (0) 3 4" xfId="48559"/>
    <cellStyle name="Calc Units (0) 4" xfId="18004"/>
    <cellStyle name="Calc Units (0) 5" xfId="41790"/>
    <cellStyle name="Calc Units (0)_08-07 Consolidated Monthly Operational Report - Office 2003" xfId="35044"/>
    <cellStyle name="Calc Units (1)" xfId="30028"/>
    <cellStyle name="Calc Units (1) 2" xfId="3830"/>
    <cellStyle name="Calc Units (1) 2 2" xfId="8037"/>
    <cellStyle name="Calc Units (1) 2 2 2" xfId="19859"/>
    <cellStyle name="Calc Units (1) 2 2 3" xfId="28194"/>
    <cellStyle name="Calc Units (1) 2 3" xfId="21554"/>
    <cellStyle name="Calc Units (1) 2 4" xfId="58"/>
    <cellStyle name="Calc Units (1) 2 5" xfId="6056"/>
    <cellStyle name="Calc Units (1) 3" xfId="21992"/>
    <cellStyle name="Calc Units (1) 3 2" xfId="44120"/>
    <cellStyle name="Calc Units (1) 3 3" xfId="42375"/>
    <cellStyle name="Calc Units (1) 3 4" xfId="43528"/>
    <cellStyle name="Calc Units (1) 4" xfId="52738"/>
    <cellStyle name="Calc Units (1) 5" xfId="12926"/>
    <cellStyle name="Calc Units (1)_08-07 Consolidated Monthly Operational Report - Office 2003" xfId="19246"/>
    <cellStyle name="Calc Units (2)" xfId="14531"/>
    <cellStyle name="Calc Units (2) 2" xfId="41661"/>
    <cellStyle name="Calc Units (2) 2 2" xfId="42329"/>
    <cellStyle name="Calc Units (2) 2 3" xfId="6610"/>
    <cellStyle name="Calc Units (2) 2 4" xfId="7722"/>
    <cellStyle name="Calc Units (2) 3" xfId="27063"/>
    <cellStyle name="Calc Units (2) 3 2" xfId="45914"/>
    <cellStyle name="Calc Units (2) 3 3" xfId="28895"/>
    <cellStyle name="Calc Units (2) 3 4" xfId="29375"/>
    <cellStyle name="Calc Units (2) 4" xfId="23855"/>
    <cellStyle name="Calc Units (2) 5" xfId="44763"/>
    <cellStyle name="Calc Units (2)_08-07 Consolidated Monthly Operational Report - Office 2003" xfId="27304"/>
    <cellStyle name="Calcular" xfId="43876"/>
    <cellStyle name="Calcular 2" xfId="34279"/>
    <cellStyle name="Calcular 2 2" xfId="8618"/>
    <cellStyle name="Calcular 2 3" xfId="52628"/>
    <cellStyle name="Calcular 3" xfId="5998"/>
    <cellStyle name="Calcular 3 2" xfId="4341"/>
    <cellStyle name="Calcular 3 2 2" xfId="26105"/>
    <cellStyle name="Calcular 3 3" xfId="45163"/>
    <cellStyle name="Calcular 4" xfId="22230"/>
    <cellStyle name="Calculated - 1 dec" xfId="28245"/>
    <cellStyle name="Calculated - 1 dec 2" xfId="27667"/>
    <cellStyle name="Calculated - 1 dec 3" xfId="47541"/>
    <cellStyle name="Calculated - 2 dec" xfId="31983"/>
    <cellStyle name="Calculated - 2 dec 2" xfId="37048"/>
    <cellStyle name="Calculated - 2 dec 3" xfId="29444"/>
    <cellStyle name="Calculated - 3 dec" xfId="45673"/>
    <cellStyle name="Calculated - 3 dec 2" xfId="18777"/>
    <cellStyle name="Calculated - 3 dec 3" xfId="20593"/>
    <cellStyle name="Calculated - no dec" xfId="5121"/>
    <cellStyle name="Calculated - no dec 2" xfId="4834"/>
    <cellStyle name="Calculated - no dec 3" xfId="2098"/>
    <cellStyle name="Calculated Subtotal" xfId="40558"/>
    <cellStyle name="Calculated Subtotal 2" xfId="46874"/>
    <cellStyle name="Calculated Subtotal 3" xfId="20247"/>
    <cellStyle name="Calculation" xfId="13492"/>
    <cellStyle name="Calculation 10" xfId="44888"/>
    <cellStyle name="Calculation 10 2" xfId="1510"/>
    <cellStyle name="Calculation 10 3" xfId="21951"/>
    <cellStyle name="Calculation 11" xfId="52059"/>
    <cellStyle name="Calculation 11 2" xfId="940"/>
    <cellStyle name="Calculation 11 3" xfId="10479"/>
    <cellStyle name="Calculation 12" xfId="3196"/>
    <cellStyle name="Calculation 12 2" xfId="30373"/>
    <cellStyle name="Calculation 12 3" xfId="12598"/>
    <cellStyle name="Calculation 13" xfId="21803"/>
    <cellStyle name="Calculation 13 2" xfId="24769"/>
    <cellStyle name="Calculation 13 3" xfId="38137"/>
    <cellStyle name="Calculation 14" xfId="19664"/>
    <cellStyle name="Calculation 14 2" xfId="32783"/>
    <cellStyle name="Calculation 14 3" xfId="29541"/>
    <cellStyle name="Calculation 15" xfId="23434"/>
    <cellStyle name="Calculation 15 2" xfId="22398"/>
    <cellStyle name="Calculation 15 3" xfId="20029"/>
    <cellStyle name="Calculation 16" xfId="39308"/>
    <cellStyle name="Calculation 16 2" xfId="19272"/>
    <cellStyle name="Calculation 16 3" xfId="14414"/>
    <cellStyle name="Calculation 17" xfId="2110"/>
    <cellStyle name="Calculation 17 2" xfId="8192"/>
    <cellStyle name="Calculation 17 3" xfId="49157"/>
    <cellStyle name="Calculation 18" xfId="28726"/>
    <cellStyle name="Calculation 18 2" xfId="32875"/>
    <cellStyle name="Calculation 18 3" xfId="25795"/>
    <cellStyle name="Calculation 19" xfId="42472"/>
    <cellStyle name="Calculation 19 2" xfId="43116"/>
    <cellStyle name="Calculation 19 3" xfId="8129"/>
    <cellStyle name="Calculation 2" xfId="18641"/>
    <cellStyle name="Calculation 2 2" xfId="42300"/>
    <cellStyle name="Calculation 2 3" xfId="1415"/>
    <cellStyle name="Calculation 2 4" xfId="13457"/>
    <cellStyle name="Calculation 2 5" xfId="8595"/>
    <cellStyle name="Calculation 20" xfId="30845"/>
    <cellStyle name="Calculation 20 2" xfId="8233"/>
    <cellStyle name="Calculation 20 3" xfId="49850"/>
    <cellStyle name="Calculation 21" xfId="7051"/>
    <cellStyle name="Calculation 21 2" xfId="8034"/>
    <cellStyle name="Calculation 21 3" xfId="19114"/>
    <cellStyle name="Calculation 22" xfId="29498"/>
    <cellStyle name="Calculation 22 2" xfId="42051"/>
    <cellStyle name="Calculation 22 3" xfId="2268"/>
    <cellStyle name="Calculation 23" xfId="5001"/>
    <cellStyle name="Calculation 23 2" xfId="9451"/>
    <cellStyle name="Calculation 23 3" xfId="28799"/>
    <cellStyle name="Calculation 24" xfId="50099"/>
    <cellStyle name="Calculation 24 2" xfId="13268"/>
    <cellStyle name="Calculation 24 3" xfId="35660"/>
    <cellStyle name="Calculation 25" xfId="1207"/>
    <cellStyle name="Calculation 25 2" xfId="22455"/>
    <cellStyle name="Calculation 25 3" xfId="37664"/>
    <cellStyle name="Calculation 26" xfId="5284"/>
    <cellStyle name="Calculation 26 2" xfId="31779"/>
    <cellStyle name="Calculation 26 3" xfId="38270"/>
    <cellStyle name="Calculation 27" xfId="42707"/>
    <cellStyle name="Calculation 27 2" xfId="14453"/>
    <cellStyle name="Calculation 27 3" xfId="18568"/>
    <cellStyle name="Calculation 28" xfId="43880"/>
    <cellStyle name="Calculation 28 2" xfId="46404"/>
    <cellStyle name="Calculation 28 3" xfId="14158"/>
    <cellStyle name="Calculation 29" xfId="28280"/>
    <cellStyle name="Calculation 29 2" xfId="52268"/>
    <cellStyle name="Calculation 29 3" xfId="48420"/>
    <cellStyle name="Calculation 3" xfId="10265"/>
    <cellStyle name="Calculation 3 2" xfId="30981"/>
    <cellStyle name="Calculation 3 2 2" xfId="47257"/>
    <cellStyle name="Calculation 3 3" xfId="28196"/>
    <cellStyle name="Calculation 3 4" xfId="44581"/>
    <cellStyle name="Calculation 3 5" xfId="15764"/>
    <cellStyle name="Calculation 30" xfId="29564"/>
    <cellStyle name="Calculation 30 2" xfId="50853"/>
    <cellStyle name="Calculation 30 3" xfId="22982"/>
    <cellStyle name="Calculation 31" xfId="47973"/>
    <cellStyle name="Calculation 31 2" xfId="10702"/>
    <cellStyle name="Calculation 31 3" xfId="30956"/>
    <cellStyle name="Calculation 32" xfId="36992"/>
    <cellStyle name="Calculation 32 2" xfId="26180"/>
    <cellStyle name="Calculation 32 3" xfId="11407"/>
    <cellStyle name="Calculation 33" xfId="44700"/>
    <cellStyle name="Calculation 33 2" xfId="33867"/>
    <cellStyle name="Calculation 33 3" xfId="2247"/>
    <cellStyle name="Calculation 34" xfId="37934"/>
    <cellStyle name="Calculation 34 2" xfId="43536"/>
    <cellStyle name="Calculation 34 3" xfId="4669"/>
    <cellStyle name="Calculation 35" xfId="10938"/>
    <cellStyle name="Calculation 35 2" xfId="1376"/>
    <cellStyle name="Calculation 35 3" xfId="11684"/>
    <cellStyle name="Calculation 36" xfId="51898"/>
    <cellStyle name="Calculation 36 2" xfId="391"/>
    <cellStyle name="Calculation 36 3" xfId="32183"/>
    <cellStyle name="Calculation 37" xfId="35864"/>
    <cellStyle name="Calculation 37 2" xfId="23433"/>
    <cellStyle name="Calculation 37 3" xfId="1499"/>
    <cellStyle name="Calculation 38" xfId="44013"/>
    <cellStyle name="Calculation 38 2" xfId="10535"/>
    <cellStyle name="Calculation 38 3" xfId="10233"/>
    <cellStyle name="Calculation 39" xfId="31086"/>
    <cellStyle name="Calculation 39 2" xfId="22951"/>
    <cellStyle name="Calculation 39 3" xfId="18740"/>
    <cellStyle name="Calculation 4" xfId="30757"/>
    <cellStyle name="Calculation 4 2" xfId="27386"/>
    <cellStyle name="Calculation 4 3" xfId="1233"/>
    <cellStyle name="Calculation 40" xfId="44872"/>
    <cellStyle name="Calculation 40 2" xfId="47998"/>
    <cellStyle name="Calculation 40 3" xfId="38046"/>
    <cellStyle name="Calculation 41" xfId="45898"/>
    <cellStyle name="Calculation 41 2" xfId="18750"/>
    <cellStyle name="Calculation 41 3" xfId="39501"/>
    <cellStyle name="Calculation 42" xfId="9317"/>
    <cellStyle name="Calculation 42 2" xfId="18837"/>
    <cellStyle name="Calculation 42 3" xfId="11504"/>
    <cellStyle name="Calculation 43" xfId="37054"/>
    <cellStyle name="Calculation 43 2" xfId="44398"/>
    <cellStyle name="Calculation 43 3" xfId="28620"/>
    <cellStyle name="Calculation 44" xfId="25973"/>
    <cellStyle name="Calculation 44 2" xfId="39710"/>
    <cellStyle name="Calculation 44 3" xfId="14995"/>
    <cellStyle name="Calculation 45" xfId="50911"/>
    <cellStyle name="Calculation 45 2" xfId="35071"/>
    <cellStyle name="Calculation 45 3" xfId="20723"/>
    <cellStyle name="Calculation 46" xfId="18267"/>
    <cellStyle name="Calculation 46 2" xfId="6335"/>
    <cellStyle name="Calculation 46 3" xfId="29832"/>
    <cellStyle name="Calculation 47" xfId="35346"/>
    <cellStyle name="Calculation 47 2" xfId="45825"/>
    <cellStyle name="Calculation 47 3" xfId="14627"/>
    <cellStyle name="Calculation 48" xfId="18290"/>
    <cellStyle name="Calculation 48 2" xfId="19628"/>
    <cellStyle name="Calculation 48 3" xfId="18953"/>
    <cellStyle name="Calculation 49" xfId="34489"/>
    <cellStyle name="Calculation 49 2" xfId="39578"/>
    <cellStyle name="Calculation 49 3" xfId="8177"/>
    <cellStyle name="Calculation 5" xfId="14992"/>
    <cellStyle name="Calculation 5 2" xfId="46069"/>
    <cellStyle name="Calculation 5 3" xfId="973"/>
    <cellStyle name="Calculation 50" xfId="43394"/>
    <cellStyle name="Calculation 50 2" xfId="43861"/>
    <cellStyle name="Calculation 50 3" xfId="46798"/>
    <cellStyle name="Calculation 51" xfId="41712"/>
    <cellStyle name="Calculation 51 2" xfId="30435"/>
    <cellStyle name="Calculation 51 3" xfId="8569"/>
    <cellStyle name="Calculation 52" xfId="6174"/>
    <cellStyle name="Calculation 52 2" xfId="31914"/>
    <cellStyle name="Calculation 52 3" xfId="29139"/>
    <cellStyle name="Calculation 53" xfId="39411"/>
    <cellStyle name="Calculation 53 2" xfId="44524"/>
    <cellStyle name="Calculation 53 3" xfId="41105"/>
    <cellStyle name="Calculation 54" xfId="6236"/>
    <cellStyle name="Calculation 54 2" xfId="12382"/>
    <cellStyle name="Calculation 54 3" xfId="17003"/>
    <cellStyle name="Calculation 55" xfId="6053"/>
    <cellStyle name="Calculation 55 2" xfId="41434"/>
    <cellStyle name="Calculation 55 3" xfId="33881"/>
    <cellStyle name="Calculation 56" xfId="5883"/>
    <cellStyle name="Calculation 56 2" xfId="32088"/>
    <cellStyle name="Calculation 56 3" xfId="956"/>
    <cellStyle name="Calculation 57" xfId="44024"/>
    <cellStyle name="Calculation 58" xfId="20668"/>
    <cellStyle name="Calculation 6" xfId="15019"/>
    <cellStyle name="Calculation 6 2" xfId="14681"/>
    <cellStyle name="Calculation 6 3" xfId="18053"/>
    <cellStyle name="Calculation 7" xfId="5879"/>
    <cellStyle name="Calculation 7 2" xfId="16852"/>
    <cellStyle name="Calculation 7 3" xfId="27750"/>
    <cellStyle name="Calculation 8" xfId="48252"/>
    <cellStyle name="Calculation 8 2" xfId="37662"/>
    <cellStyle name="Calculation 8 3" xfId="45600"/>
    <cellStyle name="Calculation 9" xfId="5176"/>
    <cellStyle name="Calculation 9 2" xfId="25877"/>
    <cellStyle name="Calculation 9 3" xfId="2543"/>
    <cellStyle name="Cálculo 10" xfId="29859"/>
    <cellStyle name="Cálculo 10 2" xfId="28429"/>
    <cellStyle name="Cálculo 10 2 2" xfId="8748"/>
    <cellStyle name="Cálculo 10 3" xfId="41530"/>
    <cellStyle name="Cálculo 10 3 2" xfId="17670"/>
    <cellStyle name="Cálculo 11" xfId="41303"/>
    <cellStyle name="Cálculo 11 2" xfId="53214"/>
    <cellStyle name="Cálculo 11 2 2" xfId="48440"/>
    <cellStyle name="Cálculo 11 3" xfId="10108"/>
    <cellStyle name="Cálculo 11 4" xfId="30244"/>
    <cellStyle name="Cálculo 12" xfId="7256"/>
    <cellStyle name="Cálculo 12 2" xfId="48022"/>
    <cellStyle name="Cálculo 12 3" xfId="20349"/>
    <cellStyle name="Cálculo 12 4" xfId="17120"/>
    <cellStyle name="Cálculo 13" xfId="53129"/>
    <cellStyle name="Cálculo 13 2" xfId="2099"/>
    <cellStyle name="Cálculo 13 3" xfId="6467"/>
    <cellStyle name="Cálculo 14" xfId="8121"/>
    <cellStyle name="Cálculo 14 2" xfId="34926"/>
    <cellStyle name="Cálculo 14 3" xfId="33203"/>
    <cellStyle name="Cálculo 15" xfId="23088"/>
    <cellStyle name="Cálculo 15 2" xfId="39734"/>
    <cellStyle name="Cálculo 15 3" xfId="10078"/>
    <cellStyle name="Cálculo 16" xfId="40283"/>
    <cellStyle name="Cálculo 16 2" xfId="23607"/>
    <cellStyle name="Cálculo 16 3" xfId="39868"/>
    <cellStyle name="Cálculo 17" xfId="32002"/>
    <cellStyle name="Cálculo 17 2" xfId="26603"/>
    <cellStyle name="Cálculo 17 3" xfId="28905"/>
    <cellStyle name="Cálculo 18" xfId="20166"/>
    <cellStyle name="Cálculo 18 2" xfId="30022"/>
    <cellStyle name="Cálculo 18 3" xfId="3071"/>
    <cellStyle name="Cálculo 19" xfId="51213"/>
    <cellStyle name="Cálculo 19 2" xfId="4094"/>
    <cellStyle name="Cálculo 19 3" xfId="13128"/>
    <cellStyle name="Cálculo 2" xfId="52122"/>
    <cellStyle name="Cálculo 2 10" xfId="30250"/>
    <cellStyle name="Cálculo 2 10 2" xfId="39788"/>
    <cellStyle name="Cálculo 2 10 2 2" xfId="18646"/>
    <cellStyle name="Cálculo 2 10 2 3" xfId="29783"/>
    <cellStyle name="Cálculo 2 10 3" xfId="48958"/>
    <cellStyle name="Cálculo 2 10 4" xfId="32256"/>
    <cellStyle name="Cálculo 2 11" xfId="23963"/>
    <cellStyle name="Cálculo 2 11 2" xfId="34137"/>
    <cellStyle name="Cálculo 2 11 2 2" xfId="16748"/>
    <cellStyle name="Cálculo 2 11 2 3" xfId="45212"/>
    <cellStyle name="Cálculo 2 11 3" xfId="19823"/>
    <cellStyle name="Cálculo 2 11 4" xfId="24335"/>
    <cellStyle name="Cálculo 2 12" xfId="18927"/>
    <cellStyle name="Cálculo 2 12 2" xfId="45129"/>
    <cellStyle name="Cálculo 2 12 2 2" xfId="16828"/>
    <cellStyle name="Cálculo 2 12 2 3" xfId="52067"/>
    <cellStyle name="Cálculo 2 12 3" xfId="46902"/>
    <cellStyle name="Cálculo 2 12 4" xfId="3832"/>
    <cellStyle name="Cálculo 2 13" xfId="32937"/>
    <cellStyle name="Cálculo 2 13 2" xfId="34909"/>
    <cellStyle name="Cálculo 2 13 2 2" xfId="32532"/>
    <cellStyle name="Cálculo 2 13 2 3" xfId="36940"/>
    <cellStyle name="Cálculo 2 13 3" xfId="49784"/>
    <cellStyle name="Cálculo 2 13 4" xfId="32222"/>
    <cellStyle name="Cálculo 2 14" xfId="34721"/>
    <cellStyle name="Cálculo 2 14 2" xfId="38819"/>
    <cellStyle name="Cálculo 2 14 2 2" xfId="7226"/>
    <cellStyle name="Cálculo 2 14 2 3" xfId="24207"/>
    <cellStyle name="Cálculo 2 14 3" xfId="21167"/>
    <cellStyle name="Cálculo 2 14 4" xfId="29265"/>
    <cellStyle name="Cálculo 2 15" xfId="43608"/>
    <cellStyle name="Cálculo 2 15 2" xfId="32619"/>
    <cellStyle name="Cálculo 2 15 2 2" xfId="18261"/>
    <cellStyle name="Cálculo 2 15 2 3" xfId="32432"/>
    <cellStyle name="Cálculo 2 15 3" xfId="32762"/>
    <cellStyle name="Cálculo 2 15 4" xfId="38987"/>
    <cellStyle name="Cálculo 2 16" xfId="11547"/>
    <cellStyle name="Cálculo 2 16 2" xfId="27902"/>
    <cellStyle name="Cálculo 2 16 2 2" xfId="15588"/>
    <cellStyle name="Cálculo 2 16 2 3" xfId="18825"/>
    <cellStyle name="Cálculo 2 16 3" xfId="13501"/>
    <cellStyle name="Cálculo 2 16 4" xfId="10686"/>
    <cellStyle name="Cálculo 2 17" xfId="3204"/>
    <cellStyle name="Cálculo 2 17 2" xfId="30215"/>
    <cellStyle name="Cálculo 2 17 2 2" xfId="28644"/>
    <cellStyle name="Cálculo 2 17 2 3" xfId="48225"/>
    <cellStyle name="Cálculo 2 17 3" xfId="16384"/>
    <cellStyle name="Cálculo 2 17 4" xfId="20265"/>
    <cellStyle name="Cálculo 2 18" xfId="36220"/>
    <cellStyle name="Cálculo 2 18 2" xfId="43851"/>
    <cellStyle name="Cálculo 2 18 2 2" xfId="3972"/>
    <cellStyle name="Cálculo 2 18 2 3" xfId="45008"/>
    <cellStyle name="Cálculo 2 18 3" xfId="136"/>
    <cellStyle name="Cálculo 2 18 4" xfId="46850"/>
    <cellStyle name="Cálculo 2 19" xfId="53323"/>
    <cellStyle name="Cálculo 2 19 2" xfId="30649"/>
    <cellStyle name="Cálculo 2 19 2 2" xfId="18754"/>
    <cellStyle name="Cálculo 2 19 2 3" xfId="48864"/>
    <cellStyle name="Cálculo 2 19 3" xfId="43497"/>
    <cellStyle name="Cálculo 2 19 4" xfId="32283"/>
    <cellStyle name="Cálculo 2 2" xfId="20097"/>
    <cellStyle name="Cálculo 2 2 10" xfId="53269"/>
    <cellStyle name="Cálculo 2 2 10 2" xfId="13366"/>
    <cellStyle name="Cálculo 2 2 10 2 2" xfId="51892"/>
    <cellStyle name="Cálculo 2 2 10 2 3" xfId="30433"/>
    <cellStyle name="Cálculo 2 2 10 3" xfId="2606"/>
    <cellStyle name="Cálculo 2 2 10 4" xfId="16853"/>
    <cellStyle name="Cálculo 2 2 11" xfId="21789"/>
    <cellStyle name="Cálculo 2 2 11 2" xfId="41544"/>
    <cellStyle name="Cálculo 2 2 11 2 2" xfId="3725"/>
    <cellStyle name="Cálculo 2 2 11 2 3" xfId="11982"/>
    <cellStyle name="Cálculo 2 2 11 3" xfId="13510"/>
    <cellStyle name="Cálculo 2 2 11 4" xfId="26080"/>
    <cellStyle name="Cálculo 2 2 12" xfId="19600"/>
    <cellStyle name="Cálculo 2 2 12 2" xfId="28313"/>
    <cellStyle name="Cálculo 2 2 12 2 2" xfId="13724"/>
    <cellStyle name="Cálculo 2 2 12 2 3" xfId="18171"/>
    <cellStyle name="Cálculo 2 2 12 3" xfId="3924"/>
    <cellStyle name="Cálculo 2 2 12 4" xfId="39462"/>
    <cellStyle name="Cálculo 2 2 13" xfId="11946"/>
    <cellStyle name="Cálculo 2 2 13 2" xfId="7649"/>
    <cellStyle name="Cálculo 2 2 13 2 2" xfId="49481"/>
    <cellStyle name="Cálculo 2 2 13 2 3" xfId="27864"/>
    <cellStyle name="Cálculo 2 2 13 3" xfId="30086"/>
    <cellStyle name="Cálculo 2 2 13 4" xfId="46497"/>
    <cellStyle name="Cálculo 2 2 14" xfId="23248"/>
    <cellStyle name="Cálculo 2 2 14 2" xfId="29191"/>
    <cellStyle name="Cálculo 2 2 14 2 2" xfId="10416"/>
    <cellStyle name="Cálculo 2 2 14 2 3" xfId="5429"/>
    <cellStyle name="Cálculo 2 2 14 3" xfId="17414"/>
    <cellStyle name="Cálculo 2 2 14 4" xfId="2724"/>
    <cellStyle name="Cálculo 2 2 15" xfId="19944"/>
    <cellStyle name="Cálculo 2 2 15 2" xfId="45592"/>
    <cellStyle name="Cálculo 2 2 15 2 2" xfId="35241"/>
    <cellStyle name="Cálculo 2 2 15 2 3" xfId="34147"/>
    <cellStyle name="Cálculo 2 2 15 3" xfId="33813"/>
    <cellStyle name="Cálculo 2 2 15 4" xfId="52925"/>
    <cellStyle name="Cálculo 2 2 16" xfId="39970"/>
    <cellStyle name="Cálculo 2 2 16 2" xfId="565"/>
    <cellStyle name="Cálculo 2 2 16 2 2" xfId="52089"/>
    <cellStyle name="Cálculo 2 2 16 2 3" xfId="17209"/>
    <cellStyle name="Cálculo 2 2 16 3" xfId="6658"/>
    <cellStyle name="Cálculo 2 2 16 4" xfId="3221"/>
    <cellStyle name="Cálculo 2 2 17" xfId="41098"/>
    <cellStyle name="Cálculo 2 2 17 2" xfId="16832"/>
    <cellStyle name="Cálculo 2 2 17 2 2" xfId="38878"/>
    <cellStyle name="Cálculo 2 2 17 2 3" xfId="20819"/>
    <cellStyle name="Cálculo 2 2 17 3" xfId="33878"/>
    <cellStyle name="Cálculo 2 2 17 4" xfId="33925"/>
    <cellStyle name="Cálculo 2 2 18" xfId="45891"/>
    <cellStyle name="Cálculo 2 2 18 2" xfId="48"/>
    <cellStyle name="Cálculo 2 2 18 2 2" xfId="35032"/>
    <cellStyle name="Cálculo 2 2 18 2 3" xfId="28798"/>
    <cellStyle name="Cálculo 2 2 18 3" xfId="4122"/>
    <cellStyle name="Cálculo 2 2 18 4" xfId="37724"/>
    <cellStyle name="Cálculo 2 2 19" xfId="30630"/>
    <cellStyle name="Cálculo 2 2 19 2" xfId="46431"/>
    <cellStyle name="Cálculo 2 2 19 2 2" xfId="4299"/>
    <cellStyle name="Cálculo 2 2 19 2 3" xfId="26420"/>
    <cellStyle name="Cálculo 2 2 19 3" xfId="43572"/>
    <cellStyle name="Cálculo 2 2 19 4" xfId="30586"/>
    <cellStyle name="Cálculo 2 2 2" xfId="30617"/>
    <cellStyle name="Cálculo 2 2 2 2" xfId="42489"/>
    <cellStyle name="Cálculo 2 2 2 2 2" xfId="19291"/>
    <cellStyle name="Cálculo 2 2 2 2 3" xfId="45968"/>
    <cellStyle name="Cálculo 2 2 2 3" xfId="12930"/>
    <cellStyle name="Cálculo 2 2 2 4" xfId="20319"/>
    <cellStyle name="Cálculo 2 2 20" xfId="33837"/>
    <cellStyle name="Cálculo 2 2 20 2" xfId="15853"/>
    <cellStyle name="Cálculo 2 2 20 2 2" xfId="39112"/>
    <cellStyle name="Cálculo 2 2 20 2 3" xfId="31606"/>
    <cellStyle name="Cálculo 2 2 20 3" xfId="28228"/>
    <cellStyle name="Cálculo 2 2 20 4" xfId="240"/>
    <cellStyle name="Cálculo 2 2 21" xfId="36787"/>
    <cellStyle name="Cálculo 2 2 21 2" xfId="30204"/>
    <cellStyle name="Cálculo 2 2 21 3" xfId="47699"/>
    <cellStyle name="Cálculo 2 2 22" xfId="51114"/>
    <cellStyle name="Cálculo 2 2 23" xfId="53227"/>
    <cellStyle name="Cálculo 2 2 24" xfId="33437"/>
    <cellStyle name="Cálculo 2 2 3" xfId="51283"/>
    <cellStyle name="Cálculo 2 2 3 2" xfId="51460"/>
    <cellStyle name="Cálculo 2 2 3 2 2" xfId="22709"/>
    <cellStyle name="Cálculo 2 2 3 2 3" xfId="29424"/>
    <cellStyle name="Cálculo 2 2 3 3" xfId="34234"/>
    <cellStyle name="Cálculo 2 2 3 4" xfId="30132"/>
    <cellStyle name="Cálculo 2 2 4" xfId="12400"/>
    <cellStyle name="Cálculo 2 2 4 2" xfId="18263"/>
    <cellStyle name="Cálculo 2 2 4 2 2" xfId="47827"/>
    <cellStyle name="Cálculo 2 2 4 2 3" xfId="30914"/>
    <cellStyle name="Cálculo 2 2 4 3" xfId="2729"/>
    <cellStyle name="Cálculo 2 2 4 4" xfId="52207"/>
    <cellStyle name="Cálculo 2 2 5" xfId="15785"/>
    <cellStyle name="Cálculo 2 2 5 2" xfId="23614"/>
    <cellStyle name="Cálculo 2 2 5 2 2" xfId="27291"/>
    <cellStyle name="Cálculo 2 2 5 2 3" xfId="312"/>
    <cellStyle name="Cálculo 2 2 5 3" xfId="29767"/>
    <cellStyle name="Cálculo 2 2 5 4" xfId="45792"/>
    <cellStyle name="Cálculo 2 2 6" xfId="33839"/>
    <cellStyle name="Cálculo 2 2 6 2" xfId="10846"/>
    <cellStyle name="Cálculo 2 2 6 2 2" xfId="24758"/>
    <cellStyle name="Cálculo 2 2 6 2 3" xfId="10088"/>
    <cellStyle name="Cálculo 2 2 6 3" xfId="51530"/>
    <cellStyle name="Cálculo 2 2 6 4" xfId="12466"/>
    <cellStyle name="Cálculo 2 2 7" xfId="27157"/>
    <cellStyle name="Cálculo 2 2 7 2" xfId="21093"/>
    <cellStyle name="Cálculo 2 2 7 2 2" xfId="32763"/>
    <cellStyle name="Cálculo 2 2 7 2 3" xfId="25125"/>
    <cellStyle name="Cálculo 2 2 7 3" xfId="42955"/>
    <cellStyle name="Cálculo 2 2 7 4" xfId="34183"/>
    <cellStyle name="Cálculo 2 2 8" xfId="37804"/>
    <cellStyle name="Cálculo 2 2 8 2" xfId="22143"/>
    <cellStyle name="Cálculo 2 2 8 2 2" xfId="2386"/>
    <cellStyle name="Cálculo 2 2 8 2 3" xfId="15394"/>
    <cellStyle name="Cálculo 2 2 8 3" xfId="29477"/>
    <cellStyle name="Cálculo 2 2 8 4" xfId="4723"/>
    <cellStyle name="Cálculo 2 2 9" xfId="15149"/>
    <cellStyle name="Cálculo 2 2 9 2" xfId="48903"/>
    <cellStyle name="Cálculo 2 2 9 2 2" xfId="50104"/>
    <cellStyle name="Cálculo 2 2 9 2 3" xfId="40383"/>
    <cellStyle name="Cálculo 2 2 9 3" xfId="39831"/>
    <cellStyle name="Cálculo 2 2 9 4" xfId="36976"/>
    <cellStyle name="Cálculo 2 20" xfId="32159"/>
    <cellStyle name="Cálculo 2 20 2" xfId="1423"/>
    <cellStyle name="Cálculo 2 20 2 2" xfId="3452"/>
    <cellStyle name="Cálculo 2 20 2 3" xfId="48624"/>
    <cellStyle name="Cálculo 2 20 3" xfId="41955"/>
    <cellStyle name="Cálculo 2 20 4" xfId="47063"/>
    <cellStyle name="Cálculo 2 21" xfId="44560"/>
    <cellStyle name="Cálculo 2 21 2" xfId="48027"/>
    <cellStyle name="Cálculo 2 21 2 2" xfId="226"/>
    <cellStyle name="Cálculo 2 21 2 3" xfId="41813"/>
    <cellStyle name="Cálculo 2 21 3" xfId="39265"/>
    <cellStyle name="Cálculo 2 21 4" xfId="25926"/>
    <cellStyle name="Cálculo 2 22" xfId="40231"/>
    <cellStyle name="Cálculo 2 22 2" xfId="14807"/>
    <cellStyle name="Cálculo 2 22 3" xfId="35929"/>
    <cellStyle name="Cálculo 2 23" xfId="50777"/>
    <cellStyle name="Cálculo 2 24" xfId="3302"/>
    <cellStyle name="Cálculo 2 3" xfId="48491"/>
    <cellStyle name="Cálculo 2 3 2" xfId="912"/>
    <cellStyle name="Cálculo 2 3 2 2" xfId="29553"/>
    <cellStyle name="Cálculo 2 3 2 3" xfId="1305"/>
    <cellStyle name="Cálculo 2 3 3" xfId="1978"/>
    <cellStyle name="Cálculo 2 3 4" xfId="31460"/>
    <cellStyle name="Cálculo 2 3 5" xfId="44295"/>
    <cellStyle name="Cálculo 2 4" xfId="5459"/>
    <cellStyle name="Cálculo 2 4 2" xfId="47935"/>
    <cellStyle name="Cálculo 2 4 2 2" xfId="17690"/>
    <cellStyle name="Cálculo 2 4 2 3" xfId="8853"/>
    <cellStyle name="Cálculo 2 4 3" xfId="39725"/>
    <cellStyle name="Cálculo 2 4 4" xfId="47450"/>
    <cellStyle name="Cálculo 2 4 5" xfId="40487"/>
    <cellStyle name="Cálculo 2 5" xfId="33462"/>
    <cellStyle name="Cálculo 2 5 2" xfId="10993"/>
    <cellStyle name="Cálculo 2 5 2 2" xfId="345"/>
    <cellStyle name="Cálculo 2 5 2 3" xfId="19776"/>
    <cellStyle name="Cálculo 2 5 3" xfId="12341"/>
    <cellStyle name="Cálculo 2 5 4" xfId="28231"/>
    <cellStyle name="Cálculo 2 5 5" xfId="28"/>
    <cellStyle name="Cálculo 2 6" xfId="26752"/>
    <cellStyle name="Cálculo 2 6 2" xfId="48527"/>
    <cellStyle name="Cálculo 2 6 2 2" xfId="19807"/>
    <cellStyle name="Cálculo 2 6 2 3" xfId="4781"/>
    <cellStyle name="Cálculo 2 6 3" xfId="27694"/>
    <cellStyle name="Cálculo 2 6 4" xfId="909"/>
    <cellStyle name="Cálculo 2 6 5" xfId="23592"/>
    <cellStyle name="Cálculo 2 7" xfId="42522"/>
    <cellStyle name="Cálculo 2 7 2" xfId="766"/>
    <cellStyle name="Cálculo 2 7 2 2" xfId="23195"/>
    <cellStyle name="Cálculo 2 7 2 3" xfId="4906"/>
    <cellStyle name="Cálculo 2 7 3" xfId="43821"/>
    <cellStyle name="Cálculo 2 7 4" xfId="50809"/>
    <cellStyle name="Cálculo 2 7 5" xfId="6505"/>
    <cellStyle name="Cálculo 2 8" xfId="45453"/>
    <cellStyle name="Cálculo 2 8 2" xfId="20947"/>
    <cellStyle name="Cálculo 2 8 2 2" xfId="8349"/>
    <cellStyle name="Cálculo 2 8 2 3" xfId="24023"/>
    <cellStyle name="Cálculo 2 8 3" xfId="38778"/>
    <cellStyle name="Cálculo 2 8 4" xfId="47534"/>
    <cellStyle name="Cálculo 2 8 5" xfId="37168"/>
    <cellStyle name="Cálculo 2 9" xfId="51866"/>
    <cellStyle name="Cálculo 2 9 2" xfId="38215"/>
    <cellStyle name="Cálculo 2 9 2 2" xfId="29410"/>
    <cellStyle name="Cálculo 2 9 2 3" xfId="9729"/>
    <cellStyle name="Cálculo 2 9 3" xfId="42768"/>
    <cellStyle name="Cálculo 2 9 4" xfId="45612"/>
    <cellStyle name="Cálculo 2 9 5" xfId="40528"/>
    <cellStyle name="Cálculo 2_Penasquito - Sulphide" xfId="16714"/>
    <cellStyle name="Cálculo 20" xfId="41295"/>
    <cellStyle name="Cálculo 20 2" xfId="23060"/>
    <cellStyle name="Cálculo 20 3" xfId="13855"/>
    <cellStyle name="Cálculo 21" xfId="28562"/>
    <cellStyle name="Cálculo 21 2" xfId="1529"/>
    <cellStyle name="Cálculo 21 3" xfId="2034"/>
    <cellStyle name="Cálculo 22" xfId="7688"/>
    <cellStyle name="Cálculo 22 2" xfId="38752"/>
    <cellStyle name="Cálculo 22 3" xfId="6491"/>
    <cellStyle name="Cálculo 23" xfId="30772"/>
    <cellStyle name="Cálculo 23 2" xfId="44214"/>
    <cellStyle name="Cálculo 23 3" xfId="26978"/>
    <cellStyle name="Cálculo 24" xfId="10579"/>
    <cellStyle name="Cálculo 24 2" xfId="5398"/>
    <cellStyle name="Cálculo 24 3" xfId="52415"/>
    <cellStyle name="Cálculo 25" xfId="45724"/>
    <cellStyle name="Cálculo 25 2" xfId="11739"/>
    <cellStyle name="Cálculo 25 3" xfId="50711"/>
    <cellStyle name="Cálculo 26" xfId="10181"/>
    <cellStyle name="Cálculo 26 2" xfId="29432"/>
    <cellStyle name="Cálculo 26 3" xfId="42633"/>
    <cellStyle name="Cálculo 27" xfId="17168"/>
    <cellStyle name="Cálculo 27 2" xfId="1436"/>
    <cellStyle name="Cálculo 27 3" xfId="3493"/>
    <cellStyle name="Cálculo 28" xfId="6104"/>
    <cellStyle name="Cálculo 28 2" xfId="586"/>
    <cellStyle name="Cálculo 28 3" xfId="36435"/>
    <cellStyle name="Cálculo 29" xfId="50722"/>
    <cellStyle name="Cálculo 29 2" xfId="21189"/>
    <cellStyle name="Cálculo 29 3" xfId="9178"/>
    <cellStyle name="Cálculo 3" xfId="48626"/>
    <cellStyle name="Cálculo 3 10" xfId="20638"/>
    <cellStyle name="Cálculo 3 10 2" xfId="29946"/>
    <cellStyle name="Cálculo 3 10 2 2" xfId="17684"/>
    <cellStyle name="Cálculo 3 10 2 3" xfId="21354"/>
    <cellStyle name="Cálculo 3 10 3" xfId="29913"/>
    <cellStyle name="Cálculo 3 10 4" xfId="43686"/>
    <cellStyle name="Cálculo 3 11" xfId="23012"/>
    <cellStyle name="Cálculo 3 11 2" xfId="45940"/>
    <cellStyle name="Cálculo 3 11 2 2" xfId="6898"/>
    <cellStyle name="Cálculo 3 11 2 3" xfId="49992"/>
    <cellStyle name="Cálculo 3 11 3" xfId="16115"/>
    <cellStyle name="Cálculo 3 11 4" xfId="27392"/>
    <cellStyle name="Cálculo 3 12" xfId="7167"/>
    <cellStyle name="Cálculo 3 12 2" xfId="35190"/>
    <cellStyle name="Cálculo 3 12 2 2" xfId="24359"/>
    <cellStyle name="Cálculo 3 12 2 3" xfId="18735"/>
    <cellStyle name="Cálculo 3 12 3" xfId="27083"/>
    <cellStyle name="Cálculo 3 12 4" xfId="21528"/>
    <cellStyle name="Cálculo 3 13" xfId="5832"/>
    <cellStyle name="Cálculo 3 13 2" xfId="24218"/>
    <cellStyle name="Cálculo 3 13 2 2" xfId="20493"/>
    <cellStyle name="Cálculo 3 13 2 3" xfId="40738"/>
    <cellStyle name="Cálculo 3 13 3" xfId="44132"/>
    <cellStyle name="Cálculo 3 13 4" xfId="50203"/>
    <cellStyle name="Cálculo 3 14" xfId="28154"/>
    <cellStyle name="Cálculo 3 14 2" xfId="11019"/>
    <cellStyle name="Cálculo 3 14 2 2" xfId="21542"/>
    <cellStyle name="Cálculo 3 14 2 3" xfId="37547"/>
    <cellStyle name="Cálculo 3 14 3" xfId="27789"/>
    <cellStyle name="Cálculo 3 14 4" xfId="30583"/>
    <cellStyle name="Cálculo 3 15" xfId="47000"/>
    <cellStyle name="Cálculo 3 15 2" xfId="45888"/>
    <cellStyle name="Cálculo 3 15 2 2" xfId="34498"/>
    <cellStyle name="Cálculo 3 15 2 3" xfId="6625"/>
    <cellStyle name="Cálculo 3 15 3" xfId="35520"/>
    <cellStyle name="Cálculo 3 15 4" xfId="36830"/>
    <cellStyle name="Cálculo 3 16" xfId="8546"/>
    <cellStyle name="Cálculo 3 16 2" xfId="1700"/>
    <cellStyle name="Cálculo 3 16 2 2" xfId="31946"/>
    <cellStyle name="Cálculo 3 16 2 3" xfId="6165"/>
    <cellStyle name="Cálculo 3 16 3" xfId="14209"/>
    <cellStyle name="Cálculo 3 16 4" xfId="6976"/>
    <cellStyle name="Cálculo 3 17" xfId="29426"/>
    <cellStyle name="Cálculo 3 17 2" xfId="39242"/>
    <cellStyle name="Cálculo 3 17 2 2" xfId="17180"/>
    <cellStyle name="Cálculo 3 17 2 3" xfId="39639"/>
    <cellStyle name="Cálculo 3 17 3" xfId="31712"/>
    <cellStyle name="Cálculo 3 17 4" xfId="19772"/>
    <cellStyle name="Cálculo 3 18" xfId="38479"/>
    <cellStyle name="Cálculo 3 18 2" xfId="14148"/>
    <cellStyle name="Cálculo 3 18 2 2" xfId="14539"/>
    <cellStyle name="Cálculo 3 18 2 3" xfId="52514"/>
    <cellStyle name="Cálculo 3 18 3" xfId="31766"/>
    <cellStyle name="Cálculo 3 18 4" xfId="36281"/>
    <cellStyle name="Cálculo 3 19" xfId="26245"/>
    <cellStyle name="Cálculo 3 19 2" xfId="37593"/>
    <cellStyle name="Cálculo 3 19 2 2" xfId="18655"/>
    <cellStyle name="Cálculo 3 19 2 3" xfId="15719"/>
    <cellStyle name="Cálculo 3 19 3" xfId="40520"/>
    <cellStyle name="Cálculo 3 19 4" xfId="14691"/>
    <cellStyle name="Cálculo 3 2" xfId="10748"/>
    <cellStyle name="Cálculo 3 2 2" xfId="41259"/>
    <cellStyle name="Cálculo 3 2 2 2" xfId="7033"/>
    <cellStyle name="Cálculo 3 2 2 3" xfId="19515"/>
    <cellStyle name="Cálculo 3 2 3" xfId="43945"/>
    <cellStyle name="Cálculo 3 2 4" xfId="80"/>
    <cellStyle name="Cálculo 3 20" xfId="36401"/>
    <cellStyle name="Cálculo 3 20 2" xfId="19932"/>
    <cellStyle name="Cálculo 3 20 2 2" xfId="547"/>
    <cellStyle name="Cálculo 3 20 2 3" xfId="9979"/>
    <cellStyle name="Cálculo 3 20 3" xfId="49150"/>
    <cellStyle name="Cálculo 3 20 4" xfId="15189"/>
    <cellStyle name="Cálculo 3 21" xfId="28663"/>
    <cellStyle name="Cálculo 3 21 2" xfId="43005"/>
    <cellStyle name="Cálculo 3 21 3" xfId="31296"/>
    <cellStyle name="Cálculo 3 22" xfId="23002"/>
    <cellStyle name="Cálculo 3 23" xfId="10352"/>
    <cellStyle name="Cálculo 3 24" xfId="39482"/>
    <cellStyle name="Cálculo 3 3" xfId="22429"/>
    <cellStyle name="Cálculo 3 3 2" xfId="28118"/>
    <cellStyle name="Cálculo 3 3 2 2" xfId="28708"/>
    <cellStyle name="Cálculo 3 3 2 3" xfId="36684"/>
    <cellStyle name="Cálculo 3 3 3" xfId="6873"/>
    <cellStyle name="Cálculo 3 3 4" xfId="19695"/>
    <cellStyle name="Cálculo 3 4" xfId="21480"/>
    <cellStyle name="Cálculo 3 4 2" xfId="3339"/>
    <cellStyle name="Cálculo 3 4 2 2" xfId="17079"/>
    <cellStyle name="Cálculo 3 4 2 3" xfId="43232"/>
    <cellStyle name="Cálculo 3 4 3" xfId="13321"/>
    <cellStyle name="Cálculo 3 4 4" xfId="20207"/>
    <cellStyle name="Cálculo 3 5" xfId="51032"/>
    <cellStyle name="Cálculo 3 5 2" xfId="41416"/>
    <cellStyle name="Cálculo 3 5 2 2" xfId="24137"/>
    <cellStyle name="Cálculo 3 5 2 3" xfId="572"/>
    <cellStyle name="Cálculo 3 5 3" xfId="19085"/>
    <cellStyle name="Cálculo 3 5 4" xfId="1273"/>
    <cellStyle name="Cálculo 3 6" xfId="30224"/>
    <cellStyle name="Cálculo 3 6 2" xfId="5805"/>
    <cellStyle name="Cálculo 3 6 2 2" xfId="48454"/>
    <cellStyle name="Cálculo 3 6 2 3" xfId="38372"/>
    <cellStyle name="Cálculo 3 6 3" xfId="5456"/>
    <cellStyle name="Cálculo 3 6 4" xfId="24703"/>
    <cellStyle name="Cálculo 3 7" xfId="47969"/>
    <cellStyle name="Cálculo 3 7 2" xfId="7296"/>
    <cellStyle name="Cálculo 3 7 2 2" xfId="5238"/>
    <cellStyle name="Cálculo 3 7 2 3" xfId="17950"/>
    <cellStyle name="Cálculo 3 7 3" xfId="26930"/>
    <cellStyle name="Cálculo 3 7 4" xfId="146"/>
    <cellStyle name="Cálculo 3 8" xfId="21142"/>
    <cellStyle name="Cálculo 3 8 2" xfId="48997"/>
    <cellStyle name="Cálculo 3 8 2 2" xfId="49510"/>
    <cellStyle name="Cálculo 3 8 2 3" xfId="45987"/>
    <cellStyle name="Cálculo 3 8 3" xfId="33857"/>
    <cellStyle name="Cálculo 3 8 4" xfId="13562"/>
    <cellStyle name="Cálculo 3 9" xfId="51931"/>
    <cellStyle name="Cálculo 3 9 2" xfId="4799"/>
    <cellStyle name="Cálculo 3 9 2 2" xfId="25561"/>
    <cellStyle name="Cálculo 3 9 2 3" xfId="32734"/>
    <cellStyle name="Cálculo 3 9 3" xfId="11251"/>
    <cellStyle name="Cálculo 3 9 4" xfId="22861"/>
    <cellStyle name="Cálculo 30" xfId="14191"/>
    <cellStyle name="Cálculo 30 2" xfId="23449"/>
    <cellStyle name="Cálculo 30 3" xfId="21740"/>
    <cellStyle name="Cálculo 31" xfId="47954"/>
    <cellStyle name="Cálculo 31 2" xfId="5003"/>
    <cellStyle name="Cálculo 31 3" xfId="799"/>
    <cellStyle name="Cálculo 32" xfId="15331"/>
    <cellStyle name="Cálculo 32 2" xfId="53304"/>
    <cellStyle name="Cálculo 32 3" xfId="36288"/>
    <cellStyle name="Cálculo 33" xfId="205"/>
    <cellStyle name="Cálculo 33 2" xfId="52472"/>
    <cellStyle name="Cálculo 33 3" xfId="49729"/>
    <cellStyle name="Cálculo 34" xfId="28616"/>
    <cellStyle name="Cálculo 34 2" xfId="3520"/>
    <cellStyle name="Cálculo 34 3" xfId="23935"/>
    <cellStyle name="Cálculo 35" xfId="45185"/>
    <cellStyle name="Cálculo 35 2" xfId="16907"/>
    <cellStyle name="Cálculo 35 3" xfId="12576"/>
    <cellStyle name="Cálculo 36" xfId="6063"/>
    <cellStyle name="Cálculo 36 2" xfId="7600"/>
    <cellStyle name="Cálculo 36 3" xfId="9596"/>
    <cellStyle name="Cálculo 37" xfId="3045"/>
    <cellStyle name="Cálculo 37 2" xfId="49166"/>
    <cellStyle name="Cálculo 37 3" xfId="5961"/>
    <cellStyle name="Cálculo 38" xfId="46887"/>
    <cellStyle name="Cálculo 38 2" xfId="12586"/>
    <cellStyle name="Cálculo 38 3" xfId="20838"/>
    <cellStyle name="Cálculo 39" xfId="1651"/>
    <cellStyle name="Cálculo 39 2" xfId="29971"/>
    <cellStyle name="Cálculo 39 3" xfId="47289"/>
    <cellStyle name="Cálculo 4" xfId="28967"/>
    <cellStyle name="Cálculo 4 2" xfId="4467"/>
    <cellStyle name="Cálculo 4 2 2" xfId="18382"/>
    <cellStyle name="Cálculo 4 2 3" xfId="18774"/>
    <cellStyle name="Cálculo 4 3" xfId="24326"/>
    <cellStyle name="Cálculo 4 4" xfId="38555"/>
    <cellStyle name="Cálculo 4 5" xfId="17955"/>
    <cellStyle name="Cálculo 40" xfId="7022"/>
    <cellStyle name="Cálculo 40 2" xfId="71"/>
    <cellStyle name="Cálculo 40 3" xfId="9106"/>
    <cellStyle name="Cálculo 41" xfId="22300"/>
    <cellStyle name="Cálculo 41 2" xfId="52110"/>
    <cellStyle name="Cálculo 41 3" xfId="22262"/>
    <cellStyle name="Cálculo 42" xfId="13235"/>
    <cellStyle name="Cálculo 42 2" xfId="7386"/>
    <cellStyle name="Cálculo 42 3" xfId="366"/>
    <cellStyle name="Cálculo 43" xfId="30466"/>
    <cellStyle name="Cálculo 43 2" xfId="4770"/>
    <cellStyle name="Cálculo 43 3" xfId="37768"/>
    <cellStyle name="Cálculo 44" xfId="34968"/>
    <cellStyle name="Cálculo 44 2" xfId="26455"/>
    <cellStyle name="Cálculo 44 3" xfId="1679"/>
    <cellStyle name="Cálculo 45" xfId="20411"/>
    <cellStyle name="Cálculo 45 2" xfId="33884"/>
    <cellStyle name="Cálculo 45 3" xfId="18031"/>
    <cellStyle name="Cálculo 46" xfId="23282"/>
    <cellStyle name="Cálculo 46 2" xfId="24756"/>
    <cellStyle name="Cálculo 46 3" xfId="27235"/>
    <cellStyle name="Cálculo 47" xfId="7914"/>
    <cellStyle name="Cálculo 47 2" xfId="19770"/>
    <cellStyle name="Cálculo 47 3" xfId="47057"/>
    <cellStyle name="Cálculo 48" xfId="40947"/>
    <cellStyle name="Cálculo 5" xfId="32009"/>
    <cellStyle name="Cálculo 5 2" xfId="32562"/>
    <cellStyle name="Cálculo 5 2 2" xfId="28847"/>
    <cellStyle name="Cálculo 5 2 3" xfId="11351"/>
    <cellStyle name="Cálculo 5 3" xfId="6603"/>
    <cellStyle name="Cálculo 5 4" xfId="29098"/>
    <cellStyle name="Cálculo 5 5" xfId="16290"/>
    <cellStyle name="Cálculo 6" xfId="7547"/>
    <cellStyle name="Cálculo 6 2" xfId="25521"/>
    <cellStyle name="Cálculo 6 2 2" xfId="2426"/>
    <cellStyle name="Cálculo 6 2 3" xfId="41878"/>
    <cellStyle name="Cálculo 6 2 4" xfId="23280"/>
    <cellStyle name="Cálculo 6 3" xfId="24969"/>
    <cellStyle name="Cálculo 6 3 2" xfId="23847"/>
    <cellStyle name="Cálculo 6 4" xfId="6412"/>
    <cellStyle name="Cálculo 7" xfId="34824"/>
    <cellStyle name="Cálculo 7 2" xfId="41029"/>
    <cellStyle name="Cálculo 7 2 2" xfId="52528"/>
    <cellStyle name="Cálculo 7 3" xfId="18089"/>
    <cellStyle name="Cálculo 7 3 2" xfId="44591"/>
    <cellStyle name="Cálculo 8" xfId="41334"/>
    <cellStyle name="Cálculo 8 2" xfId="6376"/>
    <cellStyle name="Cálculo 8 2 2" xfId="2136"/>
    <cellStyle name="Cálculo 8 3" xfId="48101"/>
    <cellStyle name="Cálculo 8 3 2" xfId="12905"/>
    <cellStyle name="Cálculo 9" xfId="19834"/>
    <cellStyle name="Cálculo 9 2" xfId="20980"/>
    <cellStyle name="Cálculo 9 2 2" xfId="32030"/>
    <cellStyle name="Cálculo 9 3" xfId="18581"/>
    <cellStyle name="Cálculo 9 3 2" xfId="9855"/>
    <cellStyle name="Callum" xfId="53045"/>
    <cellStyle name="Cancel" xfId="46229"/>
    <cellStyle name="CashFlow" xfId="4059"/>
    <cellStyle name="Celda Calculada" xfId="33239"/>
    <cellStyle name="Celda comprob." xfId="25138"/>
    <cellStyle name="Celda comprob. 2" xfId="45830"/>
    <cellStyle name="Celda comprob. 2 2" xfId="44378"/>
    <cellStyle name="Celda comprob. 2 3" xfId="31050"/>
    <cellStyle name="Celda comprob. 3" xfId="24717"/>
    <cellStyle name="Celda de comprobación 10" xfId="32727"/>
    <cellStyle name="Celda de comprobación 10 2" xfId="50347"/>
    <cellStyle name="Celda de comprobación 10 3" xfId="208"/>
    <cellStyle name="Celda de comprobación 11" xfId="40597"/>
    <cellStyle name="Celda de comprobación 11 2" xfId="45187"/>
    <cellStyle name="Celda de comprobación 11 3" xfId="35761"/>
    <cellStyle name="Celda de comprobación 12" xfId="5867"/>
    <cellStyle name="Celda de comprobación 12 2" xfId="18482"/>
    <cellStyle name="Celda de comprobación 12 3" xfId="10717"/>
    <cellStyle name="Celda de comprobación 13" xfId="11085"/>
    <cellStyle name="Celda de comprobación 13 2" xfId="22838"/>
    <cellStyle name="Celda de comprobación 13 3" xfId="2574"/>
    <cellStyle name="Celda de comprobación 14" xfId="20286"/>
    <cellStyle name="Celda de comprobación 14 2" xfId="45018"/>
    <cellStyle name="Celda de comprobación 14 3" xfId="2154"/>
    <cellStyle name="Celda de comprobación 15" xfId="15327"/>
    <cellStyle name="Celda de comprobación 15 2" xfId="22563"/>
    <cellStyle name="Celda de comprobación 15 3" xfId="48659"/>
    <cellStyle name="Celda de comprobación 16" xfId="6657"/>
    <cellStyle name="Celda de comprobación 16 2" xfId="1876"/>
    <cellStyle name="Celda de comprobación 16 3" xfId="37555"/>
    <cellStyle name="Celda de comprobación 17" xfId="2480"/>
    <cellStyle name="Celda de comprobación 17 2" xfId="45282"/>
    <cellStyle name="Celda de comprobación 17 3" xfId="52829"/>
    <cellStyle name="Celda de comprobación 18" xfId="33426"/>
    <cellStyle name="Celda de comprobación 18 2" xfId="28459"/>
    <cellStyle name="Celda de comprobación 18 3" xfId="45210"/>
    <cellStyle name="Celda de comprobación 19" xfId="8556"/>
    <cellStyle name="Celda de comprobación 19 2" xfId="12136"/>
    <cellStyle name="Celda de comprobación 19 3" xfId="26741"/>
    <cellStyle name="Celda de comprobación 2" xfId="31027"/>
    <cellStyle name="Celda de comprobación 2 2" xfId="29274"/>
    <cellStyle name="Celda de comprobación 2 2 2" xfId="16743"/>
    <cellStyle name="Celda de comprobación 2 2 3" xfId="1861"/>
    <cellStyle name="Celda de comprobación 2 3" xfId="35821"/>
    <cellStyle name="Celda de comprobación 2 4" xfId="9920"/>
    <cellStyle name="Celda de comprobación 2 5" xfId="45582"/>
    <cellStyle name="Celda de comprobación 2 6" xfId="14304"/>
    <cellStyle name="Celda de comprobación 20" xfId="11798"/>
    <cellStyle name="Celda de comprobación 20 2" xfId="33123"/>
    <cellStyle name="Celda de comprobación 20 3" xfId="43865"/>
    <cellStyle name="Celda de comprobación 21" xfId="43388"/>
    <cellStyle name="Celda de comprobación 21 2" xfId="30908"/>
    <cellStyle name="Celda de comprobación 21 3" xfId="13096"/>
    <cellStyle name="Celda de comprobación 22" xfId="38408"/>
    <cellStyle name="Celda de comprobación 22 2" xfId="41269"/>
    <cellStyle name="Celda de comprobación 22 3" xfId="596"/>
    <cellStyle name="Celda de comprobación 23" xfId="38835"/>
    <cellStyle name="Celda de comprobación 23 2" xfId="25732"/>
    <cellStyle name="Celda de comprobación 23 3" xfId="31871"/>
    <cellStyle name="Celda de comprobación 24" xfId="40741"/>
    <cellStyle name="Celda de comprobación 24 2" xfId="7227"/>
    <cellStyle name="Celda de comprobación 24 3" xfId="22276"/>
    <cellStyle name="Celda de comprobación 25" xfId="1881"/>
    <cellStyle name="Celda de comprobación 25 2" xfId="28296"/>
    <cellStyle name="Celda de comprobación 25 3" xfId="19689"/>
    <cellStyle name="Celda de comprobación 26" xfId="22248"/>
    <cellStyle name="Celda de comprobación 26 2" xfId="24922"/>
    <cellStyle name="Celda de comprobación 26 3" xfId="11786"/>
    <cellStyle name="Celda de comprobación 27" xfId="668"/>
    <cellStyle name="Celda de comprobación 27 2" xfId="22159"/>
    <cellStyle name="Celda de comprobación 27 3" xfId="782"/>
    <cellStyle name="Celda de comprobación 28" xfId="31652"/>
    <cellStyle name="Celda de comprobación 28 2" xfId="30401"/>
    <cellStyle name="Celda de comprobación 28 3" xfId="35886"/>
    <cellStyle name="Celda de comprobación 29" xfId="29822"/>
    <cellStyle name="Celda de comprobación 29 2" xfId="34212"/>
    <cellStyle name="Celda de comprobación 29 3" xfId="24116"/>
    <cellStyle name="Celda de comprobación 3" xfId="22028"/>
    <cellStyle name="Celda de comprobación 3 2" xfId="52714"/>
    <cellStyle name="Celda de comprobación 3 3" xfId="14948"/>
    <cellStyle name="Celda de comprobación 3 4" xfId="34973"/>
    <cellStyle name="Celda de comprobación 3 5" xfId="34930"/>
    <cellStyle name="Celda de comprobación 30" xfId="52874"/>
    <cellStyle name="Celda de comprobación 30 2" xfId="16031"/>
    <cellStyle name="Celda de comprobación 30 3" xfId="12261"/>
    <cellStyle name="Celda de comprobación 31" xfId="19815"/>
    <cellStyle name="Celda de comprobación 31 2" xfId="2632"/>
    <cellStyle name="Celda de comprobación 31 3" xfId="30815"/>
    <cellStyle name="Celda de comprobación 32" xfId="19989"/>
    <cellStyle name="Celda de comprobación 32 2" xfId="53054"/>
    <cellStyle name="Celda de comprobación 32 3" xfId="2038"/>
    <cellStyle name="Celda de comprobación 33" xfId="43731"/>
    <cellStyle name="Celda de comprobación 33 2" xfId="18274"/>
    <cellStyle name="Celda de comprobación 33 3" xfId="23827"/>
    <cellStyle name="Celda de comprobación 34" xfId="35050"/>
    <cellStyle name="Celda de comprobación 34 2" xfId="30723"/>
    <cellStyle name="Celda de comprobación 34 3" xfId="44450"/>
    <cellStyle name="Celda de comprobación 35" xfId="17693"/>
    <cellStyle name="Celda de comprobación 35 2" xfId="30852"/>
    <cellStyle name="Celda de comprobación 35 3" xfId="33902"/>
    <cellStyle name="Celda de comprobación 36" xfId="53161"/>
    <cellStyle name="Celda de comprobación 36 2" xfId="10590"/>
    <cellStyle name="Celda de comprobación 36 3" xfId="19153"/>
    <cellStyle name="Celda de comprobación 37" xfId="13822"/>
    <cellStyle name="Celda de comprobación 37 2" xfId="40572"/>
    <cellStyle name="Celda de comprobación 37 3" xfId="20689"/>
    <cellStyle name="Celda de comprobación 38" xfId="26414"/>
    <cellStyle name="Celda de comprobación 38 2" xfId="1001"/>
    <cellStyle name="Celda de comprobación 38 3" xfId="22786"/>
    <cellStyle name="Celda de comprobación 39" xfId="15709"/>
    <cellStyle name="Celda de comprobación 39 2" xfId="13675"/>
    <cellStyle name="Celda de comprobación 39 3" xfId="740"/>
    <cellStyle name="Celda de comprobación 4" xfId="41293"/>
    <cellStyle name="Celda de comprobación 4 2" xfId="34553"/>
    <cellStyle name="Celda de comprobación 4 3" xfId="39314"/>
    <cellStyle name="Celda de comprobación 40" xfId="1937"/>
    <cellStyle name="Celda de comprobación 40 2" xfId="32817"/>
    <cellStyle name="Celda de comprobación 40 3" xfId="49121"/>
    <cellStyle name="Celda de comprobación 41" xfId="31310"/>
    <cellStyle name="Celda de comprobación 41 2" xfId="30789"/>
    <cellStyle name="Celda de comprobación 41 3" xfId="9939"/>
    <cellStyle name="Celda de comprobación 42" xfId="10684"/>
    <cellStyle name="Celda de comprobación 42 2" xfId="19074"/>
    <cellStyle name="Celda de comprobación 42 3" xfId="51321"/>
    <cellStyle name="Celda de comprobación 43" xfId="37548"/>
    <cellStyle name="Celda de comprobación 43 2" xfId="9453"/>
    <cellStyle name="Celda de comprobación 43 3" xfId="45214"/>
    <cellStyle name="Celda de comprobación 44" xfId="48201"/>
    <cellStyle name="Celda de comprobación 44 2" xfId="37882"/>
    <cellStyle name="Celda de comprobación 44 3" xfId="38383"/>
    <cellStyle name="Celda de comprobación 45" xfId="25785"/>
    <cellStyle name="Celda de comprobación 45 2" xfId="21175"/>
    <cellStyle name="Celda de comprobación 45 3" xfId="45860"/>
    <cellStyle name="Celda de comprobación 46" xfId="17008"/>
    <cellStyle name="Celda de comprobación 46 2" xfId="22064"/>
    <cellStyle name="Celda de comprobación 46 3" xfId="18265"/>
    <cellStyle name="Celda de comprobación 47" xfId="50444"/>
    <cellStyle name="Celda de comprobación 47 2" xfId="36519"/>
    <cellStyle name="Celda de comprobación 47 3" xfId="45189"/>
    <cellStyle name="Celda de comprobación 48" xfId="51783"/>
    <cellStyle name="Celda de comprobación 49" xfId="53033"/>
    <cellStyle name="Celda de comprobación 5" xfId="29130"/>
    <cellStyle name="Celda de comprobación 5 2" xfId="24807"/>
    <cellStyle name="Celda de comprobación 5 3" xfId="16688"/>
    <cellStyle name="Celda de comprobación 6" xfId="22555"/>
    <cellStyle name="Celda de comprobación 6 2" xfId="3637"/>
    <cellStyle name="Celda de comprobación 6 3" xfId="25695"/>
    <cellStyle name="Celda de comprobación 7" xfId="437"/>
    <cellStyle name="Celda de comprobación 7 2" xfId="2890"/>
    <cellStyle name="Celda de comprobación 7 3" xfId="22037"/>
    <cellStyle name="Celda de comprobación 8" xfId="1226"/>
    <cellStyle name="Celda de comprobación 8 2" xfId="3562"/>
    <cellStyle name="Celda de comprobación 8 3" xfId="18211"/>
    <cellStyle name="Celda de comprobación 9" xfId="29127"/>
    <cellStyle name="Celda de comprobación 9 2" xfId="40041"/>
    <cellStyle name="Celda de comprobación 9 3" xfId="17745"/>
    <cellStyle name="Celda vinculada 10" xfId="25787"/>
    <cellStyle name="Celda vinculada 10 2" xfId="8257"/>
    <cellStyle name="Celda vinculada 10 2 2" xfId="27254"/>
    <cellStyle name="Celda vinculada 10 3" xfId="1380"/>
    <cellStyle name="Celda vinculada 10 3 2" xfId="8871"/>
    <cellStyle name="Celda vinculada 11" xfId="9886"/>
    <cellStyle name="Celda vinculada 11 2" xfId="46596"/>
    <cellStyle name="Celda vinculada 11 2 2" xfId="25748"/>
    <cellStyle name="Celda vinculada 11 3" xfId="40474"/>
    <cellStyle name="Celda vinculada 11 4" xfId="9629"/>
    <cellStyle name="Celda vinculada 12" xfId="15066"/>
    <cellStyle name="Celda vinculada 12 2" xfId="53260"/>
    <cellStyle name="Celda vinculada 12 3" xfId="8947"/>
    <cellStyle name="Celda vinculada 12 4" xfId="27890"/>
    <cellStyle name="Celda vinculada 13" xfId="11482"/>
    <cellStyle name="Celda vinculada 13 2" xfId="31002"/>
    <cellStyle name="Celda vinculada 13 3" xfId="1716"/>
    <cellStyle name="Celda vinculada 14" xfId="53268"/>
    <cellStyle name="Celda vinculada 14 2" xfId="6350"/>
    <cellStyle name="Celda vinculada 14 3" xfId="10764"/>
    <cellStyle name="Celda vinculada 15" xfId="23005"/>
    <cellStyle name="Celda vinculada 15 2" xfId="43887"/>
    <cellStyle name="Celda vinculada 15 3" xfId="46912"/>
    <cellStyle name="Celda vinculada 16" xfId="931"/>
    <cellStyle name="Celda vinculada 16 2" xfId="11194"/>
    <cellStyle name="Celda vinculada 16 3" xfId="25464"/>
    <cellStyle name="Celda vinculada 17" xfId="12148"/>
    <cellStyle name="Celda vinculada 17 2" xfId="19223"/>
    <cellStyle name="Celda vinculada 17 3" xfId="50030"/>
    <cellStyle name="Celda vinculada 18" xfId="42339"/>
    <cellStyle name="Celda vinculada 18 2" xfId="11231"/>
    <cellStyle name="Celda vinculada 18 3" xfId="1836"/>
    <cellStyle name="Celda vinculada 19" xfId="40190"/>
    <cellStyle name="Celda vinculada 19 2" xfId="38523"/>
    <cellStyle name="Celda vinculada 19 3" xfId="32623"/>
    <cellStyle name="Celda vinculada 2" xfId="9858"/>
    <cellStyle name="Celda vinculada 2 10" xfId="10601"/>
    <cellStyle name="Celda vinculada 2 2" xfId="987"/>
    <cellStyle name="Celda vinculada 2 2 2" xfId="26044"/>
    <cellStyle name="Celda vinculada 2 2 2 2" xfId="21330"/>
    <cellStyle name="Celda vinculada 2 2 2 3" xfId="3108"/>
    <cellStyle name="Celda vinculada 2 2 2 4" xfId="14047"/>
    <cellStyle name="Celda vinculada 2 2 3" xfId="2961"/>
    <cellStyle name="Celda vinculada 2 2 3 2" xfId="12223"/>
    <cellStyle name="Celda vinculada 2 2 3 3" xfId="30454"/>
    <cellStyle name="Celda vinculada 2 2 4" xfId="10381"/>
    <cellStyle name="Celda vinculada 2 2 4 2" xfId="38456"/>
    <cellStyle name="Celda vinculada 2 2 4 3" xfId="38563"/>
    <cellStyle name="Celda vinculada 2 2 5" xfId="44572"/>
    <cellStyle name="Celda vinculada 2 2 5 2" xfId="23365"/>
    <cellStyle name="Celda vinculada 2 2 6" xfId="21405"/>
    <cellStyle name="Celda vinculada 2 2 7" xfId="35119"/>
    <cellStyle name="Celda vinculada 2 2 8" xfId="35758"/>
    <cellStyle name="Celda vinculada 2 3" xfId="13538"/>
    <cellStyle name="Celda vinculada 2 3 2" xfId="12348"/>
    <cellStyle name="Celda vinculada 2 3 2 2" xfId="32369"/>
    <cellStyle name="Celda vinculada 2 3 2 3" xfId="10655"/>
    <cellStyle name="Celda vinculada 2 3 2 4" xfId="5862"/>
    <cellStyle name="Celda vinculada 2 3 3" xfId="13887"/>
    <cellStyle name="Celda vinculada 2 3 3 2" xfId="24254"/>
    <cellStyle name="Celda vinculada 2 3 3 3" xfId="16656"/>
    <cellStyle name="Celda vinculada 2 3 4" xfId="4688"/>
    <cellStyle name="Celda vinculada 2 3 4 2" xfId="39586"/>
    <cellStyle name="Celda vinculada 2 3 4 3" xfId="51399"/>
    <cellStyle name="Celda vinculada 2 3 5" xfId="28192"/>
    <cellStyle name="Celda vinculada 2 3 5 2" xfId="39028"/>
    <cellStyle name="Celda vinculada 2 3 6" xfId="34916"/>
    <cellStyle name="Celda vinculada 2 3 7" xfId="5312"/>
    <cellStyle name="Celda vinculada 2 3 8" xfId="36718"/>
    <cellStyle name="Celda vinculada 2 4" xfId="14659"/>
    <cellStyle name="Celda vinculada 2 4 2" xfId="43282"/>
    <cellStyle name="Celda vinculada 2 4 3" xfId="27451"/>
    <cellStyle name="Celda vinculada 2 5" xfId="2757"/>
    <cellStyle name="Celda vinculada 2 5 2" xfId="37354"/>
    <cellStyle name="Celda vinculada 2 5 3" xfId="39768"/>
    <cellStyle name="Celda vinculada 2 6" xfId="51935"/>
    <cellStyle name="Celda vinculada 2 6 2" xfId="41707"/>
    <cellStyle name="Celda vinculada 2 7" xfId="1632"/>
    <cellStyle name="Celda vinculada 2 7 2" xfId="13034"/>
    <cellStyle name="Celda vinculada 2 8" xfId="32246"/>
    <cellStyle name="Celda vinculada 2 9" xfId="32038"/>
    <cellStyle name="Celda vinculada 20" xfId="43640"/>
    <cellStyle name="Celda vinculada 20 2" xfId="984"/>
    <cellStyle name="Celda vinculada 20 3" xfId="26793"/>
    <cellStyle name="Celda vinculada 21" xfId="35614"/>
    <cellStyle name="Celda vinculada 21 2" xfId="33295"/>
    <cellStyle name="Celda vinculada 21 3" xfId="3860"/>
    <cellStyle name="Celda vinculada 22" xfId="27295"/>
    <cellStyle name="Celda vinculada 22 2" xfId="18464"/>
    <cellStyle name="Celda vinculada 22 3" xfId="37636"/>
    <cellStyle name="Celda vinculada 23" xfId="16819"/>
    <cellStyle name="Celda vinculada 23 2" xfId="34971"/>
    <cellStyle name="Celda vinculada 23 3" xfId="29395"/>
    <cellStyle name="Celda vinculada 24" xfId="7996"/>
    <cellStyle name="Celda vinculada 24 2" xfId="50159"/>
    <cellStyle name="Celda vinculada 24 3" xfId="50110"/>
    <cellStyle name="Celda vinculada 25" xfId="29303"/>
    <cellStyle name="Celda vinculada 25 2" xfId="15989"/>
    <cellStyle name="Celda vinculada 25 3" xfId="22322"/>
    <cellStyle name="Celda vinculada 26" xfId="7585"/>
    <cellStyle name="Celda vinculada 26 2" xfId="6339"/>
    <cellStyle name="Celda vinculada 26 3" xfId="17071"/>
    <cellStyle name="Celda vinculada 27" xfId="25952"/>
    <cellStyle name="Celda vinculada 27 2" xfId="34805"/>
    <cellStyle name="Celda vinculada 27 3" xfId="5575"/>
    <cellStyle name="Celda vinculada 28" xfId="18612"/>
    <cellStyle name="Celda vinculada 28 2" xfId="23943"/>
    <cellStyle name="Celda vinculada 28 3" xfId="51613"/>
    <cellStyle name="Celda vinculada 29" xfId="44681"/>
    <cellStyle name="Celda vinculada 29 2" xfId="46668"/>
    <cellStyle name="Celda vinculada 29 3" xfId="50599"/>
    <cellStyle name="Celda vinculada 3" xfId="47481"/>
    <cellStyle name="Celda vinculada 3 10" xfId="8459"/>
    <cellStyle name="Celda vinculada 3 2" xfId="53221"/>
    <cellStyle name="Celda vinculada 3 2 2" xfId="2579"/>
    <cellStyle name="Celda vinculada 3 2 3" xfId="6208"/>
    <cellStyle name="Celda vinculada 3 2 4" xfId="12150"/>
    <cellStyle name="Celda vinculada 3 3" xfId="11906"/>
    <cellStyle name="Celda vinculada 3 3 2" xfId="47906"/>
    <cellStyle name="Celda vinculada 3 3 3" xfId="41070"/>
    <cellStyle name="Celda vinculada 3 4" xfId="17419"/>
    <cellStyle name="Celda vinculada 3 4 2" xfId="16122"/>
    <cellStyle name="Celda vinculada 3 4 3" xfId="3490"/>
    <cellStyle name="Celda vinculada 3 5" xfId="38937"/>
    <cellStyle name="Celda vinculada 3 5 2" xfId="49674"/>
    <cellStyle name="Celda vinculada 3 6" xfId="22872"/>
    <cellStyle name="Celda vinculada 3 7" xfId="18138"/>
    <cellStyle name="Celda vinculada 3 8" xfId="29857"/>
    <cellStyle name="Celda vinculada 3 9" xfId="33736"/>
    <cellStyle name="Celda vinculada 30" xfId="19578"/>
    <cellStyle name="Celda vinculada 30 2" xfId="17388"/>
    <cellStyle name="Celda vinculada 30 3" xfId="768"/>
    <cellStyle name="Celda vinculada 31" xfId="30077"/>
    <cellStyle name="Celda vinculada 31 2" xfId="23123"/>
    <cellStyle name="Celda vinculada 31 3" xfId="34832"/>
    <cellStyle name="Celda vinculada 32" xfId="26984"/>
    <cellStyle name="Celda vinculada 32 2" xfId="16326"/>
    <cellStyle name="Celda vinculada 32 3" xfId="39896"/>
    <cellStyle name="Celda vinculada 33" xfId="3667"/>
    <cellStyle name="Celda vinculada 33 2" xfId="35066"/>
    <cellStyle name="Celda vinculada 33 3" xfId="41884"/>
    <cellStyle name="Celda vinculada 34" xfId="36350"/>
    <cellStyle name="Celda vinculada 34 2" xfId="49194"/>
    <cellStyle name="Celda vinculada 34 3" xfId="407"/>
    <cellStyle name="Celda vinculada 35" xfId="24641"/>
    <cellStyle name="Celda vinculada 35 2" xfId="7835"/>
    <cellStyle name="Celda vinculada 35 3" xfId="41328"/>
    <cellStyle name="Celda vinculada 36" xfId="28727"/>
    <cellStyle name="Celda vinculada 36 2" xfId="52669"/>
    <cellStyle name="Celda vinculada 36 3" xfId="6262"/>
    <cellStyle name="Celda vinculada 37" xfId="11099"/>
    <cellStyle name="Celda vinculada 37 2" xfId="44241"/>
    <cellStyle name="Celda vinculada 37 3" xfId="31545"/>
    <cellStyle name="Celda vinculada 38" xfId="4916"/>
    <cellStyle name="Celda vinculada 38 2" xfId="10541"/>
    <cellStyle name="Celda vinculada 38 3" xfId="39174"/>
    <cellStyle name="Celda vinculada 39" xfId="16798"/>
    <cellStyle name="Celda vinculada 39 2" xfId="27665"/>
    <cellStyle name="Celda vinculada 39 3" xfId="51031"/>
    <cellStyle name="Celda vinculada 4" xfId="6126"/>
    <cellStyle name="Celda vinculada 4 2" xfId="31762"/>
    <cellStyle name="Celda vinculada 4 2 2" xfId="9771"/>
    <cellStyle name="Celda vinculada 4 3" xfId="15932"/>
    <cellStyle name="Celda vinculada 4 4" xfId="8938"/>
    <cellStyle name="Celda vinculada 40" xfId="11571"/>
    <cellStyle name="Celda vinculada 40 2" xfId="1124"/>
    <cellStyle name="Celda vinculada 40 3" xfId="3855"/>
    <cellStyle name="Celda vinculada 41" xfId="48216"/>
    <cellStyle name="Celda vinculada 41 2" xfId="43191"/>
    <cellStyle name="Celda vinculada 41 3" xfId="22298"/>
    <cellStyle name="Celda vinculada 42" xfId="16724"/>
    <cellStyle name="Celda vinculada 42 2" xfId="36621"/>
    <cellStyle name="Celda vinculada 42 3" xfId="33865"/>
    <cellStyle name="Celda vinculada 43" xfId="9349"/>
    <cellStyle name="Celda vinculada 43 2" xfId="20070"/>
    <cellStyle name="Celda vinculada 43 3" xfId="10238"/>
    <cellStyle name="Celda vinculada 44" xfId="7840"/>
    <cellStyle name="Celda vinculada 44 2" xfId="16584"/>
    <cellStyle name="Celda vinculada 44 3" xfId="9710"/>
    <cellStyle name="Celda vinculada 45" xfId="35546"/>
    <cellStyle name="Celda vinculada 45 2" xfId="24019"/>
    <cellStyle name="Celda vinculada 45 3" xfId="31523"/>
    <cellStyle name="Celda vinculada 46" xfId="2392"/>
    <cellStyle name="Celda vinculada 46 2" xfId="1719"/>
    <cellStyle name="Celda vinculada 46 3" xfId="22153"/>
    <cellStyle name="Celda vinculada 47" xfId="24098"/>
    <cellStyle name="Celda vinculada 47 2" xfId="3914"/>
    <cellStyle name="Celda vinculada 47 3" xfId="30208"/>
    <cellStyle name="Celda vinculada 48" xfId="29742"/>
    <cellStyle name="Celda vinculada 49" xfId="16991"/>
    <cellStyle name="Celda vinculada 5" xfId="17946"/>
    <cellStyle name="Celda vinculada 5 2" xfId="51646"/>
    <cellStyle name="Celda vinculada 5 2 2" xfId="30704"/>
    <cellStyle name="Celda vinculada 5 3" xfId="23462"/>
    <cellStyle name="Celda vinculada 5 4" xfId="7135"/>
    <cellStyle name="Celda vinculada 6" xfId="39245"/>
    <cellStyle name="Celda vinculada 6 2" xfId="28304"/>
    <cellStyle name="Celda vinculada 6 2 2" xfId="50653"/>
    <cellStyle name="Celda vinculada 6 3" xfId="7218"/>
    <cellStyle name="Celda vinculada 6 3 2" xfId="50491"/>
    <cellStyle name="Celda vinculada 7" xfId="43751"/>
    <cellStyle name="Celda vinculada 7 2" xfId="33819"/>
    <cellStyle name="Celda vinculada 7 2 2" xfId="49217"/>
    <cellStyle name="Celda vinculada 7 3" xfId="584"/>
    <cellStyle name="Celda vinculada 7 3 2" xfId="44661"/>
    <cellStyle name="Celda vinculada 8" xfId="8603"/>
    <cellStyle name="Celda vinculada 8 2" xfId="3419"/>
    <cellStyle name="Celda vinculada 8 2 2" xfId="17409"/>
    <cellStyle name="Celda vinculada 8 3" xfId="1924"/>
    <cellStyle name="Celda vinculada 8 3 2" xfId="45179"/>
    <cellStyle name="Celda vinculada 9" xfId="30287"/>
    <cellStyle name="Celda vinculada 9 2" xfId="37447"/>
    <cellStyle name="Celda vinculada 9 2 2" xfId="50895"/>
    <cellStyle name="Celda vinculada 9 3" xfId="22687"/>
    <cellStyle name="Celda vinculada 9 3 2" xfId="48588"/>
    <cellStyle name="Celdas Vinculadas dentro del Mismo Spreadsheet" xfId="37115"/>
    <cellStyle name="Center" xfId="31691"/>
    <cellStyle name="Center 10" xfId="14024"/>
    <cellStyle name="Center 10 2" xfId="37916"/>
    <cellStyle name="Center 10 3" xfId="41147"/>
    <cellStyle name="Center 11" xfId="22550"/>
    <cellStyle name="Center 11 2" xfId="15229"/>
    <cellStyle name="Center 11 3" xfId="21568"/>
    <cellStyle name="Center 12" xfId="13587"/>
    <cellStyle name="Center 12 2" xfId="46090"/>
    <cellStyle name="Center 12 3" xfId="35294"/>
    <cellStyle name="Center 13" xfId="21230"/>
    <cellStyle name="Center 13 2" xfId="24921"/>
    <cellStyle name="Center 13 3" xfId="6301"/>
    <cellStyle name="Center 14" xfId="13204"/>
    <cellStyle name="Center 14 2" xfId="37311"/>
    <cellStyle name="Center 14 3" xfId="50184"/>
    <cellStyle name="Center 15" xfId="28381"/>
    <cellStyle name="Center 15 2" xfId="41263"/>
    <cellStyle name="Center 15 3" xfId="4000"/>
    <cellStyle name="Center 16" xfId="18880"/>
    <cellStyle name="Center 16 2" xfId="20733"/>
    <cellStyle name="Center 16 3" xfId="31007"/>
    <cellStyle name="Center 17" xfId="31744"/>
    <cellStyle name="Center 17 2" xfId="33089"/>
    <cellStyle name="Center 17 3" xfId="15671"/>
    <cellStyle name="Center 18" xfId="11966"/>
    <cellStyle name="Center 18 2" xfId="51555"/>
    <cellStyle name="Center 18 3" xfId="9299"/>
    <cellStyle name="Center 19" xfId="47143"/>
    <cellStyle name="Center 19 2" xfId="19660"/>
    <cellStyle name="Center 19 3" xfId="4746"/>
    <cellStyle name="Center 2" xfId="31739"/>
    <cellStyle name="Center 2 2" xfId="1592"/>
    <cellStyle name="Center 2 2 2" xfId="27984"/>
    <cellStyle name="Center 2 2 3" xfId="35567"/>
    <cellStyle name="Center 2 3" xfId="10758"/>
    <cellStyle name="Center 2 4" xfId="35438"/>
    <cellStyle name="Center 2 5" xfId="42308"/>
    <cellStyle name="Center 20" xfId="46467"/>
    <cellStyle name="Center 20 2" xfId="33913"/>
    <cellStyle name="Center 20 3" xfId="15415"/>
    <cellStyle name="Center 21" xfId="53072"/>
    <cellStyle name="Center 21 2" xfId="42202"/>
    <cellStyle name="Center 21 3" xfId="8619"/>
    <cellStyle name="Center 22" xfId="19190"/>
    <cellStyle name="Center 22 2" xfId="8314"/>
    <cellStyle name="Center 22 3" xfId="15464"/>
    <cellStyle name="Center 23" xfId="6"/>
    <cellStyle name="Center 23 2" xfId="44598"/>
    <cellStyle name="Center 23 3" xfId="25699"/>
    <cellStyle name="Center 24" xfId="27855"/>
    <cellStyle name="Center 24 2" xfId="52781"/>
    <cellStyle name="Center 24 3" xfId="50842"/>
    <cellStyle name="Center 25" xfId="42949"/>
    <cellStyle name="Center 25 2" xfId="23579"/>
    <cellStyle name="Center 25 3" xfId="49575"/>
    <cellStyle name="Center 26" xfId="43190"/>
    <cellStyle name="Center 26 2" xfId="16405"/>
    <cellStyle name="Center 26 3" xfId="35160"/>
    <cellStyle name="Center 27" xfId="8887"/>
    <cellStyle name="Center 27 2" xfId="3995"/>
    <cellStyle name="Center 27 3" xfId="11132"/>
    <cellStyle name="Center 28" xfId="47567"/>
    <cellStyle name="Center 28 2" xfId="32269"/>
    <cellStyle name="Center 28 3" xfId="49010"/>
    <cellStyle name="Center 29" xfId="24117"/>
    <cellStyle name="Center 29 2" xfId="37769"/>
    <cellStyle name="Center 29 3" xfId="22545"/>
    <cellStyle name="Center 3" xfId="18548"/>
    <cellStyle name="Center 3 2" xfId="46945"/>
    <cellStyle name="Center 3 3" xfId="31415"/>
    <cellStyle name="Center 3 4" xfId="48881"/>
    <cellStyle name="Center 30" xfId="41972"/>
    <cellStyle name="Center 30 2" xfId="49772"/>
    <cellStyle name="Center 30 3" xfId="927"/>
    <cellStyle name="Center 31" xfId="8285"/>
    <cellStyle name="Center 31 2" xfId="3529"/>
    <cellStyle name="Center 31 3" xfId="8713"/>
    <cellStyle name="Center 32" xfId="24055"/>
    <cellStyle name="Center 32 2" xfId="36669"/>
    <cellStyle name="Center 32 3" xfId="29171"/>
    <cellStyle name="Center 33" xfId="21004"/>
    <cellStyle name="Center 33 2" xfId="23875"/>
    <cellStyle name="Center 33 3" xfId="2555"/>
    <cellStyle name="Center 34" xfId="8737"/>
    <cellStyle name="Center 34 2" xfId="365"/>
    <cellStyle name="Center 34 3" xfId="1190"/>
    <cellStyle name="Center 35" xfId="46128"/>
    <cellStyle name="Center 35 2" xfId="27042"/>
    <cellStyle name="Center 35 3" xfId="2986"/>
    <cellStyle name="Center 36" xfId="37954"/>
    <cellStyle name="Center 36 2" xfId="27508"/>
    <cellStyle name="Center 36 3" xfId="52418"/>
    <cellStyle name="Center 37" xfId="37197"/>
    <cellStyle name="Center 37 2" xfId="28218"/>
    <cellStyle name="Center 37 3" xfId="7973"/>
    <cellStyle name="Center 38" xfId="11729"/>
    <cellStyle name="Center 38 2" xfId="23983"/>
    <cellStyle name="Center 38 3" xfId="44771"/>
    <cellStyle name="Center 39" xfId="5849"/>
    <cellStyle name="Center 39 2" xfId="51064"/>
    <cellStyle name="Center 39 3" xfId="13123"/>
    <cellStyle name="Center 4" xfId="37649"/>
    <cellStyle name="Center 4 2" xfId="31525"/>
    <cellStyle name="Center 4 3" xfId="28282"/>
    <cellStyle name="Center 40" xfId="28237"/>
    <cellStyle name="Center 40 2" xfId="39743"/>
    <cellStyle name="Center 40 3" xfId="3067"/>
    <cellStyle name="Center 41" xfId="31177"/>
    <cellStyle name="Center 41 2" xfId="20835"/>
    <cellStyle name="Center 41 3" xfId="8881"/>
    <cellStyle name="Center 42" xfId="29257"/>
    <cellStyle name="Center 42 2" xfId="42631"/>
    <cellStyle name="Center 42 3" xfId="41859"/>
    <cellStyle name="Center 43" xfId="23500"/>
    <cellStyle name="Center 43 2" xfId="37134"/>
    <cellStyle name="Center 43 3" xfId="47137"/>
    <cellStyle name="Center 44" xfId="3780"/>
    <cellStyle name="Center 44 2" xfId="8437"/>
    <cellStyle name="Center 44 3" xfId="40770"/>
    <cellStyle name="Center 45" xfId="12708"/>
    <cellStyle name="Center 45 2" xfId="3575"/>
    <cellStyle name="Center 45 3" xfId="46260"/>
    <cellStyle name="Center 46" xfId="48523"/>
    <cellStyle name="Center 46 2" xfId="39417"/>
    <cellStyle name="Center 46 3" xfId="48109"/>
    <cellStyle name="Center 47" xfId="15634"/>
    <cellStyle name="Center 47 2" xfId="42718"/>
    <cellStyle name="Center 47 3" xfId="23526"/>
    <cellStyle name="Center 48" xfId="3739"/>
    <cellStyle name="Center 48 2" xfId="26294"/>
    <cellStyle name="Center 48 3" xfId="9447"/>
    <cellStyle name="Center 49" xfId="26969"/>
    <cellStyle name="Center 49 2" xfId="13453"/>
    <cellStyle name="Center 49 3" xfId="32860"/>
    <cellStyle name="Center 5" xfId="47536"/>
    <cellStyle name="Center 5 2" xfId="24446"/>
    <cellStyle name="Center 5 3" xfId="344"/>
    <cellStyle name="Center 50" xfId="36702"/>
    <cellStyle name="Center 51" xfId="4459"/>
    <cellStyle name="Center 52" xfId="99"/>
    <cellStyle name="Center 6" xfId="5286"/>
    <cellStyle name="Center 6 2" xfId="10899"/>
    <cellStyle name="Center 6 3" xfId="20713"/>
    <cellStyle name="Center 7" xfId="30701"/>
    <cellStyle name="Center 7 2" xfId="916"/>
    <cellStyle name="Center 7 3" xfId="32468"/>
    <cellStyle name="Center 8" xfId="22115"/>
    <cellStyle name="Center 8 2" xfId="5852"/>
    <cellStyle name="Center 8 3" xfId="6948"/>
    <cellStyle name="Center 9" xfId="16879"/>
    <cellStyle name="Center 9 2" xfId="47016"/>
    <cellStyle name="Center 9 3" xfId="13752"/>
    <cellStyle name="Center_Cash Cost Real vrs. Budget" xfId="27034"/>
    <cellStyle name="Cents" xfId="32879"/>
    <cellStyle name="Cents (0.0)" xfId="40535"/>
    <cellStyle name="Cents (0.0) 2" xfId="33984"/>
    <cellStyle name="Cents (0.0) 3" xfId="48393"/>
    <cellStyle name="Cents 2" xfId="10086"/>
    <cellStyle name="Cents 3" xfId="37027"/>
    <cellStyle name="Cents 4" xfId="31484"/>
    <cellStyle name="Cents 5" xfId="50294"/>
    <cellStyle name="Cents 6" xfId="5099"/>
    <cellStyle name="centsperlb" xfId="11796"/>
    <cellStyle name="centsperlb 2" xfId="18959"/>
    <cellStyle name="centsperlb 3" xfId="50248"/>
    <cellStyle name="CHANGE" xfId="32668"/>
    <cellStyle name="char" xfId="49583"/>
    <cellStyle name="Check" xfId="16373"/>
    <cellStyle name="Check 10" xfId="197"/>
    <cellStyle name="Check 10 2" xfId="28841"/>
    <cellStyle name="Check 10 3" xfId="44269"/>
    <cellStyle name="Check 11" xfId="39767"/>
    <cellStyle name="Check 11 2" xfId="35809"/>
    <cellStyle name="Check 11 3" xfId="51559"/>
    <cellStyle name="Check 12" xfId="38816"/>
    <cellStyle name="Check 12 2" xfId="49325"/>
    <cellStyle name="Check 12 3" xfId="1674"/>
    <cellStyle name="Check 13" xfId="37712"/>
    <cellStyle name="Check 14" xfId="7347"/>
    <cellStyle name="Check 2" xfId="37507"/>
    <cellStyle name="Check 2 2" xfId="22142"/>
    <cellStyle name="Check 2 3" xfId="45088"/>
    <cellStyle name="Check 3" xfId="38431"/>
    <cellStyle name="Check 3 2" xfId="16944"/>
    <cellStyle name="Check 3 3" xfId="40213"/>
    <cellStyle name="Check 4" xfId="39619"/>
    <cellStyle name="Check 4 2" xfId="1622"/>
    <cellStyle name="Check 4 3" xfId="20505"/>
    <cellStyle name="Check 5" xfId="35490"/>
    <cellStyle name="Check 5 2" xfId="630"/>
    <cellStyle name="Check 5 3" xfId="50481"/>
    <cellStyle name="Check 6" xfId="2274"/>
    <cellStyle name="Check 6 2" xfId="35286"/>
    <cellStyle name="Check 6 3" xfId="41678"/>
    <cellStyle name="Check 7" xfId="11064"/>
    <cellStyle name="Check 7 2" xfId="43319"/>
    <cellStyle name="Check 7 3" xfId="52166"/>
    <cellStyle name="Check 8" xfId="35919"/>
    <cellStyle name="Check 8 2" xfId="3963"/>
    <cellStyle name="Check 8 3" xfId="5490"/>
    <cellStyle name="Check 9" xfId="9661"/>
    <cellStyle name="Check 9 2" xfId="32353"/>
    <cellStyle name="Check 9 3" xfId="25131"/>
    <cellStyle name="Check Cell 10" xfId="17538"/>
    <cellStyle name="Check Cell 10 2" xfId="13219"/>
    <cellStyle name="Check Cell 10 3" xfId="19633"/>
    <cellStyle name="Check Cell 11" xfId="51838"/>
    <cellStyle name="Check Cell 11 2" xfId="275"/>
    <cellStyle name="Check Cell 11 3" xfId="6563"/>
    <cellStyle name="Check Cell 12" xfId="25437"/>
    <cellStyle name="Check Cell 12 2" xfId="53209"/>
    <cellStyle name="Check Cell 12 3" xfId="19511"/>
    <cellStyle name="Check Cell 13" xfId="3057"/>
    <cellStyle name="Check Cell 13 2" xfId="10450"/>
    <cellStyle name="Check Cell 13 3" xfId="746"/>
    <cellStyle name="Check Cell 14" xfId="41516"/>
    <cellStyle name="Check Cell 14 2" xfId="53144"/>
    <cellStyle name="Check Cell 14 3" xfId="24886"/>
    <cellStyle name="Check Cell 15" xfId="41719"/>
    <cellStyle name="Check Cell 15 2" xfId="39615"/>
    <cellStyle name="Check Cell 15 3" xfId="29124"/>
    <cellStyle name="Check Cell 16" xfId="6822"/>
    <cellStyle name="Check Cell 16 2" xfId="19192"/>
    <cellStyle name="Check Cell 16 3" xfId="21986"/>
    <cellStyle name="Check Cell 17" xfId="16047"/>
    <cellStyle name="Check Cell 17 2" xfId="23715"/>
    <cellStyle name="Check Cell 17 3" xfId="52334"/>
    <cellStyle name="Check Cell 18" xfId="5034"/>
    <cellStyle name="Check Cell 18 2" xfId="38675"/>
    <cellStyle name="Check Cell 18 3" xfId="30692"/>
    <cellStyle name="Check Cell 19" xfId="37759"/>
    <cellStyle name="Check Cell 19 2" xfId="40164"/>
    <cellStyle name="Check Cell 19 3" xfId="38154"/>
    <cellStyle name="Check Cell 2" xfId="20185"/>
    <cellStyle name="Check Cell 2 2" xfId="32307"/>
    <cellStyle name="Check Cell 2 3" xfId="46583"/>
    <cellStyle name="Check Cell 2 4" xfId="17392"/>
    <cellStyle name="Check Cell 2 5" xfId="43071"/>
    <cellStyle name="Check Cell 20" xfId="25161"/>
    <cellStyle name="Check Cell 20 2" xfId="31313"/>
    <cellStyle name="Check Cell 20 3" xfId="28635"/>
    <cellStyle name="Check Cell 21" xfId="19779"/>
    <cellStyle name="Check Cell 21 2" xfId="32853"/>
    <cellStyle name="Check Cell 21 3" xfId="17143"/>
    <cellStyle name="Check Cell 22" xfId="38173"/>
    <cellStyle name="Check Cell 22 2" xfId="48565"/>
    <cellStyle name="Check Cell 22 3" xfId="35675"/>
    <cellStyle name="Check Cell 23" xfId="5891"/>
    <cellStyle name="Check Cell 23 2" xfId="10470"/>
    <cellStyle name="Check Cell 23 3" xfId="34984"/>
    <cellStyle name="Check Cell 24" xfId="24689"/>
    <cellStyle name="Check Cell 24 2" xfId="30989"/>
    <cellStyle name="Check Cell 24 3" xfId="19419"/>
    <cellStyle name="Check Cell 25" xfId="8093"/>
    <cellStyle name="Check Cell 25 2" xfId="23888"/>
    <cellStyle name="Check Cell 25 3" xfId="17102"/>
    <cellStyle name="Check Cell 26" xfId="23998"/>
    <cellStyle name="Check Cell 26 2" xfId="46829"/>
    <cellStyle name="Check Cell 26 3" xfId="15498"/>
    <cellStyle name="Check Cell 27" xfId="51079"/>
    <cellStyle name="Check Cell 27 2" xfId="4949"/>
    <cellStyle name="Check Cell 27 3" xfId="69"/>
    <cellStyle name="Check Cell 28" xfId="29579"/>
    <cellStyle name="Check Cell 28 2" xfId="669"/>
    <cellStyle name="Check Cell 28 3" xfId="50358"/>
    <cellStyle name="Check Cell 29" xfId="43261"/>
    <cellStyle name="Check Cell 29 2" xfId="51483"/>
    <cellStyle name="Check Cell 29 3" xfId="48300"/>
    <cellStyle name="Check Cell 3" xfId="31486"/>
    <cellStyle name="Check Cell 3 2" xfId="12359"/>
    <cellStyle name="Check Cell 3 3" xfId="4149"/>
    <cellStyle name="Check Cell 30" xfId="49162"/>
    <cellStyle name="Check Cell 30 2" xfId="32690"/>
    <cellStyle name="Check Cell 30 3" xfId="48030"/>
    <cellStyle name="Check Cell 31" xfId="7750"/>
    <cellStyle name="Check Cell 31 2" xfId="45875"/>
    <cellStyle name="Check Cell 31 3" xfId="46834"/>
    <cellStyle name="Check Cell 32" xfId="43348"/>
    <cellStyle name="Check Cell 32 2" xfId="9179"/>
    <cellStyle name="Check Cell 32 3" xfId="11724"/>
    <cellStyle name="Check Cell 33" xfId="3152"/>
    <cellStyle name="Check Cell 33 2" xfId="38726"/>
    <cellStyle name="Check Cell 33 3" xfId="46822"/>
    <cellStyle name="Check Cell 34" xfId="42143"/>
    <cellStyle name="Check Cell 34 2" xfId="11501"/>
    <cellStyle name="Check Cell 34 3" xfId="34432"/>
    <cellStyle name="Check Cell 35" xfId="38723"/>
    <cellStyle name="Check Cell 35 2" xfId="28446"/>
    <cellStyle name="Check Cell 35 3" xfId="39867"/>
    <cellStyle name="Check Cell 36" xfId="13883"/>
    <cellStyle name="Check Cell 36 2" xfId="44756"/>
    <cellStyle name="Check Cell 36 3" xfId="31748"/>
    <cellStyle name="Check Cell 37" xfId="22242"/>
    <cellStyle name="Check Cell 37 2" xfId="47395"/>
    <cellStyle name="Check Cell 37 3" xfId="45472"/>
    <cellStyle name="Check Cell 38" xfId="21050"/>
    <cellStyle name="Check Cell 38 2" xfId="42570"/>
    <cellStyle name="Check Cell 38 3" xfId="32439"/>
    <cellStyle name="Check Cell 39" xfId="24428"/>
    <cellStyle name="Check Cell 39 2" xfId="22708"/>
    <cellStyle name="Check Cell 39 3" xfId="16064"/>
    <cellStyle name="Check Cell 4" xfId="8957"/>
    <cellStyle name="Check Cell 4 2" xfId="8964"/>
    <cellStyle name="Check Cell 4 3" xfId="9156"/>
    <cellStyle name="Check Cell 40" xfId="12078"/>
    <cellStyle name="Check Cell 40 2" xfId="6533"/>
    <cellStyle name="Check Cell 40 3" xfId="31158"/>
    <cellStyle name="Check Cell 41" xfId="18717"/>
    <cellStyle name="Check Cell 41 2" xfId="50987"/>
    <cellStyle name="Check Cell 41 3" xfId="43811"/>
    <cellStyle name="Check Cell 42" xfId="8512"/>
    <cellStyle name="Check Cell 42 2" xfId="16008"/>
    <cellStyle name="Check Cell 42 3" xfId="40077"/>
    <cellStyle name="Check Cell 43" xfId="37335"/>
    <cellStyle name="Check Cell 43 2" xfId="6327"/>
    <cellStyle name="Check Cell 43 3" xfId="7832"/>
    <cellStyle name="Check Cell 44" xfId="36539"/>
    <cellStyle name="Check Cell 44 2" xfId="31663"/>
    <cellStyle name="Check Cell 44 3" xfId="35340"/>
    <cellStyle name="Check Cell 45" xfId="1454"/>
    <cellStyle name="Check Cell 45 2" xfId="8924"/>
    <cellStyle name="Check Cell 45 3" xfId="6140"/>
    <cellStyle name="Check Cell 46" xfId="24195"/>
    <cellStyle name="Check Cell 46 2" xfId="31195"/>
    <cellStyle name="Check Cell 46 3" xfId="24872"/>
    <cellStyle name="Check Cell 47" xfId="46245"/>
    <cellStyle name="Check Cell 47 2" xfId="40424"/>
    <cellStyle name="Check Cell 47 3" xfId="49131"/>
    <cellStyle name="Check Cell 48" xfId="29992"/>
    <cellStyle name="Check Cell 48 2" xfId="30919"/>
    <cellStyle name="Check Cell 48 3" xfId="26901"/>
    <cellStyle name="Check Cell 49" xfId="31357"/>
    <cellStyle name="Check Cell 49 2" xfId="24771"/>
    <cellStyle name="Check Cell 49 3" xfId="51916"/>
    <cellStyle name="Check Cell 5" xfId="39234"/>
    <cellStyle name="Check Cell 5 2" xfId="30681"/>
    <cellStyle name="Check Cell 5 3" xfId="33756"/>
    <cellStyle name="Check Cell 50" xfId="50319"/>
    <cellStyle name="Check Cell 50 2" xfId="30162"/>
    <cellStyle name="Check Cell 50 3" xfId="12115"/>
    <cellStyle name="Check Cell 51" xfId="13330"/>
    <cellStyle name="Check Cell 51 2" xfId="33309"/>
    <cellStyle name="Check Cell 51 3" xfId="45835"/>
    <cellStyle name="Check Cell 52" xfId="20458"/>
    <cellStyle name="Check Cell 52 2" xfId="47249"/>
    <cellStyle name="Check Cell 52 3" xfId="33442"/>
    <cellStyle name="Check Cell 53" xfId="34491"/>
    <cellStyle name="Check Cell 53 2" xfId="35098"/>
    <cellStyle name="Check Cell 53 3" xfId="5535"/>
    <cellStyle name="Check Cell 54" xfId="31318"/>
    <cellStyle name="Check Cell 54 2" xfId="35431"/>
    <cellStyle name="Check Cell 54 3" xfId="47520"/>
    <cellStyle name="Check Cell 55" xfId="49335"/>
    <cellStyle name="Check Cell 55 2" xfId="33320"/>
    <cellStyle name="Check Cell 55 3" xfId="3719"/>
    <cellStyle name="Check Cell 56" xfId="30414"/>
    <cellStyle name="Check Cell 56 2" xfId="50651"/>
    <cellStyle name="Check Cell 56 3" xfId="48392"/>
    <cellStyle name="Check Cell 6" xfId="23852"/>
    <cellStyle name="Check Cell 6 2" xfId="47800"/>
    <cellStyle name="Check Cell 6 3" xfId="35509"/>
    <cellStyle name="Check Cell 7" xfId="7629"/>
    <cellStyle name="Check Cell 7 2" xfId="46076"/>
    <cellStyle name="Check Cell 7 3" xfId="10111"/>
    <cellStyle name="Check Cell 8" xfId="12594"/>
    <cellStyle name="Check Cell 8 2" xfId="7011"/>
    <cellStyle name="Check Cell 8 3" xfId="19641"/>
    <cellStyle name="Check Cell 9" xfId="24240"/>
    <cellStyle name="Check Cell 9 2" xfId="5910"/>
    <cellStyle name="Check Cell 9 3" xfId="21553"/>
    <cellStyle name="Clear" xfId="26569"/>
    <cellStyle name="cm3" xfId="14685"/>
    <cellStyle name="Col head light" xfId="49697"/>
    <cellStyle name="Col head light 10" xfId="33646"/>
    <cellStyle name="Col head light 10 2" xfId="28246"/>
    <cellStyle name="Col head light 10 3" xfId="31820"/>
    <cellStyle name="Col head light 11" xfId="11205"/>
    <cellStyle name="Col head light 11 2" xfId="30753"/>
    <cellStyle name="Col head light 11 3" xfId="8487"/>
    <cellStyle name="Col head light 12" xfId="26325"/>
    <cellStyle name="Col head light 12 2" xfId="39101"/>
    <cellStyle name="Col head light 12 3" xfId="11620"/>
    <cellStyle name="Col head light 13" xfId="21257"/>
    <cellStyle name="Col head light 14" xfId="4052"/>
    <cellStyle name="Col head light 2" xfId="14747"/>
    <cellStyle name="Col head light 2 2" xfId="25289"/>
    <cellStyle name="Col head light 2 3" xfId="34034"/>
    <cellStyle name="Col head light 3" xfId="50428"/>
    <cellStyle name="Col head light 3 2" xfId="37863"/>
    <cellStyle name="Col head light 3 3" xfId="31995"/>
    <cellStyle name="Col head light 4" xfId="21043"/>
    <cellStyle name="Col head light 4 2" xfId="37754"/>
    <cellStyle name="Col head light 4 3" xfId="19208"/>
    <cellStyle name="Col head light 5" xfId="34714"/>
    <cellStyle name="Col head light 5 2" xfId="19997"/>
    <cellStyle name="Col head light 5 3" xfId="10709"/>
    <cellStyle name="Col head light 6" xfId="41873"/>
    <cellStyle name="Col head light 6 2" xfId="22149"/>
    <cellStyle name="Col head light 6 3" xfId="28333"/>
    <cellStyle name="Col head light 7" xfId="5314"/>
    <cellStyle name="Col head light 7 2" xfId="22714"/>
    <cellStyle name="Col head light 7 3" xfId="43346"/>
    <cellStyle name="Col head light 8" xfId="19594"/>
    <cellStyle name="Col head light 8 2" xfId="33967"/>
    <cellStyle name="Col head light 8 3" xfId="4614"/>
    <cellStyle name="Col head light 9" xfId="9193"/>
    <cellStyle name="Col head light 9 2" xfId="4151"/>
    <cellStyle name="Col head light 9 3" xfId="20807"/>
    <cellStyle name="Col head light_Cash Cost Real vrs. Budget" xfId="44549"/>
    <cellStyle name="ColHead" xfId="16062"/>
    <cellStyle name="ColHead 2" xfId="38790"/>
    <cellStyle name="ColHead 3" xfId="3634"/>
    <cellStyle name="Column Headers" xfId="52439"/>
    <cellStyle name="Column Headers 2" xfId="29808"/>
    <cellStyle name="Column Headers 3" xfId="9759"/>
    <cellStyle name="Column Heads" xfId="20273"/>
    <cellStyle name="Column Heads 2" xfId="23245"/>
    <cellStyle name="Column Heads 2 2" xfId="26244"/>
    <cellStyle name="Column Heads 2 3" xfId="41000"/>
    <cellStyle name="Column Heads 3" xfId="15034"/>
    <cellStyle name="Column Heads 3 2" xfId="29123"/>
    <cellStyle name="Column Heads 3 3" xfId="34589"/>
    <cellStyle name="Column Heads 4" xfId="19021"/>
    <cellStyle name="Column Heads 4 2" xfId="7101"/>
    <cellStyle name="Column Heads 4 3" xfId="11180"/>
    <cellStyle name="Column Heads 5" xfId="6683"/>
    <cellStyle name="Column Heads 6" xfId="32035"/>
    <cellStyle name="Column Heads_Marlin" xfId="5700"/>
    <cellStyle name="Column_Title" xfId="45595"/>
    <cellStyle name="Com⯭a_Chart1 (4)" xfId="491"/>
    <cellStyle name="Comentario..." xfId="38935"/>
    <cellStyle name="Comma [0] 2" xfId="8954"/>
    <cellStyle name="Comma [00]" xfId="2353"/>
    <cellStyle name="Comma [00] 2" xfId="47446"/>
    <cellStyle name="Comma [00] 2 2" xfId="46137"/>
    <cellStyle name="Comma [00] 2 2 2" xfId="1227"/>
    <cellStyle name="Comma [00] 2 2 3" xfId="39622"/>
    <cellStyle name="Comma [00] 2 3" xfId="18474"/>
    <cellStyle name="Comma [00] 2 4" xfId="4785"/>
    <cellStyle name="Comma [00] 2 5" xfId="24854"/>
    <cellStyle name="Comma [00] 3" xfId="16693"/>
    <cellStyle name="Comma [00] 3 2" xfId="12349"/>
    <cellStyle name="Comma [00] 3 3" xfId="1974"/>
    <cellStyle name="Comma [00] 3 4" xfId="8465"/>
    <cellStyle name="Comma [00] 4" xfId="51258"/>
    <cellStyle name="Comma [00] 4 2" xfId="35510"/>
    <cellStyle name="Comma [00] 4 3" xfId="9367"/>
    <cellStyle name="Comma [00] 5" xfId="28271"/>
    <cellStyle name="Comma [00] 6" xfId="16229"/>
    <cellStyle name="Comma [00]_1) Waterfall Graph OPEX Plant" xfId="37741"/>
    <cellStyle name="Comma [1]" xfId="23717"/>
    <cellStyle name="Comma [1] 2" xfId="25545"/>
    <cellStyle name="Comma [1] 2 2" xfId="2015"/>
    <cellStyle name="Comma [1] 2 2 2" xfId="11191"/>
    <cellStyle name="Comma [1] 2 2 3" xfId="23375"/>
    <cellStyle name="Comma [1] 2 3" xfId="52019"/>
    <cellStyle name="Comma [1] 2 4" xfId="7471"/>
    <cellStyle name="Comma [1] 2 5" xfId="22294"/>
    <cellStyle name="Comma [1] 3" xfId="28035"/>
    <cellStyle name="Comma [1] 3 2" xfId="17434"/>
    <cellStyle name="Comma [1] 3 3" xfId="42198"/>
    <cellStyle name="Comma [1] 3 4" xfId="42664"/>
    <cellStyle name="Comma [1]_Cash Cost Real vrs. Budget" xfId="51026"/>
    <cellStyle name="Comma [2]" xfId="36741"/>
    <cellStyle name="Comma [2] 10" xfId="2285"/>
    <cellStyle name="Comma [2] 10 2" xfId="9586"/>
    <cellStyle name="Comma [2] 10 3" xfId="36631"/>
    <cellStyle name="Comma [2] 11" xfId="22723"/>
    <cellStyle name="Comma [2] 11 2" xfId="43113"/>
    <cellStyle name="Comma [2] 11 3" xfId="1068"/>
    <cellStyle name="Comma [2] 12" xfId="20808"/>
    <cellStyle name="Comma [2] 12 2" xfId="52362"/>
    <cellStyle name="Comma [2] 12 3" xfId="10632"/>
    <cellStyle name="Comma [2] 13" xfId="26558"/>
    <cellStyle name="Comma [2] 13 2" xfId="10154"/>
    <cellStyle name="Comma [2] 13 3" xfId="52518"/>
    <cellStyle name="Comma [2] 14" xfId="17460"/>
    <cellStyle name="Comma [2] 14 2" xfId="1838"/>
    <cellStyle name="Comma [2] 14 3" xfId="39103"/>
    <cellStyle name="Comma [2] 2" xfId="53130"/>
    <cellStyle name="Comma [2] 2 2" xfId="45558"/>
    <cellStyle name="Comma [2] 2 2 2" xfId="7523"/>
    <cellStyle name="Comma [2] 2 2 3" xfId="31410"/>
    <cellStyle name="Comma [2] 2 3" xfId="45439"/>
    <cellStyle name="Comma [2] 2 4" xfId="28354"/>
    <cellStyle name="Comma [2] 2 5" xfId="4793"/>
    <cellStyle name="Comma [2] 3" xfId="18440"/>
    <cellStyle name="Comma [2] 3 2" xfId="30472"/>
    <cellStyle name="Comma [2] 3 3" xfId="45375"/>
    <cellStyle name="Comma [2] 3 4" xfId="23231"/>
    <cellStyle name="Comma [2] 4" xfId="40378"/>
    <cellStyle name="Comma [2] 4 2" xfId="40115"/>
    <cellStyle name="Comma [2] 4 3" xfId="37569"/>
    <cellStyle name="Comma [2] 5" xfId="16000"/>
    <cellStyle name="Comma [2] 5 2" xfId="52419"/>
    <cellStyle name="Comma [2] 5 3" xfId="27437"/>
    <cellStyle name="Comma [2] 6" xfId="12047"/>
    <cellStyle name="Comma [2] 6 2" xfId="46632"/>
    <cellStyle name="Comma [2] 6 3" xfId="35659"/>
    <cellStyle name="Comma [2] 7" xfId="23678"/>
    <cellStyle name="Comma [2] 7 2" xfId="30320"/>
    <cellStyle name="Comma [2] 7 3" xfId="31287"/>
    <cellStyle name="Comma [2] 8" xfId="8592"/>
    <cellStyle name="Comma [2] 8 2" xfId="53226"/>
    <cellStyle name="Comma [2] 8 3" xfId="5038"/>
    <cellStyle name="Comma [2] 9" xfId="10682"/>
    <cellStyle name="Comma [2] 9 2" xfId="42964"/>
    <cellStyle name="Comma [2] 9 3" xfId="17784"/>
    <cellStyle name="Comma [2]_Cash Cost Real vrs. Budget" xfId="46049"/>
    <cellStyle name="Comma [3]" xfId="20849"/>
    <cellStyle name="Comma [3] 10" xfId="9409"/>
    <cellStyle name="Comma [3] 10 2" xfId="26545"/>
    <cellStyle name="Comma [3] 10 3" xfId="40207"/>
    <cellStyle name="Comma [3] 11" xfId="1790"/>
    <cellStyle name="Comma [3] 11 2" xfId="13285"/>
    <cellStyle name="Comma [3] 11 3" xfId="41877"/>
    <cellStyle name="Comma [3] 12" xfId="51042"/>
    <cellStyle name="Comma [3] 12 2" xfId="40325"/>
    <cellStyle name="Comma [3] 12 3" xfId="32163"/>
    <cellStyle name="Comma [3] 13" xfId="27410"/>
    <cellStyle name="Comma [3] 13 2" xfId="11273"/>
    <cellStyle name="Comma [3] 13 3" xfId="19649"/>
    <cellStyle name="Comma [3] 14" xfId="41456"/>
    <cellStyle name="Comma [3] 14 2" xfId="6498"/>
    <cellStyle name="Comma [3] 14 3" xfId="47343"/>
    <cellStyle name="Comma [3] 15" xfId="6454"/>
    <cellStyle name="Comma [3] 15 2" xfId="17057"/>
    <cellStyle name="Comma [3] 15 3" xfId="12888"/>
    <cellStyle name="Comma [3] 16" xfId="464"/>
    <cellStyle name="Comma [3] 16 2" xfId="42159"/>
    <cellStyle name="Comma [3] 16 3" xfId="20474"/>
    <cellStyle name="Comma [3] 17" xfId="13813"/>
    <cellStyle name="Comma [3] 17 2" xfId="11942"/>
    <cellStyle name="Comma [3] 17 3" xfId="23110"/>
    <cellStyle name="Comma [3] 18" xfId="11414"/>
    <cellStyle name="Comma [3] 18 2" xfId="27904"/>
    <cellStyle name="Comma [3] 18 3" xfId="21788"/>
    <cellStyle name="Comma [3] 19" xfId="24408"/>
    <cellStyle name="Comma [3] 19 2" xfId="17195"/>
    <cellStyle name="Comma [3] 19 3" xfId="16647"/>
    <cellStyle name="Comma [3] 2" xfId="4437"/>
    <cellStyle name="Comma [3] 2 2" xfId="25603"/>
    <cellStyle name="Comma [3] 2 3" xfId="3650"/>
    <cellStyle name="Comma [3] 2 4" xfId="25849"/>
    <cellStyle name="Comma [3] 20" xfId="47940"/>
    <cellStyle name="Comma [3] 20 2" xfId="41242"/>
    <cellStyle name="Comma [3] 20 3" xfId="32847"/>
    <cellStyle name="Comma [3] 21" xfId="41689"/>
    <cellStyle name="Comma [3] 21 2" xfId="38581"/>
    <cellStyle name="Comma [3] 21 3" xfId="32502"/>
    <cellStyle name="Comma [3] 22" xfId="35487"/>
    <cellStyle name="Comma [3] 22 2" xfId="16784"/>
    <cellStyle name="Comma [3] 22 3" xfId="30431"/>
    <cellStyle name="Comma [3] 23" xfId="52665"/>
    <cellStyle name="Comma [3] 23 2" xfId="45563"/>
    <cellStyle name="Comma [3] 23 3" xfId="31505"/>
    <cellStyle name="Comma [3] 24" xfId="9976"/>
    <cellStyle name="Comma [3] 24 2" xfId="13337"/>
    <cellStyle name="Comma [3] 24 3" xfId="1140"/>
    <cellStyle name="Comma [3] 25" xfId="5037"/>
    <cellStyle name="Comma [3] 25 2" xfId="512"/>
    <cellStyle name="Comma [3] 25 3" xfId="13968"/>
    <cellStyle name="Comma [3] 26" xfId="48398"/>
    <cellStyle name="Comma [3] 26 2" xfId="2652"/>
    <cellStyle name="Comma [3] 26 3" xfId="52430"/>
    <cellStyle name="Comma [3] 27" xfId="27946"/>
    <cellStyle name="Comma [3] 27 2" xfId="8375"/>
    <cellStyle name="Comma [3] 27 3" xfId="32337"/>
    <cellStyle name="Comma [3] 28" xfId="17570"/>
    <cellStyle name="Comma [3] 28 2" xfId="42365"/>
    <cellStyle name="Comma [3] 28 3" xfId="37201"/>
    <cellStyle name="Comma [3] 29" xfId="46957"/>
    <cellStyle name="Comma [3] 29 2" xfId="8245"/>
    <cellStyle name="Comma [3] 29 3" xfId="28869"/>
    <cellStyle name="Comma [3] 3" xfId="50032"/>
    <cellStyle name="Comma [3] 3 2" xfId="27002"/>
    <cellStyle name="Comma [3] 3 3" xfId="23175"/>
    <cellStyle name="Comma [3] 3 4" xfId="26416"/>
    <cellStyle name="Comma [3] 30" xfId="9495"/>
    <cellStyle name="Comma [3] 30 2" xfId="39488"/>
    <cellStyle name="Comma [3] 30 3" xfId="11467"/>
    <cellStyle name="Comma [3] 31" xfId="413"/>
    <cellStyle name="Comma [3] 31 2" xfId="50359"/>
    <cellStyle name="Comma [3] 31 3" xfId="27677"/>
    <cellStyle name="Comma [3] 32" xfId="18130"/>
    <cellStyle name="Comma [3] 32 2" xfId="24486"/>
    <cellStyle name="Comma [3] 32 3" xfId="50986"/>
    <cellStyle name="Comma [3] 33" xfId="39089"/>
    <cellStyle name="Comma [3] 33 2" xfId="21456"/>
    <cellStyle name="Comma [3] 33 3" xfId="7468"/>
    <cellStyle name="Comma [3] 34" xfId="5750"/>
    <cellStyle name="Comma [3] 34 2" xfId="9273"/>
    <cellStyle name="Comma [3] 34 3" xfId="1320"/>
    <cellStyle name="Comma [3] 35" xfId="39794"/>
    <cellStyle name="Comma [3] 35 2" xfId="18573"/>
    <cellStyle name="Comma [3] 35 3" xfId="19767"/>
    <cellStyle name="Comma [3] 36" xfId="14707"/>
    <cellStyle name="Comma [3] 36 2" xfId="19726"/>
    <cellStyle name="Comma [3] 36 3" xfId="18684"/>
    <cellStyle name="Comma [3] 37" xfId="18726"/>
    <cellStyle name="Comma [3] 37 2" xfId="11030"/>
    <cellStyle name="Comma [3] 37 3" xfId="22811"/>
    <cellStyle name="Comma [3] 38" xfId="44134"/>
    <cellStyle name="Comma [3] 38 2" xfId="37817"/>
    <cellStyle name="Comma [3] 38 3" xfId="36327"/>
    <cellStyle name="Comma [3] 39" xfId="30481"/>
    <cellStyle name="Comma [3] 39 2" xfId="31778"/>
    <cellStyle name="Comma [3] 39 3" xfId="50465"/>
    <cellStyle name="Comma [3] 4" xfId="12338"/>
    <cellStyle name="Comma [3] 4 2" xfId="30890"/>
    <cellStyle name="Comma [3] 4 3" xfId="22546"/>
    <cellStyle name="Comma [3] 40" xfId="46589"/>
    <cellStyle name="Comma [3] 40 2" xfId="5848"/>
    <cellStyle name="Comma [3] 40 3" xfId="27305"/>
    <cellStyle name="Comma [3] 41" xfId="27201"/>
    <cellStyle name="Comma [3] 41 2" xfId="34712"/>
    <cellStyle name="Comma [3] 41 3" xfId="12935"/>
    <cellStyle name="Comma [3] 42" xfId="12633"/>
    <cellStyle name="Comma [3] 42 2" xfId="36399"/>
    <cellStyle name="Comma [3] 42 3" xfId="35832"/>
    <cellStyle name="Comma [3] 43" xfId="42152"/>
    <cellStyle name="Comma [3] 43 2" xfId="13577"/>
    <cellStyle name="Comma [3] 43 3" xfId="23893"/>
    <cellStyle name="Comma [3] 44" xfId="19106"/>
    <cellStyle name="Comma [3] 44 2" xfId="48913"/>
    <cellStyle name="Comma [3] 44 3" xfId="22770"/>
    <cellStyle name="Comma [3] 45" xfId="2536"/>
    <cellStyle name="Comma [3] 45 2" xfId="3043"/>
    <cellStyle name="Comma [3] 45 3" xfId="4329"/>
    <cellStyle name="Comma [3] 46" xfId="36500"/>
    <cellStyle name="Comma [3] 46 2" xfId="41889"/>
    <cellStyle name="Comma [3] 46 3" xfId="22346"/>
    <cellStyle name="Comma [3] 47" xfId="35842"/>
    <cellStyle name="Comma [3] 47 2" xfId="52611"/>
    <cellStyle name="Comma [3] 47 3" xfId="11147"/>
    <cellStyle name="Comma [3] 48" xfId="17770"/>
    <cellStyle name="Comma [3] 48 2" xfId="51786"/>
    <cellStyle name="Comma [3] 48 3" xfId="34"/>
    <cellStyle name="Comma [3] 49" xfId="2640"/>
    <cellStyle name="Comma [3] 49 2" xfId="1573"/>
    <cellStyle name="Comma [3] 49 3" xfId="50658"/>
    <cellStyle name="Comma [3] 5" xfId="40270"/>
    <cellStyle name="Comma [3] 5 2" xfId="35745"/>
    <cellStyle name="Comma [3] 5 3" xfId="29995"/>
    <cellStyle name="Comma [3] 50" xfId="953"/>
    <cellStyle name="Comma [3] 51" xfId="28559"/>
    <cellStyle name="Comma [3] 6" xfId="22530"/>
    <cellStyle name="Comma [3] 6 2" xfId="22353"/>
    <cellStyle name="Comma [3] 6 3" xfId="31879"/>
    <cellStyle name="Comma [3] 7" xfId="10345"/>
    <cellStyle name="Comma [3] 7 2" xfId="42740"/>
    <cellStyle name="Comma [3] 7 3" xfId="827"/>
    <cellStyle name="Comma [3] 8" xfId="2405"/>
    <cellStyle name="Comma [3] 8 2" xfId="28762"/>
    <cellStyle name="Comma [3] 8 3" xfId="40834"/>
    <cellStyle name="Comma [3] 9" xfId="14569"/>
    <cellStyle name="Comma [3] 9 2" xfId="27339"/>
    <cellStyle name="Comma [3] 9 3" xfId="7651"/>
    <cellStyle name="Comma [3]_2009 MAA 100%" xfId="52624"/>
    <cellStyle name="Comma 0" xfId="43089"/>
    <cellStyle name="Comma 0 2" xfId="50275"/>
    <cellStyle name="Comma 0 2 2" xfId="32312"/>
    <cellStyle name="Comma 0 2 3" xfId="16437"/>
    <cellStyle name="Comma 0 2 4" xfId="2498"/>
    <cellStyle name="Comma 0 3" xfId="34890"/>
    <cellStyle name="Comma 0 3 2" xfId="17291"/>
    <cellStyle name="Comma 0 3 3" xfId="11727"/>
    <cellStyle name="Comma 0 3 4" xfId="22995"/>
    <cellStyle name="Comma 0 4" xfId="18648"/>
    <cellStyle name="Comma 0 5" xfId="2582"/>
    <cellStyle name="Comma 0_Cash Cost Real vrs. Budget" xfId="42029"/>
    <cellStyle name="Comma 1" xfId="12257"/>
    <cellStyle name="Comma 1 2" xfId="33474"/>
    <cellStyle name="Comma 1 2 2" xfId="4216"/>
    <cellStyle name="Comma 1 2 3" xfId="7724"/>
    <cellStyle name="Comma 1 2 4" xfId="2530"/>
    <cellStyle name="Comma 1 3" xfId="33264"/>
    <cellStyle name="Comma 1 3 2" xfId="42911"/>
    <cellStyle name="Comma 1 3 3" xfId="25049"/>
    <cellStyle name="Comma 1 3 4" xfId="16574"/>
    <cellStyle name="Comma 1 4" xfId="17843"/>
    <cellStyle name="Comma 1 5" xfId="14018"/>
    <cellStyle name="Comma 1_Cash Cost Real vrs. Budget" xfId="12644"/>
    <cellStyle name="Comma 10" xfId="26506"/>
    <cellStyle name="Comma 10 2" xfId="21945"/>
    <cellStyle name="Comma 10 3" xfId="26551"/>
    <cellStyle name="Comma 10 4" xfId="51099"/>
    <cellStyle name="Comma 11" xfId="51683"/>
    <cellStyle name="Comma 11 2" xfId="36812"/>
    <cellStyle name="Comma 11 2 2" xfId="38803"/>
    <cellStyle name="Comma 11 2 3" xfId="26667"/>
    <cellStyle name="Comma 11 3" xfId="7913"/>
    <cellStyle name="Comma 11 4" xfId="20814"/>
    <cellStyle name="Comma 11 5" xfId="31603"/>
    <cellStyle name="Comma 12" xfId="21081"/>
    <cellStyle name="Comma 12 2" xfId="9045"/>
    <cellStyle name="Comma 12 3" xfId="22085"/>
    <cellStyle name="Comma 12 4" xfId="49355"/>
    <cellStyle name="Comma 13" xfId="34588"/>
    <cellStyle name="Comma 13 2" xfId="23844"/>
    <cellStyle name="Comma 13 3" xfId="7047"/>
    <cellStyle name="Comma 13 4" xfId="38952"/>
    <cellStyle name="Comma 14" xfId="44180"/>
    <cellStyle name="Comma 14 2" xfId="2665"/>
    <cellStyle name="Comma 14 3" xfId="28791"/>
    <cellStyle name="Comma 14 4" xfId="29785"/>
    <cellStyle name="Comma 15" xfId="51128"/>
    <cellStyle name="Comma 15 2" xfId="29864"/>
    <cellStyle name="Comma 15 3" xfId="23130"/>
    <cellStyle name="Comma 15 4" xfId="34468"/>
    <cellStyle name="Comma 16" xfId="19216"/>
    <cellStyle name="Comma 16 2" xfId="5554"/>
    <cellStyle name="Comma 16 3" xfId="26849"/>
    <cellStyle name="Comma 16 4" xfId="20816"/>
    <cellStyle name="Comma 17" xfId="13450"/>
    <cellStyle name="Comma 17 2" xfId="27497"/>
    <cellStyle name="Comma 17 3" xfId="23299"/>
    <cellStyle name="Comma 17 4" xfId="12496"/>
    <cellStyle name="Comma 18" xfId="40058"/>
    <cellStyle name="Comma 18 2" xfId="14335"/>
    <cellStyle name="Comma 18 3" xfId="31833"/>
    <cellStyle name="Comma 18 4" xfId="39727"/>
    <cellStyle name="Comma 19" xfId="39903"/>
    <cellStyle name="Comma 19 2" xfId="17135"/>
    <cellStyle name="Comma 19 3" xfId="21402"/>
    <cellStyle name="Comma 19 4" xfId="12011"/>
    <cellStyle name="Comma 2" xfId="38812"/>
    <cellStyle name="Comma 2 10" xfId="47674"/>
    <cellStyle name="Comma 2 10 2" xfId="11387"/>
    <cellStyle name="Comma 2 10 3" xfId="12367"/>
    <cellStyle name="Comma 2 11" xfId="16339"/>
    <cellStyle name="Comma 2 11 2" xfId="42165"/>
    <cellStyle name="Comma 2 11 3" xfId="41214"/>
    <cellStyle name="Comma 2 12" xfId="43027"/>
    <cellStyle name="Comma 2 12 2" xfId="30285"/>
    <cellStyle name="Comma 2 12 3" xfId="33905"/>
    <cellStyle name="Comma 2 13" xfId="4585"/>
    <cellStyle name="Comma 2 13 2" xfId="7794"/>
    <cellStyle name="Comma 2 13 3" xfId="44990"/>
    <cellStyle name="Comma 2 14" xfId="23544"/>
    <cellStyle name="Comma 2 14 2" xfId="3635"/>
    <cellStyle name="Comma 2 14 3" xfId="44126"/>
    <cellStyle name="Comma 2 15" xfId="29437"/>
    <cellStyle name="Comma 2 15 2" xfId="4594"/>
    <cellStyle name="Comma 2 15 3" xfId="21936"/>
    <cellStyle name="Comma 2 16" xfId="3783"/>
    <cellStyle name="Comma 2 16 2" xfId="1425"/>
    <cellStyle name="Comma 2 16 3" xfId="6114"/>
    <cellStyle name="Comma 2 17" xfId="28580"/>
    <cellStyle name="Comma 2 17 2" xfId="1973"/>
    <cellStyle name="Comma 2 17 3" xfId="43996"/>
    <cellStyle name="Comma 2 18" xfId="13828"/>
    <cellStyle name="Comma 2 18 2" xfId="37286"/>
    <cellStyle name="Comma 2 18 3" xfId="27009"/>
    <cellStyle name="Comma 2 19" xfId="4005"/>
    <cellStyle name="Comma 2 19 2" xfId="32601"/>
    <cellStyle name="Comma 2 19 3" xfId="12063"/>
    <cellStyle name="Comma 2 2" xfId="1671"/>
    <cellStyle name="Comma 2 2 2" xfId="14106"/>
    <cellStyle name="Comma 2 2 2 2" xfId="41613"/>
    <cellStyle name="Comma 2 2 2 2 2" xfId="6776"/>
    <cellStyle name="Comma 2 2 2 2 3" xfId="15362"/>
    <cellStyle name="Comma 2 2 2 3" xfId="44298"/>
    <cellStyle name="Comma 2 2 2 3 2" xfId="22592"/>
    <cellStyle name="Comma 2 2 2 3 3" xfId="20402"/>
    <cellStyle name="Comma 2 2 2 4" xfId="21802"/>
    <cellStyle name="Comma 2 2 2 5" xfId="21427"/>
    <cellStyle name="Comma 2 2 2 6" xfId="43738"/>
    <cellStyle name="Comma 2 2 3" xfId="33750"/>
    <cellStyle name="Comma 2 2 3 2" xfId="50488"/>
    <cellStyle name="Comma 2 2 4" xfId="10456"/>
    <cellStyle name="Comma 2 2 5" xfId="166"/>
    <cellStyle name="Comma 2 2_Cash Cost Real vrs. Budget" xfId="12462"/>
    <cellStyle name="Comma 2 20" xfId="3519"/>
    <cellStyle name="Comma 2 20 2" xfId="29821"/>
    <cellStyle name="Comma 2 21" xfId="35452"/>
    <cellStyle name="Comma 2 22" xfId="7323"/>
    <cellStyle name="Comma 2 23" xfId="42691"/>
    <cellStyle name="Comma 2 24" xfId="23643"/>
    <cellStyle name="Comma 2 25" xfId="4188"/>
    <cellStyle name="Comma 2 26" xfId="7059"/>
    <cellStyle name="Comma 2 27" xfId="18294"/>
    <cellStyle name="Comma 2 28" xfId="41406"/>
    <cellStyle name="Comma 2 3" xfId="31859"/>
    <cellStyle name="Comma 2 3 2" xfId="29695"/>
    <cellStyle name="Comma 2 3 2 2" xfId="49224"/>
    <cellStyle name="Comma 2 3 2 3" xfId="16057"/>
    <cellStyle name="Comma 2 3 3" xfId="51493"/>
    <cellStyle name="Comma 2 3 4" xfId="19330"/>
    <cellStyle name="Comma 2 3 5" xfId="9151"/>
    <cellStyle name="Comma 2 4" xfId="41702"/>
    <cellStyle name="Comma 2 4 2" xfId="36486"/>
    <cellStyle name="Comma 2 4 3" xfId="8894"/>
    <cellStyle name="Comma 2 4 4" xfId="53253"/>
    <cellStyle name="Comma 2 5" xfId="50872"/>
    <cellStyle name="Comma 2 5 2" xfId="27318"/>
    <cellStyle name="Comma 2 5 3" xfId="3925"/>
    <cellStyle name="Comma 2 6" xfId="3008"/>
    <cellStyle name="Comma 2 6 2" xfId="57"/>
    <cellStyle name="Comma 2 6 3" xfId="7569"/>
    <cellStyle name="Comma 2 7" xfId="6973"/>
    <cellStyle name="Comma 2 7 2" xfId="4217"/>
    <cellStyle name="Comma 2 7 3" xfId="34342"/>
    <cellStyle name="Comma 2 8" xfId="3803"/>
    <cellStyle name="Comma 2 8 2" xfId="43239"/>
    <cellStyle name="Comma 2 8 3" xfId="6465"/>
    <cellStyle name="Comma 2 9" xfId="10247"/>
    <cellStyle name="Comma 2 9 2" xfId="44362"/>
    <cellStyle name="Comma 2 9 3" xfId="48166"/>
    <cellStyle name="Comma 2_1) Waterfall Graph OPEX Plant" xfId="40229"/>
    <cellStyle name="Comma 2*" xfId="21174"/>
    <cellStyle name="Comma 2* 2" xfId="12491"/>
    <cellStyle name="Comma 2* 3" xfId="48733"/>
    <cellStyle name="Comma 20" xfId="33250"/>
    <cellStyle name="Comma 20 2" xfId="48136"/>
    <cellStyle name="Comma 20 3" xfId="34677"/>
    <cellStyle name="Comma 20 4" xfId="39782"/>
    <cellStyle name="Comma 21" xfId="27030"/>
    <cellStyle name="Comma 21 2" xfId="1439"/>
    <cellStyle name="Comma 21 3" xfId="51950"/>
    <cellStyle name="Comma 21 4" xfId="43947"/>
    <cellStyle name="Comma 22" xfId="35983"/>
    <cellStyle name="Comma 23" xfId="7092"/>
    <cellStyle name="Comma 3" xfId="10160"/>
    <cellStyle name="Comma 3 2" xfId="41947"/>
    <cellStyle name="Comma 3 2 2" xfId="33950"/>
    <cellStyle name="Comma 3 2 3" xfId="5240"/>
    <cellStyle name="Comma 3 2 4" xfId="7341"/>
    <cellStyle name="Comma 3 3" xfId="47216"/>
    <cellStyle name="Comma 3 3 2" xfId="25691"/>
    <cellStyle name="Comma 3 3 3" xfId="13905"/>
    <cellStyle name="Comma 3 3 4" xfId="28621"/>
    <cellStyle name="Comma 3 4" xfId="14046"/>
    <cellStyle name="Comma 3 4 2" xfId="15954"/>
    <cellStyle name="Comma 3 5" xfId="18194"/>
    <cellStyle name="Comma 3 6" xfId="26010"/>
    <cellStyle name="Comma 3 7" xfId="13447"/>
    <cellStyle name="Comma 3_Cash Cost Real vrs. Budget" xfId="51801"/>
    <cellStyle name="Comma 4" xfId="7634"/>
    <cellStyle name="Comma 4 2" xfId="49966"/>
    <cellStyle name="Comma 4 2 2" xfId="5180"/>
    <cellStyle name="Comma 4 2 2 2" xfId="31675"/>
    <cellStyle name="Comma 4 2 3" xfId="4591"/>
    <cellStyle name="Comma 4 2 4" xfId="2294"/>
    <cellStyle name="Comma 4 3" xfId="18791"/>
    <cellStyle name="Comma 4 3 2" xfId="8630"/>
    <cellStyle name="Comma 4 3 2 2" xfId="51877"/>
    <cellStyle name="Comma 4 3 3" xfId="34412"/>
    <cellStyle name="Comma 4 3 4" xfId="39766"/>
    <cellStyle name="Comma 4 4" xfId="31389"/>
    <cellStyle name="Comma 4 4 2" xfId="37034"/>
    <cellStyle name="Comma 4 5" xfId="9359"/>
    <cellStyle name="Comma 4 6" xfId="2568"/>
    <cellStyle name="Comma 4 7" xfId="18319"/>
    <cellStyle name="Comma 4_Cash Cost Real vrs. Budget" xfId="3623"/>
    <cellStyle name="Comma 5" xfId="7397"/>
    <cellStyle name="Comma 5 10" xfId="7073"/>
    <cellStyle name="Comma 5 10 2" xfId="39948"/>
    <cellStyle name="Comma 5 10 3" xfId="33467"/>
    <cellStyle name="Comma 5 11" xfId="24020"/>
    <cellStyle name="Comma 5 11 2" xfId="10464"/>
    <cellStyle name="Comma 5 11 3" xfId="11044"/>
    <cellStyle name="Comma 5 12" xfId="36882"/>
    <cellStyle name="Comma 5 12 2" xfId="42770"/>
    <cellStyle name="Comma 5 12 3" xfId="4176"/>
    <cellStyle name="Comma 5 13" xfId="4865"/>
    <cellStyle name="Comma 5 13 2" xfId="1267"/>
    <cellStyle name="Comma 5 13 3" xfId="52421"/>
    <cellStyle name="Comma 5 14" xfId="32896"/>
    <cellStyle name="Comma 5 14 2" xfId="42599"/>
    <cellStyle name="Comma 5 14 3" xfId="34101"/>
    <cellStyle name="Comma 5 15" xfId="36141"/>
    <cellStyle name="Comma 5 15 2" xfId="2071"/>
    <cellStyle name="Comma 5 15 3" xfId="27794"/>
    <cellStyle name="Comma 5 16" xfId="14790"/>
    <cellStyle name="Comma 5 16 2" xfId="636"/>
    <cellStyle name="Comma 5 16 3" xfId="2539"/>
    <cellStyle name="Comma 5 17" xfId="14275"/>
    <cellStyle name="Comma 5 17 2" xfId="49525"/>
    <cellStyle name="Comma 5 17 3" xfId="30404"/>
    <cellStyle name="Comma 5 18" xfId="8673"/>
    <cellStyle name="Comma 5 18 2" xfId="12409"/>
    <cellStyle name="Comma 5 18 3" xfId="32561"/>
    <cellStyle name="Comma 5 19" xfId="46686"/>
    <cellStyle name="Comma 5 19 2" xfId="15172"/>
    <cellStyle name="Comma 5 19 3" xfId="20515"/>
    <cellStyle name="Comma 5 2" xfId="49604"/>
    <cellStyle name="Comma 5 2 2" xfId="49164"/>
    <cellStyle name="Comma 5 2 2 2" xfId="17038"/>
    <cellStyle name="Comma 5 2 2 3" xfId="2198"/>
    <cellStyle name="Comma 5 2 3" xfId="38917"/>
    <cellStyle name="Comma 5 2 3 2" xfId="23409"/>
    <cellStyle name="Comma 5 2 3 3" xfId="21642"/>
    <cellStyle name="Comma 5 2 4" xfId="31549"/>
    <cellStyle name="Comma 5 2 5" xfId="1060"/>
    <cellStyle name="Comma 5 2 6" xfId="30825"/>
    <cellStyle name="Comma 5 20" xfId="10649"/>
    <cellStyle name="Comma 5 20 2" xfId="44845"/>
    <cellStyle name="Comma 5 20 3" xfId="1812"/>
    <cellStyle name="Comma 5 21" xfId="28717"/>
    <cellStyle name="Comma 5 21 2" xfId="22225"/>
    <cellStyle name="Comma 5 21 3" xfId="2116"/>
    <cellStyle name="Comma 5 22" xfId="31029"/>
    <cellStyle name="Comma 5 22 2" xfId="3362"/>
    <cellStyle name="Comma 5 22 3" xfId="21537"/>
    <cellStyle name="Comma 5 23" xfId="11770"/>
    <cellStyle name="Comma 5 23 2" xfId="45320"/>
    <cellStyle name="Comma 5 23 3" xfId="31958"/>
    <cellStyle name="Comma 5 24" xfId="12446"/>
    <cellStyle name="Comma 5 24 2" xfId="9488"/>
    <cellStyle name="Comma 5 24 3" xfId="7673"/>
    <cellStyle name="Comma 5 25" xfId="20298"/>
    <cellStyle name="Comma 5 25 2" xfId="2333"/>
    <cellStyle name="Comma 5 25 3" xfId="34003"/>
    <cellStyle name="Comma 5 26" xfId="4822"/>
    <cellStyle name="Comma 5 26 2" xfId="10169"/>
    <cellStyle name="Comma 5 26 3" xfId="28603"/>
    <cellStyle name="Comma 5 27" xfId="49788"/>
    <cellStyle name="Comma 5 27 2" xfId="37362"/>
    <cellStyle name="Comma 5 27 3" xfId="925"/>
    <cellStyle name="Comma 5 28" xfId="20304"/>
    <cellStyle name="Comma 5 28 2" xfId="29597"/>
    <cellStyle name="Comma 5 28 3" xfId="16546"/>
    <cellStyle name="Comma 5 29" xfId="36986"/>
    <cellStyle name="Comma 5 29 2" xfId="48630"/>
    <cellStyle name="Comma 5 29 3" xfId="7153"/>
    <cellStyle name="Comma 5 3" xfId="23784"/>
    <cellStyle name="Comma 5 3 2" xfId="41468"/>
    <cellStyle name="Comma 5 3 2 2" xfId="36191"/>
    <cellStyle name="Comma 5 3 2 3" xfId="53087"/>
    <cellStyle name="Comma 5 3 3" xfId="36035"/>
    <cellStyle name="Comma 5 3 3 2" xfId="37299"/>
    <cellStyle name="Comma 5 3 3 3" xfId="37622"/>
    <cellStyle name="Comma 5 3 4" xfId="24827"/>
    <cellStyle name="Comma 5 3 5" xfId="3469"/>
    <cellStyle name="Comma 5 3 6" xfId="51010"/>
    <cellStyle name="Comma 5 30" xfId="3207"/>
    <cellStyle name="Comma 5 30 2" xfId="8541"/>
    <cellStyle name="Comma 5 30 3" xfId="9756"/>
    <cellStyle name="Comma 5 31" xfId="32524"/>
    <cellStyle name="Comma 5 31 2" xfId="27285"/>
    <cellStyle name="Comma 5 31 3" xfId="29438"/>
    <cellStyle name="Comma 5 32" xfId="22766"/>
    <cellStyle name="Comma 5 32 2" xfId="43489"/>
    <cellStyle name="Comma 5 32 3" xfId="39778"/>
    <cellStyle name="Comma 5 33" xfId="7592"/>
    <cellStyle name="Comma 5 33 2" xfId="10697"/>
    <cellStyle name="Comma 5 33 3" xfId="4963"/>
    <cellStyle name="Comma 5 34" xfId="18197"/>
    <cellStyle name="Comma 5 34 2" xfId="17068"/>
    <cellStyle name="Comma 5 34 3" xfId="47898"/>
    <cellStyle name="Comma 5 35" xfId="28454"/>
    <cellStyle name="Comma 5 35 2" xfId="7655"/>
    <cellStyle name="Comma 5 35 3" xfId="26727"/>
    <cellStyle name="Comma 5 36" xfId="10461"/>
    <cellStyle name="Comma 5 36 2" xfId="38545"/>
    <cellStyle name="Comma 5 36 3" xfId="9672"/>
    <cellStyle name="Comma 5 37" xfId="50934"/>
    <cellStyle name="Comma 5 37 2" xfId="45032"/>
    <cellStyle name="Comma 5 37 3" xfId="5143"/>
    <cellStyle name="Comma 5 38" xfId="41572"/>
    <cellStyle name="Comma 5 38 2" xfId="52245"/>
    <cellStyle name="Comma 5 38 3" xfId="29354"/>
    <cellStyle name="Comma 5 39" xfId="8763"/>
    <cellStyle name="Comma 5 39 2" xfId="45867"/>
    <cellStyle name="Comma 5 39 3" xfId="17070"/>
    <cellStyle name="Comma 5 4" xfId="27400"/>
    <cellStyle name="Comma 5 4 2" xfId="27961"/>
    <cellStyle name="Comma 5 4 2 2" xfId="6420"/>
    <cellStyle name="Comma 5 4 2 3" xfId="16751"/>
    <cellStyle name="Comma 5 4 3" xfId="48054"/>
    <cellStyle name="Comma 5 4 4" xfId="32979"/>
    <cellStyle name="Comma 5 40" xfId="6874"/>
    <cellStyle name="Comma 5 40 2" xfId="25361"/>
    <cellStyle name="Comma 5 40 3" xfId="33366"/>
    <cellStyle name="Comma 5 41" xfId="11830"/>
    <cellStyle name="Comma 5 41 2" xfId="46688"/>
    <cellStyle name="Comma 5 41 3" xfId="8427"/>
    <cellStyle name="Comma 5 42" xfId="35682"/>
    <cellStyle name="Comma 5 42 2" xfId="259"/>
    <cellStyle name="Comma 5 42 3" xfId="5496"/>
    <cellStyle name="Comma 5 43" xfId="31811"/>
    <cellStyle name="Comma 5 43 2" xfId="13665"/>
    <cellStyle name="Comma 5 43 3" xfId="40837"/>
    <cellStyle name="Comma 5 44" xfId="5888"/>
    <cellStyle name="Comma 5 44 2" xfId="10840"/>
    <cellStyle name="Comma 5 44 3" xfId="9407"/>
    <cellStyle name="Comma 5 45" xfId="9227"/>
    <cellStyle name="Comma 5 45 2" xfId="1324"/>
    <cellStyle name="Comma 5 45 3" xfId="7820"/>
    <cellStyle name="Comma 5 46" xfId="31733"/>
    <cellStyle name="Comma 5 46 2" xfId="3582"/>
    <cellStyle name="Comma 5 46 3" xfId="46681"/>
    <cellStyle name="Comma 5 47" xfId="14366"/>
    <cellStyle name="Comma 5 47 2" xfId="20869"/>
    <cellStyle name="Comma 5 47 3" xfId="33692"/>
    <cellStyle name="Comma 5 48" xfId="8503"/>
    <cellStyle name="Comma 5 48 2" xfId="17244"/>
    <cellStyle name="Comma 5 48 3" xfId="32545"/>
    <cellStyle name="Comma 5 49" xfId="46338"/>
    <cellStyle name="Comma 5 49 2" xfId="34562"/>
    <cellStyle name="Comma 5 49 3" xfId="19608"/>
    <cellStyle name="Comma 5 5" xfId="33597"/>
    <cellStyle name="Comma 5 5 2" xfId="8617"/>
    <cellStyle name="Comma 5 5 2 2" xfId="14565"/>
    <cellStyle name="Comma 5 5 2 3" xfId="19172"/>
    <cellStyle name="Comma 5 5 3" xfId="21815"/>
    <cellStyle name="Comma 5 5 4" xfId="31661"/>
    <cellStyle name="Comma 5 50" xfId="13332"/>
    <cellStyle name="Comma 5 50 2" xfId="6628"/>
    <cellStyle name="Comma 5 50 3" xfId="7990"/>
    <cellStyle name="Comma 5 51" xfId="23933"/>
    <cellStyle name="Comma 5 51 2" xfId="26221"/>
    <cellStyle name="Comma 5 51 3" xfId="10699"/>
    <cellStyle name="Comma 5 52" xfId="19824"/>
    <cellStyle name="Comma 5 52 2" xfId="40168"/>
    <cellStyle name="Comma 5 52 3" xfId="29430"/>
    <cellStyle name="Comma 5 53" xfId="23326"/>
    <cellStyle name="Comma 5 53 2" xfId="7253"/>
    <cellStyle name="Comma 5 53 3" xfId="19402"/>
    <cellStyle name="Comma 5 54" xfId="29601"/>
    <cellStyle name="Comma 5 54 2" xfId="23235"/>
    <cellStyle name="Comma 5 54 3" xfId="12463"/>
    <cellStyle name="Comma 5 55" xfId="32756"/>
    <cellStyle name="Comma 5 55 2" xfId="40875"/>
    <cellStyle name="Comma 5 55 3" xfId="19300"/>
    <cellStyle name="Comma 5 56" xfId="4732"/>
    <cellStyle name="Comma 5 57" xfId="30644"/>
    <cellStyle name="Comma 5 58" xfId="16610"/>
    <cellStyle name="Comma 5 6" xfId="36293"/>
    <cellStyle name="Comma 5 6 2" xfId="30413"/>
    <cellStyle name="Comma 5 6 2 2" xfId="17579"/>
    <cellStyle name="Comma 5 6 2 3" xfId="7732"/>
    <cellStyle name="Comma 5 6 3" xfId="22780"/>
    <cellStyle name="Comma 5 6 4" xfId="30866"/>
    <cellStyle name="Comma 5 7" xfId="23154"/>
    <cellStyle name="Comma 5 7 2" xfId="11311"/>
    <cellStyle name="Comma 5 7 3" xfId="33682"/>
    <cellStyle name="Comma 5 8" xfId="20018"/>
    <cellStyle name="Comma 5 8 2" xfId="4352"/>
    <cellStyle name="Comma 5 8 3" xfId="19444"/>
    <cellStyle name="Comma 5 9" xfId="14796"/>
    <cellStyle name="Comma 5 9 2" xfId="37751"/>
    <cellStyle name="Comma 5 9 3" xfId="36005"/>
    <cellStyle name="Comma 5_Cash Cost Real vrs. Budget" xfId="35091"/>
    <cellStyle name="Comma 6" xfId="33694"/>
    <cellStyle name="Comma 6 2" xfId="41280"/>
    <cellStyle name="Comma 6 2 2" xfId="2657"/>
    <cellStyle name="Comma 6 2 3" xfId="20407"/>
    <cellStyle name="Comma 6 2 4" xfId="30972"/>
    <cellStyle name="Comma 6 3" xfId="36953"/>
    <cellStyle name="Comma 6 3 2" xfId="38556"/>
    <cellStyle name="Comma 6 3 3" xfId="18397"/>
    <cellStyle name="Comma 6 4" xfId="11272"/>
    <cellStyle name="Comma 6 4 2" xfId="5109"/>
    <cellStyle name="Comma 6 4 3" xfId="8759"/>
    <cellStyle name="Comma 6 5" xfId="17368"/>
    <cellStyle name="Comma 6 5 2" xfId="13334"/>
    <cellStyle name="Comma 6 5 3" xfId="46806"/>
    <cellStyle name="Comma 6 6" xfId="15472"/>
    <cellStyle name="Comma 6 7" xfId="2649"/>
    <cellStyle name="Comma 6 8" xfId="35787"/>
    <cellStyle name="Comma 7" xfId="12747"/>
    <cellStyle name="Comma 7 2" xfId="11981"/>
    <cellStyle name="Comma 7 3" xfId="11757"/>
    <cellStyle name="Comma 8" xfId="21441"/>
    <cellStyle name="Comma 8 10" xfId="44744"/>
    <cellStyle name="Comma 8 2" xfId="51044"/>
    <cellStyle name="Comma 8 2 2" xfId="38065"/>
    <cellStyle name="Comma 8 2 2 2" xfId="32282"/>
    <cellStyle name="Comma 8 2 2 2 2" xfId="22646"/>
    <cellStyle name="Comma 8 2 2 2 3" xfId="9290"/>
    <cellStyle name="Comma 8 2 2 3" xfId="43157"/>
    <cellStyle name="Comma 8 2 2 4" xfId="46006"/>
    <cellStyle name="Comma 8 2 3" xfId="8071"/>
    <cellStyle name="Comma 8 2 3 2" xfId="39240"/>
    <cellStyle name="Comma 8 2 3 3" xfId="19972"/>
    <cellStyle name="Comma 8 2 4" xfId="36186"/>
    <cellStyle name="Comma 8 2 4 2" xfId="43841"/>
    <cellStyle name="Comma 8 2 4 3" xfId="16197"/>
    <cellStyle name="Comma 8 2 5" xfId="1367"/>
    <cellStyle name="Comma 8 2 5 2" xfId="46525"/>
    <cellStyle name="Comma 8 2 5 3" xfId="28242"/>
    <cellStyle name="Comma 8 2 6" xfId="41149"/>
    <cellStyle name="Comma 8 2 7" xfId="37473"/>
    <cellStyle name="Comma 8 3" xfId="5706"/>
    <cellStyle name="Comma 8 3 2" xfId="26721"/>
    <cellStyle name="Comma 8 3 2 2" xfId="10445"/>
    <cellStyle name="Comma 8 3 2 2 2" xfId="24144"/>
    <cellStyle name="Comma 8 3 2 2 3" xfId="18121"/>
    <cellStyle name="Comma 8 3 2 3" xfId="19038"/>
    <cellStyle name="Comma 8 3 2 4" xfId="8754"/>
    <cellStyle name="Comma 8 3 3" xfId="31076"/>
    <cellStyle name="Comma 8 3 3 2" xfId="177"/>
    <cellStyle name="Comma 8 3 3 3" xfId="33306"/>
    <cellStyle name="Comma 8 3 4" xfId="13071"/>
    <cellStyle name="Comma 8 3 4 2" xfId="42"/>
    <cellStyle name="Comma 8 3 4 3" xfId="18008"/>
    <cellStyle name="Comma 8 3 5" xfId="49592"/>
    <cellStyle name="Comma 8 3 5 2" xfId="1703"/>
    <cellStyle name="Comma 8 3 5 3" xfId="10568"/>
    <cellStyle name="Comma 8 3 6" xfId="30089"/>
    <cellStyle name="Comma 8 3 7" xfId="41071"/>
    <cellStyle name="Comma 8 4" xfId="28186"/>
    <cellStyle name="Comma 8 4 2" xfId="10018"/>
    <cellStyle name="Comma 8 4 2 2" xfId="35405"/>
    <cellStyle name="Comma 8 4 2 3" xfId="44079"/>
    <cellStyle name="Comma 8 4 3" xfId="36069"/>
    <cellStyle name="Comma 8 4 4" xfId="25348"/>
    <cellStyle name="Comma 8 5" xfId="17988"/>
    <cellStyle name="Comma 8 5 2" xfId="49856"/>
    <cellStyle name="Comma 8 5 3" xfId="8186"/>
    <cellStyle name="Comma 8 6" xfId="25198"/>
    <cellStyle name="Comma 8 6 2" xfId="44973"/>
    <cellStyle name="Comma 8 6 3" xfId="25213"/>
    <cellStyle name="Comma 8 7" xfId="6406"/>
    <cellStyle name="Comma 8 7 2" xfId="26112"/>
    <cellStyle name="Comma 8 7 3" xfId="41856"/>
    <cellStyle name="Comma 8 8" xfId="6966"/>
    <cellStyle name="Comma 8 9" xfId="20005"/>
    <cellStyle name="Comma 8_Cash Cost Real vrs. Budget" xfId="38374"/>
    <cellStyle name="Comma 9" xfId="29445"/>
    <cellStyle name="Comma 9 10" xfId="32835"/>
    <cellStyle name="Comma 9 11" xfId="23202"/>
    <cellStyle name="Comma 9 12" xfId="20285"/>
    <cellStyle name="Comma 9 2" xfId="24925"/>
    <cellStyle name="Comma 9 2 10" xfId="10882"/>
    <cellStyle name="Comma 9 2 2" xfId="14098"/>
    <cellStyle name="Comma 9 2 2 2" xfId="39543"/>
    <cellStyle name="Comma 9 2 2 2 2" xfId="6639"/>
    <cellStyle name="Comma 9 2 2 2 3" xfId="31765"/>
    <cellStyle name="Comma 9 2 2 3" xfId="47931"/>
    <cellStyle name="Comma 9 2 2 4" xfId="31047"/>
    <cellStyle name="Comma 9 2 3" xfId="48232"/>
    <cellStyle name="Comma 9 2 3 2" xfId="498"/>
    <cellStyle name="Comma 9 2 3 2 2" xfId="8620"/>
    <cellStyle name="Comma 9 2 3 2 3" xfId="52291"/>
    <cellStyle name="Comma 9 2 3 3" xfId="40623"/>
    <cellStyle name="Comma 9 2 3 4" xfId="16921"/>
    <cellStyle name="Comma 9 2 4" xfId="41254"/>
    <cellStyle name="Comma 9 2 4 2" xfId="11900"/>
    <cellStyle name="Comma 9 2 4 2 2" xfId="30491"/>
    <cellStyle name="Comma 9 2 4 2 3" xfId="46129"/>
    <cellStyle name="Comma 9 2 4 3" xfId="45245"/>
    <cellStyle name="Comma 9 2 4 4" xfId="24529"/>
    <cellStyle name="Comma 9 2 5" xfId="18052"/>
    <cellStyle name="Comma 9 2 5 2" xfId="49737"/>
    <cellStyle name="Comma 9 2 5 2 2" xfId="5396"/>
    <cellStyle name="Comma 9 2 5 2 3" xfId="27147"/>
    <cellStyle name="Comma 9 2 5 3" xfId="26440"/>
    <cellStyle name="Comma 9 2 5 4" xfId="30953"/>
    <cellStyle name="Comma 9 2 6" xfId="15913"/>
    <cellStyle name="Comma 9 2 6 2" xfId="31758"/>
    <cellStyle name="Comma 9 2 6 2 2" xfId="42965"/>
    <cellStyle name="Comma 9 2 6 2 3" xfId="20984"/>
    <cellStyle name="Comma 9 2 6 3" xfId="459"/>
    <cellStyle name="Comma 9 2 6 4" xfId="870"/>
    <cellStyle name="Comma 9 2 7" xfId="28639"/>
    <cellStyle name="Comma 9 2 7 2" xfId="8637"/>
    <cellStyle name="Comma 9 2 7 3" xfId="41354"/>
    <cellStyle name="Comma 9 2 8" xfId="3256"/>
    <cellStyle name="Comma 9 2 8 2" xfId="40114"/>
    <cellStyle name="Comma 9 2 8 3" xfId="35356"/>
    <cellStyle name="Comma 9 2 9" xfId="10998"/>
    <cellStyle name="Comma 9 2_Penasquito - Sulphide" xfId="16679"/>
    <cellStyle name="Comma 9 3" xfId="13328"/>
    <cellStyle name="Comma 9 3 2" xfId="48088"/>
    <cellStyle name="Comma 9 3 2 2" xfId="22446"/>
    <cellStyle name="Comma 9 3 2 3" xfId="22312"/>
    <cellStyle name="Comma 9 3 3" xfId="14325"/>
    <cellStyle name="Comma 9 3 4" xfId="28760"/>
    <cellStyle name="Comma 9 3_Penasquito - Sulphide" xfId="51644"/>
    <cellStyle name="Comma 9 4" xfId="16767"/>
    <cellStyle name="Comma 9 4 2" xfId="2388"/>
    <cellStyle name="Comma 9 4 2 2" xfId="3181"/>
    <cellStyle name="Comma 9 4 2 3" xfId="11583"/>
    <cellStyle name="Comma 9 4 3" xfId="4431"/>
    <cellStyle name="Comma 9 4 4" xfId="36971"/>
    <cellStyle name="Comma 9 4_Penasquito - Sulphide" xfId="17763"/>
    <cellStyle name="Comma 9 5" xfId="21399"/>
    <cellStyle name="Comma 9 5 2" xfId="51070"/>
    <cellStyle name="Comma 9 5 2 2" xfId="32078"/>
    <cellStyle name="Comma 9 5 2 3" xfId="30457"/>
    <cellStyle name="Comma 9 5 3" xfId="32033"/>
    <cellStyle name="Comma 9 5 4" xfId="2954"/>
    <cellStyle name="Comma 9 6" xfId="51990"/>
    <cellStyle name="Comma 9 6 2" xfId="41930"/>
    <cellStyle name="Comma 9 6 2 2" xfId="23524"/>
    <cellStyle name="Comma 9 6 2 3" xfId="31775"/>
    <cellStyle name="Comma 9 6 3" xfId="7414"/>
    <cellStyle name="Comma 9 6 4" xfId="44049"/>
    <cellStyle name="Comma 9 7" xfId="19162"/>
    <cellStyle name="Comma 9 7 2" xfId="33246"/>
    <cellStyle name="Comma 9 7 2 2" xfId="50984"/>
    <cellStyle name="Comma 9 7 2 3" xfId="16036"/>
    <cellStyle name="Comma 9 7 3" xfId="1828"/>
    <cellStyle name="Comma 9 7 4" xfId="31096"/>
    <cellStyle name="Comma 9 8" xfId="32249"/>
    <cellStyle name="Comma 9 8 2" xfId="20109"/>
    <cellStyle name="Comma 9 8 3" xfId="42875"/>
    <cellStyle name="Comma 9 9" xfId="14490"/>
    <cellStyle name="Comma 9 9 2" xfId="2931"/>
    <cellStyle name="Comma 9 9 3" xfId="37672"/>
    <cellStyle name="Comma 9_Marlin" xfId="14667"/>
    <cellStyle name="Comma Cents" xfId="9621"/>
    <cellStyle name="Comma0" xfId="47171"/>
    <cellStyle name="Comma0 - Estilo3" xfId="36213"/>
    <cellStyle name="Comma0 - Modelo1" xfId="2907"/>
    <cellStyle name="Comma0 - Modelo1 2" xfId="17380"/>
    <cellStyle name="Comma0 - Modelo1 2 2" xfId="19662"/>
    <cellStyle name="Comma0 - Modelo1 2 3" xfId="35008"/>
    <cellStyle name="Comma0 - Modelo1 3" xfId="11536"/>
    <cellStyle name="Comma0 - Modelo1 4" xfId="5047"/>
    <cellStyle name="Comma0 - Modelo2" xfId="37465"/>
    <cellStyle name="Comma0 - Modelo2 2" xfId="16675"/>
    <cellStyle name="Comma0 - Modelo2 2 2" xfId="42449"/>
    <cellStyle name="Comma0 - Modelo2 2 3" xfId="31681"/>
    <cellStyle name="Comma0 - Modelo2 3" xfId="35210"/>
    <cellStyle name="Comma0 - Modelo2 4" xfId="27228"/>
    <cellStyle name="Comma0 - Style1" xfId="35515"/>
    <cellStyle name="Comma0 - Style1 2" xfId="18556"/>
    <cellStyle name="Comma0 - Style1 2 2" xfId="36157"/>
    <cellStyle name="Comma0 - Style1 2 3" xfId="36878"/>
    <cellStyle name="Comma0 - Style1 3" xfId="23636"/>
    <cellStyle name="Comma0 - Style1 4" xfId="9001"/>
    <cellStyle name="Comma0 10" xfId="38266"/>
    <cellStyle name="Comma0 10 2" xfId="21199"/>
    <cellStyle name="Comma0 10 3" xfId="18006"/>
    <cellStyle name="Comma0 11" xfId="36948"/>
    <cellStyle name="Comma0 11 2" xfId="13825"/>
    <cellStyle name="Comma0 11 3" xfId="22954"/>
    <cellStyle name="Comma0 12" xfId="39658"/>
    <cellStyle name="Comma0 12 2" xfId="24314"/>
    <cellStyle name="Comma0 12 3" xfId="1184"/>
    <cellStyle name="Comma0 13" xfId="10434"/>
    <cellStyle name="Comma0 13 2" xfId="30321"/>
    <cellStyle name="Comma0 13 3" xfId="34918"/>
    <cellStyle name="Comma0 14" xfId="47437"/>
    <cellStyle name="Comma0 14 2" xfId="36580"/>
    <cellStyle name="Comma0 14 3" xfId="2257"/>
    <cellStyle name="Comma0 15" xfId="48482"/>
    <cellStyle name="Comma0 15 2" xfId="1313"/>
    <cellStyle name="Comma0 15 3" xfId="46576"/>
    <cellStyle name="Comma0 16" xfId="36588"/>
    <cellStyle name="Comma0 16 2" xfId="6845"/>
    <cellStyle name="Comma0 16 3" xfId="25107"/>
    <cellStyle name="Comma0 17" xfId="40710"/>
    <cellStyle name="Comma0 17 2" xfId="34863"/>
    <cellStyle name="Comma0 17 3" xfId="16590"/>
    <cellStyle name="Comma0 18" xfId="4685"/>
    <cellStyle name="Comma0 18 2" xfId="46814"/>
    <cellStyle name="Comma0 18 3" xfId="2861"/>
    <cellStyle name="Comma0 19" xfId="51590"/>
    <cellStyle name="Comma0 19 2" xfId="52096"/>
    <cellStyle name="Comma0 19 3" xfId="19011"/>
    <cellStyle name="Comma0 2" xfId="49287"/>
    <cellStyle name="Comma0 2 2" xfId="44634"/>
    <cellStyle name="Comma0 2 3" xfId="15160"/>
    <cellStyle name="Comma0 2 4" xfId="13575"/>
    <cellStyle name="Comma0 20" xfId="23511"/>
    <cellStyle name="Comma0 20 2" xfId="9850"/>
    <cellStyle name="Comma0 20 3" xfId="3645"/>
    <cellStyle name="Comma0 21" xfId="34791"/>
    <cellStyle name="Comma0 21 2" xfId="19193"/>
    <cellStyle name="Comma0 21 3" xfId="52281"/>
    <cellStyle name="Comma0 22" xfId="27303"/>
    <cellStyle name="Comma0 22 2" xfId="53294"/>
    <cellStyle name="Comma0 22 3" xfId="16932"/>
    <cellStyle name="Comma0 23" xfId="23793"/>
    <cellStyle name="Comma0 23 2" xfId="27751"/>
    <cellStyle name="Comma0 23 3" xfId="35690"/>
    <cellStyle name="Comma0 24" xfId="39064"/>
    <cellStyle name="Comma0 24 2" xfId="32735"/>
    <cellStyle name="Comma0 24 3" xfId="33016"/>
    <cellStyle name="Comma0 25" xfId="26317"/>
    <cellStyle name="Comma0 25 2" xfId="27217"/>
    <cellStyle name="Comma0 25 3" xfId="51384"/>
    <cellStyle name="Comma0 26" xfId="52138"/>
    <cellStyle name="Comma0 26 2" xfId="43832"/>
    <cellStyle name="Comma0 26 3" xfId="46490"/>
    <cellStyle name="Comma0 27" xfId="36901"/>
    <cellStyle name="Comma0 27 2" xfId="43871"/>
    <cellStyle name="Comma0 27 3" xfId="33969"/>
    <cellStyle name="Comma0 28" xfId="35898"/>
    <cellStyle name="Comma0 28 2" xfId="40204"/>
    <cellStyle name="Comma0 28 3" xfId="38147"/>
    <cellStyle name="Comma0 29" xfId="28422"/>
    <cellStyle name="Comma0 29 2" xfId="33034"/>
    <cellStyle name="Comma0 29 3" xfId="805"/>
    <cellStyle name="Comma0 3" xfId="14358"/>
    <cellStyle name="Comma0 3 2" xfId="14727"/>
    <cellStyle name="Comma0 3 2 2" xfId="13977"/>
    <cellStyle name="Comma0 3 2 3" xfId="19652"/>
    <cellStyle name="Comma0 3 3" xfId="39247"/>
    <cellStyle name="Comma0 3 3 2" xfId="16262"/>
    <cellStyle name="Comma0 3 3 3" xfId="4884"/>
    <cellStyle name="Comma0 3 4" xfId="7015"/>
    <cellStyle name="Comma0 3 5" xfId="8499"/>
    <cellStyle name="Comma0 3_Cash Cost Real vrs. Budget" xfId="21764"/>
    <cellStyle name="Comma0 30" xfId="26548"/>
    <cellStyle name="Comma0 30 2" xfId="21247"/>
    <cellStyle name="Comma0 30 3" xfId="34196"/>
    <cellStyle name="Comma0 31" xfId="7901"/>
    <cellStyle name="Comma0 31 2" xfId="25635"/>
    <cellStyle name="Comma0 31 3" xfId="5854"/>
    <cellStyle name="Comma0 32" xfId="42135"/>
    <cellStyle name="Comma0 32 2" xfId="22873"/>
    <cellStyle name="Comma0 32 3" xfId="46552"/>
    <cellStyle name="Comma0 33" xfId="53186"/>
    <cellStyle name="Comma0 33 2" xfId="34587"/>
    <cellStyle name="Comma0 33 3" xfId="52790"/>
    <cellStyle name="Comma0 34" xfId="26480"/>
    <cellStyle name="Comma0 34 2" xfId="28002"/>
    <cellStyle name="Comma0 34 3" xfId="47705"/>
    <cellStyle name="Comma0 35" xfId="45976"/>
    <cellStyle name="Comma0 35 2" xfId="35368"/>
    <cellStyle name="Comma0 35 3" xfId="14378"/>
    <cellStyle name="Comma0 36" xfId="20658"/>
    <cellStyle name="Comma0 36 2" xfId="336"/>
    <cellStyle name="Comma0 36 3" xfId="28298"/>
    <cellStyle name="Comma0 37" xfId="44983"/>
    <cellStyle name="Comma0 37 2" xfId="1722"/>
    <cellStyle name="Comma0 37 2 2" xfId="22408"/>
    <cellStyle name="Comma0 37 2 3" xfId="8238"/>
    <cellStyle name="Comma0 37 3" xfId="12151"/>
    <cellStyle name="Comma0 37 4" xfId="13598"/>
    <cellStyle name="Comma0 37_Cash Cost Real vrs. Budget" xfId="11490"/>
    <cellStyle name="Comma0 38" xfId="39077"/>
    <cellStyle name="Comma0 38 2" xfId="20916"/>
    <cellStyle name="Comma0 38 3" xfId="13378"/>
    <cellStyle name="Comma0 39" xfId="16060"/>
    <cellStyle name="Comma0 39 2" xfId="17571"/>
    <cellStyle name="Comma0 39 3" xfId="4795"/>
    <cellStyle name="Comma0 4" xfId="36980"/>
    <cellStyle name="Comma0 4 2" xfId="20054"/>
    <cellStyle name="Comma0 4 3" xfId="43290"/>
    <cellStyle name="Comma0 40" xfId="6586"/>
    <cellStyle name="Comma0 40 2" xfId="19543"/>
    <cellStyle name="Comma0 40 3" xfId="30980"/>
    <cellStyle name="Comma0 41" xfId="10896"/>
    <cellStyle name="Comma0 41 2" xfId="40508"/>
    <cellStyle name="Comma0 41 3" xfId="36139"/>
    <cellStyle name="Comma0 42" xfId="16801"/>
    <cellStyle name="Comma0 42 2" xfId="36947"/>
    <cellStyle name="Comma0 42 3" xfId="8974"/>
    <cellStyle name="Comma0 43" xfId="31196"/>
    <cellStyle name="Comma0 43 2" xfId="2597"/>
    <cellStyle name="Comma0 43 3" xfId="6472"/>
    <cellStyle name="Comma0 44" xfId="5787"/>
    <cellStyle name="Comma0 44 2" xfId="46093"/>
    <cellStyle name="Comma0 44 3" xfId="8836"/>
    <cellStyle name="Comma0 45" xfId="11140"/>
    <cellStyle name="Comma0 45 2" xfId="33120"/>
    <cellStyle name="Comma0 45 3" xfId="44146"/>
    <cellStyle name="Comma0 46" xfId="3062"/>
    <cellStyle name="Comma0 46 2" xfId="3153"/>
    <cellStyle name="Comma0 46 3" xfId="34756"/>
    <cellStyle name="Comma0 47" xfId="21912"/>
    <cellStyle name="Comma0 47 2" xfId="48071"/>
    <cellStyle name="Comma0 47 3" xfId="42629"/>
    <cellStyle name="Comma0 48" xfId="47634"/>
    <cellStyle name="Comma0 49" xfId="23920"/>
    <cellStyle name="Comma0 5" xfId="11935"/>
    <cellStyle name="Comma0 5 2" xfId="18444"/>
    <cellStyle name="Comma0 5 3" xfId="49433"/>
    <cellStyle name="Comma0 50" xfId="17577"/>
    <cellStyle name="Comma0 51" xfId="36041"/>
    <cellStyle name="Comma0 52" xfId="5853"/>
    <cellStyle name="Comma0 53" xfId="42352"/>
    <cellStyle name="Comma0 54" xfId="1753"/>
    <cellStyle name="Comma0 55" xfId="8589"/>
    <cellStyle name="Comma0 56" xfId="42744"/>
    <cellStyle name="Comma0 6" xfId="44671"/>
    <cellStyle name="Comma0 6 2" xfId="28704"/>
    <cellStyle name="Comma0 6 3" xfId="975"/>
    <cellStyle name="Comma0 7" xfId="42268"/>
    <cellStyle name="Comma0 7 2" xfId="21645"/>
    <cellStyle name="Comma0 7 3" xfId="44831"/>
    <cellStyle name="Comma0 8" xfId="7705"/>
    <cellStyle name="Comma0 8 2" xfId="34573"/>
    <cellStyle name="Comma0 8 3" xfId="49228"/>
    <cellStyle name="Comma0 9" xfId="1479"/>
    <cellStyle name="Comma0 9 2" xfId="15758"/>
    <cellStyle name="Comma0 9 3" xfId="16989"/>
    <cellStyle name="Comma0_2009 MAA 100%" xfId="53121"/>
    <cellStyle name="Comma1" xfId="37688"/>
    <cellStyle name="Comma1 - Estilo1" xfId="29012"/>
    <cellStyle name="Comma1 - Modelo2" xfId="50980"/>
    <cellStyle name="Comma1 - Modelo2 2" xfId="20627"/>
    <cellStyle name="Comma1 - Modelo2 2 2" xfId="30984"/>
    <cellStyle name="Comma1 - Modelo2 2 3" xfId="15616"/>
    <cellStyle name="Comma1 - Modelo2 3" xfId="6353"/>
    <cellStyle name="Comma1 - Modelo2 4" xfId="31499"/>
    <cellStyle name="Comma1 - Style2" xfId="52553"/>
    <cellStyle name="Comma1 - Style2 2" xfId="49413"/>
    <cellStyle name="Comma1 - Style2 2 2" xfId="20445"/>
    <cellStyle name="Comma1 - Style2 2 3" xfId="22835"/>
    <cellStyle name="Comma1 - Style2 3" xfId="22400"/>
    <cellStyle name="Comma1 - Style2 4" xfId="12067"/>
    <cellStyle name="Comma1 2" xfId="20188"/>
    <cellStyle name="Comma1 3" xfId="30239"/>
    <cellStyle name="Comma1 4" xfId="11661"/>
    <cellStyle name="Comma1 5" xfId="30341"/>
    <cellStyle name="Comma1 6" xfId="50955"/>
    <cellStyle name="Comma1 7" xfId="31808"/>
    <cellStyle name="Comma1 8" xfId="34986"/>
    <cellStyle name="Comma1_Cash Cost Real vrs. Budget" xfId="52803"/>
    <cellStyle name="Comma2" xfId="50731"/>
    <cellStyle name="Comma2 10" xfId="43129"/>
    <cellStyle name="Comma2 10 2" xfId="18480"/>
    <cellStyle name="Comma2 10 3" xfId="13166"/>
    <cellStyle name="Comma2 11" xfId="20709"/>
    <cellStyle name="Comma2 11 2" xfId="3572"/>
    <cellStyle name="Comma2 11 3" xfId="41260"/>
    <cellStyle name="Comma2 12" xfId="11513"/>
    <cellStyle name="Comma2 12 2" xfId="19286"/>
    <cellStyle name="Comma2 12 3" xfId="7332"/>
    <cellStyle name="Comma2 13" xfId="10728"/>
    <cellStyle name="Comma2 14" xfId="26428"/>
    <cellStyle name="Comma2 2" xfId="37417"/>
    <cellStyle name="Comma2 2 2" xfId="33983"/>
    <cellStyle name="Comma2 2 3" xfId="21088"/>
    <cellStyle name="Comma2 3" xfId="29329"/>
    <cellStyle name="Comma2 3 2" xfId="24634"/>
    <cellStyle name="Comma2 3 3" xfId="45512"/>
    <cellStyle name="Comma2 4" xfId="48537"/>
    <cellStyle name="Comma2 4 2" xfId="13162"/>
    <cellStyle name="Comma2 4 3" xfId="5603"/>
    <cellStyle name="Comma2 5" xfId="41079"/>
    <cellStyle name="Comma2 5 2" xfId="34572"/>
    <cellStyle name="Comma2 5 3" xfId="56"/>
    <cellStyle name="Comma2 6" xfId="26355"/>
    <cellStyle name="Comma2 6 2" xfId="28485"/>
    <cellStyle name="Comma2 6 3" xfId="3212"/>
    <cellStyle name="Comma2 7" xfId="37440"/>
    <cellStyle name="Comma2 7 2" xfId="44869"/>
    <cellStyle name="Comma2 7 3" xfId="25199"/>
    <cellStyle name="Comma2 8" xfId="11048"/>
    <cellStyle name="Comma2 8 2" xfId="31502"/>
    <cellStyle name="Comma2 8 3" xfId="43208"/>
    <cellStyle name="Comma2 9" xfId="26"/>
    <cellStyle name="Comma2 9 2" xfId="44337"/>
    <cellStyle name="Comma2 9 3" xfId="36324"/>
    <cellStyle name="Comma2_Cash Cost Real vrs. Budget" xfId="14837"/>
    <cellStyle name="Comment" xfId="9123"/>
    <cellStyle name="Comment 2" xfId="46512"/>
    <cellStyle name="Comment 3" xfId="10298"/>
    <cellStyle name="Comments" xfId="39294"/>
    <cellStyle name="CompanyNum" xfId="20397"/>
    <cellStyle name="CompanyNum 10" xfId="35652"/>
    <cellStyle name="CompanyNum 10 2" xfId="1242"/>
    <cellStyle name="CompanyNum 10 3" xfId="41144"/>
    <cellStyle name="CompanyNum 11" xfId="46635"/>
    <cellStyle name="CompanyNum 11 2" xfId="13919"/>
    <cellStyle name="CompanyNum 11 3" xfId="25418"/>
    <cellStyle name="CompanyNum 12" xfId="18711"/>
    <cellStyle name="CompanyNum 12 2" xfId="17653"/>
    <cellStyle name="CompanyNum 12 3" xfId="33799"/>
    <cellStyle name="CompanyNum 13" xfId="49346"/>
    <cellStyle name="CompanyNum 13 2" xfId="14763"/>
    <cellStyle name="CompanyNum 13 3" xfId="33373"/>
    <cellStyle name="CompanyNum 14" xfId="901"/>
    <cellStyle name="CompanyNum 14 2" xfId="31065"/>
    <cellStyle name="CompanyNum 14 3" xfId="50366"/>
    <cellStyle name="CompanyNum 15" xfId="38573"/>
    <cellStyle name="CompanyNum 15 2" xfId="19567"/>
    <cellStyle name="CompanyNum 15 3" xfId="7741"/>
    <cellStyle name="CompanyNum 16" xfId="5416"/>
    <cellStyle name="CompanyNum 16 2" xfId="8867"/>
    <cellStyle name="CompanyNum 16 3" xfId="29580"/>
    <cellStyle name="CompanyNum 17" xfId="10715"/>
    <cellStyle name="CompanyNum 17 2" xfId="52139"/>
    <cellStyle name="CompanyNum 17 3" xfId="36917"/>
    <cellStyle name="CompanyNum 18" xfId="3321"/>
    <cellStyle name="CompanyNum 18 2" xfId="8415"/>
    <cellStyle name="CompanyNum 18 3" xfId="10156"/>
    <cellStyle name="CompanyNum 19" xfId="23316"/>
    <cellStyle name="CompanyNum 19 2" xfId="34550"/>
    <cellStyle name="CompanyNum 19 3" xfId="43543"/>
    <cellStyle name="CompanyNum 2" xfId="16040"/>
    <cellStyle name="CompanyNum 2 2" xfId="38282"/>
    <cellStyle name="CompanyNum 2 2 2" xfId="38056"/>
    <cellStyle name="CompanyNum 2 2 3" xfId="27027"/>
    <cellStyle name="CompanyNum 2 3" xfId="8007"/>
    <cellStyle name="CompanyNum 2 3 2" xfId="16949"/>
    <cellStyle name="CompanyNum 2 3 3" xfId="12093"/>
    <cellStyle name="CompanyNum 2 4" xfId="4599"/>
    <cellStyle name="CompanyNum 2 5" xfId="22990"/>
    <cellStyle name="CompanyNum 20" xfId="42499"/>
    <cellStyle name="CompanyNum 20 2" xfId="44391"/>
    <cellStyle name="CompanyNum 20 3" xfId="46471"/>
    <cellStyle name="CompanyNum 21" xfId="26928"/>
    <cellStyle name="CompanyNum 21 2" xfId="47722"/>
    <cellStyle name="CompanyNum 21 3" xfId="10712"/>
    <cellStyle name="CompanyNum 22" xfId="34903"/>
    <cellStyle name="CompanyNum 22 2" xfId="4097"/>
    <cellStyle name="CompanyNum 22 3" xfId="3182"/>
    <cellStyle name="CompanyNum 23" xfId="20231"/>
    <cellStyle name="CompanyNum 23 2" xfId="48880"/>
    <cellStyle name="CompanyNum 23 3" xfId="10256"/>
    <cellStyle name="CompanyNum 24" xfId="24616"/>
    <cellStyle name="CompanyNum 24 2" xfId="9497"/>
    <cellStyle name="CompanyNum 24 3" xfId="743"/>
    <cellStyle name="CompanyNum 25" xfId="17317"/>
    <cellStyle name="CompanyNum 25 2" xfId="3910"/>
    <cellStyle name="CompanyNum 25 3" xfId="49955"/>
    <cellStyle name="CompanyNum 26" xfId="29958"/>
    <cellStyle name="CompanyNum 26 2" xfId="48755"/>
    <cellStyle name="CompanyNum 26 3" xfId="21225"/>
    <cellStyle name="CompanyNum 27" xfId="9567"/>
    <cellStyle name="CompanyNum 27 2" xfId="28729"/>
    <cellStyle name="CompanyNum 27 3" xfId="48960"/>
    <cellStyle name="CompanyNum 28" xfId="2408"/>
    <cellStyle name="CompanyNum 28 2" xfId="35090"/>
    <cellStyle name="CompanyNum 28 3" xfId="2913"/>
    <cellStyle name="CompanyNum 29" xfId="48338"/>
    <cellStyle name="CompanyNum 29 2" xfId="138"/>
    <cellStyle name="CompanyNum 29 3" xfId="33715"/>
    <cellStyle name="CompanyNum 3" xfId="27629"/>
    <cellStyle name="CompanyNum 3 2" xfId="2091"/>
    <cellStyle name="CompanyNum 3 2 2" xfId="30525"/>
    <cellStyle name="CompanyNum 3 2 3" xfId="45383"/>
    <cellStyle name="CompanyNum 3 3" xfId="27085"/>
    <cellStyle name="CompanyNum 3 4" xfId="20472"/>
    <cellStyle name="CompanyNum 30" xfId="4727"/>
    <cellStyle name="CompanyNum 30 2" xfId="40485"/>
    <cellStyle name="CompanyNum 30 3" xfId="41858"/>
    <cellStyle name="CompanyNum 31" xfId="46059"/>
    <cellStyle name="CompanyNum 31 2" xfId="28566"/>
    <cellStyle name="CompanyNum 31 3" xfId="12324"/>
    <cellStyle name="CompanyNum 32" xfId="30667"/>
    <cellStyle name="CompanyNum 32 2" xfId="29843"/>
    <cellStyle name="CompanyNum 32 3" xfId="42543"/>
    <cellStyle name="CompanyNum 33" xfId="29272"/>
    <cellStyle name="CompanyNum 33 2" xfId="9898"/>
    <cellStyle name="CompanyNum 33 3" xfId="37599"/>
    <cellStyle name="CompanyNum 34" xfId="16218"/>
    <cellStyle name="CompanyNum 34 2" xfId="44755"/>
    <cellStyle name="CompanyNum 34 3" xfId="38038"/>
    <cellStyle name="CompanyNum 35" xfId="2625"/>
    <cellStyle name="CompanyNum 35 2" xfId="37534"/>
    <cellStyle name="CompanyNum 35 3" xfId="17736"/>
    <cellStyle name="CompanyNum 36" xfId="10307"/>
    <cellStyle name="CompanyNum 36 2" xfId="30543"/>
    <cellStyle name="CompanyNum 36 3" xfId="7007"/>
    <cellStyle name="CompanyNum 37" xfId="33286"/>
    <cellStyle name="CompanyNum 37 2" xfId="14541"/>
    <cellStyle name="CompanyNum 37 3" xfId="52254"/>
    <cellStyle name="CompanyNum 38" xfId="6865"/>
    <cellStyle name="CompanyNum 38 2" xfId="2017"/>
    <cellStyle name="CompanyNum 38 3" xfId="123"/>
    <cellStyle name="CompanyNum 39" xfId="3545"/>
    <cellStyle name="CompanyNum 39 2" xfId="23174"/>
    <cellStyle name="CompanyNum 39 3" xfId="11495"/>
    <cellStyle name="CompanyNum 4" xfId="27076"/>
    <cellStyle name="CompanyNum 4 2" xfId="48622"/>
    <cellStyle name="CompanyNum 4 3" xfId="2139"/>
    <cellStyle name="CompanyNum 40" xfId="46410"/>
    <cellStyle name="CompanyNum 40 2" xfId="19970"/>
    <cellStyle name="CompanyNum 40 3" xfId="37244"/>
    <cellStyle name="CompanyNum 41" xfId="39232"/>
    <cellStyle name="CompanyNum 41 2" xfId="9390"/>
    <cellStyle name="CompanyNum 41 3" xfId="38617"/>
    <cellStyle name="CompanyNum 42" xfId="30569"/>
    <cellStyle name="CompanyNum 42 2" xfId="3003"/>
    <cellStyle name="CompanyNum 42 3" xfId="44189"/>
    <cellStyle name="CompanyNum 43" xfId="46846"/>
    <cellStyle name="CompanyNum 43 2" xfId="35953"/>
    <cellStyle name="CompanyNum 43 3" xfId="23581"/>
    <cellStyle name="CompanyNum 44" xfId="9626"/>
    <cellStyle name="CompanyNum 44 2" xfId="30063"/>
    <cellStyle name="CompanyNum 44 3" xfId="10557"/>
    <cellStyle name="CompanyNum 45" xfId="16783"/>
    <cellStyle name="CompanyNum 45 2" xfId="8981"/>
    <cellStyle name="CompanyNum 45 3" xfId="44279"/>
    <cellStyle name="CompanyNum 46" xfId="32460"/>
    <cellStyle name="CompanyNum 46 2" xfId="51872"/>
    <cellStyle name="CompanyNum 46 3" xfId="40131"/>
    <cellStyle name="CompanyNum 47" xfId="51358"/>
    <cellStyle name="CompanyNum 47 2" xfId="48130"/>
    <cellStyle name="CompanyNum 47 3" xfId="17425"/>
    <cellStyle name="CompanyNum 48" xfId="37556"/>
    <cellStyle name="CompanyNum 48 2" xfId="42459"/>
    <cellStyle name="CompanyNum 48 3" xfId="6860"/>
    <cellStyle name="CompanyNum 49" xfId="38297"/>
    <cellStyle name="CompanyNum 5" xfId="32173"/>
    <cellStyle name="CompanyNum 5 2" xfId="20527"/>
    <cellStyle name="CompanyNum 5 3" xfId="18834"/>
    <cellStyle name="CompanyNum 6" xfId="6030"/>
    <cellStyle name="CompanyNum 6 2" xfId="37382"/>
    <cellStyle name="CompanyNum 6 3" xfId="27699"/>
    <cellStyle name="CompanyNum 7" xfId="18065"/>
    <cellStyle name="CompanyNum 7 2" xfId="3892"/>
    <cellStyle name="CompanyNum 7 3" xfId="8679"/>
    <cellStyle name="CompanyNum 8" xfId="35740"/>
    <cellStyle name="CompanyNum 8 2" xfId="8516"/>
    <cellStyle name="CompanyNum 8 3" xfId="38651"/>
    <cellStyle name="CompanyNum 9" xfId="22017"/>
    <cellStyle name="CompanyNum 9 2" xfId="39420"/>
    <cellStyle name="CompanyNum 9 3" xfId="34929"/>
    <cellStyle name="CompanyNum_Cash Cost Real vrs. Budget" xfId="3689"/>
    <cellStyle name="Copied" xfId="47487"/>
    <cellStyle name="Copied 10" xfId="26746"/>
    <cellStyle name="Copied 10 2" xfId="5514"/>
    <cellStyle name="Copied 10 3" xfId="34654"/>
    <cellStyle name="Copied 11" xfId="34484"/>
    <cellStyle name="Copied 11 2" xfId="52758"/>
    <cellStyle name="Copied 11 3" xfId="36586"/>
    <cellStyle name="Copied 12" xfId="28482"/>
    <cellStyle name="Copied 12 2" xfId="29350"/>
    <cellStyle name="Copied 12 3" xfId="25341"/>
    <cellStyle name="Copied 13" xfId="12218"/>
    <cellStyle name="Copied 13 2" xfId="3456"/>
    <cellStyle name="Copied 13 3" xfId="52760"/>
    <cellStyle name="Copied 14" xfId="28984"/>
    <cellStyle name="Copied 14 2" xfId="26217"/>
    <cellStyle name="Copied 14 3" xfId="14432"/>
    <cellStyle name="Copied 15" xfId="27038"/>
    <cellStyle name="Copied 15 2" xfId="31717"/>
    <cellStyle name="Copied 15 3" xfId="15599"/>
    <cellStyle name="Copied 16" xfId="25784"/>
    <cellStyle name="Copied 16 2" xfId="34008"/>
    <cellStyle name="Copied 16 3" xfId="5542"/>
    <cellStyle name="Copied 17" xfId="17300"/>
    <cellStyle name="Copied 17 2" xfId="50072"/>
    <cellStyle name="Copied 17 3" xfId="2438"/>
    <cellStyle name="Copied 18" xfId="48451"/>
    <cellStyle name="Copied 18 2" xfId="35516"/>
    <cellStyle name="Copied 18 3" xfId="14337"/>
    <cellStyle name="Copied 19" xfId="33238"/>
    <cellStyle name="Copied 19 2" xfId="5041"/>
    <cellStyle name="Copied 19 3" xfId="50542"/>
    <cellStyle name="Copied 2" xfId="21527"/>
    <cellStyle name="Copied 2 2" xfId="21655"/>
    <cellStyle name="Copied 2 2 2" xfId="42272"/>
    <cellStyle name="Copied 2 2 3" xfId="16745"/>
    <cellStyle name="Copied 2 3" xfId="45304"/>
    <cellStyle name="Copied 2 4" xfId="6162"/>
    <cellStyle name="Copied 2 5" xfId="19631"/>
    <cellStyle name="Copied 20" xfId="26554"/>
    <cellStyle name="Copied 20 2" xfId="30056"/>
    <cellStyle name="Copied 20 3" xfId="33725"/>
    <cellStyle name="Copied 21" xfId="28165"/>
    <cellStyle name="Copied 21 2" xfId="47125"/>
    <cellStyle name="Copied 21 3" xfId="20214"/>
    <cellStyle name="Copied 22" xfId="27505"/>
    <cellStyle name="Copied 22 2" xfId="9718"/>
    <cellStyle name="Copied 22 3" xfId="26555"/>
    <cellStyle name="Copied 23" xfId="51767"/>
    <cellStyle name="Copied 23 2" xfId="29436"/>
    <cellStyle name="Copied 23 3" xfId="2179"/>
    <cellStyle name="Copied 24" xfId="27448"/>
    <cellStyle name="Copied 24 2" xfId="42228"/>
    <cellStyle name="Copied 24 3" xfId="25039"/>
    <cellStyle name="Copied 25" xfId="38565"/>
    <cellStyle name="Copied 25 2" xfId="51137"/>
    <cellStyle name="Copied 25 3" xfId="38575"/>
    <cellStyle name="Copied 26" xfId="2332"/>
    <cellStyle name="Copied 26 2" xfId="41013"/>
    <cellStyle name="Copied 26 3" xfId="48087"/>
    <cellStyle name="Copied 27" xfId="46024"/>
    <cellStyle name="Copied 27 2" xfId="34162"/>
    <cellStyle name="Copied 27 3" xfId="11153"/>
    <cellStyle name="Copied 28" xfId="49110"/>
    <cellStyle name="Copied 28 2" xfId="6355"/>
    <cellStyle name="Copied 28 3" xfId="1076"/>
    <cellStyle name="Copied 29" xfId="1639"/>
    <cellStyle name="Copied 29 2" xfId="7014"/>
    <cellStyle name="Copied 29 3" xfId="39585"/>
    <cellStyle name="Copied 3" xfId="52499"/>
    <cellStyle name="Copied 3 2" xfId="21029"/>
    <cellStyle name="Copied 3 3" xfId="49846"/>
    <cellStyle name="Copied 3 4" xfId="46749"/>
    <cellStyle name="Copied 30" xfId="7696"/>
    <cellStyle name="Copied 30 2" xfId="8626"/>
    <cellStyle name="Copied 30 3" xfId="9016"/>
    <cellStyle name="Copied 31" xfId="43564"/>
    <cellStyle name="Copied 31 2" xfId="47652"/>
    <cellStyle name="Copied 31 3" xfId="42959"/>
    <cellStyle name="Copied 32" xfId="20637"/>
    <cellStyle name="Copied 32 2" xfId="4938"/>
    <cellStyle name="Copied 32 3" xfId="8538"/>
    <cellStyle name="Copied 33" xfId="33312"/>
    <cellStyle name="Copied 33 2" xfId="52724"/>
    <cellStyle name="Copied 33 3" xfId="45778"/>
    <cellStyle name="Copied 34" xfId="40060"/>
    <cellStyle name="Copied 34 2" xfId="17972"/>
    <cellStyle name="Copied 34 3" xfId="28671"/>
    <cellStyle name="Copied 35" xfId="29629"/>
    <cellStyle name="Copied 35 2" xfId="5636"/>
    <cellStyle name="Copied 35 3" xfId="35701"/>
    <cellStyle name="Copied 36" xfId="16513"/>
    <cellStyle name="Copied 36 2" xfId="4239"/>
    <cellStyle name="Copied 36 3" xfId="10507"/>
    <cellStyle name="Copied 37" xfId="2359"/>
    <cellStyle name="Copied 37 2" xfId="37009"/>
    <cellStyle name="Copied 37 3" xfId="48899"/>
    <cellStyle name="Copied 38" xfId="50582"/>
    <cellStyle name="Copied 38 2" xfId="45484"/>
    <cellStyle name="Copied 38 3" xfId="4542"/>
    <cellStyle name="Copied 39" xfId="26482"/>
    <cellStyle name="Copied 39 2" xfId="13133"/>
    <cellStyle name="Copied 39 3" xfId="12649"/>
    <cellStyle name="Copied 4" xfId="9571"/>
    <cellStyle name="Copied 4 2" xfId="29412"/>
    <cellStyle name="Copied 4 3" xfId="16307"/>
    <cellStyle name="Copied 40" xfId="11917"/>
    <cellStyle name="Copied 40 2" xfId="20325"/>
    <cellStyle name="Copied 40 3" xfId="11301"/>
    <cellStyle name="Copied 41" xfId="2440"/>
    <cellStyle name="Copied 41 2" xfId="28628"/>
    <cellStyle name="Copied 41 3" xfId="49223"/>
    <cellStyle name="Copied 42" xfId="17812"/>
    <cellStyle name="Copied 42 2" xfId="26166"/>
    <cellStyle name="Copied 42 3" xfId="45217"/>
    <cellStyle name="Copied 43" xfId="14791"/>
    <cellStyle name="Copied 43 2" xfId="43741"/>
    <cellStyle name="Copied 43 3" xfId="37951"/>
    <cellStyle name="Copied 44" xfId="32094"/>
    <cellStyle name="Copied 44 2" xfId="43401"/>
    <cellStyle name="Copied 44 3" xfId="53113"/>
    <cellStyle name="Copied 45" xfId="52372"/>
    <cellStyle name="Copied 45 2" xfId="5746"/>
    <cellStyle name="Copied 45 3" xfId="25882"/>
    <cellStyle name="Copied 46" xfId="4166"/>
    <cellStyle name="Copied 46 2" xfId="45117"/>
    <cellStyle name="Copied 46 3" xfId="18123"/>
    <cellStyle name="Copied 47" xfId="1410"/>
    <cellStyle name="Copied 47 2" xfId="22052"/>
    <cellStyle name="Copied 47 3" xfId="43075"/>
    <cellStyle name="Copied 48" xfId="35501"/>
    <cellStyle name="Copied 48 2" xfId="42164"/>
    <cellStyle name="Copied 48 3" xfId="19189"/>
    <cellStyle name="Copied 49" xfId="48608"/>
    <cellStyle name="Copied 49 2" xfId="12457"/>
    <cellStyle name="Copied 49 3" xfId="24950"/>
    <cellStyle name="Copied 5" xfId="43968"/>
    <cellStyle name="Copied 5 2" xfId="51395"/>
    <cellStyle name="Copied 5 3" xfId="32681"/>
    <cellStyle name="Copied 50" xfId="16518"/>
    <cellStyle name="Copied 51" xfId="41129"/>
    <cellStyle name="Copied 52" xfId="623"/>
    <cellStyle name="Copied 6" xfId="39949"/>
    <cellStyle name="Copied 6 2" xfId="8143"/>
    <cellStyle name="Copied 6 3" xfId="29074"/>
    <cellStyle name="Copied 7" xfId="16981"/>
    <cellStyle name="Copied 7 2" xfId="49088"/>
    <cellStyle name="Copied 7 3" xfId="14267"/>
    <cellStyle name="Copied 8" xfId="37012"/>
    <cellStyle name="Copied 8 2" xfId="637"/>
    <cellStyle name="Copied 8 3" xfId="36512"/>
    <cellStyle name="Copied 9" xfId="15138"/>
    <cellStyle name="Copied 9 2" xfId="33275"/>
    <cellStyle name="Copied 9 3" xfId="22889"/>
    <cellStyle name="Copied_Cash Cost Real vrs. Budget" xfId="3502"/>
    <cellStyle name="Correcto" xfId="34153"/>
    <cellStyle name="Curren - Style2" xfId="40659"/>
    <cellStyle name="Curren - Style2 10" xfId="4421"/>
    <cellStyle name="Curren - Style2 10 2" xfId="36097"/>
    <cellStyle name="Curren - Style2 10 3" xfId="33575"/>
    <cellStyle name="Curren - Style2 11" xfId="29396"/>
    <cellStyle name="Curren - Style2 11 2" xfId="39164"/>
    <cellStyle name="Curren - Style2 11 3" xfId="52459"/>
    <cellStyle name="Curren - Style2 12" xfId="46590"/>
    <cellStyle name="Curren - Style2 12 2" xfId="41879"/>
    <cellStyle name="Curren - Style2 12 3" xfId="39894"/>
    <cellStyle name="Curren - Style2 13" xfId="49160"/>
    <cellStyle name="Curren - Style2 13 2" xfId="32590"/>
    <cellStyle name="Curren - Style2 13 3" xfId="43664"/>
    <cellStyle name="Curren - Style2 14" xfId="16531"/>
    <cellStyle name="Curren - Style2 14 2" xfId="50287"/>
    <cellStyle name="Curren - Style2 14 3" xfId="4284"/>
    <cellStyle name="Curren - Style2 15" xfId="23994"/>
    <cellStyle name="Curren - Style2 15 2" xfId="17919"/>
    <cellStyle name="Curren - Style2 15 3" xfId="48841"/>
    <cellStyle name="Curren - Style2 16" xfId="48620"/>
    <cellStyle name="Curren - Style2 16 2" xfId="28275"/>
    <cellStyle name="Curren - Style2 16 3" xfId="39681"/>
    <cellStyle name="Curren - Style2 17" xfId="7087"/>
    <cellStyle name="Curren - Style2 17 2" xfId="19732"/>
    <cellStyle name="Curren - Style2 17 3" xfId="22089"/>
    <cellStyle name="Curren - Style2 18" xfId="35243"/>
    <cellStyle name="Curren - Style2 18 2" xfId="26688"/>
    <cellStyle name="Curren - Style2 18 3" xfId="4462"/>
    <cellStyle name="Curren - Style2 19" xfId="28421"/>
    <cellStyle name="Curren - Style2 19 2" xfId="3363"/>
    <cellStyle name="Curren - Style2 19 3" xfId="837"/>
    <cellStyle name="Curren - Style2 2" xfId="25826"/>
    <cellStyle name="Curren - Style2 2 2" xfId="51667"/>
    <cellStyle name="Curren - Style2 2 2 2" xfId="38542"/>
    <cellStyle name="Curren - Style2 2 2 3" xfId="12666"/>
    <cellStyle name="Curren - Style2 2 3" xfId="29322"/>
    <cellStyle name="Curren - Style2 2 4" xfId="24815"/>
    <cellStyle name="Curren - Style2 20" xfId="44942"/>
    <cellStyle name="Curren - Style2 20 2" xfId="6105"/>
    <cellStyle name="Curren - Style2 20 3" xfId="20479"/>
    <cellStyle name="Curren - Style2 21" xfId="31018"/>
    <cellStyle name="Curren - Style2 21 2" xfId="38593"/>
    <cellStyle name="Curren - Style2 21 3" xfId="46959"/>
    <cellStyle name="Curren - Style2 22" xfId="21628"/>
    <cellStyle name="Curren - Style2 22 2" xfId="30159"/>
    <cellStyle name="Curren - Style2 22 3" xfId="17809"/>
    <cellStyle name="Curren - Style2 23" xfId="22905"/>
    <cellStyle name="Curren - Style2 23 2" xfId="7983"/>
    <cellStyle name="Curren - Style2 23 3" xfId="9406"/>
    <cellStyle name="Curren - Style2 24" xfId="18586"/>
    <cellStyle name="Curren - Style2 24 2" xfId="52163"/>
    <cellStyle name="Curren - Style2 24 3" xfId="50449"/>
    <cellStyle name="Curren - Style2 25" xfId="12837"/>
    <cellStyle name="Curren - Style2 25 2" xfId="16713"/>
    <cellStyle name="Curren - Style2 25 3" xfId="4475"/>
    <cellStyle name="Curren - Style2 26" xfId="17266"/>
    <cellStyle name="Curren - Style2 26 2" xfId="16915"/>
    <cellStyle name="Curren - Style2 26 3" xfId="17595"/>
    <cellStyle name="Curren - Style2 27" xfId="9402"/>
    <cellStyle name="Curren - Style2 27 2" xfId="3497"/>
    <cellStyle name="Curren - Style2 27 3" xfId="41691"/>
    <cellStyle name="Curren - Style2 28" xfId="34324"/>
    <cellStyle name="Curren - Style2 28 2" xfId="37043"/>
    <cellStyle name="Curren - Style2 28 3" xfId="40555"/>
    <cellStyle name="Curren - Style2 29" xfId="24659"/>
    <cellStyle name="Curren - Style2 29 2" xfId="32300"/>
    <cellStyle name="Curren - Style2 29 3" xfId="50712"/>
    <cellStyle name="Curren - Style2 3" xfId="15711"/>
    <cellStyle name="Curren - Style2 3 2" xfId="22602"/>
    <cellStyle name="Curren - Style2 3 3" xfId="40642"/>
    <cellStyle name="Curren - Style2 30" xfId="18192"/>
    <cellStyle name="Curren - Style2 30 2" xfId="20433"/>
    <cellStyle name="Curren - Style2 30 3" xfId="17219"/>
    <cellStyle name="Curren - Style2 31" xfId="29166"/>
    <cellStyle name="Curren - Style2 31 2" xfId="15391"/>
    <cellStyle name="Curren - Style2 31 3" xfId="24753"/>
    <cellStyle name="Curren - Style2 32" xfId="29090"/>
    <cellStyle name="Curren - Style2 32 2" xfId="43066"/>
    <cellStyle name="Curren - Style2 32 3" xfId="37147"/>
    <cellStyle name="Curren - Style2 33" xfId="1485"/>
    <cellStyle name="Curren - Style2 33 2" xfId="39573"/>
    <cellStyle name="Curren - Style2 33 3" xfId="22625"/>
    <cellStyle name="Curren - Style2 34" xfId="48848"/>
    <cellStyle name="Curren - Style2 34 2" xfId="20066"/>
    <cellStyle name="Curren - Style2 34 3" xfId="34301"/>
    <cellStyle name="Curren - Style2 35" xfId="45334"/>
    <cellStyle name="Curren - Style2 35 2" xfId="49855"/>
    <cellStyle name="Curren - Style2 35 3" xfId="18893"/>
    <cellStyle name="Curren - Style2 36" xfId="7133"/>
    <cellStyle name="Curren - Style2 36 2" xfId="33904"/>
    <cellStyle name="Curren - Style2 36 3" xfId="12970"/>
    <cellStyle name="Curren - Style2 37" xfId="35825"/>
    <cellStyle name="Curren - Style2 37 2" xfId="40216"/>
    <cellStyle name="Curren - Style2 37 3" xfId="39506"/>
    <cellStyle name="Curren - Style2 38" xfId="17615"/>
    <cellStyle name="Curren - Style2 38 2" xfId="28477"/>
    <cellStyle name="Curren - Style2 38 3" xfId="4672"/>
    <cellStyle name="Curren - Style2 39" xfId="23183"/>
    <cellStyle name="Curren - Style2 39 2" xfId="12581"/>
    <cellStyle name="Curren - Style2 39 3" xfId="25235"/>
    <cellStyle name="Curren - Style2 4" xfId="50826"/>
    <cellStyle name="Curren - Style2 4 2" xfId="20082"/>
    <cellStyle name="Curren - Style2 4 3" xfId="35186"/>
    <cellStyle name="Curren - Style2 40" xfId="26704"/>
    <cellStyle name="Curren - Style2 40 2" xfId="17708"/>
    <cellStyle name="Curren - Style2 40 3" xfId="14179"/>
    <cellStyle name="Curren - Style2 41" xfId="4885"/>
    <cellStyle name="Curren - Style2 41 2" xfId="4870"/>
    <cellStyle name="Curren - Style2 41 3" xfId="26703"/>
    <cellStyle name="Curren - Style2 42" xfId="45545"/>
    <cellStyle name="Curren - Style2 42 2" xfId="52749"/>
    <cellStyle name="Curren - Style2 42 3" xfId="16840"/>
    <cellStyle name="Curren - Style2 43" xfId="23288"/>
    <cellStyle name="Curren - Style2 43 2" xfId="43181"/>
    <cellStyle name="Curren - Style2 43 3" xfId="29377"/>
    <cellStyle name="Curren - Style2 44" xfId="43325"/>
    <cellStyle name="Curren - Style2 44 2" xfId="39567"/>
    <cellStyle name="Curren - Style2 44 3" xfId="28771"/>
    <cellStyle name="Curren - Style2 45" xfId="16407"/>
    <cellStyle name="Curren - Style2 45 2" xfId="8744"/>
    <cellStyle name="Curren - Style2 45 3" xfId="32868"/>
    <cellStyle name="Curren - Style2 46" xfId="9466"/>
    <cellStyle name="Curren - Style2 46 2" xfId="33634"/>
    <cellStyle name="Curren - Style2 46 3" xfId="33035"/>
    <cellStyle name="Curren - Style2 47" xfId="5756"/>
    <cellStyle name="Curren - Style2 47 2" xfId="22952"/>
    <cellStyle name="Curren - Style2 47 3" xfId="47632"/>
    <cellStyle name="Curren - Style2 48" xfId="46451"/>
    <cellStyle name="Curren - Style2 49" xfId="31864"/>
    <cellStyle name="Curren - Style2 5" xfId="3326"/>
    <cellStyle name="Curren - Style2 5 2" xfId="67"/>
    <cellStyle name="Curren - Style2 5 3" xfId="40442"/>
    <cellStyle name="Curren - Style2 50" xfId="24456"/>
    <cellStyle name="Curren - Style2 6" xfId="28299"/>
    <cellStyle name="Curren - Style2 6 2" xfId="4555"/>
    <cellStyle name="Curren - Style2 6 3" xfId="32370"/>
    <cellStyle name="Curren - Style2 7" xfId="11675"/>
    <cellStyle name="Curren - Style2 7 2" xfId="14303"/>
    <cellStyle name="Curren - Style2 7 3" xfId="33111"/>
    <cellStyle name="Curren - Style2 8" xfId="44635"/>
    <cellStyle name="Curren - Style2 8 2" xfId="8553"/>
    <cellStyle name="Curren - Style2 8 3" xfId="33391"/>
    <cellStyle name="Curren - Style2 9" xfId="22483"/>
    <cellStyle name="Curren - Style2 9 2" xfId="7477"/>
    <cellStyle name="Curren - Style2 9 3" xfId="21749"/>
    <cellStyle name="Curren - Style2_Cash Cost Real vrs. Budget" xfId="31187"/>
    <cellStyle name="Currency .000" xfId="30650"/>
    <cellStyle name="Currency (0)" xfId="53022"/>
    <cellStyle name="Currency (2)" xfId="24427"/>
    <cellStyle name="Currency [00]" xfId="36331"/>
    <cellStyle name="Currency [00] 2" xfId="22845"/>
    <cellStyle name="Currency [00] 2 2" xfId="11555"/>
    <cellStyle name="Currency [00] 2 2 2" xfId="33423"/>
    <cellStyle name="Currency [00] 2 2 3" xfId="8783"/>
    <cellStyle name="Currency [00] 2 3" xfId="51"/>
    <cellStyle name="Currency [00] 2 4" xfId="49418"/>
    <cellStyle name="Currency [00] 2 5" xfId="11013"/>
    <cellStyle name="Currency [00] 3" xfId="31186"/>
    <cellStyle name="Currency [00] 3 2" xfId="37339"/>
    <cellStyle name="Currency [00] 3 3" xfId="41009"/>
    <cellStyle name="Currency [00] 3 4" xfId="20704"/>
    <cellStyle name="Currency [00] 4" xfId="10070"/>
    <cellStyle name="Currency [00] 5" xfId="26789"/>
    <cellStyle name="Currency [00]_1) Waterfall Graph OPEX Plant" xfId="3064"/>
    <cellStyle name="Currency [0ঢ়" xfId="28349"/>
    <cellStyle name="Currency [1]" xfId="32017"/>
    <cellStyle name="Currency [2]" xfId="7980"/>
    <cellStyle name="Currency [2] 2" xfId="32953"/>
    <cellStyle name="Currency [2] 2 10" xfId="36179"/>
    <cellStyle name="Currency [2] 2 10 2" xfId="37585"/>
    <cellStyle name="Currency [2] 2 10 2 2" xfId="8838"/>
    <cellStyle name="Currency [2] 2 10 2 3" xfId="19411"/>
    <cellStyle name="Currency [2] 2 10 3" xfId="42579"/>
    <cellStyle name="Currency [2] 2 10 4" xfId="43933"/>
    <cellStyle name="Currency [2] 2 11" xfId="40666"/>
    <cellStyle name="Currency [2] 2 11 2" xfId="23938"/>
    <cellStyle name="Currency [2] 2 11 2 2" xfId="35797"/>
    <cellStyle name="Currency [2] 2 11 2 3" xfId="22189"/>
    <cellStyle name="Currency [2] 2 11 3" xfId="34669"/>
    <cellStyle name="Currency [2] 2 11 4" xfId="38610"/>
    <cellStyle name="Currency [2] 2 12" xfId="7805"/>
    <cellStyle name="Currency [2] 2 12 2" xfId="30712"/>
    <cellStyle name="Currency [2] 2 12 2 2" xfId="1771"/>
    <cellStyle name="Currency [2] 2 12 2 3" xfId="47884"/>
    <cellStyle name="Currency [2] 2 12 3" xfId="8659"/>
    <cellStyle name="Currency [2] 2 12 4" xfId="42006"/>
    <cellStyle name="Currency [2] 2 13" xfId="31547"/>
    <cellStyle name="Currency [2] 2 13 2" xfId="5625"/>
    <cellStyle name="Currency [2] 2 13 2 2" xfId="44926"/>
    <cellStyle name="Currency [2] 2 13 2 3" xfId="25315"/>
    <cellStyle name="Currency [2] 2 13 3" xfId="3712"/>
    <cellStyle name="Currency [2] 2 13 4" xfId="30448"/>
    <cellStyle name="Currency [2] 2 14" xfId="21577"/>
    <cellStyle name="Currency [2] 2 14 2" xfId="12030"/>
    <cellStyle name="Currency [2] 2 14 2 2" xfId="45755"/>
    <cellStyle name="Currency [2] 2 14 2 3" xfId="17987"/>
    <cellStyle name="Currency [2] 2 14 3" xfId="38250"/>
    <cellStyle name="Currency [2] 2 14 4" xfId="23082"/>
    <cellStyle name="Currency [2] 2 15" xfId="1714"/>
    <cellStyle name="Currency [2] 2 15 2" xfId="19839"/>
    <cellStyle name="Currency [2] 2 15 3" xfId="42995"/>
    <cellStyle name="Currency [2] 2 16" xfId="32366"/>
    <cellStyle name="Currency [2] 2 17" xfId="49230"/>
    <cellStyle name="Currency [2] 2 2" xfId="6988"/>
    <cellStyle name="Currency [2] 2 2 10" xfId="50685"/>
    <cellStyle name="Currency [2] 2 2 10 2" xfId="39553"/>
    <cellStyle name="Currency [2] 2 2 10 2 2" xfId="2276"/>
    <cellStyle name="Currency [2] 2 2 10 2 3" xfId="19390"/>
    <cellStyle name="Currency [2] 2 2 10 3" xfId="7612"/>
    <cellStyle name="Currency [2] 2 2 10 4" xfId="2899"/>
    <cellStyle name="Currency [2] 2 2 11" xfId="37391"/>
    <cellStyle name="Currency [2] 2 2 11 2" xfId="41720"/>
    <cellStyle name="Currency [2] 2 2 11 2 2" xfId="22882"/>
    <cellStyle name="Currency [2] 2 2 11 2 3" xfId="34874"/>
    <cellStyle name="Currency [2] 2 2 11 3" xfId="47055"/>
    <cellStyle name="Currency [2] 2 2 11 4" xfId="1401"/>
    <cellStyle name="Currency [2] 2 2 12" xfId="32047"/>
    <cellStyle name="Currency [2] 2 2 12 2" xfId="16777"/>
    <cellStyle name="Currency [2] 2 2 12 2 2" xfId="3209"/>
    <cellStyle name="Currency [2] 2 2 12 2 3" xfId="15738"/>
    <cellStyle name="Currency [2] 2 2 12 3" xfId="38968"/>
    <cellStyle name="Currency [2] 2 2 12 4" xfId="19873"/>
    <cellStyle name="Currency [2] 2 2 13" xfId="19558"/>
    <cellStyle name="Currency [2] 2 2 13 2" xfId="53015"/>
    <cellStyle name="Currency [2] 2 2 13 2 2" xfId="51013"/>
    <cellStyle name="Currency [2] 2 2 13 2 3" xfId="44188"/>
    <cellStyle name="Currency [2] 2 2 13 3" xfId="41460"/>
    <cellStyle name="Currency [2] 2 2 13 4" xfId="43072"/>
    <cellStyle name="Currency [2] 2 2 14" xfId="48732"/>
    <cellStyle name="Currency [2] 2 2 14 2" xfId="34057"/>
    <cellStyle name="Currency [2] 2 2 14 2 2" xfId="4238"/>
    <cellStyle name="Currency [2] 2 2 14 2 3" xfId="24924"/>
    <cellStyle name="Currency [2] 2 2 14 3" xfId="13558"/>
    <cellStyle name="Currency [2] 2 2 14 4" xfId="23884"/>
    <cellStyle name="Currency [2] 2 2 15" xfId="25893"/>
    <cellStyle name="Currency [2] 2 2 15 2" xfId="37437"/>
    <cellStyle name="Currency [2] 2 2 15 2 2" xfId="22191"/>
    <cellStyle name="Currency [2] 2 2 15 2 3" xfId="21149"/>
    <cellStyle name="Currency [2] 2 2 15 3" xfId="10976"/>
    <cellStyle name="Currency [2] 2 2 15 4" xfId="35828"/>
    <cellStyle name="Currency [2] 2 2 16" xfId="2429"/>
    <cellStyle name="Currency [2] 2 2 16 2" xfId="28991"/>
    <cellStyle name="Currency [2] 2 2 16 2 2" xfId="19163"/>
    <cellStyle name="Currency [2] 2 2 16 2 3" xfId="36429"/>
    <cellStyle name="Currency [2] 2 2 16 3" xfId="42673"/>
    <cellStyle name="Currency [2] 2 2 16 4" xfId="30619"/>
    <cellStyle name="Currency [2] 2 2 17" xfId="32882"/>
    <cellStyle name="Currency [2] 2 2 17 2" xfId="38954"/>
    <cellStyle name="Currency [2] 2 2 17 2 2" xfId="18466"/>
    <cellStyle name="Currency [2] 2 2 17 2 3" xfId="45964"/>
    <cellStyle name="Currency [2] 2 2 17 3" xfId="24248"/>
    <cellStyle name="Currency [2] 2 2 17 4" xfId="23578"/>
    <cellStyle name="Currency [2] 2 2 18" xfId="39558"/>
    <cellStyle name="Currency [2] 2 2 18 2" xfId="12119"/>
    <cellStyle name="Currency [2] 2 2 18 2 2" xfId="33696"/>
    <cellStyle name="Currency [2] 2 2 18 2 3" xfId="20928"/>
    <cellStyle name="Currency [2] 2 2 18 3" xfId="29508"/>
    <cellStyle name="Currency [2] 2 2 18 4" xfId="32943"/>
    <cellStyle name="Currency [2] 2 2 19" xfId="1696"/>
    <cellStyle name="Currency [2] 2 2 19 2" xfId="26082"/>
    <cellStyle name="Currency [2] 2 2 19 2 2" xfId="27822"/>
    <cellStyle name="Currency [2] 2 2 19 2 3" xfId="16435"/>
    <cellStyle name="Currency [2] 2 2 19 3" xfId="19306"/>
    <cellStyle name="Currency [2] 2 2 19 4" xfId="19553"/>
    <cellStyle name="Currency [2] 2 2 2" xfId="4296"/>
    <cellStyle name="Currency [2] 2 2 2 2" xfId="16924"/>
    <cellStyle name="Currency [2] 2 2 2 2 2" xfId="10643"/>
    <cellStyle name="Currency [2] 2 2 2 2 3" xfId="9414"/>
    <cellStyle name="Currency [2] 2 2 2 3" xfId="21905"/>
    <cellStyle name="Currency [2] 2 2 2 4" xfId="15049"/>
    <cellStyle name="Currency [2] 2 2 20" xfId="17366"/>
    <cellStyle name="Currency [2] 2 2 20 2" xfId="36585"/>
    <cellStyle name="Currency [2] 2 2 20 2 2" xfId="11658"/>
    <cellStyle name="Currency [2] 2 2 20 2 3" xfId="32651"/>
    <cellStyle name="Currency [2] 2 2 20 3" xfId="395"/>
    <cellStyle name="Currency [2] 2 2 20 4" xfId="23635"/>
    <cellStyle name="Currency [2] 2 2 21" xfId="6735"/>
    <cellStyle name="Currency [2] 2 2 21 2" xfId="8676"/>
    <cellStyle name="Currency [2] 2 2 21 3" xfId="41437"/>
    <cellStyle name="Currency [2] 2 2 22" xfId="19396"/>
    <cellStyle name="Currency [2] 2 2 23" xfId="15397"/>
    <cellStyle name="Currency [2] 2 2 3" xfId="44633"/>
    <cellStyle name="Currency [2] 2 2 3 2" xfId="44684"/>
    <cellStyle name="Currency [2] 2 2 3 2 2" xfId="52416"/>
    <cellStyle name="Currency [2] 2 2 3 2 3" xfId="31401"/>
    <cellStyle name="Currency [2] 2 2 3 3" xfId="27484"/>
    <cellStyle name="Currency [2] 2 2 3 4" xfId="47047"/>
    <cellStyle name="Currency [2] 2 2 4" xfId="17324"/>
    <cellStyle name="Currency [2] 2 2 4 2" xfId="33113"/>
    <cellStyle name="Currency [2] 2 2 4 2 2" xfId="43799"/>
    <cellStyle name="Currency [2] 2 2 4 2 3" xfId="16324"/>
    <cellStyle name="Currency [2] 2 2 4 3" xfId="14473"/>
    <cellStyle name="Currency [2] 2 2 4 4" xfId="3356"/>
    <cellStyle name="Currency [2] 2 2 5" xfId="39712"/>
    <cellStyle name="Currency [2] 2 2 5 2" xfId="15674"/>
    <cellStyle name="Currency [2] 2 2 5 2 2" xfId="43967"/>
    <cellStyle name="Currency [2] 2 2 5 2 3" xfId="7195"/>
    <cellStyle name="Currency [2] 2 2 5 3" xfId="14609"/>
    <cellStyle name="Currency [2] 2 2 5 4" xfId="35786"/>
    <cellStyle name="Currency [2] 2 2 6" xfId="13350"/>
    <cellStyle name="Currency [2] 2 2 6 2" xfId="49789"/>
    <cellStyle name="Currency [2] 2 2 6 2 2" xfId="51043"/>
    <cellStyle name="Currency [2] 2 2 6 2 3" xfId="14069"/>
    <cellStyle name="Currency [2] 2 2 6 3" xfId="49764"/>
    <cellStyle name="Currency [2] 2 2 6 4" xfId="17247"/>
    <cellStyle name="Currency [2] 2 2 7" xfId="13015"/>
    <cellStyle name="Currency [2] 2 2 7 2" xfId="40294"/>
    <cellStyle name="Currency [2] 2 2 7 2 2" xfId="5243"/>
    <cellStyle name="Currency [2] 2 2 7 2 3" xfId="26859"/>
    <cellStyle name="Currency [2] 2 2 7 3" xfId="29007"/>
    <cellStyle name="Currency [2] 2 2 7 4" xfId="26908"/>
    <cellStyle name="Currency [2] 2 2 8" xfId="45"/>
    <cellStyle name="Currency [2] 2 2 8 2" xfId="13652"/>
    <cellStyle name="Currency [2] 2 2 8 2 2" xfId="16076"/>
    <cellStyle name="Currency [2] 2 2 8 2 3" xfId="37680"/>
    <cellStyle name="Currency [2] 2 2 8 3" xfId="7214"/>
    <cellStyle name="Currency [2] 2 2 8 4" xfId="22256"/>
    <cellStyle name="Currency [2] 2 2 9" xfId="3772"/>
    <cellStyle name="Currency [2] 2 2 9 2" xfId="21350"/>
    <cellStyle name="Currency [2] 2 2 9 2 2" xfId="33648"/>
    <cellStyle name="Currency [2] 2 2 9 2 3" xfId="35901"/>
    <cellStyle name="Currency [2] 2 2 9 3" xfId="10556"/>
    <cellStyle name="Currency [2] 2 2 9 4" xfId="27565"/>
    <cellStyle name="Currency [2] 2 3" xfId="4791"/>
    <cellStyle name="Currency [2] 2 3 2" xfId="2036"/>
    <cellStyle name="Currency [2] 2 3 2 2" xfId="40828"/>
    <cellStyle name="Currency [2] 2 3 2 3" xfId="9980"/>
    <cellStyle name="Currency [2] 2 3 3" xfId="39291"/>
    <cellStyle name="Currency [2] 2 3 4" xfId="34221"/>
    <cellStyle name="Currency [2] 2 4" xfId="53326"/>
    <cellStyle name="Currency [2] 2 4 2" xfId="19458"/>
    <cellStyle name="Currency [2] 2 4 2 2" xfId="4222"/>
    <cellStyle name="Currency [2] 2 4 2 3" xfId="23297"/>
    <cellStyle name="Currency [2] 2 4 3" xfId="18955"/>
    <cellStyle name="Currency [2] 2 4 4" xfId="49336"/>
    <cellStyle name="Currency [2] 2 5" xfId="42827"/>
    <cellStyle name="Currency [2] 2 5 2" xfId="32229"/>
    <cellStyle name="Currency [2] 2 5 2 2" xfId="36370"/>
    <cellStyle name="Currency [2] 2 5 2 3" xfId="15203"/>
    <cellStyle name="Currency [2] 2 5 3" xfId="51066"/>
    <cellStyle name="Currency [2] 2 5 4" xfId="263"/>
    <cellStyle name="Currency [2] 2 6" xfId="12841"/>
    <cellStyle name="Currency [2] 2 6 2" xfId="29028"/>
    <cellStyle name="Currency [2] 2 6 2 2" xfId="3203"/>
    <cellStyle name="Currency [2] 2 6 2 3" xfId="5917"/>
    <cellStyle name="Currency [2] 2 6 3" xfId="32737"/>
    <cellStyle name="Currency [2] 2 6 4" xfId="30517"/>
    <cellStyle name="Currency [2] 2 7" xfId="1406"/>
    <cellStyle name="Currency [2] 2 7 2" xfId="47371"/>
    <cellStyle name="Currency [2] 2 7 2 2" xfId="20261"/>
    <cellStyle name="Currency [2] 2 7 2 3" xfId="27554"/>
    <cellStyle name="Currency [2] 2 7 3" xfId="2273"/>
    <cellStyle name="Currency [2] 2 7 4" xfId="8413"/>
    <cellStyle name="Currency [2] 2 8" xfId="42674"/>
    <cellStyle name="Currency [2] 2 8 2" xfId="42546"/>
    <cellStyle name="Currency [2] 2 8 2 2" xfId="37489"/>
    <cellStyle name="Currency [2] 2 8 2 3" xfId="9074"/>
    <cellStyle name="Currency [2] 2 8 3" xfId="16685"/>
    <cellStyle name="Currency [2] 2 8 4" xfId="39916"/>
    <cellStyle name="Currency [2] 2 9" xfId="37908"/>
    <cellStyle name="Currency [2] 2 9 2" xfId="16292"/>
    <cellStyle name="Currency [2] 2 9 2 2" xfId="52053"/>
    <cellStyle name="Currency [2] 2 9 2 3" xfId="10576"/>
    <cellStyle name="Currency [2] 2 9 3" xfId="21391"/>
    <cellStyle name="Currency [2] 2 9 4" xfId="13080"/>
    <cellStyle name="Currency [2] 3" xfId="34661"/>
    <cellStyle name="Currency [2] 3 10" xfId="1892"/>
    <cellStyle name="Currency [2] 3 10 2" xfId="10553"/>
    <cellStyle name="Currency [2] 3 10 2 2" xfId="24624"/>
    <cellStyle name="Currency [2] 3 10 2 3" xfId="34443"/>
    <cellStyle name="Currency [2] 3 10 3" xfId="4131"/>
    <cellStyle name="Currency [2] 3 10 4" xfId="38856"/>
    <cellStyle name="Currency [2] 3 11" xfId="222"/>
    <cellStyle name="Currency [2] 3 11 2" xfId="49507"/>
    <cellStyle name="Currency [2] 3 11 2 2" xfId="11347"/>
    <cellStyle name="Currency [2] 3 11 2 3" xfId="43154"/>
    <cellStyle name="Currency [2] 3 11 3" xfId="12432"/>
    <cellStyle name="Currency [2] 3 11 4" xfId="6923"/>
    <cellStyle name="Currency [2] 3 12" xfId="43406"/>
    <cellStyle name="Currency [2] 3 12 2" xfId="44229"/>
    <cellStyle name="Currency [2] 3 12 2 2" xfId="52084"/>
    <cellStyle name="Currency [2] 3 12 2 3" xfId="10335"/>
    <cellStyle name="Currency [2] 3 12 3" xfId="29830"/>
    <cellStyle name="Currency [2] 3 12 4" xfId="3051"/>
    <cellStyle name="Currency [2] 3 13" xfId="23677"/>
    <cellStyle name="Currency [2] 3 13 2" xfId="13804"/>
    <cellStyle name="Currency [2] 3 13 2 2" xfId="37320"/>
    <cellStyle name="Currency [2] 3 13 2 3" xfId="32652"/>
    <cellStyle name="Currency [2] 3 13 3" xfId="21946"/>
    <cellStyle name="Currency [2] 3 13 4" xfId="43299"/>
    <cellStyle name="Currency [2] 3 14" xfId="6058"/>
    <cellStyle name="Currency [2] 3 14 2" xfId="42026"/>
    <cellStyle name="Currency [2] 3 14 3" xfId="28924"/>
    <cellStyle name="Currency [2] 3 15" xfId="1601"/>
    <cellStyle name="Currency [2] 3 16" xfId="1607"/>
    <cellStyle name="Currency [2] 3 2" xfId="9510"/>
    <cellStyle name="Currency [2] 3 2 2" xfId="52703"/>
    <cellStyle name="Currency [2] 3 2 2 2" xfId="51793"/>
    <cellStyle name="Currency [2] 3 2 2 3" xfId="32908"/>
    <cellStyle name="Currency [2] 3 2 3" xfId="22521"/>
    <cellStyle name="Currency [2] 3 2 4" xfId="6869"/>
    <cellStyle name="Currency [2] 3 3" xfId="4377"/>
    <cellStyle name="Currency [2] 3 3 2" xfId="33960"/>
    <cellStyle name="Currency [2] 3 3 2 2" xfId="27741"/>
    <cellStyle name="Currency [2] 3 3 2 3" xfId="38164"/>
    <cellStyle name="Currency [2] 3 3 3" xfId="8702"/>
    <cellStyle name="Currency [2] 3 3 4" xfId="39380"/>
    <cellStyle name="Currency [2] 3 4" xfId="29999"/>
    <cellStyle name="Currency [2] 3 4 2" xfId="19697"/>
    <cellStyle name="Currency [2] 3 4 2 2" xfId="21397"/>
    <cellStyle name="Currency [2] 3 4 2 3" xfId="11377"/>
    <cellStyle name="Currency [2] 3 4 3" xfId="36821"/>
    <cellStyle name="Currency [2] 3 4 4" xfId="34649"/>
    <cellStyle name="Currency [2] 3 5" xfId="42739"/>
    <cellStyle name="Currency [2] 3 5 2" xfId="1516"/>
    <cellStyle name="Currency [2] 3 5 2 2" xfId="31294"/>
    <cellStyle name="Currency [2] 3 5 2 3" xfId="7801"/>
    <cellStyle name="Currency [2] 3 5 3" xfId="43616"/>
    <cellStyle name="Currency [2] 3 5 4" xfId="25080"/>
    <cellStyle name="Currency [2] 3 6" xfId="10318"/>
    <cellStyle name="Currency [2] 3 6 2" xfId="23808"/>
    <cellStyle name="Currency [2] 3 6 2 2" xfId="20189"/>
    <cellStyle name="Currency [2] 3 6 2 3" xfId="12203"/>
    <cellStyle name="Currency [2] 3 6 3" xfId="38925"/>
    <cellStyle name="Currency [2] 3 6 4" xfId="19855"/>
    <cellStyle name="Currency [2] 3 7" xfId="43544"/>
    <cellStyle name="Currency [2] 3 7 2" xfId="41917"/>
    <cellStyle name="Currency [2] 3 7 2 2" xfId="3600"/>
    <cellStyle name="Currency [2] 3 7 2 3" xfId="5796"/>
    <cellStyle name="Currency [2] 3 7 3" xfId="29290"/>
    <cellStyle name="Currency [2] 3 7 4" xfId="26632"/>
    <cellStyle name="Currency [2] 3 8" xfId="1039"/>
    <cellStyle name="Currency [2] 3 8 2" xfId="42485"/>
    <cellStyle name="Currency [2] 3 8 2 2" xfId="17660"/>
    <cellStyle name="Currency [2] 3 8 2 3" xfId="39713"/>
    <cellStyle name="Currency [2] 3 8 3" xfId="1463"/>
    <cellStyle name="Currency [2] 3 8 4" xfId="2775"/>
    <cellStyle name="Currency [2] 3 9" xfId="16770"/>
    <cellStyle name="Currency [2] 3 9 2" xfId="47988"/>
    <cellStyle name="Currency [2] 3 9 2 2" xfId="34069"/>
    <cellStyle name="Currency [2] 3 9 2 3" xfId="5860"/>
    <cellStyle name="Currency [2] 3 9 3" xfId="14865"/>
    <cellStyle name="Currency [2] 3 9 4" xfId="40149"/>
    <cellStyle name="Currency [2] 4" xfId="4027"/>
    <cellStyle name="Currency [2] 4 2" xfId="22220"/>
    <cellStyle name="Currency [2] 4 2 2" xfId="41863"/>
    <cellStyle name="Currency [2] 4 2 3" xfId="1024"/>
    <cellStyle name="Currency [2] 4 3" xfId="15171"/>
    <cellStyle name="Currency [2] 4 4" xfId="38763"/>
    <cellStyle name="Currency [2] 5" xfId="7013"/>
    <cellStyle name="Currency [2] 5 2" xfId="22978"/>
    <cellStyle name="Currency [2] 5 2 2" xfId="11184"/>
    <cellStyle name="Currency [2] 5 2 3" xfId="38809"/>
    <cellStyle name="Currency [2] 5 3" xfId="52302"/>
    <cellStyle name="Currency [2] 5 4" xfId="27377"/>
    <cellStyle name="Currency [2] 6" xfId="10960"/>
    <cellStyle name="Currency [2] 7" xfId="12123"/>
    <cellStyle name="Currency [2]_Penasquito - Sulphide" xfId="32956"/>
    <cellStyle name="Currency [3]" xfId="34247"/>
    <cellStyle name="Currency [B]" xfId="14866"/>
    <cellStyle name="Currency 0" xfId="14482"/>
    <cellStyle name="Currency 0 2" xfId="11168"/>
    <cellStyle name="Currency 0 2 2" xfId="38470"/>
    <cellStyle name="Currency 0 2 3" xfId="21028"/>
    <cellStyle name="Currency 0 2 4" xfId="7203"/>
    <cellStyle name="Currency 0 3" xfId="14298"/>
    <cellStyle name="Currency 0 3 2" xfId="20607"/>
    <cellStyle name="Currency 0 3 3" xfId="16820"/>
    <cellStyle name="Currency 0 3 4" xfId="51771"/>
    <cellStyle name="Currency 0 4" xfId="38333"/>
    <cellStyle name="Currency 0 5" xfId="29820"/>
    <cellStyle name="Currency 0_Cash Cost Real vrs. Budget" xfId="34877"/>
    <cellStyle name="Currency 2" xfId="31697"/>
    <cellStyle name="Currency 2 10" xfId="21699"/>
    <cellStyle name="Currency 2 10 2" xfId="28731"/>
    <cellStyle name="Currency 2 10 3" xfId="37873"/>
    <cellStyle name="Currency 2 11" xfId="11624"/>
    <cellStyle name="Currency 2 11 2" xfId="44075"/>
    <cellStyle name="Currency 2 11 3" xfId="1604"/>
    <cellStyle name="Currency 2 12" xfId="16867"/>
    <cellStyle name="Currency 2 12 2" xfId="6493"/>
    <cellStyle name="Currency 2 12 3" xfId="27630"/>
    <cellStyle name="Currency 2 13" xfId="43262"/>
    <cellStyle name="Currency 2 13 2" xfId="22229"/>
    <cellStyle name="Currency 2 13 3" xfId="30571"/>
    <cellStyle name="Currency 2 14" xfId="12527"/>
    <cellStyle name="Currency 2 14 2" xfId="40851"/>
    <cellStyle name="Currency 2 14 3" xfId="35011"/>
    <cellStyle name="Currency 2 15" xfId="34628"/>
    <cellStyle name="Currency 2 15 2" xfId="43568"/>
    <cellStyle name="Currency 2 15 3" xfId="31409"/>
    <cellStyle name="Currency 2 16" xfId="36098"/>
    <cellStyle name="Currency 2 16 2" xfId="43118"/>
    <cellStyle name="Currency 2 16 3" xfId="38474"/>
    <cellStyle name="Currency 2 17" xfId="9541"/>
    <cellStyle name="Currency 2 17 2" xfId="5462"/>
    <cellStyle name="Currency 2 17 3" xfId="2987"/>
    <cellStyle name="Currency 2 18" xfId="13771"/>
    <cellStyle name="Currency 2 18 2" xfId="14717"/>
    <cellStyle name="Currency 2 18 3" xfId="43233"/>
    <cellStyle name="Currency 2 19" xfId="8770"/>
    <cellStyle name="Currency 2 2" xfId="14578"/>
    <cellStyle name="Currency 2 2 2" xfId="39365"/>
    <cellStyle name="Currency 2 2 2 2" xfId="12479"/>
    <cellStyle name="Currency 2 2 2 2 2" xfId="44801"/>
    <cellStyle name="Currency 2 2 2 2 3" xfId="46526"/>
    <cellStyle name="Currency 2 2 2 3" xfId="50577"/>
    <cellStyle name="Currency 2 2 2 3 2" xfId="24773"/>
    <cellStyle name="Currency 2 2 2 3 3" xfId="40696"/>
    <cellStyle name="Currency 2 2 2 4" xfId="15040"/>
    <cellStyle name="Currency 2 2 2 5" xfId="7424"/>
    <cellStyle name="Currency 2 2 2 6" xfId="45903"/>
    <cellStyle name="Currency 2 2 3" xfId="17761"/>
    <cellStyle name="Currency 2 2 4" xfId="53330"/>
    <cellStyle name="Currency 2 2 5" xfId="35719"/>
    <cellStyle name="Currency 2 2_Cash Cost Real vrs. Budget" xfId="13388"/>
    <cellStyle name="Currency 2 20" xfId="37617"/>
    <cellStyle name="Currency 2 21" xfId="17290"/>
    <cellStyle name="Currency 2 22" xfId="4517"/>
    <cellStyle name="Currency 2 23" xfId="36338"/>
    <cellStyle name="Currency 2 3" xfId="16342"/>
    <cellStyle name="Currency 2 3 2" xfId="7621"/>
    <cellStyle name="Currency 2 3 2 2" xfId="21897"/>
    <cellStyle name="Currency 2 3 2 3" xfId="9245"/>
    <cellStyle name="Currency 2 3 3" xfId="15167"/>
    <cellStyle name="Currency 2 3 4" xfId="43498"/>
    <cellStyle name="Currency 2 3 5" xfId="47861"/>
    <cellStyle name="Currency 2 4" xfId="8280"/>
    <cellStyle name="Currency 2 4 2" xfId="503"/>
    <cellStyle name="Currency 2 4 3" xfId="7106"/>
    <cellStyle name="Currency 2 4 4" xfId="27790"/>
    <cellStyle name="Currency 2 5" xfId="32574"/>
    <cellStyle name="Currency 2 5 2" xfId="16692"/>
    <cellStyle name="Currency 2 5 3" xfId="40871"/>
    <cellStyle name="Currency 2 6" xfId="36269"/>
    <cellStyle name="Currency 2 6 2" xfId="17642"/>
    <cellStyle name="Currency 2 6 3" xfId="8705"/>
    <cellStyle name="Currency 2 7" xfId="26917"/>
    <cellStyle name="Currency 2 7 2" xfId="46504"/>
    <cellStyle name="Currency 2 7 3" xfId="50877"/>
    <cellStyle name="Currency 2 8" xfId="7083"/>
    <cellStyle name="Currency 2 8 2" xfId="14980"/>
    <cellStyle name="Currency 2 8 3" xfId="22392"/>
    <cellStyle name="Currency 2 9" xfId="3841"/>
    <cellStyle name="Currency 2 9 2" xfId="48892"/>
    <cellStyle name="Currency 2 9 3" xfId="47589"/>
    <cellStyle name="Currency 2_1) Waterfall Graph OPEX Plant" xfId="9966"/>
    <cellStyle name="Currency 3" xfId="47060"/>
    <cellStyle name="Currency 3 10" xfId="25925"/>
    <cellStyle name="Currency 3 10 2" xfId="9452"/>
    <cellStyle name="Currency 3 10 3" xfId="15466"/>
    <cellStyle name="Currency 3 11" xfId="8311"/>
    <cellStyle name="Currency 3 11 2" xfId="8709"/>
    <cellStyle name="Currency 3 11 3" xfId="52286"/>
    <cellStyle name="Currency 3 12" xfId="43810"/>
    <cellStyle name="Currency 3 12 2" xfId="39299"/>
    <cellStyle name="Currency 3 12 3" xfId="11869"/>
    <cellStyle name="Currency 3 13" xfId="35849"/>
    <cellStyle name="Currency 3 13 2" xfId="51302"/>
    <cellStyle name="Currency 3 13 3" xfId="1634"/>
    <cellStyle name="Currency 3 14" xfId="50224"/>
    <cellStyle name="Currency 3 14 2" xfId="28267"/>
    <cellStyle name="Currency 3 14 3" xfId="22040"/>
    <cellStyle name="Currency 3 15" xfId="50405"/>
    <cellStyle name="Currency 3 15 2" xfId="14555"/>
    <cellStyle name="Currency 3 15 3" xfId="21829"/>
    <cellStyle name="Currency 3 16" xfId="4101"/>
    <cellStyle name="Currency 3 16 2" xfId="20149"/>
    <cellStyle name="Currency 3 16 3" xfId="53172"/>
    <cellStyle name="Currency 3 17" xfId="40227"/>
    <cellStyle name="Currency 3 17 2" xfId="48240"/>
    <cellStyle name="Currency 3 17 3" xfId="34201"/>
    <cellStyle name="Currency 3 18" xfId="43730"/>
    <cellStyle name="Currency 3 18 2" xfId="171"/>
    <cellStyle name="Currency 3 18 3" xfId="40539"/>
    <cellStyle name="Currency 3 19" xfId="33367"/>
    <cellStyle name="Currency 3 19 2" xfId="25094"/>
    <cellStyle name="Currency 3 19 3" xfId="48226"/>
    <cellStyle name="Currency 3 2" xfId="906"/>
    <cellStyle name="Currency 3 2 2" xfId="37464"/>
    <cellStyle name="Currency 3 2 2 2" xfId="2433"/>
    <cellStyle name="Currency 3 2 2 3" xfId="31117"/>
    <cellStyle name="Currency 3 2 3" xfId="12604"/>
    <cellStyle name="Currency 3 2 3 2" xfId="5545"/>
    <cellStyle name="Currency 3 2 3 3" xfId="17214"/>
    <cellStyle name="Currency 3 2 4" xfId="36465"/>
    <cellStyle name="Currency 3 2 5" xfId="6672"/>
    <cellStyle name="Currency 3 20" xfId="45759"/>
    <cellStyle name="Currency 3 20 2" xfId="50563"/>
    <cellStyle name="Currency 3 20 3" xfId="35400"/>
    <cellStyle name="Currency 3 21" xfId="2587"/>
    <cellStyle name="Currency 3 21 2" xfId="32648"/>
    <cellStyle name="Currency 3 21 3" xfId="11795"/>
    <cellStyle name="Currency 3 22" xfId="38717"/>
    <cellStyle name="Currency 3 22 2" xfId="46261"/>
    <cellStyle name="Currency 3 22 3" xfId="29879"/>
    <cellStyle name="Currency 3 23" xfId="48799"/>
    <cellStyle name="Currency 3 23 2" xfId="11307"/>
    <cellStyle name="Currency 3 23 3" xfId="1890"/>
    <cellStyle name="Currency 3 24" xfId="13382"/>
    <cellStyle name="Currency 3 24 2" xfId="11353"/>
    <cellStyle name="Currency 3 24 3" xfId="18007"/>
    <cellStyle name="Currency 3 25" xfId="29084"/>
    <cellStyle name="Currency 3 25 2" xfId="12035"/>
    <cellStyle name="Currency 3 25 3" xfId="21463"/>
    <cellStyle name="Currency 3 26" xfId="44891"/>
    <cellStyle name="Currency 3 26 2" xfId="9743"/>
    <cellStyle name="Currency 3 26 3" xfId="34129"/>
    <cellStyle name="Currency 3 27" xfId="51620"/>
    <cellStyle name="Currency 3 27 2" xfId="8105"/>
    <cellStyle name="Currency 3 27 3" xfId="14797"/>
    <cellStyle name="Currency 3 28" xfId="21781"/>
    <cellStyle name="Currency 3 28 2" xfId="21700"/>
    <cellStyle name="Currency 3 28 3" xfId="5518"/>
    <cellStyle name="Currency 3 29" xfId="48945"/>
    <cellStyle name="Currency 3 29 2" xfId="20420"/>
    <cellStyle name="Currency 3 29 3" xfId="4990"/>
    <cellStyle name="Currency 3 3" xfId="29293"/>
    <cellStyle name="Currency 3 3 2" xfId="14305"/>
    <cellStyle name="Currency 3 3 2 2" xfId="46315"/>
    <cellStyle name="Currency 3 3 2 3" xfId="29023"/>
    <cellStyle name="Currency 3 3 3" xfId="21421"/>
    <cellStyle name="Currency 3 3 3 2" xfId="36474"/>
    <cellStyle name="Currency 3 3 3 3" xfId="24367"/>
    <cellStyle name="Currency 3 3 4" xfId="51925"/>
    <cellStyle name="Currency 3 3 5" xfId="16456"/>
    <cellStyle name="Currency 3 30" xfId="41592"/>
    <cellStyle name="Currency 3 30 2" xfId="769"/>
    <cellStyle name="Currency 3 30 3" xfId="45695"/>
    <cellStyle name="Currency 3 31" xfId="34488"/>
    <cellStyle name="Currency 3 31 2" xfId="13692"/>
    <cellStyle name="Currency 3 31 3" xfId="44278"/>
    <cellStyle name="Currency 3 32" xfId="43874"/>
    <cellStyle name="Currency 3 32 2" xfId="17196"/>
    <cellStyle name="Currency 3 32 3" xfId="23392"/>
    <cellStyle name="Currency 3 33" xfId="30124"/>
    <cellStyle name="Currency 3 33 2" xfId="34851"/>
    <cellStyle name="Currency 3 33 3" xfId="37498"/>
    <cellStyle name="Currency 3 34" xfId="34534"/>
    <cellStyle name="Currency 3 34 2" xfId="52583"/>
    <cellStyle name="Currency 3 34 3" xfId="29222"/>
    <cellStyle name="Currency 3 35" xfId="5610"/>
    <cellStyle name="Currency 3 35 2" xfId="37031"/>
    <cellStyle name="Currency 3 35 3" xfId="8258"/>
    <cellStyle name="Currency 3 36" xfId="39487"/>
    <cellStyle name="Currency 3 36 2" xfId="22156"/>
    <cellStyle name="Currency 3 36 3" xfId="5494"/>
    <cellStyle name="Currency 3 37" xfId="31109"/>
    <cellStyle name="Currency 3 37 2" xfId="51835"/>
    <cellStyle name="Currency 3 37 3" xfId="46088"/>
    <cellStyle name="Currency 3 38" xfId="12239"/>
    <cellStyle name="Currency 3 38 2" xfId="21865"/>
    <cellStyle name="Currency 3 38 3" xfId="25323"/>
    <cellStyle name="Currency 3 39" xfId="5279"/>
    <cellStyle name="Currency 3 39 2" xfId="23214"/>
    <cellStyle name="Currency 3 39 3" xfId="48100"/>
    <cellStyle name="Currency 3 4" xfId="8052"/>
    <cellStyle name="Currency 3 4 2" xfId="29828"/>
    <cellStyle name="Currency 3 4 2 2" xfId="34626"/>
    <cellStyle name="Currency 3 4 2 3" xfId="38308"/>
    <cellStyle name="Currency 3 4 3" xfId="26091"/>
    <cellStyle name="Currency 3 4 4" xfId="25071"/>
    <cellStyle name="Currency 3 40" xfId="8089"/>
    <cellStyle name="Currency 3 40 2" xfId="42136"/>
    <cellStyle name="Currency 3 40 3" xfId="45769"/>
    <cellStyle name="Currency 3 41" xfId="9971"/>
    <cellStyle name="Currency 3 41 2" xfId="11599"/>
    <cellStyle name="Currency 3 41 3" xfId="7459"/>
    <cellStyle name="Currency 3 42" xfId="2402"/>
    <cellStyle name="Currency 3 42 2" xfId="51962"/>
    <cellStyle name="Currency 3 42 3" xfId="35062"/>
    <cellStyle name="Currency 3 43" xfId="6707"/>
    <cellStyle name="Currency 3 43 2" xfId="18102"/>
    <cellStyle name="Currency 3 43 3" xfId="50832"/>
    <cellStyle name="Currency 3 44" xfId="32046"/>
    <cellStyle name="Currency 3 44 2" xfId="17420"/>
    <cellStyle name="Currency 3 44 3" xfId="35933"/>
    <cellStyle name="Currency 3 45" xfId="9613"/>
    <cellStyle name="Currency 3 45 2" xfId="27835"/>
    <cellStyle name="Currency 3 45 3" xfId="45933"/>
    <cellStyle name="Currency 3 46" xfId="4768"/>
    <cellStyle name="Currency 3 46 2" xfId="2592"/>
    <cellStyle name="Currency 3 46 3" xfId="22237"/>
    <cellStyle name="Currency 3 47" xfId="30938"/>
    <cellStyle name="Currency 3 48" xfId="22503"/>
    <cellStyle name="Currency 3 5" xfId="17948"/>
    <cellStyle name="Currency 3 5 2" xfId="35763"/>
    <cellStyle name="Currency 3 5 2 2" xfId="21035"/>
    <cellStyle name="Currency 3 5 2 3" xfId="36591"/>
    <cellStyle name="Currency 3 5 3" xfId="42234"/>
    <cellStyle name="Currency 3 5 4" xfId="7615"/>
    <cellStyle name="Currency 3 6" xfId="28443"/>
    <cellStyle name="Currency 3 6 2" xfId="25865"/>
    <cellStyle name="Currency 3 6 2 2" xfId="32326"/>
    <cellStyle name="Currency 3 6 2 3" xfId="33957"/>
    <cellStyle name="Currency 3 6 3" xfId="19438"/>
    <cellStyle name="Currency 3 6 4" xfId="29254"/>
    <cellStyle name="Currency 3 7" xfId="4858"/>
    <cellStyle name="Currency 3 7 2" xfId="40723"/>
    <cellStyle name="Currency 3 7 3" xfId="39968"/>
    <cellStyle name="Currency 3 8" xfId="47464"/>
    <cellStyle name="Currency 3 8 2" xfId="31874"/>
    <cellStyle name="Currency 3 8 3" xfId="2410"/>
    <cellStyle name="Currency 3 9" xfId="30600"/>
    <cellStyle name="Currency 3 9 2" xfId="18829"/>
    <cellStyle name="Currency 3 9 3" xfId="48155"/>
    <cellStyle name="Currency 3_Cash Cost Real vrs. Budget" xfId="6558"/>
    <cellStyle name="Currency 3*" xfId="42448"/>
    <cellStyle name="Currency 3* 2" xfId="51237"/>
    <cellStyle name="Currency 3* 3" xfId="36364"/>
    <cellStyle name="Currency 4" xfId="153"/>
    <cellStyle name="Currency 4 10" xfId="20014"/>
    <cellStyle name="Currency 4 11" xfId="40186"/>
    <cellStyle name="Currency 4 2" xfId="30863"/>
    <cellStyle name="Currency 4 2 10" xfId="34369"/>
    <cellStyle name="Currency 4 2 2" xfId="19884"/>
    <cellStyle name="Currency 4 2 2 2" xfId="50676"/>
    <cellStyle name="Currency 4 2 2 2 2" xfId="42920"/>
    <cellStyle name="Currency 4 2 2 2 3" xfId="34090"/>
    <cellStyle name="Currency 4 2 2 3" xfId="32031"/>
    <cellStyle name="Currency 4 2 2 4" xfId="14421"/>
    <cellStyle name="Currency 4 2 3" xfId="48183"/>
    <cellStyle name="Currency 4 2 3 2" xfId="11226"/>
    <cellStyle name="Currency 4 2 3 2 2" xfId="38571"/>
    <cellStyle name="Currency 4 2 3 2 3" xfId="48763"/>
    <cellStyle name="Currency 4 2 3 3" xfId="35216"/>
    <cellStyle name="Currency 4 2 3 4" xfId="10647"/>
    <cellStyle name="Currency 4 2 4" xfId="35680"/>
    <cellStyle name="Currency 4 2 4 2" xfId="38443"/>
    <cellStyle name="Currency 4 2 4 2 2" xfId="47559"/>
    <cellStyle name="Currency 4 2 4 2 3" xfId="40478"/>
    <cellStyle name="Currency 4 2 4 3" xfId="16079"/>
    <cellStyle name="Currency 4 2 4 4" xfId="35642"/>
    <cellStyle name="Currency 4 2 5" xfId="5376"/>
    <cellStyle name="Currency 4 2 5 2" xfId="20245"/>
    <cellStyle name="Currency 4 2 5 2 2" xfId="26025"/>
    <cellStyle name="Currency 4 2 5 2 3" xfId="12383"/>
    <cellStyle name="Currency 4 2 5 3" xfId="14929"/>
    <cellStyle name="Currency 4 2 5 4" xfId="11197"/>
    <cellStyle name="Currency 4 2 6" xfId="42397"/>
    <cellStyle name="Currency 4 2 6 2" xfId="43048"/>
    <cellStyle name="Currency 4 2 6 2 2" xfId="45103"/>
    <cellStyle name="Currency 4 2 6 2 3" xfId="19639"/>
    <cellStyle name="Currency 4 2 6 3" xfId="51884"/>
    <cellStyle name="Currency 4 2 6 4" xfId="36384"/>
    <cellStyle name="Currency 4 2 7" xfId="27462"/>
    <cellStyle name="Currency 4 2 7 2" xfId="48583"/>
    <cellStyle name="Currency 4 2 7 3" xfId="46963"/>
    <cellStyle name="Currency 4 2 8" xfId="31881"/>
    <cellStyle name="Currency 4 2 8 2" xfId="40918"/>
    <cellStyle name="Currency 4 2 8 3" xfId="29608"/>
    <cellStyle name="Currency 4 2 9" xfId="51545"/>
    <cellStyle name="Currency 4 2_Penasquito - Sulphide" xfId="18699"/>
    <cellStyle name="Currency 4 3" xfId="3398"/>
    <cellStyle name="Currency 4 3 2" xfId="28151"/>
    <cellStyle name="Currency 4 3 2 2" xfId="21889"/>
    <cellStyle name="Currency 4 3 2 3" xfId="40819"/>
    <cellStyle name="Currency 4 3 3" xfId="30620"/>
    <cellStyle name="Currency 4 3 3 2" xfId="36972"/>
    <cellStyle name="Currency 4 3 3 3" xfId="50993"/>
    <cellStyle name="Currency 4 3 4" xfId="44522"/>
    <cellStyle name="Currency 4 3 5" xfId="14042"/>
    <cellStyle name="Currency 4 3_Penasquito - Sulphide" xfId="50349"/>
    <cellStyle name="Currency 4 4" xfId="20300"/>
    <cellStyle name="Currency 4 4 2" xfId="18367"/>
    <cellStyle name="Currency 4 4 2 2" xfId="19603"/>
    <cellStyle name="Currency 4 4 2 3" xfId="17549"/>
    <cellStyle name="Currency 4 4 3" xfId="42529"/>
    <cellStyle name="Currency 4 4 3 2" xfId="23087"/>
    <cellStyle name="Currency 4 4 3 3" xfId="27051"/>
    <cellStyle name="Currency 4 4 4" xfId="19863"/>
    <cellStyle name="Currency 4 4 5" xfId="38160"/>
    <cellStyle name="Currency 4 4_Penasquito - Sulphide" xfId="42927"/>
    <cellStyle name="Currency 4 5" xfId="35335"/>
    <cellStyle name="Currency 4 5 2" xfId="45622"/>
    <cellStyle name="Currency 4 5 2 2" xfId="35540"/>
    <cellStyle name="Currency 4 5 2 3" xfId="37580"/>
    <cellStyle name="Currency 4 5 3" xfId="17729"/>
    <cellStyle name="Currency 4 5 4" xfId="44660"/>
    <cellStyle name="Currency 4 6" xfId="7725"/>
    <cellStyle name="Currency 4 6 2" xfId="2192"/>
    <cellStyle name="Currency 4 6 2 2" xfId="27092"/>
    <cellStyle name="Currency 4 6 2 3" xfId="46757"/>
    <cellStyle name="Currency 4 6 3" xfId="22597"/>
    <cellStyle name="Currency 4 6 4" xfId="16056"/>
    <cellStyle name="Currency 4 7" xfId="11113"/>
    <cellStyle name="Currency 4 7 2" xfId="4085"/>
    <cellStyle name="Currency 4 7 2 2" xfId="32509"/>
    <cellStyle name="Currency 4 7 2 3" xfId="7367"/>
    <cellStyle name="Currency 4 7 3" xfId="33543"/>
    <cellStyle name="Currency 4 7 4" xfId="35166"/>
    <cellStyle name="Currency 4 8" xfId="37367"/>
    <cellStyle name="Currency 4 8 2" xfId="15099"/>
    <cellStyle name="Currency 4 8 3" xfId="35010"/>
    <cellStyle name="Currency 4 9" xfId="26132"/>
    <cellStyle name="Currency 4 9 2" xfId="14176"/>
    <cellStyle name="Currency 4 9 3" xfId="19136"/>
    <cellStyle name="Currency 4_Marlin" xfId="20280"/>
    <cellStyle name="Currency 5" xfId="29423"/>
    <cellStyle name="Currency 5 2" xfId="33318"/>
    <cellStyle name="Currency 5 3" xfId="25154"/>
    <cellStyle name="Currency 6" xfId="38980"/>
    <cellStyle name="Currency 6 2" xfId="50821"/>
    <cellStyle name="Currency 6 3" xfId="48447"/>
    <cellStyle name="Currency 7" xfId="53317"/>
    <cellStyle name="Currency 7 2" xfId="22324"/>
    <cellStyle name="Currency 7 2 2" xfId="15170"/>
    <cellStyle name="Currency 7 2 3" xfId="26411"/>
    <cellStyle name="Currency 7 3" xfId="33088"/>
    <cellStyle name="Currency 7 4" xfId="14000"/>
    <cellStyle name="Currency 8" xfId="34987"/>
    <cellStyle name="Currency 8 2" xfId="648"/>
    <cellStyle name="Currency 8 3" xfId="26857"/>
    <cellStyle name="Currency 9" xfId="4252"/>
    <cellStyle name="Currency 9 2" xfId="40386"/>
    <cellStyle name="Currency 9 3" xfId="5918"/>
    <cellStyle name="Currency--" xfId="49650"/>
    <cellStyle name="Currency0" xfId="39038"/>
    <cellStyle name="Currency0 10" xfId="14612"/>
    <cellStyle name="Currency0 10 2" xfId="51724"/>
    <cellStyle name="Currency0 10 3" xfId="28191"/>
    <cellStyle name="Currency0 11" xfId="10138"/>
    <cellStyle name="Currency0 11 2" xfId="40751"/>
    <cellStyle name="Currency0 11 3" xfId="48658"/>
    <cellStyle name="Currency0 12" xfId="20492"/>
    <cellStyle name="Currency0 12 2" xfId="41108"/>
    <cellStyle name="Currency0 12 3" xfId="46755"/>
    <cellStyle name="Currency0 13" xfId="39798"/>
    <cellStyle name="Currency0 13 2" xfId="49181"/>
    <cellStyle name="Currency0 13 3" xfId="51231"/>
    <cellStyle name="Currency0 14" xfId="28465"/>
    <cellStyle name="Currency0 14 2" xfId="2032"/>
    <cellStyle name="Currency0 14 3" xfId="27322"/>
    <cellStyle name="Currency0 15" xfId="13857"/>
    <cellStyle name="Currency0 15 2" xfId="40799"/>
    <cellStyle name="Currency0 15 3" xfId="16640"/>
    <cellStyle name="Currency0 16" xfId="41850"/>
    <cellStyle name="Currency0 16 2" xfId="36235"/>
    <cellStyle name="Currency0 16 3" xfId="43399"/>
    <cellStyle name="Currency0 17" xfId="11730"/>
    <cellStyle name="Currency0 17 2" xfId="50038"/>
    <cellStyle name="Currency0 17 3" xfId="7294"/>
    <cellStyle name="Currency0 18" xfId="24607"/>
    <cellStyle name="Currency0 18 2" xfId="31604"/>
    <cellStyle name="Currency0 18 3" xfId="2328"/>
    <cellStyle name="Currency0 19" xfId="42341"/>
    <cellStyle name="Currency0 19 2" xfId="48272"/>
    <cellStyle name="Currency0 19 3" xfId="35938"/>
    <cellStyle name="Currency0 2" xfId="22495"/>
    <cellStyle name="Currency0 2 2" xfId="14223"/>
    <cellStyle name="Currency0 2 3" xfId="7446"/>
    <cellStyle name="Currency0 2 4" xfId="10989"/>
    <cellStyle name="Currency0 20" xfId="31339"/>
    <cellStyle name="Currency0 20 2" xfId="32318"/>
    <cellStyle name="Currency0 20 3" xfId="15552"/>
    <cellStyle name="Currency0 21" xfId="43166"/>
    <cellStyle name="Currency0 21 2" xfId="29787"/>
    <cellStyle name="Currency0 21 3" xfId="36869"/>
    <cellStyle name="Currency0 22" xfId="41477"/>
    <cellStyle name="Currency0 22 2" xfId="52905"/>
    <cellStyle name="Currency0 22 3" xfId="30915"/>
    <cellStyle name="Currency0 23" xfId="21733"/>
    <cellStyle name="Currency0 23 2" xfId="23534"/>
    <cellStyle name="Currency0 23 3" xfId="51330"/>
    <cellStyle name="Currency0 24" xfId="9435"/>
    <cellStyle name="Currency0 24 2" xfId="30936"/>
    <cellStyle name="Currency0 24 3" xfId="31445"/>
    <cellStyle name="Currency0 25" xfId="28551"/>
    <cellStyle name="Currency0 25 2" xfId="36188"/>
    <cellStyle name="Currency0 25 3" xfId="22331"/>
    <cellStyle name="Currency0 26" xfId="7366"/>
    <cellStyle name="Currency0 26 2" xfId="43259"/>
    <cellStyle name="Currency0 26 3" xfId="35753"/>
    <cellStyle name="Currency0 27" xfId="30044"/>
    <cellStyle name="Currency0 27 2" xfId="40930"/>
    <cellStyle name="Currency0 27 3" xfId="11440"/>
    <cellStyle name="Currency0 28" xfId="30679"/>
    <cellStyle name="Currency0 28 2" xfId="7490"/>
    <cellStyle name="Currency0 28 3" xfId="28500"/>
    <cellStyle name="Currency0 29" xfId="15491"/>
    <cellStyle name="Currency0 29 2" xfId="10081"/>
    <cellStyle name="Currency0 29 3" xfId="18463"/>
    <cellStyle name="Currency0 3" xfId="5830"/>
    <cellStyle name="Currency0 3 2" xfId="32702"/>
    <cellStyle name="Currency0 3 2 2" xfId="40746"/>
    <cellStyle name="Currency0 3 2 3" xfId="25957"/>
    <cellStyle name="Currency0 3 3" xfId="35560"/>
    <cellStyle name="Currency0 3 3 2" xfId="381"/>
    <cellStyle name="Currency0 3 3 3" xfId="45927"/>
    <cellStyle name="Currency0 3 4" xfId="34692"/>
    <cellStyle name="Currency0 3 5" xfId="26298"/>
    <cellStyle name="Currency0 3_Cash Cost Real vrs. Budget" xfId="1870"/>
    <cellStyle name="Currency0 30" xfId="47271"/>
    <cellStyle name="Currency0 30 2" xfId="44395"/>
    <cellStyle name="Currency0 30 3" xfId="26031"/>
    <cellStyle name="Currency0 31" xfId="42486"/>
    <cellStyle name="Currency0 31 2" xfId="8137"/>
    <cellStyle name="Currency0 31 3" xfId="3817"/>
    <cellStyle name="Currency0 32" xfId="27792"/>
    <cellStyle name="Currency0 32 2" xfId="9232"/>
    <cellStyle name="Currency0 32 3" xfId="42666"/>
    <cellStyle name="Currency0 33" xfId="46703"/>
    <cellStyle name="Currency0 33 2" xfId="25003"/>
    <cellStyle name="Currency0 33 3" xfId="23981"/>
    <cellStyle name="Currency0 34" xfId="19734"/>
    <cellStyle name="Currency0 34 2" xfId="52300"/>
    <cellStyle name="Currency0 34 3" xfId="8024"/>
    <cellStyle name="Currency0 35" xfId="36847"/>
    <cellStyle name="Currency0 35 2" xfId="18758"/>
    <cellStyle name="Currency0 35 3" xfId="25504"/>
    <cellStyle name="Currency0 36" xfId="47188"/>
    <cellStyle name="Currency0 36 2" xfId="50517"/>
    <cellStyle name="Currency0 36 3" xfId="51433"/>
    <cellStyle name="Currency0 37" xfId="26651"/>
    <cellStyle name="Currency0 37 2" xfId="40580"/>
    <cellStyle name="Currency0 37 2 2" xfId="9293"/>
    <cellStyle name="Currency0 37 2 3" xfId="13831"/>
    <cellStyle name="Currency0 37 3" xfId="37842"/>
    <cellStyle name="Currency0 37 4" xfId="41679"/>
    <cellStyle name="Currency0 37_Cash Cost Real vrs. Budget" xfId="11750"/>
    <cellStyle name="Currency0 38" xfId="10983"/>
    <cellStyle name="Currency0 38 2" xfId="33751"/>
    <cellStyle name="Currency0 38 3" xfId="43202"/>
    <cellStyle name="Currency0 39" xfId="2196"/>
    <cellStyle name="Currency0 39 2" xfId="462"/>
    <cellStyle name="Currency0 39 3" xfId="17261"/>
    <cellStyle name="Currency0 4" xfId="30051"/>
    <cellStyle name="Currency0 4 2" xfId="40676"/>
    <cellStyle name="Currency0 4 3" xfId="35934"/>
    <cellStyle name="Currency0 40" xfId="49906"/>
    <cellStyle name="Currency0 40 2" xfId="19318"/>
    <cellStyle name="Currency0 40 3" xfId="9632"/>
    <cellStyle name="Currency0 41" xfId="37008"/>
    <cellStyle name="Currency0 41 2" xfId="3908"/>
    <cellStyle name="Currency0 41 3" xfId="45878"/>
    <cellStyle name="Currency0 42" xfId="3148"/>
    <cellStyle name="Currency0 42 2" xfId="13684"/>
    <cellStyle name="Currency0 42 3" xfId="33644"/>
    <cellStyle name="Currency0 43" xfId="44839"/>
    <cellStyle name="Currency0 43 2" xfId="24776"/>
    <cellStyle name="Currency0 43 3" xfId="16538"/>
    <cellStyle name="Currency0 44" xfId="46399"/>
    <cellStyle name="Currency0 44 2" xfId="12029"/>
    <cellStyle name="Currency0 44 3" xfId="39190"/>
    <cellStyle name="Currency0 45" xfId="37609"/>
    <cellStyle name="Currency0 45 2" xfId="8502"/>
    <cellStyle name="Currency0 45 3" xfId="14637"/>
    <cellStyle name="Currency0 46" xfId="11719"/>
    <cellStyle name="Currency0 46 2" xfId="51637"/>
    <cellStyle name="Currency0 46 3" xfId="33262"/>
    <cellStyle name="Currency0 47" xfId="14871"/>
    <cellStyle name="Currency0 47 2" xfId="15829"/>
    <cellStyle name="Currency0 47 3" xfId="7276"/>
    <cellStyle name="Currency0 48" xfId="20730"/>
    <cellStyle name="Currency0 49" xfId="16235"/>
    <cellStyle name="Currency0 5" xfId="43381"/>
    <cellStyle name="Currency0 5 2" xfId="47234"/>
    <cellStyle name="Currency0 5 3" xfId="1997"/>
    <cellStyle name="Currency0 50" xfId="18996"/>
    <cellStyle name="Currency0 51" xfId="36366"/>
    <cellStyle name="Currency0 52" xfId="34500"/>
    <cellStyle name="Currency0 53" xfId="688"/>
    <cellStyle name="Currency0 54" xfId="15254"/>
    <cellStyle name="Currency0 55" xfId="26970"/>
    <cellStyle name="Currency0 56" xfId="10417"/>
    <cellStyle name="Currency0 6" xfId="27294"/>
    <cellStyle name="Currency0 6 2" xfId="41146"/>
    <cellStyle name="Currency0 6 3" xfId="1492"/>
    <cellStyle name="Currency0 7" xfId="2186"/>
    <cellStyle name="Currency0 7 2" xfId="3078"/>
    <cellStyle name="Currency0 7 3" xfId="10095"/>
    <cellStyle name="Currency0 8" xfId="5193"/>
    <cellStyle name="Currency0 8 2" xfId="12914"/>
    <cellStyle name="Currency0 8 3" xfId="50837"/>
    <cellStyle name="Currency0 9" xfId="34954"/>
    <cellStyle name="Currency0 9 2" xfId="45390"/>
    <cellStyle name="Currency0 9 3" xfId="14599"/>
    <cellStyle name="Currency0_1) Waterfall Graph OPEX Plant" xfId="22768"/>
    <cellStyle name="Currency2" xfId="39214"/>
    <cellStyle name="CurrencyEuro" xfId="49563"/>
    <cellStyle name="CurrencyEuro 2" xfId="30535"/>
    <cellStyle name="CurrencyEuro 3" xfId="10876"/>
    <cellStyle name="Custom - Modelo8" xfId="3522"/>
    <cellStyle name="D" xfId="430"/>
    <cellStyle name="D_Labor VF_ago2011" xfId="28948"/>
    <cellStyle name="D_Labor VF_ago2011_OWC" xfId="21893"/>
    <cellStyle name="Data" xfId="37941"/>
    <cellStyle name="Data   - Modelo2" xfId="16904"/>
    <cellStyle name="Data   - Modelo2 2" xfId="7997"/>
    <cellStyle name="Data   - Modelo2 2 2" xfId="29807"/>
    <cellStyle name="Data   - Modelo2 2 3" xfId="17709"/>
    <cellStyle name="Data   - Modelo2 3" xfId="28787"/>
    <cellStyle name="Data   - Modelo2 3 2" xfId="28476"/>
    <cellStyle name="Data   - Modelo2 3 2 2" xfId="6299"/>
    <cellStyle name="Data   - Modelo2 3 3" xfId="88"/>
    <cellStyle name="Data   - Modelo2 4" xfId="45800"/>
    <cellStyle name="Data   - Modelo2 5" xfId="7610"/>
    <cellStyle name="Data   - Modelo2 6" xfId="4960"/>
    <cellStyle name="Data 2" xfId="2565"/>
    <cellStyle name="Data 3" xfId="4362"/>
    <cellStyle name="Data 4" xfId="38736"/>
    <cellStyle name="Data 5" xfId="35304"/>
    <cellStyle name="Data1" xfId="35269"/>
    <cellStyle name="Data1 2" xfId="51672"/>
    <cellStyle name="Data1 2 2" xfId="40303"/>
    <cellStyle name="Data1 2 3" xfId="13806"/>
    <cellStyle name="Data1 3" xfId="26090"/>
    <cellStyle name="Data1 3 2" xfId="5695"/>
    <cellStyle name="Data1 3 3" xfId="44605"/>
    <cellStyle name="Data1 4" xfId="13801"/>
    <cellStyle name="Data1 4 2" xfId="10038"/>
    <cellStyle name="Data1 4 3" xfId="23666"/>
    <cellStyle name="Data1 5" xfId="44128"/>
    <cellStyle name="Data1 5 2" xfId="31981"/>
    <cellStyle name="Data1 5 3" xfId="18492"/>
    <cellStyle name="Data1 6" xfId="35569"/>
    <cellStyle name="Data1 7" xfId="19774"/>
    <cellStyle name="Data1_Marlin" xfId="52018"/>
    <cellStyle name="Data2" xfId="29755"/>
    <cellStyle name="Data2 2" xfId="2458"/>
    <cellStyle name="Data2 2 2" xfId="30523"/>
    <cellStyle name="Data2 2 3" xfId="24997"/>
    <cellStyle name="Data2 3" xfId="2241"/>
    <cellStyle name="Data2 3 2" xfId="14936"/>
    <cellStyle name="Data2 3 3" xfId="11370"/>
    <cellStyle name="Data2 4" xfId="20958"/>
    <cellStyle name="Data2 4 2" xfId="21914"/>
    <cellStyle name="Data2 4 3" xfId="23656"/>
    <cellStyle name="Data2 5" xfId="195"/>
    <cellStyle name="Data2 5 2" xfId="31092"/>
    <cellStyle name="Data2 5 3" xfId="7269"/>
    <cellStyle name="Data2 6" xfId="50451"/>
    <cellStyle name="Data2 7" xfId="32463"/>
    <cellStyle name="Data2_Marlin" xfId="39982"/>
    <cellStyle name="Datastream" xfId="28301"/>
    <cellStyle name="Date" xfId="14986"/>
    <cellStyle name="Date [d-mmm-yy]" xfId="7299"/>
    <cellStyle name="Date [mm-d-yy]" xfId="21371"/>
    <cellStyle name="Date [mm-d-yyyy]" xfId="30827"/>
    <cellStyle name="Date [mmm-d-yyyy]" xfId="33870"/>
    <cellStyle name="Date [mmm-yy]" xfId="29081"/>
    <cellStyle name="Date [mmm-yyyy]" xfId="11097"/>
    <cellStyle name="Date [mmm-yyyy] 2" xfId="6918"/>
    <cellStyle name="Date [mmm-yyyy] 2 2" xfId="19498"/>
    <cellStyle name="Date 10" xfId="41498"/>
    <cellStyle name="Date 10 2" xfId="44648"/>
    <cellStyle name="Date 10 3" xfId="53272"/>
    <cellStyle name="Date 11" xfId="51187"/>
    <cellStyle name="Date 11 2" xfId="29776"/>
    <cellStyle name="Date 11 3" xfId="15435"/>
    <cellStyle name="Date 12" xfId="33289"/>
    <cellStyle name="Date 12 2" xfId="3752"/>
    <cellStyle name="Date 12 3" xfId="41241"/>
    <cellStyle name="Date 13" xfId="49698"/>
    <cellStyle name="Date 13 2" xfId="23515"/>
    <cellStyle name="Date 13 3" xfId="3886"/>
    <cellStyle name="Date 14" xfId="30547"/>
    <cellStyle name="Date 14 2" xfId="30118"/>
    <cellStyle name="Date 14 3" xfId="38943"/>
    <cellStyle name="Date 15" xfId="47259"/>
    <cellStyle name="Date 15 2" xfId="39052"/>
    <cellStyle name="Date 15 3" xfId="28418"/>
    <cellStyle name="Date 16" xfId="32800"/>
    <cellStyle name="Date 16 2" xfId="47293"/>
    <cellStyle name="Date 16 3" xfId="43427"/>
    <cellStyle name="Date 17" xfId="14931"/>
    <cellStyle name="Date 17 2" xfId="10550"/>
    <cellStyle name="Date 17 3" xfId="50056"/>
    <cellStyle name="Date 18" xfId="10558"/>
    <cellStyle name="Date 18 2" xfId="24619"/>
    <cellStyle name="Date 18 3" xfId="49277"/>
    <cellStyle name="Date 19" xfId="21646"/>
    <cellStyle name="Date 19 2" xfId="39884"/>
    <cellStyle name="Date 19 3" xfId="37331"/>
    <cellStyle name="Date 2" xfId="35266"/>
    <cellStyle name="Date 2 2" xfId="52491"/>
    <cellStyle name="Date 2 2 2" xfId="41704"/>
    <cellStyle name="Date 2 2 3" xfId="45417"/>
    <cellStyle name="Date 2 2 4" xfId="18467"/>
    <cellStyle name="Date 2 3" xfId="47132"/>
    <cellStyle name="Date 2 3 2" xfId="21850"/>
    <cellStyle name="Date 2 3 3" xfId="45283"/>
    <cellStyle name="Date 2 4" xfId="39224"/>
    <cellStyle name="Date 2 5" xfId="10577"/>
    <cellStyle name="Date 2_08-07 Consolidated Monthly Operational Report - Office 2003" xfId="40059"/>
    <cellStyle name="Date 20" xfId="50684"/>
    <cellStyle name="Date 20 2" xfId="2189"/>
    <cellStyle name="Date 20 3" xfId="10738"/>
    <cellStyle name="Date 21" xfId="23820"/>
    <cellStyle name="Date 21 2" xfId="33744"/>
    <cellStyle name="Date 21 3" xfId="27360"/>
    <cellStyle name="Date 22" xfId="48485"/>
    <cellStyle name="Date 22 2" xfId="26564"/>
    <cellStyle name="Date 22 3" xfId="39876"/>
    <cellStyle name="Date 23" xfId="27995"/>
    <cellStyle name="Date 23 2" xfId="39128"/>
    <cellStyle name="Date 23 3" xfId="11629"/>
    <cellStyle name="Date 24" xfId="5217"/>
    <cellStyle name="Date 24 2" xfId="34622"/>
    <cellStyle name="Date 24 3" xfId="7032"/>
    <cellStyle name="Date 25" xfId="24812"/>
    <cellStyle name="Date 25 2" xfId="44563"/>
    <cellStyle name="Date 25 3" xfId="30837"/>
    <cellStyle name="Date 26" xfId="43661"/>
    <cellStyle name="Date 26 2" xfId="17702"/>
    <cellStyle name="Date 26 3" xfId="50365"/>
    <cellStyle name="Date 27" xfId="1953"/>
    <cellStyle name="Date 27 2" xfId="41650"/>
    <cellStyle name="Date 27 3" xfId="1329"/>
    <cellStyle name="Date 28" xfId="5771"/>
    <cellStyle name="Date 28 2" xfId="2132"/>
    <cellStyle name="Date 28 3" xfId="46427"/>
    <cellStyle name="Date 29" xfId="50997"/>
    <cellStyle name="Date 29 2" xfId="11131"/>
    <cellStyle name="Date 29 3" xfId="29525"/>
    <cellStyle name="Date 3" xfId="7045"/>
    <cellStyle name="Date 3 2" xfId="10411"/>
    <cellStyle name="Date 3 3" xfId="19819"/>
    <cellStyle name="Date 3 4" xfId="41463"/>
    <cellStyle name="Date 30" xfId="38670"/>
    <cellStyle name="Date 30 2" xfId="52136"/>
    <cellStyle name="Date 30 3" xfId="26532"/>
    <cellStyle name="Date 31" xfId="30683"/>
    <cellStyle name="Date 31 2" xfId="42269"/>
    <cellStyle name="Date 31 3" xfId="41377"/>
    <cellStyle name="Date 32" xfId="6478"/>
    <cellStyle name="Date 32 2" xfId="39933"/>
    <cellStyle name="Date 32 3" xfId="9517"/>
    <cellStyle name="Date 33" xfId="24014"/>
    <cellStyle name="Date 33 2" xfId="9436"/>
    <cellStyle name="Date 33 3" xfId="46472"/>
    <cellStyle name="Date 34" xfId="17885"/>
    <cellStyle name="Date 34 2" xfId="40836"/>
    <cellStyle name="Date 34 3" xfId="28155"/>
    <cellStyle name="Date 35" xfId="31421"/>
    <cellStyle name="Date 35 2" xfId="34031"/>
    <cellStyle name="Date 35 3" xfId="27926"/>
    <cellStyle name="Date 36" xfId="21775"/>
    <cellStyle name="Date 36 2" xfId="10937"/>
    <cellStyle name="Date 36 3" xfId="12879"/>
    <cellStyle name="Date 37" xfId="14925"/>
    <cellStyle name="Date 37 2" xfId="21824"/>
    <cellStyle name="Date 37 3" xfId="5059"/>
    <cellStyle name="Date 38" xfId="53337"/>
    <cellStyle name="Date 38 2" xfId="44270"/>
    <cellStyle name="Date 38 3" xfId="7448"/>
    <cellStyle name="Date 39" xfId="15584"/>
    <cellStyle name="Date 39 2" xfId="30328"/>
    <cellStyle name="Date 39 3" xfId="6452"/>
    <cellStyle name="Date 4" xfId="7580"/>
    <cellStyle name="Date 4 2" xfId="15297"/>
    <cellStyle name="Date 4 3" xfId="18771"/>
    <cellStyle name="Date 4 4" xfId="52402"/>
    <cellStyle name="Date 4 5" xfId="19202"/>
    <cellStyle name="Date 40" xfId="29790"/>
    <cellStyle name="Date 40 2" xfId="50547"/>
    <cellStyle name="Date 40 3" xfId="51598"/>
    <cellStyle name="Date 41" xfId="42621"/>
    <cellStyle name="Date 41 2" xfId="49211"/>
    <cellStyle name="Date 41 3" xfId="4520"/>
    <cellStyle name="Date 42" xfId="5236"/>
    <cellStyle name="Date 42 2" xfId="2609"/>
    <cellStyle name="Date 42 3" xfId="9438"/>
    <cellStyle name="Date 43" xfId="28458"/>
    <cellStyle name="Date 43 2" xfId="45291"/>
    <cellStyle name="Date 43 3" xfId="33383"/>
    <cellStyle name="Date 44" xfId="4508"/>
    <cellStyle name="Date 44 2" xfId="41302"/>
    <cellStyle name="Date 44 3" xfId="17734"/>
    <cellStyle name="Date 45" xfId="40922"/>
    <cellStyle name="Date 45 2" xfId="47083"/>
    <cellStyle name="Date 45 3" xfId="30638"/>
    <cellStyle name="Date 46" xfId="48304"/>
    <cellStyle name="Date 46 2" xfId="12853"/>
    <cellStyle name="Date 46 3" xfId="48096"/>
    <cellStyle name="Date 47" xfId="32294"/>
    <cellStyle name="Date 47 2" xfId="21349"/>
    <cellStyle name="Date 47 3" xfId="40898"/>
    <cellStyle name="Date 48" xfId="28239"/>
    <cellStyle name="Date 48 2" xfId="24937"/>
    <cellStyle name="Date 48 3" xfId="9843"/>
    <cellStyle name="Date 49" xfId="11077"/>
    <cellStyle name="Date 49 2" xfId="22858"/>
    <cellStyle name="Date 49 3" xfId="41419"/>
    <cellStyle name="Date 5" xfId="35575"/>
    <cellStyle name="Date 5 2" xfId="39716"/>
    <cellStyle name="Date 5 3" xfId="43552"/>
    <cellStyle name="Date 50" xfId="19388"/>
    <cellStyle name="Date 50 2" xfId="8699"/>
    <cellStyle name="Date 50 3" xfId="11014"/>
    <cellStyle name="Date 51" xfId="42206"/>
    <cellStyle name="Date 51 2" xfId="33158"/>
    <cellStyle name="Date 51 3" xfId="248"/>
    <cellStyle name="Date 52" xfId="34568"/>
    <cellStyle name="Date 52 2" xfId="10192"/>
    <cellStyle name="Date 52 3" xfId="7908"/>
    <cellStyle name="Date 53" xfId="3639"/>
    <cellStyle name="Date 53 2" xfId="11890"/>
    <cellStyle name="Date 53 3" xfId="32539"/>
    <cellStyle name="Date 54" xfId="35918"/>
    <cellStyle name="Date 54 2" xfId="38023"/>
    <cellStyle name="Date 54 3" xfId="16404"/>
    <cellStyle name="Date 55" xfId="35768"/>
    <cellStyle name="Date 55 2" xfId="33396"/>
    <cellStyle name="Date 55 3" xfId="35134"/>
    <cellStyle name="Date 56" xfId="27568"/>
    <cellStyle name="Date 56 2" xfId="15506"/>
    <cellStyle name="Date 56 3" xfId="30349"/>
    <cellStyle name="Date 57" xfId="34054"/>
    <cellStyle name="Date 57 2" xfId="7041"/>
    <cellStyle name="Date 57 3" xfId="29592"/>
    <cellStyle name="Date 58" xfId="4415"/>
    <cellStyle name="Date 58 2" xfId="16461"/>
    <cellStyle name="Date 58 3" xfId="33014"/>
    <cellStyle name="Date 59" xfId="8623"/>
    <cellStyle name="Date 59 2" xfId="14572"/>
    <cellStyle name="Date 59 3" xfId="17208"/>
    <cellStyle name="Date 6" xfId="6441"/>
    <cellStyle name="Date 6 2" xfId="42427"/>
    <cellStyle name="Date 6 3" xfId="51629"/>
    <cellStyle name="Date 60" xfId="29428"/>
    <cellStyle name="Date 60 2" xfId="13057"/>
    <cellStyle name="Date 60 3" xfId="32477"/>
    <cellStyle name="Date 61" xfId="84"/>
    <cellStyle name="Date 61 2" xfId="6035"/>
    <cellStyle name="Date 61 3" xfId="22299"/>
    <cellStyle name="Date 62" xfId="32150"/>
    <cellStyle name="Date 63" xfId="12144"/>
    <cellStyle name="Date 64" xfId="43364"/>
    <cellStyle name="Date 65" xfId="22008"/>
    <cellStyle name="Date 66" xfId="31683"/>
    <cellStyle name="Date 67" xfId="49468"/>
    <cellStyle name="Date 68" xfId="20332"/>
    <cellStyle name="Date 69" xfId="11785"/>
    <cellStyle name="Date 7" xfId="42702"/>
    <cellStyle name="Date 7 2" xfId="49756"/>
    <cellStyle name="Date 7 3" xfId="27566"/>
    <cellStyle name="Date 70" xfId="33841"/>
    <cellStyle name="Date 8" xfId="13060"/>
    <cellStyle name="Date 8 2" xfId="17673"/>
    <cellStyle name="Date 8 3" xfId="12840"/>
    <cellStyle name="Date 9" xfId="19454"/>
    <cellStyle name="Date 9 2" xfId="11576"/>
    <cellStyle name="Date 9 3" xfId="17807"/>
    <cellStyle name="Date Aligned" xfId="20430"/>
    <cellStyle name="Date Aligned 2" xfId="9773"/>
    <cellStyle name="Date Aligned 2 2" xfId="17099"/>
    <cellStyle name="Date Aligned 2 3" xfId="1990"/>
    <cellStyle name="Date Aligned 2 4" xfId="43798"/>
    <cellStyle name="Date Aligned 3" xfId="49537"/>
    <cellStyle name="Date Aligned 3 2" xfId="37743"/>
    <cellStyle name="Date Aligned 3 3" xfId="26085"/>
    <cellStyle name="Date Aligned 3 4" xfId="48302"/>
    <cellStyle name="Date Aligned 4" xfId="14835"/>
    <cellStyle name="Date Aligned 5" xfId="33491"/>
    <cellStyle name="Date Aligned_Cash Cost Real vrs. Budget" xfId="546"/>
    <cellStyle name="Date d_m_y" xfId="40090"/>
    <cellStyle name="Date m/d/yy" xfId="23660"/>
    <cellStyle name="Date Short" xfId="2370"/>
    <cellStyle name="Date Short 10" xfId="45956"/>
    <cellStyle name="Date Short 10 2" xfId="15644"/>
    <cellStyle name="Date Short 10 3" xfId="32223"/>
    <cellStyle name="Date Short 11" xfId="5738"/>
    <cellStyle name="Date Short 11 2" xfId="8772"/>
    <cellStyle name="Date Short 11 3" xfId="52730"/>
    <cellStyle name="Date Short 12" xfId="40391"/>
    <cellStyle name="Date Short 12 2" xfId="36521"/>
    <cellStyle name="Date Short 12 3" xfId="20703"/>
    <cellStyle name="Date Short 13" xfId="15006"/>
    <cellStyle name="Date Short 14" xfId="23764"/>
    <cellStyle name="Date Short 2" xfId="6755"/>
    <cellStyle name="Date Short 2 2" xfId="27716"/>
    <cellStyle name="Date Short 2 3" xfId="39773"/>
    <cellStyle name="Date Short 3" xfId="52127"/>
    <cellStyle name="Date Short 3 2" xfId="34351"/>
    <cellStyle name="Date Short 3 3" xfId="2309"/>
    <cellStyle name="Date Short 4" xfId="8872"/>
    <cellStyle name="Date Short 4 2" xfId="19845"/>
    <cellStyle name="Date Short 4 3" xfId="30932"/>
    <cellStyle name="Date Short 5" xfId="46226"/>
    <cellStyle name="Date Short 5 2" xfId="42259"/>
    <cellStyle name="Date Short 5 3" xfId="22965"/>
    <cellStyle name="Date Short 6" xfId="49986"/>
    <cellStyle name="Date Short 6 2" xfId="31479"/>
    <cellStyle name="Date Short 6 3" xfId="3578"/>
    <cellStyle name="Date Short 7" xfId="50123"/>
    <cellStyle name="Date Short 7 2" xfId="1841"/>
    <cellStyle name="Date Short 7 3" xfId="27077"/>
    <cellStyle name="Date Short 8" xfId="36414"/>
    <cellStyle name="Date Short 8 2" xfId="17437"/>
    <cellStyle name="Date Short 8 3" xfId="40877"/>
    <cellStyle name="Date Short 9" xfId="52042"/>
    <cellStyle name="Date Short 9 2" xfId="11856"/>
    <cellStyle name="Date Short 9 3" xfId="40526"/>
    <cellStyle name="Date Short_Cash Cost Real vrs. Budget" xfId="35297"/>
    <cellStyle name="Date Year" xfId="51293"/>
    <cellStyle name="Date Year 2" xfId="461"/>
    <cellStyle name="Date Year 2 2" xfId="9040"/>
    <cellStyle name="Date Year 2 3" xfId="24877"/>
    <cellStyle name="Date Year 2 4" xfId="20133"/>
    <cellStyle name="Date Year 3" xfId="46592"/>
    <cellStyle name="Date Year 3 2" xfId="31865"/>
    <cellStyle name="Date Year 3 3" xfId="6793"/>
    <cellStyle name="Date Year 3 4" xfId="4634"/>
    <cellStyle name="Date Year 4" xfId="33147"/>
    <cellStyle name="Date Year 5" xfId="37238"/>
    <cellStyle name="Date Year_Cash Cost Real vrs. Budget" xfId="44009"/>
    <cellStyle name="Date_~2163343" xfId="3973"/>
    <cellStyle name="Date-Time" xfId="9108"/>
    <cellStyle name="Date:dd.mm.yyyy" xfId="31622"/>
    <cellStyle name="Date2" xfId="30370"/>
    <cellStyle name="Date2h" xfId="21286"/>
    <cellStyle name="Dates" xfId="2569"/>
    <cellStyle name="DateYear" xfId="27604"/>
    <cellStyle name="DAv" xfId="14902"/>
    <cellStyle name="Daydate" xfId="30923"/>
    <cellStyle name="Daydate 10" xfId="32081"/>
    <cellStyle name="Daydate 10 2" xfId="23053"/>
    <cellStyle name="Daydate 10 3" xfId="50083"/>
    <cellStyle name="Daydate 11" xfId="2905"/>
    <cellStyle name="Daydate 11 2" xfId="14494"/>
    <cellStyle name="Daydate 11 3" xfId="15876"/>
    <cellStyle name="Daydate 12" xfId="13588"/>
    <cellStyle name="Daydate 12 2" xfId="47820"/>
    <cellStyle name="Daydate 12 3" xfId="16394"/>
    <cellStyle name="Daydate 13" xfId="49634"/>
    <cellStyle name="Daydate 14" xfId="6160"/>
    <cellStyle name="Daydate 2" xfId="17630"/>
    <cellStyle name="Daydate 2 2" xfId="17418"/>
    <cellStyle name="Daydate 2 2 2" xfId="31720"/>
    <cellStyle name="Daydate 2 2 3" xfId="50500"/>
    <cellStyle name="Daydate 2 3" xfId="21005"/>
    <cellStyle name="Daydate 2 3 2" xfId="51677"/>
    <cellStyle name="Daydate 2 3 3" xfId="37936"/>
    <cellStyle name="Daydate 2 4" xfId="18549"/>
    <cellStyle name="Daydate 2 5" xfId="14355"/>
    <cellStyle name="Daydate 3" xfId="44242"/>
    <cellStyle name="Daydate 3 2" xfId="27035"/>
    <cellStyle name="Daydate 3 3" xfId="20959"/>
    <cellStyle name="Daydate 4" xfId="13258"/>
    <cellStyle name="Daydate 4 2" xfId="41956"/>
    <cellStyle name="Daydate 4 3" xfId="15570"/>
    <cellStyle name="Daydate 5" xfId="27041"/>
    <cellStyle name="Daydate 5 2" xfId="37030"/>
    <cellStyle name="Daydate 5 3" xfId="24396"/>
    <cellStyle name="Daydate 6" xfId="2789"/>
    <cellStyle name="Daydate 6 2" xfId="16074"/>
    <cellStyle name="Daydate 6 3" xfId="27632"/>
    <cellStyle name="Daydate 7" xfId="4322"/>
    <cellStyle name="Daydate 7 2" xfId="19982"/>
    <cellStyle name="Daydate 7 3" xfId="48590"/>
    <cellStyle name="Daydate 8" xfId="41307"/>
    <cellStyle name="Daydate 8 2" xfId="39014"/>
    <cellStyle name="Daydate 8 3" xfId="28907"/>
    <cellStyle name="Daydate 9" xfId="25205"/>
    <cellStyle name="Daydate 9 2" xfId="12497"/>
    <cellStyle name="Daydate 9 3" xfId="1724"/>
    <cellStyle name="Daydate_Cash Cost Real vrs. Budget" xfId="50388"/>
    <cellStyle name="Dean's number format" xfId="21754"/>
    <cellStyle name="Dean's number format 2" xfId="6879"/>
    <cellStyle name="Dean's number format 3" xfId="13604"/>
    <cellStyle name="Dec places 0" xfId="42915"/>
    <cellStyle name="Dec places 0 2" xfId="45913"/>
    <cellStyle name="Dec places 0 2 2" xfId="1711"/>
    <cellStyle name="Dec places 0 2 3" xfId="5259"/>
    <cellStyle name="Dec places 0 3" xfId="40646"/>
    <cellStyle name="Dec places 0 4" xfId="46870"/>
    <cellStyle name="Dec places 1, millions" xfId="44557"/>
    <cellStyle name="Dec places 1, millions 2" xfId="37718"/>
    <cellStyle name="Dec places 1, millions 2 2" xfId="11236"/>
    <cellStyle name="Dec places 1, millions 2 3" xfId="52404"/>
    <cellStyle name="Dec places 1, millions 3" xfId="28018"/>
    <cellStyle name="Dec places 1, millions 4" xfId="34406"/>
    <cellStyle name="Dec places 2" xfId="24471"/>
    <cellStyle name="Dec places 2 2" xfId="34724"/>
    <cellStyle name="Dec places 2 2 2" xfId="23197"/>
    <cellStyle name="Dec places 2 2 2 2" xfId="32881"/>
    <cellStyle name="Dec places 2 2 2 3" xfId="3736"/>
    <cellStyle name="Dec places 2 2 3" xfId="48930"/>
    <cellStyle name="Dec places 2 2 4" xfId="39158"/>
    <cellStyle name="Dec places 2 3" xfId="32861"/>
    <cellStyle name="Dec places 2 4" xfId="45906"/>
    <cellStyle name="Dec places 2_Assumptions" xfId="30581"/>
    <cellStyle name="Dec places 2, millions" xfId="35533"/>
    <cellStyle name="Dec places 2, millions 2" xfId="38182"/>
    <cellStyle name="Dec places 2, millions 2 2" xfId="30288"/>
    <cellStyle name="Dec places 2, millions 2 2 2" xfId="6028"/>
    <cellStyle name="Dec places 2, millions 2 2 3" xfId="249"/>
    <cellStyle name="Dec places 2, millions 2 3" xfId="26486"/>
    <cellStyle name="Dec places 2, millions 2 4" xfId="15733"/>
    <cellStyle name="Dec places 2, millions 3" xfId="35233"/>
    <cellStyle name="Dec places 2, millions 4" xfId="29032"/>
    <cellStyle name="Dec places 2, millions_El Morro rev 1" xfId="32153"/>
    <cellStyle name="Decimal 1" xfId="26224"/>
    <cellStyle name="Decimal 2" xfId="39835"/>
    <cellStyle name="Decimal 3" xfId="10161"/>
    <cellStyle name="Del" xfId="38743"/>
    <cellStyle name="Del 2" xfId="27399"/>
    <cellStyle name="Del 3" xfId="3721"/>
    <cellStyle name="DELTA" xfId="3899"/>
    <cellStyle name="DELTA 10" xfId="41394"/>
    <cellStyle name="DELTA 10 2" xfId="43280"/>
    <cellStyle name="DELTA 10 3" xfId="34722"/>
    <cellStyle name="DELTA 11" xfId="20862"/>
    <cellStyle name="DELTA 11 2" xfId="5936"/>
    <cellStyle name="DELTA 11 3" xfId="10395"/>
    <cellStyle name="DELTA 12" xfId="45252"/>
    <cellStyle name="DELTA 12 2" xfId="51439"/>
    <cellStyle name="DELTA 12 3" xfId="41992"/>
    <cellStyle name="DELTA 13" xfId="40267"/>
    <cellStyle name="DELTA 13 2" xfId="8644"/>
    <cellStyle name="DELTA 13 3" xfId="52032"/>
    <cellStyle name="DELTA 14" xfId="35651"/>
    <cellStyle name="DELTA 14 2" xfId="1027"/>
    <cellStyle name="DELTA 14 3" xfId="4579"/>
    <cellStyle name="DELTA 15" xfId="49735"/>
    <cellStyle name="DELTA 16" xfId="17692"/>
    <cellStyle name="DELTA 2" xfId="35204"/>
    <cellStyle name="DELTA 2 2" xfId="12254"/>
    <cellStyle name="DELTA 2 3" xfId="160"/>
    <cellStyle name="DELTA 2 4" xfId="13534"/>
    <cellStyle name="DELTA 3" xfId="47018"/>
    <cellStyle name="DELTA 3 2" xfId="34451"/>
    <cellStyle name="DELTA 3 3" xfId="46134"/>
    <cellStyle name="DELTA 3 4" xfId="41635"/>
    <cellStyle name="DELTA 4" xfId="19896"/>
    <cellStyle name="DELTA 4 2" xfId="17891"/>
    <cellStyle name="DELTA 4 3" xfId="17520"/>
    <cellStyle name="DELTA 5" xfId="52615"/>
    <cellStyle name="DELTA 5 2" xfId="39695"/>
    <cellStyle name="DELTA 5 3" xfId="40092"/>
    <cellStyle name="DELTA 6" xfId="11615"/>
    <cellStyle name="DELTA 6 2" xfId="1886"/>
    <cellStyle name="DELTA 6 3" xfId="38794"/>
    <cellStyle name="DELTA 7" xfId="41658"/>
    <cellStyle name="DELTA 7 2" xfId="49439"/>
    <cellStyle name="DELTA 7 3" xfId="37002"/>
    <cellStyle name="DELTA 8" xfId="31098"/>
    <cellStyle name="DELTA 8 2" xfId="13405"/>
    <cellStyle name="DELTA 8 3" xfId="14783"/>
    <cellStyle name="DELTA 9" xfId="38734"/>
    <cellStyle name="DELTA 9 2" xfId="36772"/>
    <cellStyle name="DELTA 9 3" xfId="15232"/>
    <cellStyle name="DELTA_Cash Cost Real vrs. Budget" xfId="35915"/>
    <cellStyle name="Department" xfId="49189"/>
    <cellStyle name="Department 2" xfId="29049"/>
    <cellStyle name="Department 2 2" xfId="8273"/>
    <cellStyle name="Department 2 3" xfId="26872"/>
    <cellStyle name="Department 3" xfId="25548"/>
    <cellStyle name="Department 4" xfId="44680"/>
    <cellStyle name="Department-1" xfId="7201"/>
    <cellStyle name="Department-1 2" xfId="34493"/>
    <cellStyle name="Department-1 3" xfId="1130"/>
    <cellStyle name="Dezimal [0]_1998_1999_WGR_GESAMT" xfId="48642"/>
    <cellStyle name="Dezimal_1998_1999_WGR_GESAMT" xfId="5502"/>
    <cellStyle name="Dia" xfId="20041"/>
    <cellStyle name="Dia 2" xfId="21065"/>
    <cellStyle name="Dia 2 2" xfId="20439"/>
    <cellStyle name="Dia 2 3" xfId="9933"/>
    <cellStyle name="Directors" xfId="31987"/>
    <cellStyle name="Directors 2" xfId="48138"/>
    <cellStyle name="Directors 2 2" xfId="35015"/>
    <cellStyle name="Directors 2 3" xfId="17997"/>
    <cellStyle name="Directors 3" xfId="15206"/>
    <cellStyle name="Directors 3 2" xfId="4587"/>
    <cellStyle name="Directors 3 3" xfId="20129"/>
    <cellStyle name="Directors 4" xfId="52795"/>
    <cellStyle name="Directors 4 2" xfId="11124"/>
    <cellStyle name="Directors 4 3" xfId="3410"/>
    <cellStyle name="Directors 5" xfId="417"/>
    <cellStyle name="Directors 6" xfId="40765"/>
    <cellStyle name="Directors_Marlin" xfId="17875"/>
    <cellStyle name="Divis model input" xfId="29474"/>
    <cellStyle name="DM" xfId="31757"/>
    <cellStyle name="DM 10" xfId="20031"/>
    <cellStyle name="DM 2" xfId="9184"/>
    <cellStyle name="DM 2 2" xfId="4454"/>
    <cellStyle name="DM 2 2 2" xfId="12660"/>
    <cellStyle name="DM 2 2 3" xfId="36842"/>
    <cellStyle name="DM 2 3" xfId="12506"/>
    <cellStyle name="DM 2 4" xfId="39096"/>
    <cellStyle name="DM 3" xfId="22015"/>
    <cellStyle name="DM 3 2" xfId="43890"/>
    <cellStyle name="DM 3 2 2" xfId="27022"/>
    <cellStyle name="DM 3 2 3" xfId="38110"/>
    <cellStyle name="DM 3 3" xfId="19520"/>
    <cellStyle name="DM 3 4" xfId="11807"/>
    <cellStyle name="DM 4" xfId="1695"/>
    <cellStyle name="DM 4 2" xfId="33669"/>
    <cellStyle name="DM 4 2 2" xfId="20132"/>
    <cellStyle name="DM 4 2 3" xfId="415"/>
    <cellStyle name="DM 4 3" xfId="33858"/>
    <cellStyle name="DM 4 4" xfId="30475"/>
    <cellStyle name="DM 5" xfId="19785"/>
    <cellStyle name="DM 5 2" xfId="21082"/>
    <cellStyle name="DM 5 3" xfId="46262"/>
    <cellStyle name="DM 6" xfId="48801"/>
    <cellStyle name="DM 6 2" xfId="42681"/>
    <cellStyle name="DM 6 3" xfId="3405"/>
    <cellStyle name="DM 7" xfId="30284"/>
    <cellStyle name="DM 7 2" xfId="33292"/>
    <cellStyle name="DM 7 3" xfId="438"/>
    <cellStyle name="DM 8" xfId="17183"/>
    <cellStyle name="DM 8 2" xfId="3022"/>
    <cellStyle name="DM 8 3" xfId="16927"/>
    <cellStyle name="DM 9" xfId="14104"/>
    <cellStyle name="DM_Marlin" xfId="28470"/>
    <cellStyle name="Dol0" xfId="5354"/>
    <cellStyle name="Dol0 2" xfId="52211"/>
    <cellStyle name="Dol0 2 2" xfId="1701"/>
    <cellStyle name="Dol0 2 2 2" xfId="42532"/>
    <cellStyle name="Dol0 2 2 3" xfId="32418"/>
    <cellStyle name="Dol0 2 3" xfId="51758"/>
    <cellStyle name="Dol0 2 4" xfId="52873"/>
    <cellStyle name="Dol0 3" xfId="25078"/>
    <cellStyle name="Dol0 4" xfId="2645"/>
    <cellStyle name="Dol0_Penasquito - Sulphide" xfId="11368"/>
    <cellStyle name="Dollar" xfId="45440"/>
    <cellStyle name="Dollar 10" xfId="33930"/>
    <cellStyle name="Dollar 2" xfId="18760"/>
    <cellStyle name="Dollar 2 2" xfId="39545"/>
    <cellStyle name="Dollar 2 2 2" xfId="29798"/>
    <cellStyle name="Dollar 2 2 3" xfId="25336"/>
    <cellStyle name="Dollar 2 3" xfId="36433"/>
    <cellStyle name="Dollar 2 4" xfId="37116"/>
    <cellStyle name="Dollar 3" xfId="17242"/>
    <cellStyle name="Dollar 3 2" xfId="2424"/>
    <cellStyle name="Dollar 3 2 2" xfId="41481"/>
    <cellStyle name="Dollar 3 2 3" xfId="18012"/>
    <cellStyle name="Dollar 3 3" xfId="18329"/>
    <cellStyle name="Dollar 3 4" xfId="10801"/>
    <cellStyle name="Dollar 4" xfId="32382"/>
    <cellStyle name="Dollar 4 2" xfId="37728"/>
    <cellStyle name="Dollar 4 2 2" xfId="1608"/>
    <cellStyle name="Dollar 4 2 3" xfId="13937"/>
    <cellStyle name="Dollar 4 3" xfId="9867"/>
    <cellStyle name="Dollar 4 4" xfId="9443"/>
    <cellStyle name="Dollar 5" xfId="23306"/>
    <cellStyle name="Dollar 5 2" xfId="48041"/>
    <cellStyle name="Dollar 5 3" xfId="34215"/>
    <cellStyle name="Dollar 6" xfId="15567"/>
    <cellStyle name="Dollar 6 2" xfId="15636"/>
    <cellStyle name="Dollar 6 3" xfId="37891"/>
    <cellStyle name="Dollar 7" xfId="30149"/>
    <cellStyle name="Dollar 7 2" xfId="8519"/>
    <cellStyle name="Dollar 7 3" xfId="19708"/>
    <cellStyle name="Dollar 8" xfId="33901"/>
    <cellStyle name="Dollar 8 2" xfId="38784"/>
    <cellStyle name="Dollar 8 3" xfId="30532"/>
    <cellStyle name="Dollar 9" xfId="41926"/>
    <cellStyle name="dollar per unit" xfId="44547"/>
    <cellStyle name="dollar per unit 2" xfId="6810"/>
    <cellStyle name="dollar per unit 3" xfId="17113"/>
    <cellStyle name="Dollar values" xfId="19959"/>
    <cellStyle name="Dollar values 2" xfId="28407"/>
    <cellStyle name="Dollar values 2 2" xfId="16484"/>
    <cellStyle name="Dollar values 2 3" xfId="35387"/>
    <cellStyle name="Dollar values 3" xfId="32390"/>
    <cellStyle name="Dollar values 3 2" xfId="7199"/>
    <cellStyle name="Dollar values 3 3" xfId="129"/>
    <cellStyle name="Dollar values 4" xfId="20787"/>
    <cellStyle name="Dollar values 4 2" xfId="32522"/>
    <cellStyle name="Dollar values 4 3" xfId="24094"/>
    <cellStyle name="Dollar values 5" xfId="10008"/>
    <cellStyle name="Dollar values 6" xfId="2610"/>
    <cellStyle name="Dollar values_Marlin" xfId="20243"/>
    <cellStyle name="Dollar_Cash Cost Real vrs. Budget" xfId="9690"/>
    <cellStyle name="dollars" xfId="22783"/>
    <cellStyle name="Dollars [0]" xfId="36506"/>
    <cellStyle name="Dollars [0] 2" xfId="33820"/>
    <cellStyle name="Dollars [0] 3" xfId="18629"/>
    <cellStyle name="Dollars M" xfId="21821"/>
    <cellStyle name="Dollars M 2" xfId="38144"/>
    <cellStyle name="Dollars M 2 2" xfId="16049"/>
    <cellStyle name="Dollars M 2 3" xfId="7311"/>
    <cellStyle name="Dollars M 3" xfId="2705"/>
    <cellStyle name="Dollars M 3 2" xfId="30337"/>
    <cellStyle name="Dollars M 3 3" xfId="22306"/>
    <cellStyle name="Dollars M 4" xfId="44089"/>
    <cellStyle name="Dollars M 4 2" xfId="6678"/>
    <cellStyle name="Dollars M 4 3" xfId="9747"/>
    <cellStyle name="Dollars M 5" xfId="46643"/>
    <cellStyle name="Dollars M 6" xfId="22448"/>
    <cellStyle name="Dollars M_Marlin" xfId="41514"/>
    <cellStyle name="Dollars per unit" xfId="50163"/>
    <cellStyle name="Dollars per unit 2" xfId="3286"/>
    <cellStyle name="Dollars per unit 2 2" xfId="52539"/>
    <cellStyle name="Dollars per unit 2 3" xfId="10346"/>
    <cellStyle name="Dollars per unit 3" xfId="20718"/>
    <cellStyle name="Dollars per unit 3 2" xfId="1417"/>
    <cellStyle name="Dollars per unit 3 3" xfId="42986"/>
    <cellStyle name="Dollars per unit 4" xfId="17025"/>
    <cellStyle name="Dollars per unit 4 2" xfId="32771"/>
    <cellStyle name="Dollars per unit 4 3" xfId="2022"/>
    <cellStyle name="Dollars per unit 5" xfId="42792"/>
    <cellStyle name="Dollars per unit 6" xfId="47370"/>
    <cellStyle name="Dollars per unit_Marlin" xfId="46191"/>
    <cellStyle name="dollarsPerKWh" xfId="50375"/>
    <cellStyle name="dollarsPerLb" xfId="37491"/>
    <cellStyle name="dollarsPerLb4" xfId="18250"/>
    <cellStyle name="dollarsPerm3" xfId="19809"/>
    <cellStyle name="dollarsPerm3 2" xfId="31"/>
    <cellStyle name="dollarsPerm3 2 2" xfId="37779"/>
    <cellStyle name="dollarsPerm3 3" xfId="33780"/>
    <cellStyle name="dollarsPerm3 4" xfId="45469"/>
    <cellStyle name="dollarsPerMWh" xfId="35757"/>
    <cellStyle name="dollarsPerTon" xfId="22591"/>
    <cellStyle name="dollarsPerYear" xfId="52055"/>
    <cellStyle name="DollarWhole" xfId="42905"/>
    <cellStyle name="Dotted Line" xfId="39205"/>
    <cellStyle name="Dotted Line 2" xfId="49318"/>
    <cellStyle name="Dotted Line 2 2" xfId="31091"/>
    <cellStyle name="Dotted Line 2 3" xfId="46124"/>
    <cellStyle name="Dotted Line 2 4" xfId="31560"/>
    <cellStyle name="Dotted Line 3" xfId="48018"/>
    <cellStyle name="Dotted Line 3 2" xfId="4788"/>
    <cellStyle name="Dotted Line 3 3" xfId="47721"/>
    <cellStyle name="Dotted Line 3 4" xfId="15689"/>
    <cellStyle name="Dotted Line 4" xfId="13420"/>
    <cellStyle name="Dotted Line 5" xfId="29607"/>
    <cellStyle name="Dotted Line_Cash Cost Real vrs. Budget" xfId="13263"/>
    <cellStyle name="Double" xfId="28129"/>
    <cellStyle name="Double 10" xfId="5611"/>
    <cellStyle name="Double 10 2" xfId="5475"/>
    <cellStyle name="Double 10 3" xfId="36442"/>
    <cellStyle name="Double 11" xfId="44662"/>
    <cellStyle name="Double 11 2" xfId="48926"/>
    <cellStyle name="Double 11 3" xfId="18789"/>
    <cellStyle name="Double 12" xfId="20483"/>
    <cellStyle name="Double 12 2" xfId="47037"/>
    <cellStyle name="Double 12 3" xfId="22930"/>
    <cellStyle name="Double 13" xfId="21057"/>
    <cellStyle name="Double 13 2" xfId="42651"/>
    <cellStyle name="Double 13 3" xfId="23062"/>
    <cellStyle name="Double 14" xfId="41267"/>
    <cellStyle name="Double 14 2" xfId="10765"/>
    <cellStyle name="Double 14 3" xfId="5397"/>
    <cellStyle name="Double 15" xfId="46319"/>
    <cellStyle name="Double 15 2" xfId="45076"/>
    <cellStyle name="Double 15 3" xfId="11594"/>
    <cellStyle name="Double 16" xfId="44966"/>
    <cellStyle name="Double 16 2" xfId="43653"/>
    <cellStyle name="Double 16 3" xfId="37529"/>
    <cellStyle name="Double 17" xfId="8155"/>
    <cellStyle name="Double 17 2" xfId="29947"/>
    <cellStyle name="Double 17 3" xfId="29499"/>
    <cellStyle name="Double 18" xfId="46237"/>
    <cellStyle name="Double 18 2" xfId="49067"/>
    <cellStyle name="Double 18 3" xfId="23149"/>
    <cellStyle name="Double 19" xfId="46577"/>
    <cellStyle name="Double 19 2" xfId="44958"/>
    <cellStyle name="Double 19 3" xfId="31279"/>
    <cellStyle name="Double 2" xfId="22731"/>
    <cellStyle name="Double 2 10" xfId="16968"/>
    <cellStyle name="Double 2 2" xfId="8174"/>
    <cellStyle name="Double 2 2 2" xfId="32595"/>
    <cellStyle name="Double 2 2 3" xfId="43901"/>
    <cellStyle name="Double 2 2 4" xfId="19374"/>
    <cellStyle name="Double 2 2 5" xfId="6826"/>
    <cellStyle name="Double 2 3" xfId="26695"/>
    <cellStyle name="Double 2 3 2" xfId="10761"/>
    <cellStyle name="Double 2 3 3" xfId="27178"/>
    <cellStyle name="Double 2 4" xfId="16316"/>
    <cellStyle name="Double 2 4 2" xfId="21864"/>
    <cellStyle name="Double 2 4 3" xfId="5077"/>
    <cellStyle name="Double 2 5" xfId="49125"/>
    <cellStyle name="Double 2 5 2" xfId="50569"/>
    <cellStyle name="Double 2 6" xfId="4456"/>
    <cellStyle name="Double 2 7" xfId="34522"/>
    <cellStyle name="Double 2 8" xfId="43726"/>
    <cellStyle name="Double 2 9" xfId="9249"/>
    <cellStyle name="Double 20" xfId="50017"/>
    <cellStyle name="Double 20 2" xfId="43070"/>
    <cellStyle name="Double 20 3" xfId="24917"/>
    <cellStyle name="Double 21" xfId="6362"/>
    <cellStyle name="Double 21 2" xfId="29612"/>
    <cellStyle name="Double 21 3" xfId="34019"/>
    <cellStyle name="Double 22" xfId="44663"/>
    <cellStyle name="Double 22 2" xfId="19251"/>
    <cellStyle name="Double 22 3" xfId="29800"/>
    <cellStyle name="Double 23" xfId="43219"/>
    <cellStyle name="Double 23 2" xfId="15503"/>
    <cellStyle name="Double 23 3" xfId="43688"/>
    <cellStyle name="Double 24" xfId="45664"/>
    <cellStyle name="Double 24 2" xfId="26206"/>
    <cellStyle name="Double 24 3" xfId="4578"/>
    <cellStyle name="Double 25" xfId="53050"/>
    <cellStyle name="Double 25 2" xfId="52784"/>
    <cellStyle name="Double 25 3" xfId="14294"/>
    <cellStyle name="Double 26" xfId="16395"/>
    <cellStyle name="Double 26 2" xfId="26607"/>
    <cellStyle name="Double 26 3" xfId="48677"/>
    <cellStyle name="Double 27" xfId="49538"/>
    <cellStyle name="Double 27 2" xfId="12288"/>
    <cellStyle name="Double 27 3" xfId="15051"/>
    <cellStyle name="Double 28" xfId="243"/>
    <cellStyle name="Double 28 2" xfId="3169"/>
    <cellStyle name="Double 28 3" xfId="25871"/>
    <cellStyle name="Double 29" xfId="8908"/>
    <cellStyle name="Double 29 2" xfId="15557"/>
    <cellStyle name="Double 29 3" xfId="25503"/>
    <cellStyle name="Double 3" xfId="22477"/>
    <cellStyle name="Double 3 10" xfId="12347"/>
    <cellStyle name="Double 3 2" xfId="45348"/>
    <cellStyle name="Double 3 2 2" xfId="12990"/>
    <cellStyle name="Double 3 2 3" xfId="26905"/>
    <cellStyle name="Double 3 3" xfId="42880"/>
    <cellStyle name="Double 3 3 2" xfId="24361"/>
    <cellStyle name="Double 3 3 3" xfId="47090"/>
    <cellStyle name="Double 3 4" xfId="40868"/>
    <cellStyle name="Double 3 4 2" xfId="40201"/>
    <cellStyle name="Double 3 4 3" xfId="12751"/>
    <cellStyle name="Double 3 5" xfId="11050"/>
    <cellStyle name="Double 3 5 2" xfId="26674"/>
    <cellStyle name="Double 3 6" xfId="30237"/>
    <cellStyle name="Double 3 7" xfId="5881"/>
    <cellStyle name="Double 3 8" xfId="40541"/>
    <cellStyle name="Double 3 9" xfId="34170"/>
    <cellStyle name="Double 30" xfId="6631"/>
    <cellStyle name="Double 30 2" xfId="24719"/>
    <cellStyle name="Double 30 3" xfId="51930"/>
    <cellStyle name="Double 31" xfId="4060"/>
    <cellStyle name="Double 31 2" xfId="40368"/>
    <cellStyle name="Double 31 3" xfId="35978"/>
    <cellStyle name="Double 32" xfId="22946"/>
    <cellStyle name="Double 32 2" xfId="4403"/>
    <cellStyle name="Double 32 3" xfId="7488"/>
    <cellStyle name="Double 33" xfId="39892"/>
    <cellStyle name="Double 33 2" xfId="33405"/>
    <cellStyle name="Double 33 3" xfId="11170"/>
    <cellStyle name="Double 34" xfId="8573"/>
    <cellStyle name="Double 34 2" xfId="21659"/>
    <cellStyle name="Double 34 3" xfId="32015"/>
    <cellStyle name="Double 35" xfId="21023"/>
    <cellStyle name="Double 35 2" xfId="28536"/>
    <cellStyle name="Double 35 3" xfId="4311"/>
    <cellStyle name="Double 36" xfId="19092"/>
    <cellStyle name="Double 36 2" xfId="31827"/>
    <cellStyle name="Double 36 3" xfId="6605"/>
    <cellStyle name="Double 37" xfId="27717"/>
    <cellStyle name="Double 37 2" xfId="3273"/>
    <cellStyle name="Double 37 3" xfId="35223"/>
    <cellStyle name="Double 38" xfId="37073"/>
    <cellStyle name="Double 38 2" xfId="35964"/>
    <cellStyle name="Double 38 3" xfId="36848"/>
    <cellStyle name="Double 39" xfId="13178"/>
    <cellStyle name="Double 39 2" xfId="10432"/>
    <cellStyle name="Double 39 3" xfId="14625"/>
    <cellStyle name="Double 4" xfId="22790"/>
    <cellStyle name="Double 4 2" xfId="1294"/>
    <cellStyle name="Double 4 3" xfId="46014"/>
    <cellStyle name="Double 40" xfId="35253"/>
    <cellStyle name="Double 40 2" xfId="10294"/>
    <cellStyle name="Double 40 3" xfId="44890"/>
    <cellStyle name="Double 41" xfId="41124"/>
    <cellStyle name="Double 41 2" xfId="2287"/>
    <cellStyle name="Double 41 3" xfId="6440"/>
    <cellStyle name="Double 42" xfId="47058"/>
    <cellStyle name="Double 42 2" xfId="12138"/>
    <cellStyle name="Double 42 3" xfId="5623"/>
    <cellStyle name="Double 43" xfId="8993"/>
    <cellStyle name="Double 43 2" xfId="52152"/>
    <cellStyle name="Double 43 3" xfId="35268"/>
    <cellStyle name="Double 44" xfId="34807"/>
    <cellStyle name="Double 44 2" xfId="10500"/>
    <cellStyle name="Double 44 3" xfId="3952"/>
    <cellStyle name="Double 45" xfId="39260"/>
    <cellStyle name="Double 45 2" xfId="52902"/>
    <cellStyle name="Double 45 3" xfId="35060"/>
    <cellStyle name="Double 46" xfId="50071"/>
    <cellStyle name="Double 46 2" xfId="662"/>
    <cellStyle name="Double 46 3" xfId="2855"/>
    <cellStyle name="Double 47" xfId="6223"/>
    <cellStyle name="Double 47 2" xfId="21551"/>
    <cellStyle name="Double 47 3" xfId="35198"/>
    <cellStyle name="Double 48" xfId="10567"/>
    <cellStyle name="Double 48 2" xfId="50268"/>
    <cellStyle name="Double 48 3" xfId="43184"/>
    <cellStyle name="Double 49" xfId="15706"/>
    <cellStyle name="Double 49 2" xfId="13740"/>
    <cellStyle name="Double 49 3" xfId="27499"/>
    <cellStyle name="Double 5" xfId="4733"/>
    <cellStyle name="Double 5 2" xfId="9240"/>
    <cellStyle name="Double 5 3" xfId="8482"/>
    <cellStyle name="Double 50" xfId="10189"/>
    <cellStyle name="Double 51" xfId="27560"/>
    <cellStyle name="Double 52" xfId="30805"/>
    <cellStyle name="Double 6" xfId="13433"/>
    <cellStyle name="Double 6 2" xfId="19490"/>
    <cellStyle name="Double 6 3" xfId="28027"/>
    <cellStyle name="Double 7" xfId="17051"/>
    <cellStyle name="Double 7 2" xfId="13"/>
    <cellStyle name="Double 7 3" xfId="20101"/>
    <cellStyle name="Double 8" xfId="45413"/>
    <cellStyle name="Double 8 2" xfId="34795"/>
    <cellStyle name="Double 8 3" xfId="2183"/>
    <cellStyle name="Double 9" xfId="42324"/>
    <cellStyle name="Double 9 2" xfId="10157"/>
    <cellStyle name="Double 9 3" xfId="30785"/>
    <cellStyle name="Double_Cash Cost Real vrs. Budget" xfId="34985"/>
    <cellStyle name="Download" xfId="41252"/>
    <cellStyle name="DP 0, no commas" xfId="14239"/>
    <cellStyle name="DP 0, no commas 2" xfId="13493"/>
    <cellStyle name="DP 0, no commas 2 2" xfId="42887"/>
    <cellStyle name="DP 0, no commas 2 3" xfId="36607"/>
    <cellStyle name="DP 0, no commas 3" xfId="17506"/>
    <cellStyle name="DP 0, no commas 4" xfId="47139"/>
    <cellStyle name="Dziesietny [0]_1090_Monate" xfId="21752"/>
    <cellStyle name="Dziesietny_1090_Monate" xfId="35104"/>
    <cellStyle name="ENCABE" xfId="18639"/>
    <cellStyle name="Encabez. 1" xfId="13325"/>
    <cellStyle name="Encabez. 2" xfId="40374"/>
    <cellStyle name="Encabez1" xfId="31817"/>
    <cellStyle name="Encabez1 2" xfId="38437"/>
    <cellStyle name="Encabez1 2 2" xfId="52318"/>
    <cellStyle name="Encabez1 2 3" xfId="8356"/>
    <cellStyle name="Encabez1 3" xfId="42430"/>
    <cellStyle name="Encabez2" xfId="43712"/>
    <cellStyle name="Encabez2 2" xfId="31488"/>
    <cellStyle name="Encabez2 2 2" xfId="49013"/>
    <cellStyle name="Encabez2 2 3" xfId="45708"/>
    <cellStyle name="Encabez2 3" xfId="40650"/>
    <cellStyle name="Encabezado 1" xfId="140"/>
    <cellStyle name="Encabezado 1 10" xfId="5626"/>
    <cellStyle name="Encabezado 1 10 2" xfId="18907"/>
    <cellStyle name="Encabezado 1 10 3" xfId="21888"/>
    <cellStyle name="Encabezado 1 11" xfId="26349"/>
    <cellStyle name="Encabezado 1 11 2" xfId="26739"/>
    <cellStyle name="Encabezado 1 11 3" xfId="15693"/>
    <cellStyle name="Encabezado 1 12" xfId="31040"/>
    <cellStyle name="Encabezado 1 12 2" xfId="1163"/>
    <cellStyle name="Encabezado 1 12 3" xfId="27115"/>
    <cellStyle name="Encabezado 1 13" xfId="46854"/>
    <cellStyle name="Encabezado 1 13 2" xfId="52783"/>
    <cellStyle name="Encabezado 1 13 3" xfId="51908"/>
    <cellStyle name="Encabezado 1 14" xfId="21787"/>
    <cellStyle name="Encabezado 1 14 2" xfId="36049"/>
    <cellStyle name="Encabezado 1 14 3" xfId="18806"/>
    <cellStyle name="Encabezado 1 15" xfId="4787"/>
    <cellStyle name="Encabezado 1 15 2" xfId="33216"/>
    <cellStyle name="Encabezado 1 15 3" xfId="37289"/>
    <cellStyle name="Encabezado 1 16" xfId="37570"/>
    <cellStyle name="Encabezado 1 16 2" xfId="9303"/>
    <cellStyle name="Encabezado 1 16 3" xfId="36786"/>
    <cellStyle name="Encabezado 1 17" xfId="15888"/>
    <cellStyle name="Encabezado 1 17 2" xfId="7149"/>
    <cellStyle name="Encabezado 1 17 3" xfId="41580"/>
    <cellStyle name="Encabezado 1 18" xfId="2812"/>
    <cellStyle name="Encabezado 1 18 2" xfId="27953"/>
    <cellStyle name="Encabezado 1 18 3" xfId="6157"/>
    <cellStyle name="Encabezado 1 19" xfId="3113"/>
    <cellStyle name="Encabezado 1 19 2" xfId="45568"/>
    <cellStyle name="Encabezado 1 19 3" xfId="44650"/>
    <cellStyle name="Encabezado 1 2" xfId="1999"/>
    <cellStyle name="Encabezado 1 2 2" xfId="39806"/>
    <cellStyle name="Encabezado 1 2 2 2" xfId="35843"/>
    <cellStyle name="Encabezado 1 2 2 3" xfId="26430"/>
    <cellStyle name="Encabezado 1 2 3" xfId="41738"/>
    <cellStyle name="Encabezado 1 2 4" xfId="36849"/>
    <cellStyle name="Encabezado 1 20" xfId="8507"/>
    <cellStyle name="Encabezado 1 20 2" xfId="11584"/>
    <cellStyle name="Encabezado 1 20 3" xfId="16107"/>
    <cellStyle name="Encabezado 1 21" xfId="17799"/>
    <cellStyle name="Encabezado 1 21 2" xfId="21457"/>
    <cellStyle name="Encabezado 1 21 3" xfId="28316"/>
    <cellStyle name="Encabezado 1 22" xfId="5220"/>
    <cellStyle name="Encabezado 1 22 2" xfId="40211"/>
    <cellStyle name="Encabezado 1 22 3" xfId="36708"/>
    <cellStyle name="Encabezado 1 23" xfId="37930"/>
    <cellStyle name="Encabezado 1 23 2" xfId="37766"/>
    <cellStyle name="Encabezado 1 23 3" xfId="3445"/>
    <cellStyle name="Encabezado 1 24" xfId="5480"/>
    <cellStyle name="Encabezado 1 24 2" xfId="7788"/>
    <cellStyle name="Encabezado 1 24 3" xfId="2965"/>
    <cellStyle name="Encabezado 1 25" xfId="11374"/>
    <cellStyle name="Encabezado 1 25 2" xfId="10791"/>
    <cellStyle name="Encabezado 1 25 3" xfId="24799"/>
    <cellStyle name="Encabezado 1 26" xfId="25207"/>
    <cellStyle name="Encabezado 1 26 2" xfId="40158"/>
    <cellStyle name="Encabezado 1 26 3" xfId="24399"/>
    <cellStyle name="Encabezado 1 27" xfId="24068"/>
    <cellStyle name="Encabezado 1 27 2" xfId="8435"/>
    <cellStyle name="Encabezado 1 27 3" xfId="27758"/>
    <cellStyle name="Encabezado 1 28" xfId="40778"/>
    <cellStyle name="Encabezado 1 28 2" xfId="9427"/>
    <cellStyle name="Encabezado 1 28 3" xfId="34575"/>
    <cellStyle name="Encabezado 1 29" xfId="24671"/>
    <cellStyle name="Encabezado 1 29 2" xfId="31197"/>
    <cellStyle name="Encabezado 1 29 3" xfId="42533"/>
    <cellStyle name="Encabezado 1 3" xfId="34745"/>
    <cellStyle name="Encabezado 1 3 2" xfId="24845"/>
    <cellStyle name="Encabezado 1 3 3" xfId="26821"/>
    <cellStyle name="Encabezado 1 3 4" xfId="35905"/>
    <cellStyle name="Encabezado 1 30" xfId="35712"/>
    <cellStyle name="Encabezado 1 30 2" xfId="23703"/>
    <cellStyle name="Encabezado 1 30 3" xfId="6576"/>
    <cellStyle name="Encabezado 1 31" xfId="1883"/>
    <cellStyle name="Encabezado 1 31 2" xfId="31825"/>
    <cellStyle name="Encabezado 1 31 3" xfId="50581"/>
    <cellStyle name="Encabezado 1 32" xfId="31374"/>
    <cellStyle name="Encabezado 1 32 2" xfId="34608"/>
    <cellStyle name="Encabezado 1 32 3" xfId="14899"/>
    <cellStyle name="Encabezado 1 33" xfId="23013"/>
    <cellStyle name="Encabezado 1 33 2" xfId="45508"/>
    <cellStyle name="Encabezado 1 33 3" xfId="14905"/>
    <cellStyle name="Encabezado 1 34" xfId="41750"/>
    <cellStyle name="Encabezado 1 34 2" xfId="36674"/>
    <cellStyle name="Encabezado 1 34 3" xfId="36923"/>
    <cellStyle name="Encabezado 1 35" xfId="13840"/>
    <cellStyle name="Encabezado 1 35 2" xfId="750"/>
    <cellStyle name="Encabezado 1 35 3" xfId="4636"/>
    <cellStyle name="Encabezado 1 36" xfId="3031"/>
    <cellStyle name="Encabezado 1 36 2" xfId="12046"/>
    <cellStyle name="Encabezado 1 36 3" xfId="16204"/>
    <cellStyle name="Encabezado 1 37" xfId="8873"/>
    <cellStyle name="Encabezado 1 37 2" xfId="1511"/>
    <cellStyle name="Encabezado 1 37 3" xfId="47902"/>
    <cellStyle name="Encabezado 1 38" xfId="27397"/>
    <cellStyle name="Encabezado 1 38 2" xfId="6633"/>
    <cellStyle name="Encabezado 1 38 3" xfId="29566"/>
    <cellStyle name="Encabezado 1 39" xfId="1816"/>
    <cellStyle name="Encabezado 1 39 2" xfId="44322"/>
    <cellStyle name="Encabezado 1 39 3" xfId="20786"/>
    <cellStyle name="Encabezado 1 4" xfId="1869"/>
    <cellStyle name="Encabezado 1 4 2" xfId="1684"/>
    <cellStyle name="Encabezado 1 4 3" xfId="42662"/>
    <cellStyle name="Encabezado 1 4 4" xfId="23305"/>
    <cellStyle name="Encabezado 1 40" xfId="35984"/>
    <cellStyle name="Encabezado 1 40 2" xfId="50470"/>
    <cellStyle name="Encabezado 1 40 3" xfId="46591"/>
    <cellStyle name="Encabezado 1 41" xfId="36568"/>
    <cellStyle name="Encabezado 1 41 2" xfId="44259"/>
    <cellStyle name="Encabezado 1 41 3" xfId="15869"/>
    <cellStyle name="Encabezado 1 42" xfId="40455"/>
    <cellStyle name="Encabezado 1 42 2" xfId="22035"/>
    <cellStyle name="Encabezado 1 42 3" xfId="16139"/>
    <cellStyle name="Encabezado 1 43" xfId="39333"/>
    <cellStyle name="Encabezado 1 43 2" xfId="43036"/>
    <cellStyle name="Encabezado 1 43 3" xfId="38105"/>
    <cellStyle name="Encabezado 1 44" xfId="44216"/>
    <cellStyle name="Encabezado 1 44 2" xfId="30258"/>
    <cellStyle name="Encabezado 1 44 3" xfId="20087"/>
    <cellStyle name="Encabezado 1 45" xfId="42813"/>
    <cellStyle name="Encabezado 1 45 2" xfId="31506"/>
    <cellStyle name="Encabezado 1 45 3" xfId="40798"/>
    <cellStyle name="Encabezado 1 46" xfId="40380"/>
    <cellStyle name="Encabezado 1 46 2" xfId="29720"/>
    <cellStyle name="Encabezado 1 46 3" xfId="7792"/>
    <cellStyle name="Encabezado 1 47" xfId="51918"/>
    <cellStyle name="Encabezado 1 47 2" xfId="39243"/>
    <cellStyle name="Encabezado 1 47 3" xfId="23203"/>
    <cellStyle name="Encabezado 1 48" xfId="17869"/>
    <cellStyle name="Encabezado 1 48 2" xfId="209"/>
    <cellStyle name="Encabezado 1 48 3" xfId="21262"/>
    <cellStyle name="Encabezado 1 49" xfId="16526"/>
    <cellStyle name="Encabezado 1 49 2" xfId="4699"/>
    <cellStyle name="Encabezado 1 49 3" xfId="19993"/>
    <cellStyle name="Encabezado 1 5" xfId="49471"/>
    <cellStyle name="Encabezado 1 5 2" xfId="44086"/>
    <cellStyle name="Encabezado 1 5 3" xfId="11462"/>
    <cellStyle name="Encabezado 1 5 4" xfId="5111"/>
    <cellStyle name="Encabezado 1 50" xfId="51347"/>
    <cellStyle name="Encabezado 1 50 2" xfId="7230"/>
    <cellStyle name="Encabezado 1 50 3" xfId="10408"/>
    <cellStyle name="Encabezado 1 51" xfId="5836"/>
    <cellStyle name="Encabezado 1 51 2" xfId="33573"/>
    <cellStyle name="Encabezado 1 51 3" xfId="27494"/>
    <cellStyle name="Encabezado 1 52" xfId="22393"/>
    <cellStyle name="Encabezado 1 52 2" xfId="3121"/>
    <cellStyle name="Encabezado 1 52 3" xfId="34746"/>
    <cellStyle name="Encabezado 1 53" xfId="851"/>
    <cellStyle name="Encabezado 1 53 2" xfId="33101"/>
    <cellStyle name="Encabezado 1 53 3" xfId="18204"/>
    <cellStyle name="Encabezado 1 54" xfId="14134"/>
    <cellStyle name="Encabezado 1 6" xfId="25334"/>
    <cellStyle name="Encabezado 1 6 2" xfId="36547"/>
    <cellStyle name="Encabezado 1 6 3" xfId="39132"/>
    <cellStyle name="Encabezado 1 6 4" xfId="11079"/>
    <cellStyle name="Encabezado 1 7" xfId="809"/>
    <cellStyle name="Encabezado 1 7 2" xfId="2726"/>
    <cellStyle name="Encabezado 1 7 3" xfId="7790"/>
    <cellStyle name="Encabezado 1 7 4" xfId="42469"/>
    <cellStyle name="Encabezado 1 8" xfId="14022"/>
    <cellStyle name="Encabezado 1 8 2" xfId="36834"/>
    <cellStyle name="Encabezado 1 8 3" xfId="9666"/>
    <cellStyle name="Encabezado 1 8 4" xfId="40626"/>
    <cellStyle name="Encabezado 1 9" xfId="25476"/>
    <cellStyle name="Encabezado 1 9 2" xfId="7920"/>
    <cellStyle name="Encabezado 1 9 3" xfId="4476"/>
    <cellStyle name="Encabezado 1_1) Waterfall Graph OPEX Plant" xfId="11933"/>
    <cellStyle name="Encabezado 2" xfId="46946"/>
    <cellStyle name="Encabezado 2 10" xfId="44912"/>
    <cellStyle name="Encabezado 2 10 2" xfId="19159"/>
    <cellStyle name="Encabezado 2 10 3" xfId="31520"/>
    <cellStyle name="Encabezado 2 11" xfId="12754"/>
    <cellStyle name="Encabezado 2 11 2" xfId="4590"/>
    <cellStyle name="Encabezado 2 11 3" xfId="26910"/>
    <cellStyle name="Encabezado 2 12" xfId="26188"/>
    <cellStyle name="Encabezado 2 12 2" xfId="35121"/>
    <cellStyle name="Encabezado 2 12 3" xfId="30948"/>
    <cellStyle name="Encabezado 2 13" xfId="7352"/>
    <cellStyle name="Encabezado 2 13 2" xfId="47406"/>
    <cellStyle name="Encabezado 2 13 3" xfId="51435"/>
    <cellStyle name="Encabezado 2 14" xfId="2546"/>
    <cellStyle name="Encabezado 2 14 2" xfId="38048"/>
    <cellStyle name="Encabezado 2 14 3" xfId="29711"/>
    <cellStyle name="Encabezado 2 15" xfId="39645"/>
    <cellStyle name="Encabezado 2 15 2" xfId="14738"/>
    <cellStyle name="Encabezado 2 15 3" xfId="28102"/>
    <cellStyle name="Encabezado 2 16" xfId="17167"/>
    <cellStyle name="Encabezado 2 16 2" xfId="39161"/>
    <cellStyle name="Encabezado 2 16 3" xfId="29054"/>
    <cellStyle name="Encabezado 2 17" xfId="27313"/>
    <cellStyle name="Encabezado 2 17 2" xfId="21853"/>
    <cellStyle name="Encabezado 2 17 3" xfId="16359"/>
    <cellStyle name="Encabezado 2 18" xfId="15827"/>
    <cellStyle name="Encabezado 2 18 2" xfId="27273"/>
    <cellStyle name="Encabezado 2 18 3" xfId="32784"/>
    <cellStyle name="Encabezado 2 19" xfId="42709"/>
    <cellStyle name="Encabezado 2 19 2" xfId="18697"/>
    <cellStyle name="Encabezado 2 19 3" xfId="6378"/>
    <cellStyle name="Encabezado 2 2" xfId="33180"/>
    <cellStyle name="Encabezado 2 2 10" xfId="1361"/>
    <cellStyle name="Encabezado 2 2 10 2" xfId="51373"/>
    <cellStyle name="Encabezado 2 2 10 3" xfId="11189"/>
    <cellStyle name="Encabezado 2 2 11" xfId="48009"/>
    <cellStyle name="Encabezado 2 2 11 2" xfId="17676"/>
    <cellStyle name="Encabezado 2 2 11 3" xfId="13993"/>
    <cellStyle name="Encabezado 2 2 12" xfId="33506"/>
    <cellStyle name="Encabezado 2 2 12 2" xfId="25142"/>
    <cellStyle name="Encabezado 2 2 12 3" xfId="38360"/>
    <cellStyle name="Encabezado 2 2 13" xfId="16434"/>
    <cellStyle name="Encabezado 2 2 13 2" xfId="25143"/>
    <cellStyle name="Encabezado 2 2 13 3" xfId="25416"/>
    <cellStyle name="Encabezado 2 2 14" xfId="2535"/>
    <cellStyle name="Encabezado 2 2 14 2" xfId="31259"/>
    <cellStyle name="Encabezado 2 2 14 3" xfId="31886"/>
    <cellStyle name="Encabezado 2 2 15" xfId="32505"/>
    <cellStyle name="Encabezado 2 2 15 2" xfId="6011"/>
    <cellStyle name="Encabezado 2 2 15 3" xfId="42414"/>
    <cellStyle name="Encabezado 2 2 16" xfId="1737"/>
    <cellStyle name="Encabezado 2 2 16 2" xfId="33103"/>
    <cellStyle name="Encabezado 2 2 16 3" xfId="18285"/>
    <cellStyle name="Encabezado 2 2 17" xfId="44617"/>
    <cellStyle name="Encabezado 2 2 17 2" xfId="24536"/>
    <cellStyle name="Encabezado 2 2 17 3" xfId="32988"/>
    <cellStyle name="Encabezado 2 2 18" xfId="29732"/>
    <cellStyle name="Encabezado 2 2 18 2" xfId="29336"/>
    <cellStyle name="Encabezado 2 2 18 3" xfId="10941"/>
    <cellStyle name="Encabezado 2 2 19" xfId="39029"/>
    <cellStyle name="Encabezado 2 2 19 2" xfId="7297"/>
    <cellStyle name="Encabezado 2 2 19 3" xfId="50575"/>
    <cellStyle name="Encabezado 2 2 2" xfId="27897"/>
    <cellStyle name="Encabezado 2 2 2 2" xfId="19064"/>
    <cellStyle name="Encabezado 2 2 2 2 2" xfId="14511"/>
    <cellStyle name="Encabezado 2 2 2 2 3" xfId="32239"/>
    <cellStyle name="Encabezado 2 2 2 3" xfId="37221"/>
    <cellStyle name="Encabezado 2 2 2 4" xfId="32389"/>
    <cellStyle name="Encabezado 2 2 20" xfId="40376"/>
    <cellStyle name="Encabezado 2 2 20 2" xfId="39371"/>
    <cellStyle name="Encabezado 2 2 20 3" xfId="22619"/>
    <cellStyle name="Encabezado 2 2 21" xfId="9124"/>
    <cellStyle name="Encabezado 2 2 21 2" xfId="30540"/>
    <cellStyle name="Encabezado 2 2 21 3" xfId="16111"/>
    <cellStyle name="Encabezado 2 2 22" xfId="28492"/>
    <cellStyle name="Encabezado 2 2 22 2" xfId="16535"/>
    <cellStyle name="Encabezado 2 2 22 3" xfId="11696"/>
    <cellStyle name="Encabezado 2 2 23" xfId="15899"/>
    <cellStyle name="Encabezado 2 2 23 2" xfId="22373"/>
    <cellStyle name="Encabezado 2 2 23 3" xfId="21683"/>
    <cellStyle name="Encabezado 2 2 24" xfId="6349"/>
    <cellStyle name="Encabezado 2 2 24 2" xfId="13907"/>
    <cellStyle name="Encabezado 2 2 24 3" xfId="8864"/>
    <cellStyle name="Encabezado 2 2 25" xfId="39376"/>
    <cellStyle name="Encabezado 2 2 25 2" xfId="3574"/>
    <cellStyle name="Encabezado 2 2 25 3" xfId="8828"/>
    <cellStyle name="Encabezado 2 2 26" xfId="53246"/>
    <cellStyle name="Encabezado 2 2 26 2" xfId="36011"/>
    <cellStyle name="Encabezado 2 2 26 3" xfId="29900"/>
    <cellStyle name="Encabezado 2 2 27" xfId="37814"/>
    <cellStyle name="Encabezado 2 2 27 2" xfId="15351"/>
    <cellStyle name="Encabezado 2 2 27 3" xfId="43672"/>
    <cellStyle name="Encabezado 2 2 28" xfId="39961"/>
    <cellStyle name="Encabezado 2 2 28 2" xfId="48053"/>
    <cellStyle name="Encabezado 2 2 28 3" xfId="19841"/>
    <cellStyle name="Encabezado 2 2 29" xfId="49382"/>
    <cellStyle name="Encabezado 2 2 29 2" xfId="11543"/>
    <cellStyle name="Encabezado 2 2 29 3" xfId="14393"/>
    <cellStyle name="Encabezado 2 2 3" xfId="5391"/>
    <cellStyle name="Encabezado 2 2 3 2" xfId="41953"/>
    <cellStyle name="Encabezado 2 2 3 3" xfId="30665"/>
    <cellStyle name="Encabezado 2 2 30" xfId="28103"/>
    <cellStyle name="Encabezado 2 2 30 2" xfId="21010"/>
    <cellStyle name="Encabezado 2 2 30 3" xfId="44006"/>
    <cellStyle name="Encabezado 2 2 31" xfId="52774"/>
    <cellStyle name="Encabezado 2 2 31 2" xfId="6051"/>
    <cellStyle name="Encabezado 2 2 31 3" xfId="14926"/>
    <cellStyle name="Encabezado 2 2 32" xfId="14103"/>
    <cellStyle name="Encabezado 2 2 32 2" xfId="31015"/>
    <cellStyle name="Encabezado 2 2 32 3" xfId="18753"/>
    <cellStyle name="Encabezado 2 2 33" xfId="49402"/>
    <cellStyle name="Encabezado 2 2 33 2" xfId="20384"/>
    <cellStyle name="Encabezado 2 2 33 3" xfId="2762"/>
    <cellStyle name="Encabezado 2 2 34" xfId="53154"/>
    <cellStyle name="Encabezado 2 2 34 2" xfId="48311"/>
    <cellStyle name="Encabezado 2 2 34 3" xfId="39351"/>
    <cellStyle name="Encabezado 2 2 35" xfId="2260"/>
    <cellStyle name="Encabezado 2 2 35 2" xfId="36652"/>
    <cellStyle name="Encabezado 2 2 35 3" xfId="19521"/>
    <cellStyle name="Encabezado 2 2 36" xfId="31559"/>
    <cellStyle name="Encabezado 2 2 36 2" xfId="25770"/>
    <cellStyle name="Encabezado 2 2 36 3" xfId="52029"/>
    <cellStyle name="Encabezado 2 2 37" xfId="39184"/>
    <cellStyle name="Encabezado 2 2 37 2" xfId="32895"/>
    <cellStyle name="Encabezado 2 2 37 3" xfId="20141"/>
    <cellStyle name="Encabezado 2 2 38" xfId="5253"/>
    <cellStyle name="Encabezado 2 2 38 2" xfId="51862"/>
    <cellStyle name="Encabezado 2 2 38 3" xfId="43577"/>
    <cellStyle name="Encabezado 2 2 39" xfId="8369"/>
    <cellStyle name="Encabezado 2 2 39 2" xfId="1523"/>
    <cellStyle name="Encabezado 2 2 39 3" xfId="7331"/>
    <cellStyle name="Encabezado 2 2 4" xfId="36383"/>
    <cellStyle name="Encabezado 2 2 4 2" xfId="32970"/>
    <cellStyle name="Encabezado 2 2 4 3" xfId="34302"/>
    <cellStyle name="Encabezado 2 2 40" xfId="28892"/>
    <cellStyle name="Encabezado 2 2 40 2" xfId="40360"/>
    <cellStyle name="Encabezado 2 2 40 3" xfId="13159"/>
    <cellStyle name="Encabezado 2 2 41" xfId="40280"/>
    <cellStyle name="Encabezado 2 2 41 2" xfId="74"/>
    <cellStyle name="Encabezado 2 2 41 3" xfId="13764"/>
    <cellStyle name="Encabezado 2 2 42" xfId="3540"/>
    <cellStyle name="Encabezado 2 2 42 2" xfId="2445"/>
    <cellStyle name="Encabezado 2 2 42 3" xfId="35894"/>
    <cellStyle name="Encabezado 2 2 43" xfId="6294"/>
    <cellStyle name="Encabezado 2 2 43 2" xfId="28297"/>
    <cellStyle name="Encabezado 2 2 43 3" xfId="14998"/>
    <cellStyle name="Encabezado 2 2 44" xfId="27535"/>
    <cellStyle name="Encabezado 2 2 44 2" xfId="41025"/>
    <cellStyle name="Encabezado 2 2 44 3" xfId="28876"/>
    <cellStyle name="Encabezado 2 2 45" xfId="28148"/>
    <cellStyle name="Encabezado 2 2 45 2" xfId="4062"/>
    <cellStyle name="Encabezado 2 2 45 3" xfId="40805"/>
    <cellStyle name="Encabezado 2 2 46" xfId="12343"/>
    <cellStyle name="Encabezado 2 2 46 2" xfId="27994"/>
    <cellStyle name="Encabezado 2 2 46 3" xfId="22474"/>
    <cellStyle name="Encabezado 2 2 47" xfId="25631"/>
    <cellStyle name="Encabezado 2 2 48" xfId="8363"/>
    <cellStyle name="Encabezado 2 2 49" xfId="51595"/>
    <cellStyle name="Encabezado 2 2 5" xfId="20695"/>
    <cellStyle name="Encabezado 2 2 5 2" xfId="29560"/>
    <cellStyle name="Encabezado 2 2 5 3" xfId="40439"/>
    <cellStyle name="Encabezado 2 2 6" xfId="16934"/>
    <cellStyle name="Encabezado 2 2 6 2" xfId="47003"/>
    <cellStyle name="Encabezado 2 2 6 3" xfId="22840"/>
    <cellStyle name="Encabezado 2 2 7" xfId="8959"/>
    <cellStyle name="Encabezado 2 2 7 2" xfId="18979"/>
    <cellStyle name="Encabezado 2 2 7 3" xfId="2113"/>
    <cellStyle name="Encabezado 2 2 8" xfId="29696"/>
    <cellStyle name="Encabezado 2 2 8 2" xfId="47310"/>
    <cellStyle name="Encabezado 2 2 8 3" xfId="5963"/>
    <cellStyle name="Encabezado 2 2 9" xfId="9391"/>
    <cellStyle name="Encabezado 2 2 9 2" xfId="1749"/>
    <cellStyle name="Encabezado 2 2 9 3" xfId="4956"/>
    <cellStyle name="Encabezado 2 2_Cash Cost Real vrs. Budget" xfId="31356"/>
    <cellStyle name="Encabezado 2 20" xfId="35191"/>
    <cellStyle name="Encabezado 2 20 2" xfId="23761"/>
    <cellStyle name="Encabezado 2 20 3" xfId="29914"/>
    <cellStyle name="Encabezado 2 21" xfId="42839"/>
    <cellStyle name="Encabezado 2 21 2" xfId="3905"/>
    <cellStyle name="Encabezado 2 21 3" xfId="29917"/>
    <cellStyle name="Encabezado 2 22" xfId="44525"/>
    <cellStyle name="Encabezado 2 22 2" xfId="37291"/>
    <cellStyle name="Encabezado 2 22 3" xfId="44073"/>
    <cellStyle name="Encabezado 2 23" xfId="27234"/>
    <cellStyle name="Encabezado 2 23 2" xfId="38978"/>
    <cellStyle name="Encabezado 2 23 3" xfId="25624"/>
    <cellStyle name="Encabezado 2 24" xfId="20737"/>
    <cellStyle name="Encabezado 2 24 2" xfId="50006"/>
    <cellStyle name="Encabezado 2 24 3" xfId="29615"/>
    <cellStyle name="Encabezado 2 25" xfId="20170"/>
    <cellStyle name="Encabezado 2 25 2" xfId="44699"/>
    <cellStyle name="Encabezado 2 25 3" xfId="33093"/>
    <cellStyle name="Encabezado 2 26" xfId="30487"/>
    <cellStyle name="Encabezado 2 26 2" xfId="48629"/>
    <cellStyle name="Encabezado 2 26 3" xfId="26446"/>
    <cellStyle name="Encabezado 2 27" xfId="44670"/>
    <cellStyle name="Encabezado 2 27 2" xfId="9543"/>
    <cellStyle name="Encabezado 2 27 3" xfId="3000"/>
    <cellStyle name="Encabezado 2 28" xfId="44464"/>
    <cellStyle name="Encabezado 2 28 2" xfId="34277"/>
    <cellStyle name="Encabezado 2 28 3" xfId="35857"/>
    <cellStyle name="Encabezado 2 29" xfId="1148"/>
    <cellStyle name="Encabezado 2 29 2" xfId="44718"/>
    <cellStyle name="Encabezado 2 29 3" xfId="4637"/>
    <cellStyle name="Encabezado 2 3" xfId="34754"/>
    <cellStyle name="Encabezado 2 3 10" xfId="1220"/>
    <cellStyle name="Encabezado 2 3 10 2" xfId="38532"/>
    <cellStyle name="Encabezado 2 3 10 3" xfId="27119"/>
    <cellStyle name="Encabezado 2 3 11" xfId="31283"/>
    <cellStyle name="Encabezado 2 3 11 2" xfId="6981"/>
    <cellStyle name="Encabezado 2 3 11 3" xfId="28372"/>
    <cellStyle name="Encabezado 2 3 12" xfId="50921"/>
    <cellStyle name="Encabezado 2 3 12 2" xfId="12824"/>
    <cellStyle name="Encabezado 2 3 12 3" xfId="227"/>
    <cellStyle name="Encabezado 2 3 13" xfId="4840"/>
    <cellStyle name="Encabezado 2 3 13 2" xfId="50216"/>
    <cellStyle name="Encabezado 2 3 13 3" xfId="47676"/>
    <cellStyle name="Encabezado 2 3 14" xfId="48595"/>
    <cellStyle name="Encabezado 2 3 14 2" xfId="4288"/>
    <cellStyle name="Encabezado 2 3 14 3" xfId="26800"/>
    <cellStyle name="Encabezado 2 3 15" xfId="26792"/>
    <cellStyle name="Encabezado 2 3 15 2" xfId="33154"/>
    <cellStyle name="Encabezado 2 3 15 3" xfId="40890"/>
    <cellStyle name="Encabezado 2 3 16" xfId="31469"/>
    <cellStyle name="Encabezado 2 3 16 2" xfId="8036"/>
    <cellStyle name="Encabezado 2 3 16 3" xfId="14775"/>
    <cellStyle name="Encabezado 2 3 17" xfId="45793"/>
    <cellStyle name="Encabezado 2 3 17 2" xfId="29814"/>
    <cellStyle name="Encabezado 2 3 17 3" xfId="39326"/>
    <cellStyle name="Encabezado 2 3 18" xfId="23596"/>
    <cellStyle name="Encabezado 2 3 18 2" xfId="19544"/>
    <cellStyle name="Encabezado 2 3 18 3" xfId="15915"/>
    <cellStyle name="Encabezado 2 3 19" xfId="17166"/>
    <cellStyle name="Encabezado 2 3 19 2" xfId="7318"/>
    <cellStyle name="Encabezado 2 3 19 3" xfId="47554"/>
    <cellStyle name="Encabezado 2 3 2" xfId="16236"/>
    <cellStyle name="Encabezado 2 3 2 2" xfId="44080"/>
    <cellStyle name="Encabezado 2 3 2 2 2" xfId="19041"/>
    <cellStyle name="Encabezado 2 3 2 2 3" xfId="27023"/>
    <cellStyle name="Encabezado 2 3 2 3" xfId="23122"/>
    <cellStyle name="Encabezado 2 3 2 4" xfId="38441"/>
    <cellStyle name="Encabezado 2 3 20" xfId="35750"/>
    <cellStyle name="Encabezado 2 3 20 2" xfId="24700"/>
    <cellStyle name="Encabezado 2 3 20 3" xfId="44310"/>
    <cellStyle name="Encabezado 2 3 21" xfId="39441"/>
    <cellStyle name="Encabezado 2 3 21 2" xfId="13834"/>
    <cellStyle name="Encabezado 2 3 21 3" xfId="25189"/>
    <cellStyle name="Encabezado 2 3 22" xfId="31803"/>
    <cellStyle name="Encabezado 2 3 22 2" xfId="52575"/>
    <cellStyle name="Encabezado 2 3 22 3" xfId="9140"/>
    <cellStyle name="Encabezado 2 3 23" xfId="28398"/>
    <cellStyle name="Encabezado 2 3 23 2" xfId="37793"/>
    <cellStyle name="Encabezado 2 3 23 3" xfId="36015"/>
    <cellStyle name="Encabezado 2 3 24" xfId="7248"/>
    <cellStyle name="Encabezado 2 3 24 2" xfId="40345"/>
    <cellStyle name="Encabezado 2 3 24 3" xfId="30686"/>
    <cellStyle name="Encabezado 2 3 25" xfId="15640"/>
    <cellStyle name="Encabezado 2 3 25 2" xfId="41288"/>
    <cellStyle name="Encabezado 2 3 25 3" xfId="289"/>
    <cellStyle name="Encabezado 2 3 26" xfId="40249"/>
    <cellStyle name="Encabezado 2 3 26 2" xfId="24128"/>
    <cellStyle name="Encabezado 2 3 26 3" xfId="4144"/>
    <cellStyle name="Encabezado 2 3 27" xfId="35264"/>
    <cellStyle name="Encabezado 2 3 27 2" xfId="34475"/>
    <cellStyle name="Encabezado 2 3 27 3" xfId="27852"/>
    <cellStyle name="Encabezado 2 3 28" xfId="1121"/>
    <cellStyle name="Encabezado 2 3 28 2" xfId="40510"/>
    <cellStyle name="Encabezado 2 3 28 3" xfId="25400"/>
    <cellStyle name="Encabezado 2 3 29" xfId="15399"/>
    <cellStyle name="Encabezado 2 3 29 2" xfId="13707"/>
    <cellStyle name="Encabezado 2 3 29 3" xfId="28150"/>
    <cellStyle name="Encabezado 2 3 3" xfId="4266"/>
    <cellStyle name="Encabezado 2 3 3 2" xfId="13870"/>
    <cellStyle name="Encabezado 2 3 3 3" xfId="32368"/>
    <cellStyle name="Encabezado 2 3 30" xfId="2781"/>
    <cellStyle name="Encabezado 2 3 30 2" xfId="48228"/>
    <cellStyle name="Encabezado 2 3 30 3" xfId="35988"/>
    <cellStyle name="Encabezado 2 3 31" xfId="21902"/>
    <cellStyle name="Encabezado 2 3 31 2" xfId="39213"/>
    <cellStyle name="Encabezado 2 3 31 3" xfId="46087"/>
    <cellStyle name="Encabezado 2 3 32" xfId="11213"/>
    <cellStyle name="Encabezado 2 3 32 2" xfId="28204"/>
    <cellStyle name="Encabezado 2 3 32 3" xfId="35949"/>
    <cellStyle name="Encabezado 2 3 33" xfId="30942"/>
    <cellStyle name="Encabezado 2 3 33 2" xfId="26592"/>
    <cellStyle name="Encabezado 2 3 33 3" xfId="21923"/>
    <cellStyle name="Encabezado 2 3 34" xfId="20801"/>
    <cellStyle name="Encabezado 2 3 34 2" xfId="14169"/>
    <cellStyle name="Encabezado 2 3 34 3" xfId="34802"/>
    <cellStyle name="Encabezado 2 3 35" xfId="47871"/>
    <cellStyle name="Encabezado 2 3 35 2" xfId="29526"/>
    <cellStyle name="Encabezado 2 3 35 3" xfId="47211"/>
    <cellStyle name="Encabezado 2 3 36" xfId="11306"/>
    <cellStyle name="Encabezado 2 3 36 2" xfId="29997"/>
    <cellStyle name="Encabezado 2 3 36 3" xfId="13202"/>
    <cellStyle name="Encabezado 2 3 37" xfId="6036"/>
    <cellStyle name="Encabezado 2 3 37 2" xfId="40838"/>
    <cellStyle name="Encabezado 2 3 37 3" xfId="51329"/>
    <cellStyle name="Encabezado 2 3 38" xfId="821"/>
    <cellStyle name="Encabezado 2 3 38 2" xfId="52571"/>
    <cellStyle name="Encabezado 2 3 38 3" xfId="48298"/>
    <cellStyle name="Encabezado 2 3 39" xfId="8053"/>
    <cellStyle name="Encabezado 2 3 39 2" xfId="39601"/>
    <cellStyle name="Encabezado 2 3 39 3" xfId="19394"/>
    <cellStyle name="Encabezado 2 3 4" xfId="37164"/>
    <cellStyle name="Encabezado 2 3 4 2" xfId="5919"/>
    <cellStyle name="Encabezado 2 3 4 3" xfId="33690"/>
    <cellStyle name="Encabezado 2 3 40" xfId="7249"/>
    <cellStyle name="Encabezado 2 3 40 2" xfId="3486"/>
    <cellStyle name="Encabezado 2 3 40 3" xfId="53208"/>
    <cellStyle name="Encabezado 2 3 41" xfId="48597"/>
    <cellStyle name="Encabezado 2 3 41 2" xfId="34862"/>
    <cellStyle name="Encabezado 2 3 41 3" xfId="8276"/>
    <cellStyle name="Encabezado 2 3 42" xfId="6739"/>
    <cellStyle name="Encabezado 2 3 42 2" xfId="28113"/>
    <cellStyle name="Encabezado 2 3 42 3" xfId="12864"/>
    <cellStyle name="Encabezado 2 3 43" xfId="28641"/>
    <cellStyle name="Encabezado 2 3 43 2" xfId="27819"/>
    <cellStyle name="Encabezado 2 3 43 3" xfId="49373"/>
    <cellStyle name="Encabezado 2 3 44" xfId="46446"/>
    <cellStyle name="Encabezado 2 3 44 2" xfId="21834"/>
    <cellStyle name="Encabezado 2 3 44 3" xfId="36836"/>
    <cellStyle name="Encabezado 2 3 45" xfId="37765"/>
    <cellStyle name="Encabezado 2 3 45 2" xfId="4679"/>
    <cellStyle name="Encabezado 2 3 45 3" xfId="11527"/>
    <cellStyle name="Encabezado 2 3 46" xfId="3810"/>
    <cellStyle name="Encabezado 2 3 46 2" xfId="22141"/>
    <cellStyle name="Encabezado 2 3 46 3" xfId="5100"/>
    <cellStyle name="Encabezado 2 3 47" xfId="28535"/>
    <cellStyle name="Encabezado 2 3 48" xfId="43783"/>
    <cellStyle name="Encabezado 2 3 49" xfId="36056"/>
    <cellStyle name="Encabezado 2 3 5" xfId="12920"/>
    <cellStyle name="Encabezado 2 3 5 2" xfId="23702"/>
    <cellStyle name="Encabezado 2 3 5 3" xfId="39735"/>
    <cellStyle name="Encabezado 2 3 6" xfId="30420"/>
    <cellStyle name="Encabezado 2 3 6 2" xfId="27224"/>
    <cellStyle name="Encabezado 2 3 6 3" xfId="44993"/>
    <cellStyle name="Encabezado 2 3 7" xfId="38313"/>
    <cellStyle name="Encabezado 2 3 7 2" xfId="43772"/>
    <cellStyle name="Encabezado 2 3 7 3" xfId="51824"/>
    <cellStyle name="Encabezado 2 3 8" xfId="3756"/>
    <cellStyle name="Encabezado 2 3 8 2" xfId="42404"/>
    <cellStyle name="Encabezado 2 3 8 3" xfId="52913"/>
    <cellStyle name="Encabezado 2 3 9" xfId="4920"/>
    <cellStyle name="Encabezado 2 3 9 2" xfId="8889"/>
    <cellStyle name="Encabezado 2 3 9 3" xfId="16188"/>
    <cellStyle name="Encabezado 2 3_Cash Cost Real vrs. Budget" xfId="46595"/>
    <cellStyle name="Encabezado 2 30" xfId="7056"/>
    <cellStyle name="Encabezado 2 30 2" xfId="10278"/>
    <cellStyle name="Encabezado 2 30 3" xfId="11381"/>
    <cellStyle name="Encabezado 2 31" xfId="15483"/>
    <cellStyle name="Encabezado 2 31 2" xfId="29211"/>
    <cellStyle name="Encabezado 2 31 3" xfId="11068"/>
    <cellStyle name="Encabezado 2 32" xfId="36733"/>
    <cellStyle name="Encabezado 2 32 2" xfId="2301"/>
    <cellStyle name="Encabezado 2 32 3" xfId="49626"/>
    <cellStyle name="Encabezado 2 33" xfId="7845"/>
    <cellStyle name="Encabezado 2 33 2" xfId="26204"/>
    <cellStyle name="Encabezado 2 33 3" xfId="13293"/>
    <cellStyle name="Encabezado 2 34" xfId="11898"/>
    <cellStyle name="Encabezado 2 34 2" xfId="13150"/>
    <cellStyle name="Encabezado 2 34 3" xfId="29870"/>
    <cellStyle name="Encabezado 2 35" xfId="29826"/>
    <cellStyle name="Encabezado 2 35 2" xfId="2589"/>
    <cellStyle name="Encabezado 2 35 3" xfId="23021"/>
    <cellStyle name="Encabezado 2 36" xfId="45379"/>
    <cellStyle name="Encabezado 2 36 2" xfId="5497"/>
    <cellStyle name="Encabezado 2 36 3" xfId="25593"/>
    <cellStyle name="Encabezado 2 37" xfId="40415"/>
    <cellStyle name="Encabezado 2 37 2" xfId="32292"/>
    <cellStyle name="Encabezado 2 37 3" xfId="10168"/>
    <cellStyle name="Encabezado 2 38" xfId="38039"/>
    <cellStyle name="Encabezado 2 38 2" xfId="28117"/>
    <cellStyle name="Encabezado 2 38 3" xfId="37424"/>
    <cellStyle name="Encabezado 2 39" xfId="52804"/>
    <cellStyle name="Encabezado 2 39 2" xfId="33135"/>
    <cellStyle name="Encabezado 2 39 3" xfId="34964"/>
    <cellStyle name="Encabezado 2 4" xfId="23275"/>
    <cellStyle name="Encabezado 2 4 2" xfId="11011"/>
    <cellStyle name="Encabezado 2 4 2 2" xfId="6644"/>
    <cellStyle name="Encabezado 2 4 2 3" xfId="24259"/>
    <cellStyle name="Encabezado 2 4 3" xfId="42386"/>
    <cellStyle name="Encabezado 2 4 4" xfId="18059"/>
    <cellStyle name="Encabezado 2 40" xfId="18702"/>
    <cellStyle name="Encabezado 2 40 2" xfId="29813"/>
    <cellStyle name="Encabezado 2 40 3" xfId="11649"/>
    <cellStyle name="Encabezado 2 41" xfId="221"/>
    <cellStyle name="Encabezado 2 41 2" xfId="43923"/>
    <cellStyle name="Encabezado 2 41 3" xfId="51868"/>
    <cellStyle name="Encabezado 2 42" xfId="21508"/>
    <cellStyle name="Encabezado 2 42 2" xfId="20516"/>
    <cellStyle name="Encabezado 2 42 3" xfId="45454"/>
    <cellStyle name="Encabezado 2 43" xfId="7933"/>
    <cellStyle name="Encabezado 2 43 2" xfId="22842"/>
    <cellStyle name="Encabezado 2 43 3" xfId="19"/>
    <cellStyle name="Encabezado 2 44" xfId="30730"/>
    <cellStyle name="Encabezado 2 44 2" xfId="46828"/>
    <cellStyle name="Encabezado 2 44 3" xfId="35316"/>
    <cellStyle name="Encabezado 2 45" xfId="42024"/>
    <cellStyle name="Encabezado 2 45 2" xfId="14117"/>
    <cellStyle name="Encabezado 2 45 3" xfId="27605"/>
    <cellStyle name="Encabezado 2 46" xfId="45594"/>
    <cellStyle name="Encabezado 2 46 2" xfId="31110"/>
    <cellStyle name="Encabezado 2 46 3" xfId="40794"/>
    <cellStyle name="Encabezado 2 47" xfId="17488"/>
    <cellStyle name="Encabezado 2 47 2" xfId="29326"/>
    <cellStyle name="Encabezado 2 47 3" xfId="45205"/>
    <cellStyle name="Encabezado 2 48" xfId="42134"/>
    <cellStyle name="Encabezado 2 48 2" xfId="19799"/>
    <cellStyle name="Encabezado 2 48 3" xfId="1697"/>
    <cellStyle name="Encabezado 2 49" xfId="10363"/>
    <cellStyle name="Encabezado 2 49 2" xfId="53076"/>
    <cellStyle name="Encabezado 2 49 3" xfId="51691"/>
    <cellStyle name="Encabezado 2 5" xfId="19773"/>
    <cellStyle name="Encabezado 2 5 2" xfId="33684"/>
    <cellStyle name="Encabezado 2 5 2 2" xfId="22339"/>
    <cellStyle name="Encabezado 2 5 2 3" xfId="16007"/>
    <cellStyle name="Encabezado 2 5 3" xfId="40155"/>
    <cellStyle name="Encabezado 2 5 4" xfId="35956"/>
    <cellStyle name="Encabezado 2 5 5" xfId="24070"/>
    <cellStyle name="Encabezado 2 50" xfId="49776"/>
    <cellStyle name="Encabezado 2 50 2" xfId="49371"/>
    <cellStyle name="Encabezado 2 50 3" xfId="35109"/>
    <cellStyle name="Encabezado 2 51" xfId="39738"/>
    <cellStyle name="Encabezado 2 51 2" xfId="947"/>
    <cellStyle name="Encabezado 2 51 3" xfId="12292"/>
    <cellStyle name="Encabezado 2 52" xfId="17458"/>
    <cellStyle name="Encabezado 2 52 2" xfId="19642"/>
    <cellStyle name="Encabezado 2 52 3" xfId="15081"/>
    <cellStyle name="Encabezado 2 53" xfId="9484"/>
    <cellStyle name="Encabezado 2 53 2" xfId="38095"/>
    <cellStyle name="Encabezado 2 53 3" xfId="17390"/>
    <cellStyle name="Encabezado 2 54" xfId="20341"/>
    <cellStyle name="Encabezado 2 55" xfId="14551"/>
    <cellStyle name="Encabezado 2 56" xfId="31976"/>
    <cellStyle name="Encabezado 2 57" xfId="33944"/>
    <cellStyle name="Encabezado 2 58" xfId="37553"/>
    <cellStyle name="Encabezado 2 6" xfId="18900"/>
    <cellStyle name="Encabezado 2 6 2" xfId="48165"/>
    <cellStyle name="Encabezado 2 6 2 2" xfId="43973"/>
    <cellStyle name="Encabezado 2 6 2 3" xfId="8312"/>
    <cellStyle name="Encabezado 2 6 3" xfId="33233"/>
    <cellStyle name="Encabezado 2 6 4" xfId="48344"/>
    <cellStyle name="Encabezado 2 6 5" xfId="22425"/>
    <cellStyle name="Encabezado 2 7" xfId="27805"/>
    <cellStyle name="Encabezado 2 7 2" xfId="34659"/>
    <cellStyle name="Encabezado 2 7 3" xfId="51664"/>
    <cellStyle name="Encabezado 2 7 4" xfId="40409"/>
    <cellStyle name="Encabezado 2 8" xfId="51122"/>
    <cellStyle name="Encabezado 2 8 2" xfId="7020"/>
    <cellStyle name="Encabezado 2 8 3" xfId="14044"/>
    <cellStyle name="Encabezado 2 8 4" xfId="25474"/>
    <cellStyle name="Encabezado 2 9" xfId="22969"/>
    <cellStyle name="Encabezado 2 9 2" xfId="38378"/>
    <cellStyle name="Encabezado 2 9 3" xfId="1681"/>
    <cellStyle name="Encabezado 2_1) Waterfall Graph OPEX Plant" xfId="8902"/>
    <cellStyle name="Encabezado 3" xfId="35339"/>
    <cellStyle name="Encabezado 4 10" xfId="43809"/>
    <cellStyle name="Encabezado 4 10 2" xfId="51684"/>
    <cellStyle name="Encabezado 4 10 2 2" xfId="4254"/>
    <cellStyle name="Encabezado 4 10 3" xfId="44816"/>
    <cellStyle name="Encabezado 4 10 3 2" xfId="53356"/>
    <cellStyle name="Encabezado 4 11" xfId="2636"/>
    <cellStyle name="Encabezado 4 11 2" xfId="3074"/>
    <cellStyle name="Encabezado 4 11 2 2" xfId="10009"/>
    <cellStyle name="Encabezado 4 11 3" xfId="43174"/>
    <cellStyle name="Encabezado 4 11 4" xfId="3541"/>
    <cellStyle name="Encabezado 4 12" xfId="41761"/>
    <cellStyle name="Encabezado 4 12 2" xfId="17345"/>
    <cellStyle name="Encabezado 4 12 3" xfId="18221"/>
    <cellStyle name="Encabezado 4 12 4" xfId="30230"/>
    <cellStyle name="Encabezado 4 13" xfId="40184"/>
    <cellStyle name="Encabezado 4 13 2" xfId="45190"/>
    <cellStyle name="Encabezado 4 13 3" xfId="52164"/>
    <cellStyle name="Encabezado 4 14" xfId="22412"/>
    <cellStyle name="Encabezado 4 14 2" xfId="25172"/>
    <cellStyle name="Encabezado 4 14 3" xfId="30504"/>
    <cellStyle name="Encabezado 4 15" xfId="40661"/>
    <cellStyle name="Encabezado 4 15 2" xfId="2282"/>
    <cellStyle name="Encabezado 4 15 3" xfId="28883"/>
    <cellStyle name="Encabezado 4 16" xfId="13717"/>
    <cellStyle name="Encabezado 4 16 2" xfId="47167"/>
    <cellStyle name="Encabezado 4 16 3" xfId="42582"/>
    <cellStyle name="Encabezado 4 17" xfId="180"/>
    <cellStyle name="Encabezado 4 17 2" xfId="51909"/>
    <cellStyle name="Encabezado 4 17 3" xfId="11838"/>
    <cellStyle name="Encabezado 4 18" xfId="26681"/>
    <cellStyle name="Encabezado 4 18 2" xfId="23265"/>
    <cellStyle name="Encabezado 4 18 3" xfId="16416"/>
    <cellStyle name="Encabezado 4 19" xfId="4102"/>
    <cellStyle name="Encabezado 4 19 2" xfId="31648"/>
    <cellStyle name="Encabezado 4 19 3" xfId="3576"/>
    <cellStyle name="Encabezado 4 2" xfId="14319"/>
    <cellStyle name="Encabezado 4 2 10" xfId="47758"/>
    <cellStyle name="Encabezado 4 2 2" xfId="42328"/>
    <cellStyle name="Encabezado 4 2 2 2" xfId="31535"/>
    <cellStyle name="Encabezado 4 2 2 3" xfId="46116"/>
    <cellStyle name="Encabezado 4 2 3" xfId="34962"/>
    <cellStyle name="Encabezado 4 2 3 2" xfId="7165"/>
    <cellStyle name="Encabezado 4 2 3 3" xfId="12500"/>
    <cellStyle name="Encabezado 4 2 4" xfId="20700"/>
    <cellStyle name="Encabezado 4 2 4 2" xfId="10931"/>
    <cellStyle name="Encabezado 4 2 5" xfId="27833"/>
    <cellStyle name="Encabezado 4 2 5 2" xfId="25147"/>
    <cellStyle name="Encabezado 4 2 6" xfId="17281"/>
    <cellStyle name="Encabezado 4 2 6 2" xfId="30549"/>
    <cellStyle name="Encabezado 4 2 7" xfId="12289"/>
    <cellStyle name="Encabezado 4 2 7 2" xfId="18277"/>
    <cellStyle name="Encabezado 4 2 8" xfId="29530"/>
    <cellStyle name="Encabezado 4 2 9" xfId="45952"/>
    <cellStyle name="Encabezado 4 20" xfId="1503"/>
    <cellStyle name="Encabezado 4 20 2" xfId="42354"/>
    <cellStyle name="Encabezado 4 20 3" xfId="20922"/>
    <cellStyle name="Encabezado 4 21" xfId="50496"/>
    <cellStyle name="Encabezado 4 21 2" xfId="50606"/>
    <cellStyle name="Encabezado 4 21 3" xfId="52609"/>
    <cellStyle name="Encabezado 4 22" xfId="45730"/>
    <cellStyle name="Encabezado 4 22 2" xfId="35731"/>
    <cellStyle name="Encabezado 4 22 3" xfId="14177"/>
    <cellStyle name="Encabezado 4 23" xfId="1683"/>
    <cellStyle name="Encabezado 4 23 2" xfId="28983"/>
    <cellStyle name="Encabezado 4 23 3" xfId="46175"/>
    <cellStyle name="Encabezado 4 24" xfId="47319"/>
    <cellStyle name="Encabezado 4 24 2" xfId="51880"/>
    <cellStyle name="Encabezado 4 24 3" xfId="30047"/>
    <cellStyle name="Encabezado 4 25" xfId="42975"/>
    <cellStyle name="Encabezado 4 25 2" xfId="48792"/>
    <cellStyle name="Encabezado 4 25 3" xfId="3402"/>
    <cellStyle name="Encabezado 4 26" xfId="8061"/>
    <cellStyle name="Encabezado 4 26 2" xfId="52606"/>
    <cellStyle name="Encabezado 4 26 3" xfId="2694"/>
    <cellStyle name="Encabezado 4 27" xfId="14748"/>
    <cellStyle name="Encabezado 4 27 2" xfId="13954"/>
    <cellStyle name="Encabezado 4 27 3" xfId="31804"/>
    <cellStyle name="Encabezado 4 28" xfId="8006"/>
    <cellStyle name="Encabezado 4 28 2" xfId="47792"/>
    <cellStyle name="Encabezado 4 28 3" xfId="48180"/>
    <cellStyle name="Encabezado 4 29" xfId="26794"/>
    <cellStyle name="Encabezado 4 29 2" xfId="7948"/>
    <cellStyle name="Encabezado 4 29 3" xfId="40586"/>
    <cellStyle name="Encabezado 4 3" xfId="49967"/>
    <cellStyle name="Encabezado 4 3 2" xfId="1188"/>
    <cellStyle name="Encabezado 4 3 2 2" xfId="3870"/>
    <cellStyle name="Encabezado 4 3 3" xfId="48540"/>
    <cellStyle name="Encabezado 4 3 4" xfId="22271"/>
    <cellStyle name="Encabezado 4 30" xfId="37385"/>
    <cellStyle name="Encabezado 4 30 2" xfId="14842"/>
    <cellStyle name="Encabezado 4 30 3" xfId="41627"/>
    <cellStyle name="Encabezado 4 31" xfId="26066"/>
    <cellStyle name="Encabezado 4 31 2" xfId="13443"/>
    <cellStyle name="Encabezado 4 31 3" xfId="42756"/>
    <cellStyle name="Encabezado 4 32" xfId="20727"/>
    <cellStyle name="Encabezado 4 32 2" xfId="16548"/>
    <cellStyle name="Encabezado 4 32 3" xfId="30831"/>
    <cellStyle name="Encabezado 4 33" xfId="51736"/>
    <cellStyle name="Encabezado 4 33 2" xfId="39760"/>
    <cellStyle name="Encabezado 4 33 3" xfId="41902"/>
    <cellStyle name="Encabezado 4 34" xfId="49885"/>
    <cellStyle name="Encabezado 4 34 2" xfId="34333"/>
    <cellStyle name="Encabezado 4 34 3" xfId="9553"/>
    <cellStyle name="Encabezado 4 35" xfId="5640"/>
    <cellStyle name="Encabezado 4 35 2" xfId="39341"/>
    <cellStyle name="Encabezado 4 35 3" xfId="45924"/>
    <cellStyle name="Encabezado 4 36" xfId="34908"/>
    <cellStyle name="Encabezado 4 36 2" xfId="1975"/>
    <cellStyle name="Encabezado 4 36 3" xfId="29192"/>
    <cellStyle name="Encabezado 4 37" xfId="29556"/>
    <cellStyle name="Encabezado 4 37 2" xfId="3513"/>
    <cellStyle name="Encabezado 4 37 3" xfId="40438"/>
    <cellStyle name="Encabezado 4 38" xfId="31685"/>
    <cellStyle name="Encabezado 4 38 2" xfId="44064"/>
    <cellStyle name="Encabezado 4 38 3" xfId="43217"/>
    <cellStyle name="Encabezado 4 39" xfId="8454"/>
    <cellStyle name="Encabezado 4 39 2" xfId="43628"/>
    <cellStyle name="Encabezado 4 39 3" xfId="5759"/>
    <cellStyle name="Encabezado 4 4" xfId="19743"/>
    <cellStyle name="Encabezado 4 4 2" xfId="51757"/>
    <cellStyle name="Encabezado 4 4 2 2" xfId="39404"/>
    <cellStyle name="Encabezado 4 4 3" xfId="25595"/>
    <cellStyle name="Encabezado 4 4 4" xfId="8278"/>
    <cellStyle name="Encabezado 4 40" xfId="5722"/>
    <cellStyle name="Encabezado 4 40 2" xfId="28226"/>
    <cellStyle name="Encabezado 4 40 3" xfId="48806"/>
    <cellStyle name="Encabezado 4 41" xfId="15054"/>
    <cellStyle name="Encabezado 4 41 2" xfId="6319"/>
    <cellStyle name="Encabezado 4 41 3" xfId="30614"/>
    <cellStyle name="Encabezado 4 42" xfId="32264"/>
    <cellStyle name="Encabezado 4 42 2" xfId="28193"/>
    <cellStyle name="Encabezado 4 42 3" xfId="52592"/>
    <cellStyle name="Encabezado 4 43" xfId="38068"/>
    <cellStyle name="Encabezado 4 43 2" xfId="51660"/>
    <cellStyle name="Encabezado 4 43 3" xfId="21263"/>
    <cellStyle name="Encabezado 4 44" xfId="3691"/>
    <cellStyle name="Encabezado 4 44 2" xfId="12393"/>
    <cellStyle name="Encabezado 4 44 3" xfId="21529"/>
    <cellStyle name="Encabezado 4 45" xfId="45326"/>
    <cellStyle name="Encabezado 4 45 2" xfId="20494"/>
    <cellStyle name="Encabezado 4 45 3" xfId="6342"/>
    <cellStyle name="Encabezado 4 46" xfId="34751"/>
    <cellStyle name="Encabezado 4 46 2" xfId="21617"/>
    <cellStyle name="Encabezado 4 46 3" xfId="24690"/>
    <cellStyle name="Encabezado 4 47" xfId="32719"/>
    <cellStyle name="Encabezado 4 47 2" xfId="9047"/>
    <cellStyle name="Encabezado 4 47 3" xfId="9000"/>
    <cellStyle name="Encabezado 4 48" xfId="217"/>
    <cellStyle name="Encabezado 4 49" xfId="2074"/>
    <cellStyle name="Encabezado 4 5" xfId="14904"/>
    <cellStyle name="Encabezado 4 5 2" xfId="36382"/>
    <cellStyle name="Encabezado 4 5 2 2" xfId="19612"/>
    <cellStyle name="Encabezado 4 5 3" xfId="16995"/>
    <cellStyle name="Encabezado 4 5 4" xfId="45360"/>
    <cellStyle name="Encabezado 4 6" xfId="2791"/>
    <cellStyle name="Encabezado 4 6 2" xfId="15534"/>
    <cellStyle name="Encabezado 4 6 2 2" xfId="43430"/>
    <cellStyle name="Encabezado 4 6 3" xfId="21716"/>
    <cellStyle name="Encabezado 4 6 3 2" xfId="4518"/>
    <cellStyle name="Encabezado 4 7" xfId="41113"/>
    <cellStyle name="Encabezado 4 7 2" xfId="30279"/>
    <cellStyle name="Encabezado 4 7 2 2" xfId="40200"/>
    <cellStyle name="Encabezado 4 7 3" xfId="29575"/>
    <cellStyle name="Encabezado 4 7 3 2" xfId="17095"/>
    <cellStyle name="Encabezado 4 8" xfId="15864"/>
    <cellStyle name="Encabezado 4 8 2" xfId="34143"/>
    <cellStyle name="Encabezado 4 8 2 2" xfId="35034"/>
    <cellStyle name="Encabezado 4 8 3" xfId="42669"/>
    <cellStyle name="Encabezado 4 8 3 2" xfId="12731"/>
    <cellStyle name="Encabezado 4 9" xfId="43159"/>
    <cellStyle name="Encabezado 4 9 2" xfId="2949"/>
    <cellStyle name="Encabezado 4 9 2 2" xfId="15469"/>
    <cellStyle name="Encabezado 4 9 3" xfId="47245"/>
    <cellStyle name="Encabezado 4 9 3 2" xfId="29735"/>
    <cellStyle name="Énfasis1 10" xfId="1626"/>
    <cellStyle name="Énfasis1 10 2" xfId="50393"/>
    <cellStyle name="Énfasis1 10 2 2" xfId="34168"/>
    <cellStyle name="Énfasis1 10 3" xfId="3923"/>
    <cellStyle name="Énfasis1 10 3 2" xfId="32720"/>
    <cellStyle name="Énfasis1 11" xfId="5878"/>
    <cellStyle name="Énfasis1 11 2" xfId="9840"/>
    <cellStyle name="Énfasis1 11 2 2" xfId="25017"/>
    <cellStyle name="Énfasis1 11 3" xfId="9505"/>
    <cellStyle name="Énfasis1 11 4" xfId="8330"/>
    <cellStyle name="Énfasis1 12" xfId="6734"/>
    <cellStyle name="Énfasis1 12 2" xfId="20191"/>
    <cellStyle name="Énfasis1 12 3" xfId="20722"/>
    <cellStyle name="Énfasis1 12 4" xfId="32127"/>
    <cellStyle name="Énfasis1 13" xfId="13635"/>
    <cellStyle name="Énfasis1 13 2" xfId="40018"/>
    <cellStyle name="Énfasis1 13 3" xfId="51869"/>
    <cellStyle name="Énfasis1 14" xfId="32938"/>
    <cellStyle name="Énfasis1 14 2" xfId="33697"/>
    <cellStyle name="Énfasis1 14 3" xfId="33017"/>
    <cellStyle name="Énfasis1 15" xfId="36253"/>
    <cellStyle name="Énfasis1 15 2" xfId="52169"/>
    <cellStyle name="Énfasis1 15 3" xfId="51489"/>
    <cellStyle name="Énfasis1 16" xfId="4692"/>
    <cellStyle name="Énfasis1 16 2" xfId="20817"/>
    <cellStyle name="Énfasis1 16 3" xfId="33276"/>
    <cellStyle name="Énfasis1 17" xfId="18969"/>
    <cellStyle name="Énfasis1 17 2" xfId="42358"/>
    <cellStyle name="Énfasis1 17 3" xfId="25097"/>
    <cellStyle name="Énfasis1 18" xfId="37717"/>
    <cellStyle name="Énfasis1 18 2" xfId="6309"/>
    <cellStyle name="Énfasis1 18 3" xfId="35362"/>
    <cellStyle name="Énfasis1 19" xfId="1548"/>
    <cellStyle name="Énfasis1 19 2" xfId="8417"/>
    <cellStyle name="Énfasis1 19 3" xfId="14670"/>
    <cellStyle name="Énfasis1 2" xfId="48479"/>
    <cellStyle name="Énfasis1 2 2" xfId="8844"/>
    <cellStyle name="Énfasis1 2 2 2" xfId="613"/>
    <cellStyle name="Énfasis1 2 3" xfId="19573"/>
    <cellStyle name="Énfasis1 2 3 2" xfId="48618"/>
    <cellStyle name="Énfasis1 2 4" xfId="25226"/>
    <cellStyle name="Énfasis1 2 5" xfId="16166"/>
    <cellStyle name="Énfasis1 2 6" xfId="48538"/>
    <cellStyle name="Énfasis1 2 7" xfId="27724"/>
    <cellStyle name="Énfasis1 2 8" xfId="32245"/>
    <cellStyle name="Énfasis1 2 9" xfId="9555"/>
    <cellStyle name="Énfasis1 20" xfId="13648"/>
    <cellStyle name="Énfasis1 20 2" xfId="20374"/>
    <cellStyle name="Énfasis1 20 3" xfId="29595"/>
    <cellStyle name="Énfasis1 21" xfId="6890"/>
    <cellStyle name="Énfasis1 21 2" xfId="893"/>
    <cellStyle name="Énfasis1 21 3" xfId="52845"/>
    <cellStyle name="Énfasis1 22" xfId="46368"/>
    <cellStyle name="Énfasis1 22 2" xfId="40353"/>
    <cellStyle name="Énfasis1 22 3" xfId="43670"/>
    <cellStyle name="Énfasis1 23" xfId="11920"/>
    <cellStyle name="Énfasis1 23 2" xfId="2152"/>
    <cellStyle name="Énfasis1 23 3" xfId="10101"/>
    <cellStyle name="Énfasis1 24" xfId="2066"/>
    <cellStyle name="Énfasis1 24 2" xfId="9415"/>
    <cellStyle name="Énfasis1 24 3" xfId="22369"/>
    <cellStyle name="Énfasis1 25" xfId="17112"/>
    <cellStyle name="Énfasis1 25 2" xfId="50082"/>
    <cellStyle name="Énfasis1 25 3" xfId="21602"/>
    <cellStyle name="Énfasis1 26" xfId="1004"/>
    <cellStyle name="Énfasis1 26 2" xfId="12786"/>
    <cellStyle name="Énfasis1 26 3" xfId="28582"/>
    <cellStyle name="Énfasis1 27" xfId="39427"/>
    <cellStyle name="Énfasis1 27 2" xfId="47865"/>
    <cellStyle name="Énfasis1 27 3" xfId="44109"/>
    <cellStyle name="Énfasis1 28" xfId="48904"/>
    <cellStyle name="Énfasis1 28 2" xfId="48481"/>
    <cellStyle name="Énfasis1 28 3" xfId="33071"/>
    <cellStyle name="Énfasis1 29" xfId="47394"/>
    <cellStyle name="Énfasis1 29 2" xfId="14405"/>
    <cellStyle name="Énfasis1 29 3" xfId="5466"/>
    <cellStyle name="Énfasis1 3" xfId="30864"/>
    <cellStyle name="Énfasis1 3 2" xfId="19622"/>
    <cellStyle name="Énfasis1 3 3" xfId="21581"/>
    <cellStyle name="Énfasis1 3 4" xfId="4022"/>
    <cellStyle name="Énfasis1 30" xfId="46456"/>
    <cellStyle name="Énfasis1 30 2" xfId="17446"/>
    <cellStyle name="Énfasis1 30 3" xfId="4177"/>
    <cellStyle name="Énfasis1 31" xfId="16381"/>
    <cellStyle name="Énfasis1 31 2" xfId="7963"/>
    <cellStyle name="Énfasis1 31 3" xfId="16790"/>
    <cellStyle name="Énfasis1 32" xfId="21279"/>
    <cellStyle name="Énfasis1 32 2" xfId="45983"/>
    <cellStyle name="Énfasis1 32 3" xfId="47641"/>
    <cellStyle name="Énfasis1 33" xfId="7071"/>
    <cellStyle name="Énfasis1 33 2" xfId="33149"/>
    <cellStyle name="Énfasis1 33 3" xfId="51211"/>
    <cellStyle name="Énfasis1 34" xfId="3300"/>
    <cellStyle name="Énfasis1 34 2" xfId="44373"/>
    <cellStyle name="Énfasis1 34 3" xfId="50806"/>
    <cellStyle name="Énfasis1 35" xfId="14703"/>
    <cellStyle name="Énfasis1 35 2" xfId="48079"/>
    <cellStyle name="Énfasis1 35 3" xfId="43654"/>
    <cellStyle name="Énfasis1 36" xfId="10524"/>
    <cellStyle name="Énfasis1 36 2" xfId="33253"/>
    <cellStyle name="Énfasis1 36 3" xfId="42282"/>
    <cellStyle name="Énfasis1 37" xfId="35078"/>
    <cellStyle name="Énfasis1 37 2" xfId="16329"/>
    <cellStyle name="Énfasis1 37 3" xfId="8161"/>
    <cellStyle name="Énfasis1 38" xfId="38214"/>
    <cellStyle name="Énfasis1 38 2" xfId="19210"/>
    <cellStyle name="Énfasis1 38 3" xfId="49403"/>
    <cellStyle name="Énfasis1 39" xfId="48306"/>
    <cellStyle name="Énfasis1 39 2" xfId="16392"/>
    <cellStyle name="Énfasis1 39 3" xfId="14183"/>
    <cellStyle name="Énfasis1 4" xfId="28781"/>
    <cellStyle name="Énfasis1 4 2" xfId="35202"/>
    <cellStyle name="Énfasis1 4 3" xfId="9034"/>
    <cellStyle name="Énfasis1 4 4" xfId="7628"/>
    <cellStyle name="Énfasis1 40" xfId="20677"/>
    <cellStyle name="Énfasis1 40 2" xfId="8652"/>
    <cellStyle name="Énfasis1 40 3" xfId="31398"/>
    <cellStyle name="Énfasis1 41" xfId="28217"/>
    <cellStyle name="Énfasis1 41 2" xfId="50058"/>
    <cellStyle name="Énfasis1 41 3" xfId="38758"/>
    <cellStyle name="Énfasis1 42" xfId="21344"/>
    <cellStyle name="Énfasis1 42 2" xfId="24000"/>
    <cellStyle name="Énfasis1 42 3" xfId="42284"/>
    <cellStyle name="Énfasis1 43" xfId="201"/>
    <cellStyle name="Énfasis1 43 2" xfId="23967"/>
    <cellStyle name="Énfasis1 43 3" xfId="42275"/>
    <cellStyle name="Énfasis1 44" xfId="46747"/>
    <cellStyle name="Énfasis1 44 2" xfId="18490"/>
    <cellStyle name="Énfasis1 44 3" xfId="49320"/>
    <cellStyle name="Énfasis1 45" xfId="21783"/>
    <cellStyle name="Énfasis1 45 2" xfId="40796"/>
    <cellStyle name="Énfasis1 45 3" xfId="41646"/>
    <cellStyle name="Énfasis1 46" xfId="39340"/>
    <cellStyle name="Énfasis1 46 2" xfId="10055"/>
    <cellStyle name="Énfasis1 46 3" xfId="27416"/>
    <cellStyle name="Énfasis1 47" xfId="49254"/>
    <cellStyle name="Énfasis1 47 2" xfId="49341"/>
    <cellStyle name="Énfasis1 47 3" xfId="37654"/>
    <cellStyle name="Énfasis1 48" xfId="51084"/>
    <cellStyle name="Énfasis1 5" xfId="33651"/>
    <cellStyle name="Énfasis1 5 2" xfId="51623"/>
    <cellStyle name="Énfasis1 5 3" xfId="44158"/>
    <cellStyle name="Énfasis1 5 4" xfId="39504"/>
    <cellStyle name="Énfasis1 6" xfId="23079"/>
    <cellStyle name="Énfasis1 6 2" xfId="19891"/>
    <cellStyle name="Énfasis1 6 2 2" xfId="2100"/>
    <cellStyle name="Énfasis1 6 3" xfId="15867"/>
    <cellStyle name="Énfasis1 6 3 2" xfId="39032"/>
    <cellStyle name="Énfasis1 7" xfId="10071"/>
    <cellStyle name="Énfasis1 7 2" xfId="9287"/>
    <cellStyle name="Énfasis1 7 2 2" xfId="1578"/>
    <cellStyle name="Énfasis1 7 3" xfId="48519"/>
    <cellStyle name="Énfasis1 7 3 2" xfId="34576"/>
    <cellStyle name="Énfasis1 8" xfId="50437"/>
    <cellStyle name="Énfasis1 8 2" xfId="40905"/>
    <cellStyle name="Énfasis1 8 2 2" xfId="3277"/>
    <cellStyle name="Énfasis1 8 3" xfId="43134"/>
    <cellStyle name="Énfasis1 8 3 2" xfId="25560"/>
    <cellStyle name="Énfasis1 9" xfId="32599"/>
    <cellStyle name="Énfasis1 9 2" xfId="16377"/>
    <cellStyle name="Énfasis1 9 2 2" xfId="12455"/>
    <cellStyle name="Énfasis1 9 3" xfId="45738"/>
    <cellStyle name="Énfasis1 9 3 2" xfId="49174"/>
    <cellStyle name="Énfasis2 10" xfId="4630"/>
    <cellStyle name="Énfasis2 10 2" xfId="16306"/>
    <cellStyle name="Énfasis2 10 2 2" xfId="52370"/>
    <cellStyle name="Énfasis2 10 3" xfId="2940"/>
    <cellStyle name="Énfasis2 10 3 2" xfId="27942"/>
    <cellStyle name="Énfasis2 11" xfId="11104"/>
    <cellStyle name="Énfasis2 11 2" xfId="22259"/>
    <cellStyle name="Énfasis2 11 2 2" xfId="4830"/>
    <cellStyle name="Énfasis2 11 3" xfId="37731"/>
    <cellStyle name="Énfasis2 11 4" xfId="4278"/>
    <cellStyle name="Énfasis2 12" xfId="35165"/>
    <cellStyle name="Énfasis2 12 2" xfId="4047"/>
    <cellStyle name="Énfasis2 12 3" xfId="8998"/>
    <cellStyle name="Énfasis2 12 4" xfId="3072"/>
    <cellStyle name="Énfasis2 13" xfId="50518"/>
    <cellStyle name="Énfasis2 13 2" xfId="43054"/>
    <cellStyle name="Énfasis2 13 3" xfId="53251"/>
    <cellStyle name="Énfasis2 14" xfId="16795"/>
    <cellStyle name="Énfasis2 14 2" xfId="53052"/>
    <cellStyle name="Énfasis2 14 3" xfId="2488"/>
    <cellStyle name="Énfasis2 15" xfId="39292"/>
    <cellStyle name="Énfasis2 15 2" xfId="10667"/>
    <cellStyle name="Énfasis2 15 3" xfId="1232"/>
    <cellStyle name="Énfasis2 16" xfId="24300"/>
    <cellStyle name="Énfasis2 16 2" xfId="39041"/>
    <cellStyle name="Énfasis2 16 3" xfId="4418"/>
    <cellStyle name="Énfasis2 17" xfId="7775"/>
    <cellStyle name="Énfasis2 17 2" xfId="20619"/>
    <cellStyle name="Énfasis2 17 3" xfId="39992"/>
    <cellStyle name="Énfasis2 18" xfId="9562"/>
    <cellStyle name="Énfasis2 18 2" xfId="25875"/>
    <cellStyle name="Énfasis2 18 3" xfId="28651"/>
    <cellStyle name="Énfasis2 19" xfId="36057"/>
    <cellStyle name="Énfasis2 19 2" xfId="38156"/>
    <cellStyle name="Énfasis2 19 3" xfId="10022"/>
    <cellStyle name="Énfasis2 2" xfId="41875"/>
    <cellStyle name="Énfasis2 2 2" xfId="42314"/>
    <cellStyle name="Énfasis2 2 2 2" xfId="38757"/>
    <cellStyle name="Énfasis2 2 3" xfId="5350"/>
    <cellStyle name="Énfasis2 2 3 2" xfId="33183"/>
    <cellStyle name="Énfasis2 2 4" xfId="18703"/>
    <cellStyle name="Énfasis2 2 5" xfId="30994"/>
    <cellStyle name="Énfasis2 2 6" xfId="47235"/>
    <cellStyle name="Énfasis2 2 7" xfId="33252"/>
    <cellStyle name="Énfasis2 2 8" xfId="40413"/>
    <cellStyle name="Énfasis2 2 9" xfId="31586"/>
    <cellStyle name="Énfasis2 20" xfId="48013"/>
    <cellStyle name="Énfasis2 20 2" xfId="36736"/>
    <cellStyle name="Énfasis2 20 3" xfId="44341"/>
    <cellStyle name="Énfasis2 21" xfId="18883"/>
    <cellStyle name="Énfasis2 21 2" xfId="37144"/>
    <cellStyle name="Énfasis2 21 3" xfId="46297"/>
    <cellStyle name="Énfasis2 22" xfId="53349"/>
    <cellStyle name="Énfasis2 22 2" xfId="30006"/>
    <cellStyle name="Énfasis2 22 3" xfId="20988"/>
    <cellStyle name="Énfasis2 23" xfId="29977"/>
    <cellStyle name="Énfasis2 23 2" xfId="48613"/>
    <cellStyle name="Énfasis2 23 3" xfId="11094"/>
    <cellStyle name="Énfasis2 24" xfId="39061"/>
    <cellStyle name="Énfasis2 24 2" xfId="31790"/>
    <cellStyle name="Énfasis2 24 3" xfId="37262"/>
    <cellStyle name="Énfasis2 25" xfId="40929"/>
    <cellStyle name="Énfasis2 25 2" xfId="37441"/>
    <cellStyle name="Énfasis2 25 3" xfId="34220"/>
    <cellStyle name="Énfasis2 26" xfId="10089"/>
    <cellStyle name="Énfasis2 26 2" xfId="2040"/>
    <cellStyle name="Énfasis2 26 3" xfId="48860"/>
    <cellStyle name="Énfasis2 27" xfId="35519"/>
    <cellStyle name="Énfasis2 27 2" xfId="9194"/>
    <cellStyle name="Énfasis2 27 3" xfId="9385"/>
    <cellStyle name="Énfasis2 28" xfId="36444"/>
    <cellStyle name="Énfasis2 28 2" xfId="23724"/>
    <cellStyle name="Énfasis2 28 3" xfId="8221"/>
    <cellStyle name="Énfasis2 29" xfId="43359"/>
    <cellStyle name="Énfasis2 29 2" xfId="52743"/>
    <cellStyle name="Énfasis2 29 3" xfId="8531"/>
    <cellStyle name="Énfasis2 3" xfId="41198"/>
    <cellStyle name="Énfasis2 3 2" xfId="14450"/>
    <cellStyle name="Énfasis2 3 3" xfId="22208"/>
    <cellStyle name="Énfasis2 3 4" xfId="28399"/>
    <cellStyle name="Énfasis2 30" xfId="48021"/>
    <cellStyle name="Énfasis2 30 2" xfId="30229"/>
    <cellStyle name="Énfasis2 30 3" xfId="49367"/>
    <cellStyle name="Énfasis2 31" xfId="6913"/>
    <cellStyle name="Énfasis2 31 2" xfId="20645"/>
    <cellStyle name="Énfasis2 31 3" xfId="17109"/>
    <cellStyle name="Énfasis2 32" xfId="24847"/>
    <cellStyle name="Énfasis2 32 2" xfId="22788"/>
    <cellStyle name="Énfasis2 32 3" xfId="15713"/>
    <cellStyle name="Énfasis2 33" xfId="9896"/>
    <cellStyle name="Énfasis2 33 2" xfId="33338"/>
    <cellStyle name="Énfasis2 33 3" xfId="33160"/>
    <cellStyle name="Énfasis2 34" xfId="48151"/>
    <cellStyle name="Énfasis2 34 2" xfId="35907"/>
    <cellStyle name="Énfasis2 34 3" xfId="9889"/>
    <cellStyle name="Énfasis2 35" xfId="9233"/>
    <cellStyle name="Énfasis2 35 2" xfId="37243"/>
    <cellStyle name="Énfasis2 35 3" xfId="17173"/>
    <cellStyle name="Énfasis2 36" xfId="34216"/>
    <cellStyle name="Énfasis2 36 2" xfId="508"/>
    <cellStyle name="Énfasis2 36 3" xfId="25420"/>
    <cellStyle name="Énfasis2 37" xfId="3797"/>
    <cellStyle name="Énfasis2 37 2" xfId="12951"/>
    <cellStyle name="Énfasis2 37 3" xfId="2391"/>
    <cellStyle name="Énfasis2 38" xfId="7389"/>
    <cellStyle name="Énfasis2 38 2" xfId="40425"/>
    <cellStyle name="Énfasis2 38 3" xfId="22621"/>
    <cellStyle name="Énfasis2 39" xfId="24164"/>
    <cellStyle name="Énfasis2 39 2" xfId="16600"/>
    <cellStyle name="Énfasis2 39 3" xfId="34652"/>
    <cellStyle name="Énfasis2 4" xfId="17527"/>
    <cellStyle name="Énfasis2 4 2" xfId="36418"/>
    <cellStyle name="Énfasis2 4 3" xfId="25980"/>
    <cellStyle name="Énfasis2 4 4" xfId="26539"/>
    <cellStyle name="Énfasis2 40" xfId="29229"/>
    <cellStyle name="Énfasis2 40 2" xfId="38396"/>
    <cellStyle name="Énfasis2 40 3" xfId="38322"/>
    <cellStyle name="Énfasis2 41" xfId="48158"/>
    <cellStyle name="Énfasis2 41 2" xfId="34537"/>
    <cellStyle name="Énfasis2 41 3" xfId="27101"/>
    <cellStyle name="Énfasis2 42" xfId="51097"/>
    <cellStyle name="Énfasis2 42 2" xfId="22328"/>
    <cellStyle name="Énfasis2 42 3" xfId="42281"/>
    <cellStyle name="Énfasis2 43" xfId="19054"/>
    <cellStyle name="Énfasis2 43 2" xfId="36639"/>
    <cellStyle name="Énfasis2 43 3" xfId="38595"/>
    <cellStyle name="Énfasis2 44" xfId="23431"/>
    <cellStyle name="Énfasis2 44 2" xfId="36951"/>
    <cellStyle name="Énfasis2 44 3" xfId="47148"/>
    <cellStyle name="Énfasis2 45" xfId="50667"/>
    <cellStyle name="Énfasis2 45 2" xfId="4651"/>
    <cellStyle name="Énfasis2 45 3" xfId="37416"/>
    <cellStyle name="Énfasis2 46" xfId="37626"/>
    <cellStyle name="Énfasis2 46 2" xfId="47915"/>
    <cellStyle name="Énfasis2 46 3" xfId="28693"/>
    <cellStyle name="Énfasis2 47" xfId="24606"/>
    <cellStyle name="Énfasis2 47 2" xfId="26363"/>
    <cellStyle name="Énfasis2 47 3" xfId="41656"/>
    <cellStyle name="Énfasis2 48" xfId="21866"/>
    <cellStyle name="Énfasis2 5" xfId="48401"/>
    <cellStyle name="Énfasis2 5 2" xfId="23193"/>
    <cellStyle name="Énfasis2 5 3" xfId="2711"/>
    <cellStyle name="Énfasis2 5 4" xfId="2159"/>
    <cellStyle name="Énfasis2 6" xfId="28507"/>
    <cellStyle name="Énfasis2 6 2" xfId="19082"/>
    <cellStyle name="Énfasis2 6 2 2" xfId="36624"/>
    <cellStyle name="Énfasis2 6 3" xfId="9180"/>
    <cellStyle name="Énfasis2 6 3 2" xfId="29210"/>
    <cellStyle name="Énfasis2 7" xfId="48186"/>
    <cellStyle name="Énfasis2 7 2" xfId="43382"/>
    <cellStyle name="Énfasis2 7 2 2" xfId="43960"/>
    <cellStyle name="Énfasis2 7 3" xfId="27349"/>
    <cellStyle name="Énfasis2 7 3 2" xfId="12724"/>
    <cellStyle name="Énfasis2 8" xfId="30482"/>
    <cellStyle name="Énfasis2 8 2" xfId="29667"/>
    <cellStyle name="Énfasis2 8 2 2" xfId="36872"/>
    <cellStyle name="Énfasis2 8 3" xfId="31228"/>
    <cellStyle name="Énfasis2 8 3 2" xfId="40484"/>
    <cellStyle name="Énfasis2 9" xfId="2011"/>
    <cellStyle name="Énfasis2 9 2" xfId="4567"/>
    <cellStyle name="Énfasis2 9 2 2" xfId="46541"/>
    <cellStyle name="Énfasis2 9 3" xfId="15121"/>
    <cellStyle name="Énfasis2 9 3 2" xfId="33794"/>
    <cellStyle name="Énfasis3 10" xfId="8791"/>
    <cellStyle name="Énfasis3 10 2" xfId="14170"/>
    <cellStyle name="Énfasis3 10 2 2" xfId="38982"/>
    <cellStyle name="Énfasis3 10 3" xfId="45162"/>
    <cellStyle name="Énfasis3 10 3 2" xfId="48106"/>
    <cellStyle name="Énfasis3 11" xfId="53297"/>
    <cellStyle name="Énfasis3 11 2" xfId="3740"/>
    <cellStyle name="Énfasis3 11 2 2" xfId="28944"/>
    <cellStyle name="Énfasis3 11 3" xfId="30711"/>
    <cellStyle name="Énfasis3 11 4" xfId="3228"/>
    <cellStyle name="Énfasis3 12" xfId="46967"/>
    <cellStyle name="Énfasis3 12 2" xfId="19877"/>
    <cellStyle name="Énfasis3 12 3" xfId="29415"/>
    <cellStyle name="Énfasis3 12 4" xfId="9675"/>
    <cellStyle name="Énfasis3 13" xfId="17871"/>
    <cellStyle name="Énfasis3 13 2" xfId="1543"/>
    <cellStyle name="Énfasis3 13 3" xfId="27549"/>
    <cellStyle name="Énfasis3 14" xfId="27729"/>
    <cellStyle name="Énfasis3 14 2" xfId="34353"/>
    <cellStyle name="Énfasis3 14 3" xfId="38909"/>
    <cellStyle name="Énfasis3 15" xfId="3811"/>
    <cellStyle name="Énfasis3 15 2" xfId="15222"/>
    <cellStyle name="Énfasis3 15 3" xfId="31751"/>
    <cellStyle name="Énfasis3 16" xfId="34192"/>
    <cellStyle name="Énfasis3 16 2" xfId="49394"/>
    <cellStyle name="Énfasis3 16 3" xfId="5527"/>
    <cellStyle name="Énfasis3 17" xfId="1103"/>
    <cellStyle name="Énfasis3 17 2" xfId="51124"/>
    <cellStyle name="Énfasis3 17 3" xfId="47814"/>
    <cellStyle name="Énfasis3 18" xfId="20363"/>
    <cellStyle name="Énfasis3 18 2" xfId="36800"/>
    <cellStyle name="Énfasis3 18 3" xfId="37276"/>
    <cellStyle name="Énfasis3 19" xfId="34803"/>
    <cellStyle name="Énfasis3 19 2" xfId="22121"/>
    <cellStyle name="Énfasis3 19 3" xfId="43241"/>
    <cellStyle name="Énfasis3 2" xfId="5336"/>
    <cellStyle name="Énfasis3 2 2" xfId="33042"/>
    <cellStyle name="Énfasis3 2 2 2" xfId="39606"/>
    <cellStyle name="Énfasis3 2 3" xfId="29441"/>
    <cellStyle name="Énfasis3 2 3 2" xfId="17775"/>
    <cellStyle name="Énfasis3 2 4" xfId="51485"/>
    <cellStyle name="Énfasis3 2 5" xfId="34237"/>
    <cellStyle name="Énfasis3 2 6" xfId="15273"/>
    <cellStyle name="Énfasis3 2 7" xfId="28137"/>
    <cellStyle name="Énfasis3 2 8" xfId="34762"/>
    <cellStyle name="Énfasis3 2 9" xfId="42387"/>
    <cellStyle name="Énfasis3 20" xfId="7572"/>
    <cellStyle name="Énfasis3 20 2" xfId="27142"/>
    <cellStyle name="Énfasis3 20 3" xfId="16806"/>
    <cellStyle name="Énfasis3 21" xfId="43736"/>
    <cellStyle name="Énfasis3 21 2" xfId="36065"/>
    <cellStyle name="Énfasis3 21 3" xfId="29114"/>
    <cellStyle name="Énfasis3 22" xfId="47163"/>
    <cellStyle name="Énfasis3 22 2" xfId="30437"/>
    <cellStyle name="Énfasis3 22 3" xfId="29637"/>
    <cellStyle name="Énfasis3 23" xfId="32354"/>
    <cellStyle name="Énfasis3 23 2" xfId="43920"/>
    <cellStyle name="Énfasis3 23 3" xfId="31942"/>
    <cellStyle name="Énfasis3 24" xfId="48972"/>
    <cellStyle name="Énfasis3 24 2" xfId="6736"/>
    <cellStyle name="Énfasis3 24 3" xfId="38879"/>
    <cellStyle name="Énfasis3 25" xfId="12682"/>
    <cellStyle name="Énfasis3 25 2" xfId="29177"/>
    <cellStyle name="Énfasis3 25 3" xfId="19198"/>
    <cellStyle name="Énfasis3 26" xfId="38001"/>
    <cellStyle name="Énfasis3 26 2" xfId="9027"/>
    <cellStyle name="Énfasis3 26 3" xfId="48526"/>
    <cellStyle name="Énfasis3 27" xfId="3293"/>
    <cellStyle name="Énfasis3 27 2" xfId="21747"/>
    <cellStyle name="Énfasis3 27 3" xfId="38691"/>
    <cellStyle name="Énfasis3 28" xfId="48204"/>
    <cellStyle name="Énfasis3 28 2" xfId="3359"/>
    <cellStyle name="Énfasis3 28 3" xfId="21306"/>
    <cellStyle name="Énfasis3 29" xfId="50296"/>
    <cellStyle name="Énfasis3 29 2" xfId="53136"/>
    <cellStyle name="Énfasis3 29 3" xfId="25824"/>
    <cellStyle name="Énfasis3 3" xfId="15364"/>
    <cellStyle name="Énfasis3 3 2" xfId="32792"/>
    <cellStyle name="Énfasis3 3 3" xfId="23171"/>
    <cellStyle name="Énfasis3 3 4" xfId="46459"/>
    <cellStyle name="Énfasis3 30" xfId="44947"/>
    <cellStyle name="Énfasis3 30 2" xfId="6996"/>
    <cellStyle name="Énfasis3 30 3" xfId="21408"/>
    <cellStyle name="Énfasis3 31" xfId="45264"/>
    <cellStyle name="Énfasis3 31 2" xfId="39979"/>
    <cellStyle name="Énfasis3 31 3" xfId="52141"/>
    <cellStyle name="Énfasis3 32" xfId="41426"/>
    <cellStyle name="Énfasis3 32 2" xfId="20115"/>
    <cellStyle name="Énfasis3 32 3" xfId="33104"/>
    <cellStyle name="Énfasis3 33" xfId="47331"/>
    <cellStyle name="Énfasis3 33 2" xfId="5458"/>
    <cellStyle name="Énfasis3 33 3" xfId="15981"/>
    <cellStyle name="Énfasis3 34" xfId="19284"/>
    <cellStyle name="Énfasis3 34 2" xfId="15642"/>
    <cellStyle name="Énfasis3 34 3" xfId="9761"/>
    <cellStyle name="Énfasis3 35" xfId="4703"/>
    <cellStyle name="Énfasis3 35 2" xfId="20000"/>
    <cellStyle name="Énfasis3 35 3" xfId="21270"/>
    <cellStyle name="Énfasis3 36" xfId="41333"/>
    <cellStyle name="Énfasis3 36 2" xfId="23446"/>
    <cellStyle name="Énfasis3 36 3" xfId="39349"/>
    <cellStyle name="Énfasis3 37" xfId="7293"/>
    <cellStyle name="Énfasis3 37 2" xfId="20038"/>
    <cellStyle name="Énfasis3 37 3" xfId="31904"/>
    <cellStyle name="Énfasis3 38" xfId="44451"/>
    <cellStyle name="Énfasis3 38 2" xfId="38718"/>
    <cellStyle name="Énfasis3 38 3" xfId="39812"/>
    <cellStyle name="Énfasis3 39" xfId="26402"/>
    <cellStyle name="Énfasis3 39 2" xfId="50625"/>
    <cellStyle name="Énfasis3 39 3" xfId="13827"/>
    <cellStyle name="Énfasis3 4" xfId="10072"/>
    <cellStyle name="Énfasis3 4 2" xfId="28319"/>
    <cellStyle name="Énfasis3 4 3" xfId="25006"/>
    <cellStyle name="Énfasis3 4 4" xfId="50719"/>
    <cellStyle name="Énfasis3 40" xfId="29588"/>
    <cellStyle name="Énfasis3 40 2" xfId="37705"/>
    <cellStyle name="Énfasis3 40 3" xfId="17049"/>
    <cellStyle name="Énfasis3 41" xfId="17296"/>
    <cellStyle name="Énfasis3 41 2" xfId="7194"/>
    <cellStyle name="Énfasis3 41 3" xfId="12328"/>
    <cellStyle name="Énfasis3 42" xfId="46775"/>
    <cellStyle name="Énfasis3 42 2" xfId="3975"/>
    <cellStyle name="Énfasis3 42 3" xfId="22070"/>
    <cellStyle name="Énfasis3 43" xfId="33176"/>
    <cellStyle name="Énfasis3 43 2" xfId="2911"/>
    <cellStyle name="Énfasis3 43 3" xfId="37128"/>
    <cellStyle name="Énfasis3 44" xfId="42876"/>
    <cellStyle name="Énfasis3 44 2" xfId="42182"/>
    <cellStyle name="Énfasis3 44 3" xfId="15938"/>
    <cellStyle name="Énfasis3 45" xfId="49421"/>
    <cellStyle name="Énfasis3 45 2" xfId="27970"/>
    <cellStyle name="Énfasis3 45 3" xfId="3773"/>
    <cellStyle name="Énfasis3 46" xfId="13018"/>
    <cellStyle name="Énfasis3 46 2" xfId="21516"/>
    <cellStyle name="Énfasis3 46 3" xfId="25273"/>
    <cellStyle name="Énfasis3 47" xfId="39034"/>
    <cellStyle name="Énfasis3 47 2" xfId="48072"/>
    <cellStyle name="Énfasis3 47 3" xfId="42241"/>
    <cellStyle name="Énfasis3 48" xfId="47505"/>
    <cellStyle name="Énfasis3 5" xfId="34385"/>
    <cellStyle name="Énfasis3 5 2" xfId="30857"/>
    <cellStyle name="Énfasis3 5 3" xfId="49675"/>
    <cellStyle name="Énfasis3 5 4" xfId="48651"/>
    <cellStyle name="Énfasis3 6" xfId="25487"/>
    <cellStyle name="Énfasis3 6 2" xfId="6317"/>
    <cellStyle name="Énfasis3 6 2 2" xfId="16195"/>
    <cellStyle name="Énfasis3 6 3" xfId="16091"/>
    <cellStyle name="Énfasis3 6 3 2" xfId="44164"/>
    <cellStyle name="Énfasis3 7" xfId="53017"/>
    <cellStyle name="Énfasis3 7 2" xfId="43734"/>
    <cellStyle name="Énfasis3 7 2 2" xfId="10532"/>
    <cellStyle name="Énfasis3 7 3" xfId="18847"/>
    <cellStyle name="Énfasis3 7 3 2" xfId="27668"/>
    <cellStyle name="Énfasis3 8" xfId="20902"/>
    <cellStyle name="Énfasis3 8 2" xfId="17827"/>
    <cellStyle name="Énfasis3 8 2 2" xfId="34734"/>
    <cellStyle name="Énfasis3 8 3" xfId="7258"/>
    <cellStyle name="Énfasis3 8 3 2" xfId="42787"/>
    <cellStyle name="Énfasis3 9" xfId="18266"/>
    <cellStyle name="Énfasis3 9 2" xfId="37661"/>
    <cellStyle name="Énfasis3 9 2 2" xfId="45124"/>
    <cellStyle name="Énfasis3 9 3" xfId="12630"/>
    <cellStyle name="Énfasis3 9 3 2" xfId="52833"/>
    <cellStyle name="Énfasis4 10" xfId="52659"/>
    <cellStyle name="Énfasis4 10 2" xfId="11787"/>
    <cellStyle name="Énfasis4 10 2 2" xfId="30015"/>
    <cellStyle name="Énfasis4 10 3" xfId="37133"/>
    <cellStyle name="Énfasis4 10 3 2" xfId="19771"/>
    <cellStyle name="Énfasis4 11" xfId="19666"/>
    <cellStyle name="Énfasis4 11 2" xfId="539"/>
    <cellStyle name="Énfasis4 11 2 2" xfId="38088"/>
    <cellStyle name="Énfasis4 11 3" xfId="12336"/>
    <cellStyle name="Énfasis4 11 4" xfId="5831"/>
    <cellStyle name="Énfasis4 12" xfId="8387"/>
    <cellStyle name="Énfasis4 12 2" xfId="14846"/>
    <cellStyle name="Énfasis4 12 3" xfId="48235"/>
    <cellStyle name="Énfasis4 12 4" xfId="14976"/>
    <cellStyle name="Énfasis4 13" xfId="23632"/>
    <cellStyle name="Énfasis4 13 2" xfId="47186"/>
    <cellStyle name="Énfasis4 13 3" xfId="33380"/>
    <cellStyle name="Énfasis4 14" xfId="452"/>
    <cellStyle name="Énfasis4 14 2" xfId="33056"/>
    <cellStyle name="Énfasis4 14 3" xfId="39170"/>
    <cellStyle name="Énfasis4 15" xfId="11711"/>
    <cellStyle name="Énfasis4 15 2" xfId="23955"/>
    <cellStyle name="Énfasis4 15 3" xfId="44523"/>
    <cellStyle name="Énfasis4 16" xfId="41042"/>
    <cellStyle name="Énfasis4 16 2" xfId="19171"/>
    <cellStyle name="Énfasis4 16 3" xfId="39194"/>
    <cellStyle name="Énfasis4 17" xfId="34035"/>
    <cellStyle name="Énfasis4 17 2" xfId="1528"/>
    <cellStyle name="Énfasis4 17 3" xfId="40589"/>
    <cellStyle name="Énfasis4 18" xfId="37631"/>
    <cellStyle name="Énfasis4 18 2" xfId="4535"/>
    <cellStyle name="Énfasis4 18 3" xfId="2387"/>
    <cellStyle name="Énfasis4 19" xfId="20121"/>
    <cellStyle name="Énfasis4 19 2" xfId="17316"/>
    <cellStyle name="Énfasis4 19 3" xfId="9644"/>
    <cellStyle name="Énfasis4 2" xfId="27670"/>
    <cellStyle name="Énfasis4 2 2" xfId="25424"/>
    <cellStyle name="Énfasis4 2 2 2" xfId="9982"/>
    <cellStyle name="Énfasis4 2 3" xfId="23974"/>
    <cellStyle name="Énfasis4 2 3 2" xfId="30610"/>
    <cellStyle name="Énfasis4 2 4" xfId="9804"/>
    <cellStyle name="Énfasis4 2 5" xfId="18287"/>
    <cellStyle name="Énfasis4 2 6" xfId="43812"/>
    <cellStyle name="Énfasis4 2 7" xfId="12866"/>
    <cellStyle name="Énfasis4 2 8" xfId="45711"/>
    <cellStyle name="Énfasis4 2 9" xfId="46917"/>
    <cellStyle name="Énfasis4 20" xfId="3097"/>
    <cellStyle name="Énfasis4 20 2" xfId="32733"/>
    <cellStyle name="Énfasis4 20 3" xfId="24415"/>
    <cellStyle name="Énfasis4 21" xfId="18191"/>
    <cellStyle name="Énfasis4 21 2" xfId="26753"/>
    <cellStyle name="Énfasis4 21 3" xfId="31074"/>
    <cellStyle name="Énfasis4 22" xfId="34600"/>
    <cellStyle name="Énfasis4 22 2" xfId="13749"/>
    <cellStyle name="Énfasis4 22 3" xfId="18054"/>
    <cellStyle name="Énfasis4 23" xfId="7897"/>
    <cellStyle name="Énfasis4 23 2" xfId="2914"/>
    <cellStyle name="Énfasis4 23 3" xfId="51351"/>
    <cellStyle name="Énfasis4 24" xfId="4376"/>
    <cellStyle name="Énfasis4 24 2" xfId="34725"/>
    <cellStyle name="Énfasis4 24 3" xfId="12593"/>
    <cellStyle name="Énfasis4 25" xfId="33240"/>
    <cellStyle name="Énfasis4 25 2" xfId="27978"/>
    <cellStyle name="Énfasis4 25 3" xfId="36505"/>
    <cellStyle name="Énfasis4 26" xfId="18853"/>
    <cellStyle name="Énfasis4 26 2" xfId="5362"/>
    <cellStyle name="Énfasis4 26 3" xfId="52175"/>
    <cellStyle name="Énfasis4 27" xfId="27762"/>
    <cellStyle name="Énfasis4 27 2" xfId="19577"/>
    <cellStyle name="Énfasis4 27 3" xfId="35999"/>
    <cellStyle name="Énfasis4 28" xfId="16399"/>
    <cellStyle name="Énfasis4 28 2" xfId="12027"/>
    <cellStyle name="Énfasis4 28 3" xfId="776"/>
    <cellStyle name="Énfasis4 29" xfId="39783"/>
    <cellStyle name="Énfasis4 29 2" xfId="47366"/>
    <cellStyle name="Énfasis4 29 3" xfId="32534"/>
    <cellStyle name="Énfasis4 3" xfId="9904"/>
    <cellStyle name="Énfasis4 3 2" xfId="13343"/>
    <cellStyle name="Énfasis4 3 3" xfId="45113"/>
    <cellStyle name="Énfasis4 3 4" xfId="52453"/>
    <cellStyle name="Énfasis4 30" xfId="39082"/>
    <cellStyle name="Énfasis4 30 2" xfId="37501"/>
    <cellStyle name="Énfasis4 30 3" xfId="53207"/>
    <cellStyle name="Énfasis4 31" xfId="2188"/>
    <cellStyle name="Énfasis4 31 2" xfId="51608"/>
    <cellStyle name="Énfasis4 31 3" xfId="24948"/>
    <cellStyle name="Énfasis4 32" xfId="12134"/>
    <cellStyle name="Énfasis4 32 2" xfId="45289"/>
    <cellStyle name="Énfasis4 32 3" xfId="31055"/>
    <cellStyle name="Énfasis4 33" xfId="44837"/>
    <cellStyle name="Énfasis4 33 2" xfId="6185"/>
    <cellStyle name="Énfasis4 33 3" xfId="46396"/>
    <cellStyle name="Énfasis4 34" xfId="28324"/>
    <cellStyle name="Énfasis4 34 2" xfId="34133"/>
    <cellStyle name="Énfasis4 34 3" xfId="39076"/>
    <cellStyle name="Énfasis4 35" xfId="16778"/>
    <cellStyle name="Énfasis4 35 2" xfId="10816"/>
    <cellStyle name="Énfasis4 35 3" xfId="35200"/>
    <cellStyle name="Énfasis4 36" xfId="12477"/>
    <cellStyle name="Énfasis4 36 2" xfId="21298"/>
    <cellStyle name="Énfasis4 36 3" xfId="52272"/>
    <cellStyle name="Énfasis4 37" xfId="825"/>
    <cellStyle name="Énfasis4 37 2" xfId="19874"/>
    <cellStyle name="Énfasis4 37 3" xfId="8471"/>
    <cellStyle name="Énfasis4 38" xfId="36207"/>
    <cellStyle name="Énfasis4 38 2" xfId="8544"/>
    <cellStyle name="Énfasis4 38 3" xfId="22320"/>
    <cellStyle name="Énfasis4 39" xfId="13594"/>
    <cellStyle name="Énfasis4 39 2" xfId="44967"/>
    <cellStyle name="Énfasis4 39 3" xfId="4846"/>
    <cellStyle name="Énfasis4 4" xfId="43893"/>
    <cellStyle name="Énfasis4 4 2" xfId="32494"/>
    <cellStyle name="Énfasis4 4 3" xfId="39406"/>
    <cellStyle name="Énfasis4 4 4" xfId="12716"/>
    <cellStyle name="Énfasis4 40" xfId="49347"/>
    <cellStyle name="Énfasis4 40 2" xfId="49474"/>
    <cellStyle name="Énfasis4 40 3" xfId="18258"/>
    <cellStyle name="Énfasis4 41" xfId="49356"/>
    <cellStyle name="Énfasis4 41 2" xfId="52309"/>
    <cellStyle name="Énfasis4 41 3" xfId="52554"/>
    <cellStyle name="Énfasis4 42" xfId="36136"/>
    <cellStyle name="Énfasis4 42 2" xfId="36756"/>
    <cellStyle name="Énfasis4 42 3" xfId="40897"/>
    <cellStyle name="Énfasis4 43" xfId="31524"/>
    <cellStyle name="Énfasis4 43 2" xfId="3521"/>
    <cellStyle name="Énfasis4 43 3" xfId="23067"/>
    <cellStyle name="Énfasis4 44" xfId="1730"/>
    <cellStyle name="Énfasis4 44 2" xfId="4104"/>
    <cellStyle name="Énfasis4 44 3" xfId="10750"/>
    <cellStyle name="Énfasis4 45" xfId="25272"/>
    <cellStyle name="Énfasis4 45 2" xfId="48617"/>
    <cellStyle name="Énfasis4 45 3" xfId="33616"/>
    <cellStyle name="Énfasis4 46" xfId="19598"/>
    <cellStyle name="Énfasis4 46 2" xfId="26720"/>
    <cellStyle name="Énfasis4 46 3" xfId="20473"/>
    <cellStyle name="Énfasis4 47" xfId="7911"/>
    <cellStyle name="Énfasis4 47 2" xfId="6994"/>
    <cellStyle name="Énfasis4 47 3" xfId="19427"/>
    <cellStyle name="Énfasis4 48" xfId="2272"/>
    <cellStyle name="Énfasis4 5" xfId="8461"/>
    <cellStyle name="Énfasis4 5 2" xfId="33630"/>
    <cellStyle name="Énfasis4 5 3" xfId="12048"/>
    <cellStyle name="Énfasis4 5 4" xfId="18871"/>
    <cellStyle name="Énfasis4 6" xfId="53189"/>
    <cellStyle name="Énfasis4 6 2" xfId="17222"/>
    <cellStyle name="Énfasis4 6 2 2" xfId="33814"/>
    <cellStyle name="Énfasis4 6 3" xfId="48160"/>
    <cellStyle name="Énfasis4 6 3 2" xfId="4120"/>
    <cellStyle name="Énfasis4 7" xfId="563"/>
    <cellStyle name="Énfasis4 7 2" xfId="23257"/>
    <cellStyle name="Énfasis4 7 2 2" xfId="6682"/>
    <cellStyle name="Énfasis4 7 3" xfId="24526"/>
    <cellStyle name="Énfasis4 7 3 2" xfId="4427"/>
    <cellStyle name="Énfasis4 8" xfId="37923"/>
    <cellStyle name="Énfasis4 8 2" xfId="3912"/>
    <cellStyle name="Énfasis4 8 2 2" xfId="14396"/>
    <cellStyle name="Énfasis4 8 3" xfId="40715"/>
    <cellStyle name="Énfasis4 8 3 2" xfId="31640"/>
    <cellStyle name="Énfasis4 9" xfId="22098"/>
    <cellStyle name="Énfasis4 9 2" xfId="14280"/>
    <cellStyle name="Énfasis4 9 2 2" xfId="37646"/>
    <cellStyle name="Énfasis4 9 3" xfId="21465"/>
    <cellStyle name="Énfasis4 9 3 2" xfId="28670"/>
    <cellStyle name="Énfasis5 10" xfId="13326"/>
    <cellStyle name="Énfasis5 10 2" xfId="18952"/>
    <cellStyle name="Énfasis5 10 3" xfId="14655"/>
    <cellStyle name="Énfasis5 11" xfId="37576"/>
    <cellStyle name="Énfasis5 11 2" xfId="29366"/>
    <cellStyle name="Énfasis5 11 3" xfId="35588"/>
    <cellStyle name="Énfasis5 12" xfId="21141"/>
    <cellStyle name="Énfasis5 12 2" xfId="39412"/>
    <cellStyle name="Énfasis5 12 3" xfId="1582"/>
    <cellStyle name="Énfasis5 13" xfId="24377"/>
    <cellStyle name="Énfasis5 13 2" xfId="21967"/>
    <cellStyle name="Énfasis5 13 3" xfId="41782"/>
    <cellStyle name="Énfasis5 14" xfId="11486"/>
    <cellStyle name="Énfasis5 14 2" xfId="5504"/>
    <cellStyle name="Énfasis5 14 3" xfId="41618"/>
    <cellStyle name="Énfasis5 15" xfId="42878"/>
    <cellStyle name="Énfasis5 15 2" xfId="10062"/>
    <cellStyle name="Énfasis5 15 3" xfId="34161"/>
    <cellStyle name="Énfasis5 16" xfId="40141"/>
    <cellStyle name="Énfasis5 16 2" xfId="4879"/>
    <cellStyle name="Énfasis5 16 3" xfId="26178"/>
    <cellStyle name="Énfasis5 17" xfId="18084"/>
    <cellStyle name="Énfasis5 17 2" xfId="31587"/>
    <cellStyle name="Énfasis5 17 3" xfId="42395"/>
    <cellStyle name="Énfasis5 18" xfId="44978"/>
    <cellStyle name="Énfasis5 18 2" xfId="16066"/>
    <cellStyle name="Énfasis5 18 3" xfId="17278"/>
    <cellStyle name="Énfasis5 19" xfId="32013"/>
    <cellStyle name="Énfasis5 19 2" xfId="11472"/>
    <cellStyle name="Énfasis5 19 3" xfId="45662"/>
    <cellStyle name="Énfasis5 2" xfId="3297"/>
    <cellStyle name="Énfasis5 2 2" xfId="48178"/>
    <cellStyle name="Énfasis5 2 3" xfId="7986"/>
    <cellStyle name="Énfasis5 20" xfId="15669"/>
    <cellStyle name="Énfasis5 20 2" xfId="50233"/>
    <cellStyle name="Énfasis5 20 3" xfId="6531"/>
    <cellStyle name="Énfasis5 21" xfId="6596"/>
    <cellStyle name="Énfasis5 21 2" xfId="4595"/>
    <cellStyle name="Énfasis5 21 3" xfId="3371"/>
    <cellStyle name="Énfasis5 22" xfId="26006"/>
    <cellStyle name="Énfasis5 22 2" xfId="25175"/>
    <cellStyle name="Énfasis5 22 3" xfId="20210"/>
    <cellStyle name="Énfasis5 23" xfId="22789"/>
    <cellStyle name="Énfasis5 23 2" xfId="30952"/>
    <cellStyle name="Énfasis5 23 3" xfId="44308"/>
    <cellStyle name="Énfasis5 24" xfId="39600"/>
    <cellStyle name="Énfasis5 24 2" xfId="37446"/>
    <cellStyle name="Énfasis5 24 3" xfId="18092"/>
    <cellStyle name="Énfasis5 25" xfId="39983"/>
    <cellStyle name="Énfasis5 25 2" xfId="3588"/>
    <cellStyle name="Énfasis5 25 3" xfId="31325"/>
    <cellStyle name="Énfasis5 26" xfId="22453"/>
    <cellStyle name="Énfasis5 26 2" xfId="46922"/>
    <cellStyle name="Énfasis5 26 3" xfId="7244"/>
    <cellStyle name="Énfasis5 27" xfId="48368"/>
    <cellStyle name="Énfasis5 27 2" xfId="34833"/>
    <cellStyle name="Énfasis5 27 3" xfId="29421"/>
    <cellStyle name="Énfasis5 28" xfId="25385"/>
    <cellStyle name="Énfasis5 28 2" xfId="50456"/>
    <cellStyle name="Énfasis5 28 3" xfId="48872"/>
    <cellStyle name="Énfasis5 29" xfId="29586"/>
    <cellStyle name="Énfasis5 29 2" xfId="21825"/>
    <cellStyle name="Énfasis5 29 3" xfId="46044"/>
    <cellStyle name="Énfasis5 3" xfId="19688"/>
    <cellStyle name="Énfasis5 3 2" xfId="46409"/>
    <cellStyle name="Énfasis5 3 3" xfId="10610"/>
    <cellStyle name="Énfasis5 30" xfId="41331"/>
    <cellStyle name="Énfasis5 30 2" xfId="34967"/>
    <cellStyle name="Énfasis5 30 3" xfId="35779"/>
    <cellStyle name="Énfasis5 31" xfId="25768"/>
    <cellStyle name="Énfasis5 31 2" xfId="29568"/>
    <cellStyle name="Énfasis5 31 3" xfId="3976"/>
    <cellStyle name="Énfasis5 32" xfId="30110"/>
    <cellStyle name="Énfasis5 32 2" xfId="20065"/>
    <cellStyle name="Énfasis5 32 3" xfId="35574"/>
    <cellStyle name="Énfasis5 33" xfId="1839"/>
    <cellStyle name="Énfasis5 33 2" xfId="7714"/>
    <cellStyle name="Énfasis5 33 3" xfId="20198"/>
    <cellStyle name="Énfasis5 34" xfId="23560"/>
    <cellStyle name="Énfasis5 34 2" xfId="41362"/>
    <cellStyle name="Énfasis5 34 3" xfId="25359"/>
    <cellStyle name="Énfasis5 35" xfId="38053"/>
    <cellStyle name="Énfasis5 35 2" xfId="31267"/>
    <cellStyle name="Énfasis5 35 3" xfId="43235"/>
    <cellStyle name="Énfasis5 36" xfId="19508"/>
    <cellStyle name="Énfasis5 36 2" xfId="21727"/>
    <cellStyle name="Énfasis5 36 3" xfId="23706"/>
    <cellStyle name="Énfasis5 37" xfId="45003"/>
    <cellStyle name="Énfasis5 37 2" xfId="11593"/>
    <cellStyle name="Énfasis5 37 3" xfId="18986"/>
    <cellStyle name="Énfasis5 38" xfId="33774"/>
    <cellStyle name="Énfasis5 38 2" xfId="18375"/>
    <cellStyle name="Énfasis5 38 3" xfId="32781"/>
    <cellStyle name="Énfasis5 39" xfId="46089"/>
    <cellStyle name="Énfasis5 39 2" xfId="8367"/>
    <cellStyle name="Énfasis5 39 3" xfId="4559"/>
    <cellStyle name="Énfasis5 4" xfId="10629"/>
    <cellStyle name="Énfasis5 4 2" xfId="22901"/>
    <cellStyle name="Énfasis5 4 3" xfId="9828"/>
    <cellStyle name="Énfasis5 40" xfId="7161"/>
    <cellStyle name="Énfasis5 40 2" xfId="17651"/>
    <cellStyle name="Énfasis5 40 3" xfId="41494"/>
    <cellStyle name="Énfasis5 41" xfId="31042"/>
    <cellStyle name="Énfasis5 41 2" xfId="38931"/>
    <cellStyle name="Énfasis5 41 3" xfId="47628"/>
    <cellStyle name="Énfasis5 42" xfId="29200"/>
    <cellStyle name="Énfasis5 42 2" xfId="3018"/>
    <cellStyle name="Énfasis5 42 3" xfId="13851"/>
    <cellStyle name="Énfasis5 43" xfId="2619"/>
    <cellStyle name="Énfasis5 43 2" xfId="30257"/>
    <cellStyle name="Énfasis5 43 3" xfId="36301"/>
    <cellStyle name="Énfasis5 44" xfId="39203"/>
    <cellStyle name="Énfasis5 44 2" xfId="30661"/>
    <cellStyle name="Énfasis5 44 3" xfId="38769"/>
    <cellStyle name="Énfasis5 45" xfId="28442"/>
    <cellStyle name="Énfasis5 45 2" xfId="17009"/>
    <cellStyle name="Énfasis5 45 3" xfId="13814"/>
    <cellStyle name="Énfasis5 46" xfId="8818"/>
    <cellStyle name="Énfasis5 46 2" xfId="25394"/>
    <cellStyle name="Énfasis5 46 3" xfId="39094"/>
    <cellStyle name="Énfasis5 47" xfId="52729"/>
    <cellStyle name="Énfasis5 47 2" xfId="19457"/>
    <cellStyle name="Énfasis5 47 3" xfId="37892"/>
    <cellStyle name="Énfasis5 48" xfId="24806"/>
    <cellStyle name="Énfasis5 5" xfId="47430"/>
    <cellStyle name="Énfasis5 5 2" xfId="34614"/>
    <cellStyle name="Énfasis5 5 3" xfId="6425"/>
    <cellStyle name="Énfasis5 6" xfId="27207"/>
    <cellStyle name="Énfasis5 6 2" xfId="27325"/>
    <cellStyle name="Énfasis5 6 3" xfId="16121"/>
    <cellStyle name="Énfasis5 7" xfId="32335"/>
    <cellStyle name="Énfasis5 7 2" xfId="27703"/>
    <cellStyle name="Énfasis5 7 3" xfId="5708"/>
    <cellStyle name="Énfasis5 8" xfId="49183"/>
    <cellStyle name="Énfasis5 8 2" xfId="49365"/>
    <cellStyle name="Énfasis5 8 3" xfId="22133"/>
    <cellStyle name="Énfasis5 9" xfId="43972"/>
    <cellStyle name="Énfasis5 9 2" xfId="3825"/>
    <cellStyle name="Énfasis5 9 3" xfId="24522"/>
    <cellStyle name="Énfasis6 10" xfId="3992"/>
    <cellStyle name="Énfasis6 10 2" xfId="42594"/>
    <cellStyle name="Énfasis6 10 2 2" xfId="14266"/>
    <cellStyle name="Énfasis6 10 3" xfId="1616"/>
    <cellStyle name="Énfasis6 10 3 2" xfId="46667"/>
    <cellStyle name="Énfasis6 11" xfId="12865"/>
    <cellStyle name="Énfasis6 11 2" xfId="3613"/>
    <cellStyle name="Énfasis6 11 2 2" xfId="52262"/>
    <cellStyle name="Énfasis6 11 3" xfId="39784"/>
    <cellStyle name="Énfasis6 11 4" xfId="33574"/>
    <cellStyle name="Énfasis6 12" xfId="25596"/>
    <cellStyle name="Énfasis6 12 2" xfId="5009"/>
    <cellStyle name="Énfasis6 12 3" xfId="24013"/>
    <cellStyle name="Énfasis6 12 4" xfId="13012"/>
    <cellStyle name="Énfasis6 13" xfId="30633"/>
    <cellStyle name="Énfasis6 13 2" xfId="12163"/>
    <cellStyle name="Énfasis6 13 3" xfId="48662"/>
    <cellStyle name="Énfasis6 14" xfId="3918"/>
    <cellStyle name="Énfasis6 14 2" xfId="2397"/>
    <cellStyle name="Énfasis6 14 3" xfId="19464"/>
    <cellStyle name="Énfasis6 15" xfId="39053"/>
    <cellStyle name="Énfasis6 15 2" xfId="48971"/>
    <cellStyle name="Énfasis6 15 3" xfId="20361"/>
    <cellStyle name="Énfasis6 16" xfId="41258"/>
    <cellStyle name="Énfasis6 16 2" xfId="30476"/>
    <cellStyle name="Énfasis6 16 3" xfId="8159"/>
    <cellStyle name="Énfasis6 17" xfId="7450"/>
    <cellStyle name="Énfasis6 17 2" xfId="27997"/>
    <cellStyle name="Énfasis6 17 3" xfId="10360"/>
    <cellStyle name="Énfasis6 18" xfId="2686"/>
    <cellStyle name="Énfasis6 18 2" xfId="30829"/>
    <cellStyle name="Énfasis6 18 3" xfId="46918"/>
    <cellStyle name="Énfasis6 19" xfId="48889"/>
    <cellStyle name="Énfasis6 19 2" xfId="16019"/>
    <cellStyle name="Énfasis6 19 3" xfId="17886"/>
    <cellStyle name="Énfasis6 2" xfId="52863"/>
    <cellStyle name="Énfasis6 2 2" xfId="17246"/>
    <cellStyle name="Énfasis6 2 2 2" xfId="38473"/>
    <cellStyle name="Énfasis6 2 3" xfId="3253"/>
    <cellStyle name="Énfasis6 2 3 2" xfId="4304"/>
    <cellStyle name="Énfasis6 2 4" xfId="9940"/>
    <cellStyle name="Énfasis6 2 5" xfId="26912"/>
    <cellStyle name="Énfasis6 2 6" xfId="15763"/>
    <cellStyle name="Énfasis6 2 7" xfId="4174"/>
    <cellStyle name="Énfasis6 2 8" xfId="42104"/>
    <cellStyle name="Énfasis6 2 9" xfId="25061"/>
    <cellStyle name="Énfasis6 20" xfId="22213"/>
    <cellStyle name="Énfasis6 20 2" xfId="14483"/>
    <cellStyle name="Énfasis6 20 3" xfId="35194"/>
    <cellStyle name="Énfasis6 21" xfId="13572"/>
    <cellStyle name="Énfasis6 21 2" xfId="48325"/>
    <cellStyle name="Énfasis6 21 3" xfId="15302"/>
    <cellStyle name="Énfasis6 22" xfId="7781"/>
    <cellStyle name="Énfasis6 22 2" xfId="37461"/>
    <cellStyle name="Énfasis6 22 3" xfId="4157"/>
    <cellStyle name="Énfasis6 23" xfId="45513"/>
    <cellStyle name="Énfasis6 23 2" xfId="9007"/>
    <cellStyle name="Énfasis6 23 3" xfId="37969"/>
    <cellStyle name="Énfasis6 24" xfId="33156"/>
    <cellStyle name="Énfasis6 24 2" xfId="48215"/>
    <cellStyle name="Énfasis6 24 3" xfId="38951"/>
    <cellStyle name="Énfasis6 25" xfId="11371"/>
    <cellStyle name="Énfasis6 25 2" xfId="45208"/>
    <cellStyle name="Énfasis6 25 3" xfId="32957"/>
    <cellStyle name="Énfasis6 26" xfId="15608"/>
    <cellStyle name="Énfasis6 26 2" xfId="33797"/>
    <cellStyle name="Énfasis6 26 3" xfId="29539"/>
    <cellStyle name="Énfasis6 27" xfId="21881"/>
    <cellStyle name="Énfasis6 27 2" xfId="4814"/>
    <cellStyle name="Énfasis6 27 3" xfId="45869"/>
    <cellStyle name="Énfasis6 28" xfId="48478"/>
    <cellStyle name="Énfasis6 28 2" xfId="31605"/>
    <cellStyle name="Énfasis6 28 3" xfId="42798"/>
    <cellStyle name="Énfasis6 29" xfId="24711"/>
    <cellStyle name="Énfasis6 29 2" xfId="17232"/>
    <cellStyle name="Énfasis6 29 3" xfId="8472"/>
    <cellStyle name="Énfasis6 3" xfId="4046"/>
    <cellStyle name="Énfasis6 3 2" xfId="43380"/>
    <cellStyle name="Énfasis6 3 3" xfId="48494"/>
    <cellStyle name="Énfasis6 3 4" xfId="47214"/>
    <cellStyle name="Énfasis6 30" xfId="34442"/>
    <cellStyle name="Énfasis6 30 2" xfId="51323"/>
    <cellStyle name="Énfasis6 30 3" xfId="5630"/>
    <cellStyle name="Énfasis6 31" xfId="3767"/>
    <cellStyle name="Énfasis6 31 2" xfId="16583"/>
    <cellStyle name="Énfasis6 31 3" xfId="48607"/>
    <cellStyle name="Énfasis6 32" xfId="47006"/>
    <cellStyle name="Énfasis6 32 2" xfId="35214"/>
    <cellStyle name="Énfasis6 32 3" xfId="20812"/>
    <cellStyle name="Énfasis6 33" xfId="47839"/>
    <cellStyle name="Énfasis6 33 2" xfId="32747"/>
    <cellStyle name="Énfasis6 33 3" xfId="17516"/>
    <cellStyle name="Énfasis6 34" xfId="39752"/>
    <cellStyle name="Énfasis6 34 2" xfId="6847"/>
    <cellStyle name="Énfasis6 34 3" xfId="545"/>
    <cellStyle name="Énfasis6 35" xfId="8769"/>
    <cellStyle name="Énfasis6 35 2" xfId="38520"/>
    <cellStyle name="Énfasis6 35 3" xfId="29174"/>
    <cellStyle name="Énfasis6 36" xfId="39068"/>
    <cellStyle name="Énfasis6 36 2" xfId="21591"/>
    <cellStyle name="Énfasis6 36 3" xfId="53174"/>
    <cellStyle name="Énfasis6 37" xfId="6694"/>
    <cellStyle name="Énfasis6 37 2" xfId="1028"/>
    <cellStyle name="Énfasis6 37 3" xfId="9126"/>
    <cellStyle name="Énfasis6 38" xfId="40342"/>
    <cellStyle name="Énfasis6 38 2" xfId="51369"/>
    <cellStyle name="Énfasis6 38 3" xfId="20032"/>
    <cellStyle name="Énfasis6 39" xfId="47354"/>
    <cellStyle name="Énfasis6 39 2" xfId="24208"/>
    <cellStyle name="Énfasis6 39 3" xfId="41583"/>
    <cellStyle name="Énfasis6 4" xfId="25465"/>
    <cellStyle name="Énfasis6 4 2" xfId="32796"/>
    <cellStyle name="Énfasis6 4 3" xfId="10423"/>
    <cellStyle name="Énfasis6 4 4" xfId="44694"/>
    <cellStyle name="Énfasis6 40" xfId="13485"/>
    <cellStyle name="Énfasis6 40 2" xfId="16368"/>
    <cellStyle name="Énfasis6 40 3" xfId="23120"/>
    <cellStyle name="Énfasis6 41" xfId="22304"/>
    <cellStyle name="Énfasis6 41 2" xfId="18087"/>
    <cellStyle name="Énfasis6 41 3" xfId="14449"/>
    <cellStyle name="Énfasis6 42" xfId="16026"/>
    <cellStyle name="Énfasis6 42 2" xfId="822"/>
    <cellStyle name="Énfasis6 42 3" xfId="24190"/>
    <cellStyle name="Énfasis6 43" xfId="29632"/>
    <cellStyle name="Énfasis6 43 2" xfId="3525"/>
    <cellStyle name="Énfasis6 43 3" xfId="36735"/>
    <cellStyle name="Énfasis6 44" xfId="26541"/>
    <cellStyle name="Énfasis6 44 2" xfId="38981"/>
    <cellStyle name="Énfasis6 44 3" xfId="29367"/>
    <cellStyle name="Énfasis6 45" xfId="3554"/>
    <cellStyle name="Énfasis6 45 2" xfId="42931"/>
    <cellStyle name="Énfasis6 45 3" xfId="34549"/>
    <cellStyle name="Énfasis6 46" xfId="4922"/>
    <cellStyle name="Énfasis6 46 2" xfId="10934"/>
    <cellStyle name="Énfasis6 46 3" xfId="32308"/>
    <cellStyle name="Énfasis6 47" xfId="13951"/>
    <cellStyle name="Énfasis6 47 2" xfId="45729"/>
    <cellStyle name="Énfasis6 47 3" xfId="38557"/>
    <cellStyle name="Énfasis6 48" xfId="36249"/>
    <cellStyle name="Énfasis6 5" xfId="45049"/>
    <cellStyle name="Énfasis6 5 2" xfId="44844"/>
    <cellStyle name="Énfasis6 5 3" xfId="15782"/>
    <cellStyle name="Énfasis6 5 4" xfId="41508"/>
    <cellStyle name="Énfasis6 6" xfId="7509"/>
    <cellStyle name="Énfasis6 6 2" xfId="3220"/>
    <cellStyle name="Énfasis6 6 2 2" xfId="16428"/>
    <cellStyle name="Énfasis6 6 3" xfId="53295"/>
    <cellStyle name="Énfasis6 6 3 2" xfId="8469"/>
    <cellStyle name="Énfasis6 7" xfId="14406"/>
    <cellStyle name="Énfasis6 7 2" xfId="51117"/>
    <cellStyle name="Énfasis6 7 2 2" xfId="38552"/>
    <cellStyle name="Énfasis6 7 3" xfId="21422"/>
    <cellStyle name="Énfasis6 7 3 2" xfId="10533"/>
    <cellStyle name="Énfasis6 8" xfId="10219"/>
    <cellStyle name="Énfasis6 8 2" xfId="52675"/>
    <cellStyle name="Énfasis6 8 2 2" xfId="16642"/>
    <cellStyle name="Énfasis6 8 3" xfId="25169"/>
    <cellStyle name="Énfasis6 8 3 2" xfId="27149"/>
    <cellStyle name="Énfasis6 9" xfId="3180"/>
    <cellStyle name="Énfasis6 9 2" xfId="46980"/>
    <cellStyle name="Énfasis6 9 2 2" xfId="6748"/>
    <cellStyle name="Énfasis6 9 3" xfId="38071"/>
    <cellStyle name="Énfasis6 9 3 2" xfId="3962"/>
    <cellStyle name="Enter Currency (0)" xfId="3984"/>
    <cellStyle name="Enter Currency (0) 2" xfId="53190"/>
    <cellStyle name="Enter Currency (0) 2 2" xfId="21450"/>
    <cellStyle name="Enter Currency (0) 2 2 2" xfId="42693"/>
    <cellStyle name="Enter Currency (0) 2 2 3" xfId="8794"/>
    <cellStyle name="Enter Currency (0) 2 3" xfId="26943"/>
    <cellStyle name="Enter Currency (0) 2 4" xfId="45761"/>
    <cellStyle name="Enter Currency (0) 2 5" xfId="26870"/>
    <cellStyle name="Enter Currency (0) 3" xfId="10618"/>
    <cellStyle name="Enter Currency (0) 3 2" xfId="25761"/>
    <cellStyle name="Enter Currency (0) 3 3" xfId="18849"/>
    <cellStyle name="Enter Currency (0) 3 4" xfId="16145"/>
    <cellStyle name="Enter Currency (0) 4" xfId="45224"/>
    <cellStyle name="Enter Currency (0) 4 2" xfId="15966"/>
    <cellStyle name="Enter Currency (0) 4 3" xfId="16729"/>
    <cellStyle name="Enter Currency (0) 5" xfId="14874"/>
    <cellStyle name="Enter Currency (0) 6" xfId="20931"/>
    <cellStyle name="Enter Currency (0)_08-07 Consolidated Monthly Operational Report - Office 2003" xfId="35083"/>
    <cellStyle name="Enter Currency (2)" xfId="36648"/>
    <cellStyle name="Enter Currency (2) 2" xfId="40350"/>
    <cellStyle name="Enter Currency (2) 2 2" xfId="11626"/>
    <cellStyle name="Enter Currency (2) 2 2 2" xfId="15710"/>
    <cellStyle name="Enter Currency (2) 2 2 3" xfId="44379"/>
    <cellStyle name="Enter Currency (2) 2 3" xfId="28606"/>
    <cellStyle name="Enter Currency (2) 2 4" xfId="39962"/>
    <cellStyle name="Enter Currency (2) 2 5" xfId="10270"/>
    <cellStyle name="Enter Currency (2) 3" xfId="47808"/>
    <cellStyle name="Enter Currency (2) 3 2" xfId="9588"/>
    <cellStyle name="Enter Currency (2) 3 3" xfId="29152"/>
    <cellStyle name="Enter Currency (2) 3 4" xfId="4501"/>
    <cellStyle name="Enter Currency (2) 4" xfId="38319"/>
    <cellStyle name="Enter Currency (2) 5" xfId="32204"/>
    <cellStyle name="Enter Currency (2)_08-07 Consolidated Monthly Operational Report - Office 2003" xfId="11454"/>
    <cellStyle name="Enter Units (0)" xfId="28744"/>
    <cellStyle name="Enter Units (0) 2" xfId="25648"/>
    <cellStyle name="Enter Units (0) 2 2" xfId="12071"/>
    <cellStyle name="Enter Units (0) 2 2 2" xfId="53023"/>
    <cellStyle name="Enter Units (0) 2 2 3" xfId="20227"/>
    <cellStyle name="Enter Units (0) 2 3" xfId="33844"/>
    <cellStyle name="Enter Units (0) 2 4" xfId="38420"/>
    <cellStyle name="Enter Units (0) 2 5" xfId="30849"/>
    <cellStyle name="Enter Units (0) 3" xfId="16065"/>
    <cellStyle name="Enter Units (0) 3 2" xfId="20859"/>
    <cellStyle name="Enter Units (0) 3 3" xfId="480"/>
    <cellStyle name="Enter Units (0) 3 4" xfId="1971"/>
    <cellStyle name="Enter Units (0) 4" xfId="52282"/>
    <cellStyle name="Enter Units (0) 4 2" xfId="42874"/>
    <cellStyle name="Enter Units (0) 4 3" xfId="39895"/>
    <cellStyle name="Enter Units (0) 5" xfId="39647"/>
    <cellStyle name="Enter Units (0) 6" xfId="34616"/>
    <cellStyle name="Enter Units (0)_08-07 Consolidated Monthly Operational Report - Office 2003" xfId="46533"/>
    <cellStyle name="Enter Units (1)" xfId="50281"/>
    <cellStyle name="Enter Units (1) 2" xfId="38343"/>
    <cellStyle name="Enter Units (1) 2 2" xfId="32070"/>
    <cellStyle name="Enter Units (1) 2 2 2" xfId="44076"/>
    <cellStyle name="Enter Units (1) 2 2 3" xfId="24114"/>
    <cellStyle name="Enter Units (1) 2 3" xfId="8171"/>
    <cellStyle name="Enter Units (1) 2 4" xfId="44980"/>
    <cellStyle name="Enter Units (1) 2 5" xfId="687"/>
    <cellStyle name="Enter Units (1) 3" xfId="101"/>
    <cellStyle name="Enter Units (1) 3 2" xfId="43458"/>
    <cellStyle name="Enter Units (1) 3 3" xfId="2909"/>
    <cellStyle name="Enter Units (1) 3 4" xfId="44063"/>
    <cellStyle name="Enter Units (1) 4" xfId="3219"/>
    <cellStyle name="Enter Units (1) 4 2" xfId="11471"/>
    <cellStyle name="Enter Units (1) 4 3" xfId="21020"/>
    <cellStyle name="Enter Units (1) 5" xfId="24332"/>
    <cellStyle name="Enter Units (1) 6" xfId="32959"/>
    <cellStyle name="Enter Units (1)_08-07 Consolidated Monthly Operational Report - Office 2003" xfId="49742"/>
    <cellStyle name="Enter Units (2)" xfId="5352"/>
    <cellStyle name="Enter Units (2) 2" xfId="15936"/>
    <cellStyle name="Enter Units (2) 2 2" xfId="13712"/>
    <cellStyle name="Enter Units (2) 2 2 2" xfId="27676"/>
    <cellStyle name="Enter Units (2) 2 2 3" xfId="28531"/>
    <cellStyle name="Enter Units (2) 2 3" xfId="2710"/>
    <cellStyle name="Enter Units (2) 2 4" xfId="44400"/>
    <cellStyle name="Enter Units (2) 2 5" xfId="41253"/>
    <cellStyle name="Enter Units (2) 3" xfId="4525"/>
    <cellStyle name="Enter Units (2) 3 2" xfId="7685"/>
    <cellStyle name="Enter Units (2) 3 3" xfId="5380"/>
    <cellStyle name="Enter Units (2) 3 4" xfId="21101"/>
    <cellStyle name="Enter Units (2) 4" xfId="18101"/>
    <cellStyle name="Enter Units (2) 5" xfId="41753"/>
    <cellStyle name="Enter Units (2)_08-07 Consolidated Monthly Operational Report - Office 2003" xfId="52736"/>
    <cellStyle name="Entered" xfId="7345"/>
    <cellStyle name="Entered 10" xfId="2507"/>
    <cellStyle name="Entered 10 2" xfId="40753"/>
    <cellStyle name="Entered 10 3" xfId="28741"/>
    <cellStyle name="Entered 11" xfId="21608"/>
    <cellStyle name="Entered 11 2" xfId="7672"/>
    <cellStyle name="Entered 11 3" xfId="43856"/>
    <cellStyle name="Entered 12" xfId="9211"/>
    <cellStyle name="Entered 12 2" xfId="9090"/>
    <cellStyle name="Entered 12 3" xfId="8352"/>
    <cellStyle name="Entered 13" xfId="22359"/>
    <cellStyle name="Entered 13 2" xfId="12780"/>
    <cellStyle name="Entered 13 3" xfId="1442"/>
    <cellStyle name="Entered 14" xfId="49859"/>
    <cellStyle name="Entered 14 2" xfId="16699"/>
    <cellStyle name="Entered 14 3" xfId="7601"/>
    <cellStyle name="Entered 15" xfId="18544"/>
    <cellStyle name="Entered 15 2" xfId="19655"/>
    <cellStyle name="Entered 15 3" xfId="8297"/>
    <cellStyle name="Entered 16" xfId="3636"/>
    <cellStyle name="Entered 16 2" xfId="39453"/>
    <cellStyle name="Entered 16 3" xfId="36530"/>
    <cellStyle name="Entered 17" xfId="4466"/>
    <cellStyle name="Entered 17 2" xfId="26322"/>
    <cellStyle name="Entered 17 3" xfId="41791"/>
    <cellStyle name="Entered 18" xfId="50028"/>
    <cellStyle name="Entered 18 2" xfId="40760"/>
    <cellStyle name="Entered 18 3" xfId="18354"/>
    <cellStyle name="Entered 19" xfId="29505"/>
    <cellStyle name="Entered 19 2" xfId="14556"/>
    <cellStyle name="Entered 19 3" xfId="11366"/>
    <cellStyle name="Entered 2" xfId="29076"/>
    <cellStyle name="Entered 2 2" xfId="2862"/>
    <cellStyle name="Entered 2 2 2" xfId="9779"/>
    <cellStyle name="Entered 2 2 3" xfId="17978"/>
    <cellStyle name="Entered 2 3" xfId="23209"/>
    <cellStyle name="Entered 2 4" xfId="47373"/>
    <cellStyle name="Entered 2 5" xfId="52366"/>
    <cellStyle name="Entered 20" xfId="50201"/>
    <cellStyle name="Entered 20 2" xfId="31795"/>
    <cellStyle name="Entered 20 3" xfId="2793"/>
    <cellStyle name="Entered 21" xfId="1297"/>
    <cellStyle name="Entered 21 2" xfId="13579"/>
    <cellStyle name="Entered 21 3" xfId="1991"/>
    <cellStyle name="Entered 22" xfId="22650"/>
    <cellStyle name="Entered 22 2" xfId="25899"/>
    <cellStyle name="Entered 22 3" xfId="6384"/>
    <cellStyle name="Entered 23" xfId="11127"/>
    <cellStyle name="Entered 23 2" xfId="19916"/>
    <cellStyle name="Entered 23 3" xfId="49009"/>
    <cellStyle name="Entered 24" xfId="32064"/>
    <cellStyle name="Entered 24 2" xfId="4893"/>
    <cellStyle name="Entered 24 3" xfId="3268"/>
    <cellStyle name="Entered 25" xfId="51533"/>
    <cellStyle name="Entered 25 2" xfId="29374"/>
    <cellStyle name="Entered 25 3" xfId="30944"/>
    <cellStyle name="Entered 26" xfId="37746"/>
    <cellStyle name="Entered 26 2" xfId="39631"/>
    <cellStyle name="Entered 26 3" xfId="29170"/>
    <cellStyle name="Entered 27" xfId="15772"/>
    <cellStyle name="Entered 27 2" xfId="738"/>
    <cellStyle name="Entered 27 3" xfId="29626"/>
    <cellStyle name="Entered 28" xfId="8232"/>
    <cellStyle name="Entered 28 2" xfId="26282"/>
    <cellStyle name="Entered 28 3" xfId="47716"/>
    <cellStyle name="Entered 29" xfId="18988"/>
    <cellStyle name="Entered 29 2" xfId="53343"/>
    <cellStyle name="Entered 29 3" xfId="33519"/>
    <cellStyle name="Entered 3" xfId="7606"/>
    <cellStyle name="Entered 3 2" xfId="17356"/>
    <cellStyle name="Entered 3 3" xfId="8758"/>
    <cellStyle name="Entered 3 4" xfId="46820"/>
    <cellStyle name="Entered 30" xfId="5728"/>
    <cellStyle name="Entered 30 2" xfId="2051"/>
    <cellStyle name="Entered 30 3" xfId="1893"/>
    <cellStyle name="Entered 31" xfId="41555"/>
    <cellStyle name="Entered 31 2" xfId="518"/>
    <cellStyle name="Entered 31 3" xfId="9426"/>
    <cellStyle name="Entered 32" xfId="11333"/>
    <cellStyle name="Entered 32 2" xfId="13354"/>
    <cellStyle name="Entered 32 3" xfId="42209"/>
    <cellStyle name="Entered 33" xfId="15742"/>
    <cellStyle name="Entered 33 2" xfId="7433"/>
    <cellStyle name="Entered 33 3" xfId="29746"/>
    <cellStyle name="Entered 34" xfId="2031"/>
    <cellStyle name="Entered 34 2" xfId="30584"/>
    <cellStyle name="Entered 34 3" xfId="19671"/>
    <cellStyle name="Entered 35" xfId="33445"/>
    <cellStyle name="Entered 35 2" xfId="28371"/>
    <cellStyle name="Entered 35 3" xfId="2500"/>
    <cellStyle name="Entered 36" xfId="14800"/>
    <cellStyle name="Entered 36 2" xfId="8345"/>
    <cellStyle name="Entered 36 3" xfId="35366"/>
    <cellStyle name="Entered 37" xfId="43940"/>
    <cellStyle name="Entered 37 2" xfId="8638"/>
    <cellStyle name="Entered 37 3" xfId="20284"/>
    <cellStyle name="Entered 38" xfId="7682"/>
    <cellStyle name="Entered 38 2" xfId="46910"/>
    <cellStyle name="Entered 38 3" xfId="8281"/>
    <cellStyle name="Entered 39" xfId="2642"/>
    <cellStyle name="Entered 39 2" xfId="25782"/>
    <cellStyle name="Entered 39 3" xfId="42261"/>
    <cellStyle name="Entered 4" xfId="33888"/>
    <cellStyle name="Entered 4 2" xfId="11793"/>
    <cellStyle name="Entered 4 3" xfId="29854"/>
    <cellStyle name="Entered 40" xfId="34922"/>
    <cellStyle name="Entered 40 2" xfId="27821"/>
    <cellStyle name="Entered 40 3" xfId="40964"/>
    <cellStyle name="Entered 41" xfId="15778"/>
    <cellStyle name="Entered 41 2" xfId="37660"/>
    <cellStyle name="Entered 41 3" xfId="48001"/>
    <cellStyle name="Entered 42" xfId="26515"/>
    <cellStyle name="Entered 42 2" xfId="34142"/>
    <cellStyle name="Entered 42 3" xfId="7079"/>
    <cellStyle name="Entered 43" xfId="37506"/>
    <cellStyle name="Entered 43 2" xfId="27865"/>
    <cellStyle name="Entered 43 3" xfId="47566"/>
    <cellStyle name="Entered 44" xfId="31629"/>
    <cellStyle name="Entered 44 2" xfId="42797"/>
    <cellStyle name="Entered 44 3" xfId="16620"/>
    <cellStyle name="Entered 45" xfId="11829"/>
    <cellStyle name="Entered 45 2" xfId="29741"/>
    <cellStyle name="Entered 45 3" xfId="30582"/>
    <cellStyle name="Entered 46" xfId="21725"/>
    <cellStyle name="Entered 46 2" xfId="7070"/>
    <cellStyle name="Entered 46 3" xfId="31341"/>
    <cellStyle name="Entered 47" xfId="29862"/>
    <cellStyle name="Entered 47 2" xfId="18915"/>
    <cellStyle name="Entered 47 3" xfId="8329"/>
    <cellStyle name="Entered 48" xfId="272"/>
    <cellStyle name="Entered 48 2" xfId="18577"/>
    <cellStyle name="Entered 48 3" xfId="50325"/>
    <cellStyle name="Entered 49" xfId="34254"/>
    <cellStyle name="Entered 49 2" xfId="37788"/>
    <cellStyle name="Entered 49 3" xfId="47462"/>
    <cellStyle name="Entered 5" xfId="48380"/>
    <cellStyle name="Entered 5 2" xfId="10599"/>
    <cellStyle name="Entered 5 3" xfId="11656"/>
    <cellStyle name="Entered 50" xfId="25047"/>
    <cellStyle name="Entered 51" xfId="9019"/>
    <cellStyle name="Entered 52" xfId="3295"/>
    <cellStyle name="Entered 6" xfId="47348"/>
    <cellStyle name="Entered 6 2" xfId="5424"/>
    <cellStyle name="Entered 6 3" xfId="18301"/>
    <cellStyle name="Entered 7" xfId="10855"/>
    <cellStyle name="Entered 7 2" xfId="24501"/>
    <cellStyle name="Entered 7 3" xfId="51484"/>
    <cellStyle name="Entered 8" xfId="428"/>
    <cellStyle name="Entered 8 2" xfId="34615"/>
    <cellStyle name="Entered 8 3" xfId="33808"/>
    <cellStyle name="Entered 9" xfId="1012"/>
    <cellStyle name="Entered 9 2" xfId="28609"/>
    <cellStyle name="Entered 9 3" xfId="26867"/>
    <cellStyle name="Entered_Cash Cost Real vrs. Budget" xfId="31542"/>
    <cellStyle name="Entrada 10" xfId="7939"/>
    <cellStyle name="Entrada 10 2" xfId="45267"/>
    <cellStyle name="Entrada 10 2 2" xfId="47888"/>
    <cellStyle name="Entrada 10 3" xfId="24133"/>
    <cellStyle name="Entrada 10 3 2" xfId="15107"/>
    <cellStyle name="Entrada 11" xfId="38712"/>
    <cellStyle name="Entrada 11 2" xfId="6978"/>
    <cellStyle name="Entrada 11 2 2" xfId="46722"/>
    <cellStyle name="Entrada 11 3" xfId="7819"/>
    <cellStyle name="Entrada 11 4" xfId="52060"/>
    <cellStyle name="Entrada 12" xfId="9537"/>
    <cellStyle name="Entrada 12 2" xfId="51970"/>
    <cellStyle name="Entrada 12 3" xfId="33269"/>
    <cellStyle name="Entrada 12 4" xfId="13725"/>
    <cellStyle name="Entrada 13" xfId="15319"/>
    <cellStyle name="Entrada 13 2" xfId="22272"/>
    <cellStyle name="Entrada 13 3" xfId="25146"/>
    <cellStyle name="Entrada 14" xfId="44153"/>
    <cellStyle name="Entrada 14 2" xfId="18350"/>
    <cellStyle name="Entrada 14 3" xfId="10435"/>
    <cellStyle name="Entrada 15" xfId="17800"/>
    <cellStyle name="Entrada 15 2" xfId="38713"/>
    <cellStyle name="Entrada 15 3" xfId="41365"/>
    <cellStyle name="Entrada 16" xfId="41986"/>
    <cellStyle name="Entrada 16 2" xfId="34193"/>
    <cellStyle name="Entrada 16 3" xfId="27840"/>
    <cellStyle name="Entrada 17" xfId="18920"/>
    <cellStyle name="Entrada 17 2" xfId="42027"/>
    <cellStyle name="Entrada 17 3" xfId="21293"/>
    <cellStyle name="Entrada 18" xfId="39829"/>
    <cellStyle name="Entrada 18 2" xfId="18441"/>
    <cellStyle name="Entrada 18 3" xfId="2882"/>
    <cellStyle name="Entrada 19" xfId="34292"/>
    <cellStyle name="Entrada 19 2" xfId="17221"/>
    <cellStyle name="Entrada 19 3" xfId="7947"/>
    <cellStyle name="Entrada 2" xfId="13549"/>
    <cellStyle name="Entrada 2 10" xfId="2163"/>
    <cellStyle name="Entrada 2 10 10" xfId="6909"/>
    <cellStyle name="Entrada 2 10 10 2" xfId="45303"/>
    <cellStyle name="Entrada 2 10 11" xfId="17834"/>
    <cellStyle name="Entrada 2 10 11 2" xfId="21253"/>
    <cellStyle name="Entrada 2 10 12" xfId="5178"/>
    <cellStyle name="Entrada 2 10 12 2" xfId="3567"/>
    <cellStyle name="Entrada 2 10 13" xfId="25117"/>
    <cellStyle name="Entrada 2 10 13 2" xfId="47770"/>
    <cellStyle name="Entrada 2 10 14" xfId="29970"/>
    <cellStyle name="Entrada 2 10 14 2" xfId="39753"/>
    <cellStyle name="Entrada 2 10 15" xfId="9694"/>
    <cellStyle name="Entrada 2 10 15 2" xfId="15637"/>
    <cellStyle name="Entrada 2 10 16" xfId="43997"/>
    <cellStyle name="Entrada 2 10 16 2" xfId="37405"/>
    <cellStyle name="Entrada 2 10 17" xfId="6870"/>
    <cellStyle name="Entrada 2 10 17 2" xfId="10114"/>
    <cellStyle name="Entrada 2 10 18" xfId="46548"/>
    <cellStyle name="Entrada 2 10 18 2" xfId="17269"/>
    <cellStyle name="Entrada 2 10 19" xfId="3307"/>
    <cellStyle name="Entrada 2 10 19 2" xfId="25048"/>
    <cellStyle name="Entrada 2 10 2" xfId="17666"/>
    <cellStyle name="Entrada 2 10 2 2" xfId="9702"/>
    <cellStyle name="Entrada 2 10 2 3" xfId="7872"/>
    <cellStyle name="Entrada 2 10 2 4" xfId="28512"/>
    <cellStyle name="Entrada 2 10 20" xfId="22779"/>
    <cellStyle name="Entrada 2 10 20 2" xfId="47910"/>
    <cellStyle name="Entrada 2 10 21" xfId="18728"/>
    <cellStyle name="Entrada 2 10 21 2" xfId="31832"/>
    <cellStyle name="Entrada 2 10 22" xfId="26924"/>
    <cellStyle name="Entrada 2 10 22 2" xfId="25672"/>
    <cellStyle name="Entrada 2 10 23" xfId="50611"/>
    <cellStyle name="Entrada 2 10 23 2" xfId="32217"/>
    <cellStyle name="Entrada 2 10 24" xfId="4589"/>
    <cellStyle name="Entrada 2 10 24 2" xfId="12954"/>
    <cellStyle name="Entrada 2 10 25" xfId="39864"/>
    <cellStyle name="Entrada 2 10 25 2" xfId="4392"/>
    <cellStyle name="Entrada 2 10 26" xfId="25983"/>
    <cellStyle name="Entrada 2 10 26 2" xfId="28596"/>
    <cellStyle name="Entrada 2 10 27" xfId="24021"/>
    <cellStyle name="Entrada 2 10 27 2" xfId="14316"/>
    <cellStyle name="Entrada 2 10 28" xfId="50966"/>
    <cellStyle name="Entrada 2 10 28 2" xfId="3347"/>
    <cellStyle name="Entrada 2 10 29" xfId="42400"/>
    <cellStyle name="Entrada 2 10 29 2" xfId="32664"/>
    <cellStyle name="Entrada 2 10 3" xfId="53285"/>
    <cellStyle name="Entrada 2 10 3 2" xfId="17276"/>
    <cellStyle name="Entrada 2 10 30" xfId="35862"/>
    <cellStyle name="Entrada 2 10 4" xfId="29397"/>
    <cellStyle name="Entrada 2 10 4 2" xfId="26371"/>
    <cellStyle name="Entrada 2 10 5" xfId="15835"/>
    <cellStyle name="Entrada 2 10 5 2" xfId="10878"/>
    <cellStyle name="Entrada 2 10 6" xfId="44402"/>
    <cellStyle name="Entrada 2 10 6 2" xfId="32818"/>
    <cellStyle name="Entrada 2 10 7" xfId="36837"/>
    <cellStyle name="Entrada 2 10 7 2" xfId="23577"/>
    <cellStyle name="Entrada 2 10 8" xfId="43405"/>
    <cellStyle name="Entrada 2 10 8 2" xfId="31883"/>
    <cellStyle name="Entrada 2 10 9" xfId="51761"/>
    <cellStyle name="Entrada 2 10 9 2" xfId="39704"/>
    <cellStyle name="Entrada 2 11" xfId="11954"/>
    <cellStyle name="Entrada 2 11 2" xfId="21202"/>
    <cellStyle name="Entrada 2 11 2 2" xfId="40594"/>
    <cellStyle name="Entrada 2 11 2 3" xfId="30046"/>
    <cellStyle name="Entrada 2 11 3" xfId="20992"/>
    <cellStyle name="Entrada 2 11 4" xfId="19885"/>
    <cellStyle name="Entrada 2 11 5" xfId="24111"/>
    <cellStyle name="Entrada 2 12" xfId="47455"/>
    <cellStyle name="Entrada 2 12 2" xfId="47526"/>
    <cellStyle name="Entrada 2 12 2 2" xfId="28690"/>
    <cellStyle name="Entrada 2 12 2 3" xfId="29093"/>
    <cellStyle name="Entrada 2 12 3" xfId="42896"/>
    <cellStyle name="Entrada 2 12 4" xfId="47071"/>
    <cellStyle name="Entrada 2 12 5" xfId="17724"/>
    <cellStyle name="Entrada 2 13" xfId="6914"/>
    <cellStyle name="Entrada 2 13 2" xfId="9894"/>
    <cellStyle name="Entrada 2 13 2 2" xfId="3769"/>
    <cellStyle name="Entrada 2 13 2 3" xfId="16565"/>
    <cellStyle name="Entrada 2 13 3" xfId="8401"/>
    <cellStyle name="Entrada 2 13 4" xfId="4469"/>
    <cellStyle name="Entrada 2 13 5" xfId="4227"/>
    <cellStyle name="Entrada 2 14" xfId="45387"/>
    <cellStyle name="Entrada 2 14 2" xfId="15529"/>
    <cellStyle name="Entrada 2 14 2 2" xfId="38478"/>
    <cellStyle name="Entrada 2 14 2 3" xfId="41309"/>
    <cellStyle name="Entrada 2 14 3" xfId="44609"/>
    <cellStyle name="Entrada 2 14 4" xfId="31745"/>
    <cellStyle name="Entrada 2 14 5" xfId="10295"/>
    <cellStyle name="Entrada 2 15" xfId="21599"/>
    <cellStyle name="Entrada 2 15 2" xfId="5662"/>
    <cellStyle name="Entrada 2 15 2 2" xfId="42943"/>
    <cellStyle name="Entrada 2 15 2 3" xfId="17900"/>
    <cellStyle name="Entrada 2 15 3" xfId="34118"/>
    <cellStyle name="Entrada 2 15 4" xfId="43111"/>
    <cellStyle name="Entrada 2 15 5" xfId="10523"/>
    <cellStyle name="Entrada 2 16" xfId="16364"/>
    <cellStyle name="Entrada 2 16 2" xfId="12110"/>
    <cellStyle name="Entrada 2 16 2 2" xfId="35360"/>
    <cellStyle name="Entrada 2 16 2 3" xfId="52616"/>
    <cellStyle name="Entrada 2 16 3" xfId="9857"/>
    <cellStyle name="Entrada 2 16 4" xfId="37394"/>
    <cellStyle name="Entrada 2 16 5" xfId="9602"/>
    <cellStyle name="Entrada 2 17" xfId="38298"/>
    <cellStyle name="Entrada 2 17 2" xfId="7182"/>
    <cellStyle name="Entrada 2 17 2 2" xfId="10913"/>
    <cellStyle name="Entrada 2 17 2 3" xfId="50024"/>
    <cellStyle name="Entrada 2 17 3" xfId="36553"/>
    <cellStyle name="Entrada 2 17 4" xfId="28374"/>
    <cellStyle name="Entrada 2 17 5" xfId="28023"/>
    <cellStyle name="Entrada 2 18" xfId="29457"/>
    <cellStyle name="Entrada 2 18 2" xfId="5027"/>
    <cellStyle name="Entrada 2 18 2 2" xfId="1823"/>
    <cellStyle name="Entrada 2 18 2 3" xfId="713"/>
    <cellStyle name="Entrada 2 18 3" xfId="41736"/>
    <cellStyle name="Entrada 2 18 4" xfId="41185"/>
    <cellStyle name="Entrada 2 18 5" xfId="8050"/>
    <cellStyle name="Entrada 2 19" xfId="46744"/>
    <cellStyle name="Entrada 2 19 2" xfId="19282"/>
    <cellStyle name="Entrada 2 19 2 2" xfId="20575"/>
    <cellStyle name="Entrada 2 19 2 3" xfId="44992"/>
    <cellStyle name="Entrada 2 19 3" xfId="27423"/>
    <cellStyle name="Entrada 2 19 4" xfId="10320"/>
    <cellStyle name="Entrada 2 19 5" xfId="32647"/>
    <cellStyle name="Entrada 2 2" xfId="11540"/>
    <cellStyle name="Entrada 2 2 10" xfId="7474"/>
    <cellStyle name="Entrada 2 2 10 2" xfId="27634"/>
    <cellStyle name="Entrada 2 2 10 2 2" xfId="26949"/>
    <cellStyle name="Entrada 2 2 10 2 3" xfId="33587"/>
    <cellStyle name="Entrada 2 2 10 3" xfId="42539"/>
    <cellStyle name="Entrada 2 2 10 4" xfId="17086"/>
    <cellStyle name="Entrada 2 2 10 5" xfId="13632"/>
    <cellStyle name="Entrada 2 2 11" xfId="15855"/>
    <cellStyle name="Entrada 2 2 11 2" xfId="52912"/>
    <cellStyle name="Entrada 2 2 11 2 2" xfId="17805"/>
    <cellStyle name="Entrada 2 2 11 2 3" xfId="6120"/>
    <cellStyle name="Entrada 2 2 11 3" xfId="33583"/>
    <cellStyle name="Entrada 2 2 11 4" xfId="8423"/>
    <cellStyle name="Entrada 2 2 11 5" xfId="7001"/>
    <cellStyle name="Entrada 2 2 12" xfId="43161"/>
    <cellStyle name="Entrada 2 2 12 2" xfId="38863"/>
    <cellStyle name="Entrada 2 2 12 2 2" xfId="16763"/>
    <cellStyle name="Entrada 2 2 12 2 3" xfId="18226"/>
    <cellStyle name="Entrada 2 2 12 3" xfId="12176"/>
    <cellStyle name="Entrada 2 2 12 4" xfId="32709"/>
    <cellStyle name="Entrada 2 2 12 5" xfId="22685"/>
    <cellStyle name="Entrada 2 2 13" xfId="16128"/>
    <cellStyle name="Entrada 2 2 13 2" xfId="5407"/>
    <cellStyle name="Entrada 2 2 13 2 2" xfId="32212"/>
    <cellStyle name="Entrada 2 2 13 2 3" xfId="28303"/>
    <cellStyle name="Entrada 2 2 13 3" xfId="2552"/>
    <cellStyle name="Entrada 2 2 13 4" xfId="10371"/>
    <cellStyle name="Entrada 2 2 13 5" xfId="17186"/>
    <cellStyle name="Entrada 2 2 14" xfId="28590"/>
    <cellStyle name="Entrada 2 2 14 2" xfId="13553"/>
    <cellStyle name="Entrada 2 2 14 2 2" xfId="11698"/>
    <cellStyle name="Entrada 2 2 14 2 3" xfId="20863"/>
    <cellStyle name="Entrada 2 2 14 3" xfId="27544"/>
    <cellStyle name="Entrada 2 2 14 4" xfId="16905"/>
    <cellStyle name="Entrada 2 2 14 5" xfId="39133"/>
    <cellStyle name="Entrada 2 2 15" xfId="48818"/>
    <cellStyle name="Entrada 2 2 15 2" xfId="3859"/>
    <cellStyle name="Entrada 2 2 15 2 2" xfId="40173"/>
    <cellStyle name="Entrada 2 2 15 2 3" xfId="39050"/>
    <cellStyle name="Entrada 2 2 15 3" xfId="23317"/>
    <cellStyle name="Entrada 2 2 15 4" xfId="52325"/>
    <cellStyle name="Entrada 2 2 15 5" xfId="42609"/>
    <cellStyle name="Entrada 2 2 16" xfId="44743"/>
    <cellStyle name="Entrada 2 2 16 2" xfId="37516"/>
    <cellStyle name="Entrada 2 2 16 2 2" xfId="30123"/>
    <cellStyle name="Entrada 2 2 16 2 3" xfId="48111"/>
    <cellStyle name="Entrada 2 2 16 3" xfId="38036"/>
    <cellStyle name="Entrada 2 2 16 4" xfId="19222"/>
    <cellStyle name="Entrada 2 2 16 5" xfId="19716"/>
    <cellStyle name="Entrada 2 2 17" xfId="8642"/>
    <cellStyle name="Entrada 2 2 17 2" xfId="8697"/>
    <cellStyle name="Entrada 2 2 17 2 2" xfId="7516"/>
    <cellStyle name="Entrada 2 2 17 2 3" xfId="13660"/>
    <cellStyle name="Entrada 2 2 17 3" xfId="16589"/>
    <cellStyle name="Entrada 2 2 17 4" xfId="14728"/>
    <cellStyle name="Entrada 2 2 17 5" xfId="35876"/>
    <cellStyle name="Entrada 2 2 18" xfId="14463"/>
    <cellStyle name="Entrada 2 2 18 2" xfId="8266"/>
    <cellStyle name="Entrada 2 2 18 2 2" xfId="30560"/>
    <cellStyle name="Entrada 2 2 18 2 3" xfId="258"/>
    <cellStyle name="Entrada 2 2 18 3" xfId="13619"/>
    <cellStyle name="Entrada 2 2 18 4" xfId="26957"/>
    <cellStyle name="Entrada 2 2 18 5" xfId="21560"/>
    <cellStyle name="Entrada 2 2 19" xfId="52008"/>
    <cellStyle name="Entrada 2 2 19 2" xfId="35462"/>
    <cellStyle name="Entrada 2 2 19 2 2" xfId="919"/>
    <cellStyle name="Entrada 2 2 19 2 3" xfId="37640"/>
    <cellStyle name="Entrada 2 2 19 3" xfId="48833"/>
    <cellStyle name="Entrada 2 2 19 4" xfId="36273"/>
    <cellStyle name="Entrada 2 2 19 5" xfId="36743"/>
    <cellStyle name="Entrada 2 2 2" xfId="17223"/>
    <cellStyle name="Entrada 2 2 2 10" xfId="50115"/>
    <cellStyle name="Entrada 2 2 2 10 2" xfId="40680"/>
    <cellStyle name="Entrada 2 2 2 11" xfId="8438"/>
    <cellStyle name="Entrada 2 2 2 11 2" xfId="30728"/>
    <cellStyle name="Entrada 2 2 2 12" xfId="12354"/>
    <cellStyle name="Entrada 2 2 2 12 2" xfId="29456"/>
    <cellStyle name="Entrada 2 2 2 13" xfId="27980"/>
    <cellStyle name="Entrada 2 2 2 13 2" xfId="23741"/>
    <cellStyle name="Entrada 2 2 2 14" xfId="44002"/>
    <cellStyle name="Entrada 2 2 2 14 2" xfId="49360"/>
    <cellStyle name="Entrada 2 2 2 15" xfId="16661"/>
    <cellStyle name="Entrada 2 2 2 15 2" xfId="11021"/>
    <cellStyle name="Entrada 2 2 2 16" xfId="35287"/>
    <cellStyle name="Entrada 2 2 2 16 2" xfId="38748"/>
    <cellStyle name="Entrada 2 2 2 17" xfId="34806"/>
    <cellStyle name="Entrada 2 2 2 17 2" xfId="27225"/>
    <cellStyle name="Entrada 2 2 2 18" xfId="22961"/>
    <cellStyle name="Entrada 2 2 2 18 2" xfId="28392"/>
    <cellStyle name="Entrada 2 2 2 19" xfId="28714"/>
    <cellStyle name="Entrada 2 2 2 19 2" xfId="22069"/>
    <cellStyle name="Entrada 2 2 2 2" xfId="5871"/>
    <cellStyle name="Entrada 2 2 2 2 10" xfId="16960"/>
    <cellStyle name="Entrada 2 2 2 2 10 2" xfId="28342"/>
    <cellStyle name="Entrada 2 2 2 2 11" xfId="16625"/>
    <cellStyle name="Entrada 2 2 2 2 11 2" xfId="36744"/>
    <cellStyle name="Entrada 2 2 2 2 12" xfId="29154"/>
    <cellStyle name="Entrada 2 2 2 2 12 2" xfId="24905"/>
    <cellStyle name="Entrada 2 2 2 2 13" xfId="50797"/>
    <cellStyle name="Entrada 2 2 2 2 13 2" xfId="9841"/>
    <cellStyle name="Entrada 2 2 2 2 14" xfId="32442"/>
    <cellStyle name="Entrada 2 2 2 2 14 2" xfId="17394"/>
    <cellStyle name="Entrada 2 2 2 2 15" xfId="36259"/>
    <cellStyle name="Entrada 2 2 2 2 15 2" xfId="42613"/>
    <cellStyle name="Entrada 2 2 2 2 16" xfId="11434"/>
    <cellStyle name="Entrada 2 2 2 2 16 2" xfId="29641"/>
    <cellStyle name="Entrada 2 2 2 2 17" xfId="23814"/>
    <cellStyle name="Entrada 2 2 2 2 17 2" xfId="35611"/>
    <cellStyle name="Entrada 2 2 2 2 18" xfId="1467"/>
    <cellStyle name="Entrada 2 2 2 2 18 2" xfId="49694"/>
    <cellStyle name="Entrada 2 2 2 2 19" xfId="31892"/>
    <cellStyle name="Entrada 2 2 2 2 19 2" xfId="44026"/>
    <cellStyle name="Entrada 2 2 2 2 2" xfId="37312"/>
    <cellStyle name="Entrada 2 2 2 2 2 2" xfId="23228"/>
    <cellStyle name="Entrada 2 2 2 2 20" xfId="32969"/>
    <cellStyle name="Entrada 2 2 2 2 20 2" xfId="16612"/>
    <cellStyle name="Entrada 2 2 2 2 21" xfId="3802"/>
    <cellStyle name="Entrada 2 2 2 2 21 2" xfId="42671"/>
    <cellStyle name="Entrada 2 2 2 2 22" xfId="22508"/>
    <cellStyle name="Entrada 2 2 2 2 22 2" xfId="25921"/>
    <cellStyle name="Entrada 2 2 2 2 23" xfId="11825"/>
    <cellStyle name="Entrada 2 2 2 2 23 2" xfId="38293"/>
    <cellStyle name="Entrada 2 2 2 2 24" xfId="3450"/>
    <cellStyle name="Entrada 2 2 2 2 24 2" xfId="12468"/>
    <cellStyle name="Entrada 2 2 2 2 25" xfId="2573"/>
    <cellStyle name="Entrada 2 2 2 2 25 2" xfId="18369"/>
    <cellStyle name="Entrada 2 2 2 2 26" xfId="27486"/>
    <cellStyle name="Entrada 2 2 2 2 26 2" xfId="17375"/>
    <cellStyle name="Entrada 2 2 2 2 27" xfId="48906"/>
    <cellStyle name="Entrada 2 2 2 2 27 2" xfId="33591"/>
    <cellStyle name="Entrada 2 2 2 2 28" xfId="25733"/>
    <cellStyle name="Entrada 2 2 2 2 28 2" xfId="38212"/>
    <cellStyle name="Entrada 2 2 2 2 29" xfId="9951"/>
    <cellStyle name="Entrada 2 2 2 2 29 2" xfId="30741"/>
    <cellStyle name="Entrada 2 2 2 2 3" xfId="48507"/>
    <cellStyle name="Entrada 2 2 2 2 3 2" xfId="21138"/>
    <cellStyle name="Entrada 2 2 2 2 30" xfId="27637"/>
    <cellStyle name="Entrada 2 2 2 2 4" xfId="26627"/>
    <cellStyle name="Entrada 2 2 2 2 4 2" xfId="27769"/>
    <cellStyle name="Entrada 2 2 2 2 5" xfId="41447"/>
    <cellStyle name="Entrada 2 2 2 2 5 2" xfId="22435"/>
    <cellStyle name="Entrada 2 2 2 2 6" xfId="594"/>
    <cellStyle name="Entrada 2 2 2 2 6 2" xfId="41808"/>
    <cellStyle name="Entrada 2 2 2 2 7" xfId="29158"/>
    <cellStyle name="Entrada 2 2 2 2 7 2" xfId="13245"/>
    <cellStyle name="Entrada 2 2 2 2 8" xfId="14254"/>
    <cellStyle name="Entrada 2 2 2 2 8 2" xfId="45624"/>
    <cellStyle name="Entrada 2 2 2 2 9" xfId="19260"/>
    <cellStyle name="Entrada 2 2 2 2 9 2" xfId="10773"/>
    <cellStyle name="Entrada 2 2 2 20" xfId="26123"/>
    <cellStyle name="Entrada 2 2 2 20 2" xfId="7006"/>
    <cellStyle name="Entrada 2 2 2 21" xfId="33847"/>
    <cellStyle name="Entrada 2 2 2 21 2" xfId="1174"/>
    <cellStyle name="Entrada 2 2 2 22" xfId="42356"/>
    <cellStyle name="Entrada 2 2 2 22 2" xfId="6107"/>
    <cellStyle name="Entrada 2 2 2 23" xfId="40083"/>
    <cellStyle name="Entrada 2 2 2 23 2" xfId="3836"/>
    <cellStyle name="Entrada 2 2 2 24" xfId="29013"/>
    <cellStyle name="Entrada 2 2 2 24 2" xfId="15511"/>
    <cellStyle name="Entrada 2 2 2 25" xfId="6654"/>
    <cellStyle name="Entrada 2 2 2 25 2" xfId="1046"/>
    <cellStyle name="Entrada 2 2 2 26" xfId="19263"/>
    <cellStyle name="Entrada 2 2 2 26 2" xfId="28599"/>
    <cellStyle name="Entrada 2 2 2 27" xfId="43373"/>
    <cellStyle name="Entrada 2 2 2 27 2" xfId="17650"/>
    <cellStyle name="Entrada 2 2 2 28" xfId="2973"/>
    <cellStyle name="Entrada 2 2 2 28 2" xfId="832"/>
    <cellStyle name="Entrada 2 2 2 29" xfId="35048"/>
    <cellStyle name="Entrada 2 2 2 29 2" xfId="49362"/>
    <cellStyle name="Entrada 2 2 2 3" xfId="17638"/>
    <cellStyle name="Entrada 2 2 2 3 2" xfId="33874"/>
    <cellStyle name="Entrada 2 2 2 30" xfId="32296"/>
    <cellStyle name="Entrada 2 2 2 30 2" xfId="50144"/>
    <cellStyle name="Entrada 2 2 2 31" xfId="8284"/>
    <cellStyle name="Entrada 2 2 2 4" xfId="36089"/>
    <cellStyle name="Entrada 2 2 2 4 2" xfId="36349"/>
    <cellStyle name="Entrada 2 2 2 5" xfId="18080"/>
    <cellStyle name="Entrada 2 2 2 5 2" xfId="20117"/>
    <cellStyle name="Entrada 2 2 2 6" xfId="44365"/>
    <cellStyle name="Entrada 2 2 2 6 2" xfId="2010"/>
    <cellStyle name="Entrada 2 2 2 7" xfId="26366"/>
    <cellStyle name="Entrada 2 2 2 7 2" xfId="35936"/>
    <cellStyle name="Entrada 2 2 2 8" xfId="44311"/>
    <cellStyle name="Entrada 2 2 2 8 2" xfId="13186"/>
    <cellStyle name="Entrada 2 2 2 9" xfId="5772"/>
    <cellStyle name="Entrada 2 2 2 9 2" xfId="27070"/>
    <cellStyle name="Entrada 2 2 20" xfId="46127"/>
    <cellStyle name="Entrada 2 2 20 2" xfId="3271"/>
    <cellStyle name="Entrada 2 2 20 2 2" xfId="17177"/>
    <cellStyle name="Entrada 2 2 20 2 3" xfId="15127"/>
    <cellStyle name="Entrada 2 2 20 3" xfId="31787"/>
    <cellStyle name="Entrada 2 2 20 4" xfId="3034"/>
    <cellStyle name="Entrada 2 2 20 5" xfId="31191"/>
    <cellStyle name="Entrada 2 2 21" xfId="15896"/>
    <cellStyle name="Entrada 2 2 21 2" xfId="22058"/>
    <cellStyle name="Entrada 2 2 21 3" xfId="18235"/>
    <cellStyle name="Entrada 2 2 21 4" xfId="34586"/>
    <cellStyle name="Entrada 2 2 22" xfId="5227"/>
    <cellStyle name="Entrada 2 2 22 2" xfId="4235"/>
    <cellStyle name="Entrada 2 2 23" xfId="1659"/>
    <cellStyle name="Entrada 2 2 23 2" xfId="6889"/>
    <cellStyle name="Entrada 2 2 24" xfId="49019"/>
    <cellStyle name="Entrada 2 2 24 2" xfId="31538"/>
    <cellStyle name="Entrada 2 2 25" xfId="50243"/>
    <cellStyle name="Entrada 2 2 25 2" xfId="26572"/>
    <cellStyle name="Entrada 2 2 26" xfId="42735"/>
    <cellStyle name="Entrada 2 2 26 2" xfId="41715"/>
    <cellStyle name="Entrada 2 2 27" xfId="46989"/>
    <cellStyle name="Entrada 2 2 27 2" xfId="9068"/>
    <cellStyle name="Entrada 2 2 28" xfId="34559"/>
    <cellStyle name="Entrada 2 2 28 2" xfId="8557"/>
    <cellStyle name="Entrada 2 2 29" xfId="13260"/>
    <cellStyle name="Entrada 2 2 29 2" xfId="50602"/>
    <cellStyle name="Entrada 2 2 3" xfId="11237"/>
    <cellStyle name="Entrada 2 2 3 10" xfId="31541"/>
    <cellStyle name="Entrada 2 2 3 10 2" xfId="8591"/>
    <cellStyle name="Entrada 2 2 3 11" xfId="2560"/>
    <cellStyle name="Entrada 2 2 3 11 2" xfId="48706"/>
    <cellStyle name="Entrada 2 2 3 12" xfId="18147"/>
    <cellStyle name="Entrada 2 2 3 12 2" xfId="45464"/>
    <cellStyle name="Entrada 2 2 3 13" xfId="50482"/>
    <cellStyle name="Entrada 2 2 3 13 2" xfId="16087"/>
    <cellStyle name="Entrada 2 2 3 14" xfId="45857"/>
    <cellStyle name="Entrada 2 2 3 14 2" xfId="36193"/>
    <cellStyle name="Entrada 2 2 3 15" xfId="29710"/>
    <cellStyle name="Entrada 2 2 3 15 2" xfId="37963"/>
    <cellStyle name="Entrada 2 2 3 16" xfId="14256"/>
    <cellStyle name="Entrada 2 2 3 16 2" xfId="12722"/>
    <cellStyle name="Entrada 2 2 3 17" xfId="3176"/>
    <cellStyle name="Entrada 2 2 3 17 2" xfId="19363"/>
    <cellStyle name="Entrada 2 2 3 18" xfId="37822"/>
    <cellStyle name="Entrada 2 2 3 18 2" xfId="53077"/>
    <cellStyle name="Entrada 2 2 3 19" xfId="2608"/>
    <cellStyle name="Entrada 2 2 3 19 2" xfId="20846"/>
    <cellStyle name="Entrada 2 2 3 2" xfId="32942"/>
    <cellStyle name="Entrada 2 2 3 2 2" xfId="41476"/>
    <cellStyle name="Entrada 2 2 3 2 3" xfId="32810"/>
    <cellStyle name="Entrada 2 2 3 2 4" xfId="24860"/>
    <cellStyle name="Entrada 2 2 3 20" xfId="15358"/>
    <cellStyle name="Entrada 2 2 3 20 2" xfId="37306"/>
    <cellStyle name="Entrada 2 2 3 21" xfId="9396"/>
    <cellStyle name="Entrada 2 2 3 21 2" xfId="9565"/>
    <cellStyle name="Entrada 2 2 3 22" xfId="26722"/>
    <cellStyle name="Entrada 2 2 3 22 2" xfId="12245"/>
    <cellStyle name="Entrada 2 2 3 23" xfId="6952"/>
    <cellStyle name="Entrada 2 2 3 23 2" xfId="44442"/>
    <cellStyle name="Entrada 2 2 3 24" xfId="27631"/>
    <cellStyle name="Entrada 2 2 3 24 2" xfId="7608"/>
    <cellStyle name="Entrada 2 2 3 25" xfId="47759"/>
    <cellStyle name="Entrada 2 2 3 25 2" xfId="22325"/>
    <cellStyle name="Entrada 2 2 3 26" xfId="28328"/>
    <cellStyle name="Entrada 2 2 3 26 2" xfId="27836"/>
    <cellStyle name="Entrada 2 2 3 27" xfId="22699"/>
    <cellStyle name="Entrada 2 2 3 27 2" xfId="45829"/>
    <cellStyle name="Entrada 2 2 3 28" xfId="48080"/>
    <cellStyle name="Entrada 2 2 3 28 2" xfId="34055"/>
    <cellStyle name="Entrada 2 2 3 29" xfId="804"/>
    <cellStyle name="Entrada 2 2 3 29 2" xfId="47150"/>
    <cellStyle name="Entrada 2 2 3 3" xfId="19381"/>
    <cellStyle name="Entrada 2 2 3 3 2" xfId="15230"/>
    <cellStyle name="Entrada 2 2 3 30" xfId="6484"/>
    <cellStyle name="Entrada 2 2 3 4" xfId="7212"/>
    <cellStyle name="Entrada 2 2 3 4 2" xfId="5679"/>
    <cellStyle name="Entrada 2 2 3 5" xfId="2101"/>
    <cellStyle name="Entrada 2 2 3 5 2" xfId="38722"/>
    <cellStyle name="Entrada 2 2 3 6" xfId="23414"/>
    <cellStyle name="Entrada 2 2 3 6 2" xfId="44429"/>
    <cellStyle name="Entrada 2 2 3 7" xfId="2531"/>
    <cellStyle name="Entrada 2 2 3 7 2" xfId="6057"/>
    <cellStyle name="Entrada 2 2 3 8" xfId="1873"/>
    <cellStyle name="Entrada 2 2 3 8 2" xfId="27456"/>
    <cellStyle name="Entrada 2 2 3 9" xfId="34538"/>
    <cellStyle name="Entrada 2 2 3 9 2" xfId="47239"/>
    <cellStyle name="Entrada 2 2 30" xfId="14879"/>
    <cellStyle name="Entrada 2 2 30 2" xfId="27583"/>
    <cellStyle name="Entrada 2 2 31" xfId="45837"/>
    <cellStyle name="Entrada 2 2 31 2" xfId="28813"/>
    <cellStyle name="Entrada 2 2 32" xfId="13536"/>
    <cellStyle name="Entrada 2 2 32 2" xfId="29408"/>
    <cellStyle name="Entrada 2 2 33" xfId="48876"/>
    <cellStyle name="Entrada 2 2 33 2" xfId="48198"/>
    <cellStyle name="Entrada 2 2 34" xfId="38761"/>
    <cellStyle name="Entrada 2 2 4" xfId="30858"/>
    <cellStyle name="Entrada 2 2 4 2" xfId="7616"/>
    <cellStyle name="Entrada 2 2 4 2 2" xfId="27649"/>
    <cellStyle name="Entrada 2 2 4 2 3" xfId="7359"/>
    <cellStyle name="Entrada 2 2 4 3" xfId="31709"/>
    <cellStyle name="Entrada 2 2 4 4" xfId="40422"/>
    <cellStyle name="Entrada 2 2 4 5" xfId="23661"/>
    <cellStyle name="Entrada 2 2 5" xfId="7141"/>
    <cellStyle name="Entrada 2 2 5 2" xfId="48177"/>
    <cellStyle name="Entrada 2 2 5 2 2" xfId="30438"/>
    <cellStyle name="Entrada 2 2 5 2 3" xfId="23906"/>
    <cellStyle name="Entrada 2 2 5 3" xfId="24230"/>
    <cellStyle name="Entrada 2 2 5 4" xfId="1709"/>
    <cellStyle name="Entrada 2 2 5 5" xfId="3888"/>
    <cellStyle name="Entrada 2 2 6" xfId="7213"/>
    <cellStyle name="Entrada 2 2 6 2" xfId="50701"/>
    <cellStyle name="Entrada 2 2 6 2 2" xfId="47347"/>
    <cellStyle name="Entrada 2 2 6 2 3" xfId="21474"/>
    <cellStyle name="Entrada 2 2 6 3" xfId="833"/>
    <cellStyle name="Entrada 2 2 6 4" xfId="30843"/>
    <cellStyle name="Entrada 2 2 6 5" xfId="47668"/>
    <cellStyle name="Entrada 2 2 7" xfId="42576"/>
    <cellStyle name="Entrada 2 2 7 2" xfId="46682"/>
    <cellStyle name="Entrada 2 2 7 2 2" xfId="42176"/>
    <cellStyle name="Entrada 2 2 7 2 3" xfId="21073"/>
    <cellStyle name="Entrada 2 2 7 3" xfId="4801"/>
    <cellStyle name="Entrada 2 2 7 4" xfId="27957"/>
    <cellStyle name="Entrada 2 2 7 5" xfId="32240"/>
    <cellStyle name="Entrada 2 2 8" xfId="2396"/>
    <cellStyle name="Entrada 2 2 8 2" xfId="52004"/>
    <cellStyle name="Entrada 2 2 8 2 2" xfId="7995"/>
    <cellStyle name="Entrada 2 2 8 2 3" xfId="32207"/>
    <cellStyle name="Entrada 2 2 8 3" xfId="16554"/>
    <cellStyle name="Entrada 2 2 8 4" xfId="33095"/>
    <cellStyle name="Entrada 2 2 8 5" xfId="51714"/>
    <cellStyle name="Entrada 2 2 9" xfId="14321"/>
    <cellStyle name="Entrada 2 2 9 2" xfId="37361"/>
    <cellStyle name="Entrada 2 2 9 2 2" xfId="19494"/>
    <cellStyle name="Entrada 2 2 9 2 3" xfId="30440"/>
    <cellStyle name="Entrada 2 2 9 3" xfId="28032"/>
    <cellStyle name="Entrada 2 2 9 4" xfId="39873"/>
    <cellStyle name="Entrada 2 2 9 5" xfId="15883"/>
    <cellStyle name="Entrada 2 20" xfId="33400"/>
    <cellStyle name="Entrada 2 20 2" xfId="46241"/>
    <cellStyle name="Entrada 2 20 2 2" xfId="33162"/>
    <cellStyle name="Entrada 2 20 2 3" xfId="38672"/>
    <cellStyle name="Entrada 2 20 3" xfId="35824"/>
    <cellStyle name="Entrada 2 20 4" xfId="42468"/>
    <cellStyle name="Entrada 2 20 5" xfId="25203"/>
    <cellStyle name="Entrada 2 21" xfId="22462"/>
    <cellStyle name="Entrada 2 21 2" xfId="14825"/>
    <cellStyle name="Entrada 2 21 2 2" xfId="36517"/>
    <cellStyle name="Entrada 2 21 2 3" xfId="46009"/>
    <cellStyle name="Entrada 2 21 3" xfId="20336"/>
    <cellStyle name="Entrada 2 21 4" xfId="20611"/>
    <cellStyle name="Entrada 2 21 5" xfId="28982"/>
    <cellStyle name="Entrada 2 22" xfId="5674"/>
    <cellStyle name="Entrada 2 22 2" xfId="52504"/>
    <cellStyle name="Entrada 2 22 3" xfId="31213"/>
    <cellStyle name="Entrada 2 22 4" xfId="21331"/>
    <cellStyle name="Entrada 2 23" xfId="3729"/>
    <cellStyle name="Entrada 2 23 2" xfId="40490"/>
    <cellStyle name="Entrada 2 24" xfId="41810"/>
    <cellStyle name="Entrada 2 24 2" xfId="1310"/>
    <cellStyle name="Entrada 2 25" xfId="43766"/>
    <cellStyle name="Entrada 2 25 2" xfId="40884"/>
    <cellStyle name="Entrada 2 26" xfId="22188"/>
    <cellStyle name="Entrada 2 26 2" xfId="33595"/>
    <cellStyle name="Entrada 2 27" xfId="44224"/>
    <cellStyle name="Entrada 2 27 2" xfId="1258"/>
    <cellStyle name="Entrada 2 28" xfId="45331"/>
    <cellStyle name="Entrada 2 28 2" xfId="30400"/>
    <cellStyle name="Entrada 2 29" xfId="282"/>
    <cellStyle name="Entrada 2 29 2" xfId="9356"/>
    <cellStyle name="Entrada 2 3" xfId="21640"/>
    <cellStyle name="Entrada 2 3 10" xfId="24276"/>
    <cellStyle name="Entrada 2 3 10 2" xfId="12687"/>
    <cellStyle name="Entrada 2 3 11" xfId="33598"/>
    <cellStyle name="Entrada 2 3 11 2" xfId="53357"/>
    <cellStyle name="Entrada 2 3 12" xfId="27696"/>
    <cellStyle name="Entrada 2 3 12 2" xfId="1850"/>
    <cellStyle name="Entrada 2 3 13" xfId="24475"/>
    <cellStyle name="Entrada 2 3 13 2" xfId="3349"/>
    <cellStyle name="Entrada 2 3 14" xfId="17601"/>
    <cellStyle name="Entrada 2 3 14 2" xfId="28147"/>
    <cellStyle name="Entrada 2 3 15" xfId="4457"/>
    <cellStyle name="Entrada 2 3 15 2" xfId="40847"/>
    <cellStyle name="Entrada 2 3 16" xfId="37266"/>
    <cellStyle name="Entrada 2 3 16 2" xfId="28140"/>
    <cellStyle name="Entrada 2 3 17" xfId="39481"/>
    <cellStyle name="Entrada 2 3 17 2" xfId="33829"/>
    <cellStyle name="Entrada 2 3 18" xfId="46705"/>
    <cellStyle name="Entrada 2 3 18 2" xfId="41423"/>
    <cellStyle name="Entrada 2 3 19" xfId="31968"/>
    <cellStyle name="Entrada 2 3 19 2" xfId="21200"/>
    <cellStyle name="Entrada 2 3 2" xfId="9"/>
    <cellStyle name="Entrada 2 3 2 10" xfId="49929"/>
    <cellStyle name="Entrada 2 3 2 10 2" xfId="36430"/>
    <cellStyle name="Entrada 2 3 2 11" xfId="36359"/>
    <cellStyle name="Entrada 2 3 2 11 2" xfId="7501"/>
    <cellStyle name="Entrada 2 3 2 12" xfId="21378"/>
    <cellStyle name="Entrada 2 3 2 12 2" xfId="17632"/>
    <cellStyle name="Entrada 2 3 2 13" xfId="34919"/>
    <cellStyle name="Entrada 2 3 2 13 2" xfId="27587"/>
    <cellStyle name="Entrada 2 3 2 14" xfId="34601"/>
    <cellStyle name="Entrada 2 3 2 14 2" xfId="36697"/>
    <cellStyle name="Entrada 2 3 2 15" xfId="52077"/>
    <cellStyle name="Entrada 2 3 2 15 2" xfId="999"/>
    <cellStyle name="Entrada 2 3 2 16" xfId="28828"/>
    <cellStyle name="Entrada 2 3 2 16 2" xfId="41997"/>
    <cellStyle name="Entrada 2 3 2 17" xfId="51462"/>
    <cellStyle name="Entrada 2 3 2 17 2" xfId="29236"/>
    <cellStyle name="Entrada 2 3 2 18" xfId="48874"/>
    <cellStyle name="Entrada 2 3 2 18 2" xfId="45704"/>
    <cellStyle name="Entrada 2 3 2 19" xfId="46990"/>
    <cellStyle name="Entrada 2 3 2 19 2" xfId="22384"/>
    <cellStyle name="Entrada 2 3 2 2" xfId="2156"/>
    <cellStyle name="Entrada 2 3 2 2 10" xfId="27061"/>
    <cellStyle name="Entrada 2 3 2 2 10 2" xfId="25186"/>
    <cellStyle name="Entrada 2 3 2 2 11" xfId="12802"/>
    <cellStyle name="Entrada 2 3 2 2 11 2" xfId="36554"/>
    <cellStyle name="Entrada 2 3 2 2 12" xfId="5609"/>
    <cellStyle name="Entrada 2 3 2 2 12 2" xfId="29215"/>
    <cellStyle name="Entrada 2 3 2 2 13" xfId="28406"/>
    <cellStyle name="Entrada 2 3 2 2 13 2" xfId="22633"/>
    <cellStyle name="Entrada 2 3 2 2 14" xfId="2360"/>
    <cellStyle name="Entrada 2 3 2 2 14 2" xfId="3659"/>
    <cellStyle name="Entrada 2 3 2 2 15" xfId="9806"/>
    <cellStyle name="Entrada 2 3 2 2 15 2" xfId="11715"/>
    <cellStyle name="Entrada 2 3 2 2 16" xfId="13785"/>
    <cellStyle name="Entrada 2 3 2 2 16 2" xfId="42742"/>
    <cellStyle name="Entrada 2 3 2 2 17" xfId="26301"/>
    <cellStyle name="Entrada 2 3 2 2 17 2" xfId="18222"/>
    <cellStyle name="Entrada 2 3 2 2 18" xfId="17536"/>
    <cellStyle name="Entrada 2 3 2 2 18 2" xfId="15553"/>
    <cellStyle name="Entrada 2 3 2 2 19" xfId="18028"/>
    <cellStyle name="Entrada 2 3 2 2 19 2" xfId="42426"/>
    <cellStyle name="Entrada 2 3 2 2 2" xfId="15543"/>
    <cellStyle name="Entrada 2 3 2 2 2 2" xfId="33440"/>
    <cellStyle name="Entrada 2 3 2 2 20" xfId="31067"/>
    <cellStyle name="Entrada 2 3 2 2 20 2" xfId="12434"/>
    <cellStyle name="Entrada 2 3 2 2 21" xfId="48753"/>
    <cellStyle name="Entrada 2 3 2 2 21 2" xfId="49787"/>
    <cellStyle name="Entrada 2 3 2 2 22" xfId="29311"/>
    <cellStyle name="Entrada 2 3 2 2 22 2" xfId="50230"/>
    <cellStyle name="Entrada 2 3 2 2 23" xfId="24420"/>
    <cellStyle name="Entrada 2 3 2 2 23 2" xfId="134"/>
    <cellStyle name="Entrada 2 3 2 2 24" xfId="21506"/>
    <cellStyle name="Entrada 2 3 2 2 24 2" xfId="521"/>
    <cellStyle name="Entrada 2 3 2 2 25" xfId="28768"/>
    <cellStyle name="Entrada 2 3 2 2 25 2" xfId="11336"/>
    <cellStyle name="Entrada 2 3 2 2 26" xfId="7361"/>
    <cellStyle name="Entrada 2 3 2 2 26 2" xfId="22488"/>
    <cellStyle name="Entrada 2 3 2 2 27" xfId="11874"/>
    <cellStyle name="Entrada 2 3 2 2 27 2" xfId="34502"/>
    <cellStyle name="Entrada 2 3 2 2 28" xfId="35420"/>
    <cellStyle name="Entrada 2 3 2 2 28 2" xfId="20813"/>
    <cellStyle name="Entrada 2 3 2 2 29" xfId="51094"/>
    <cellStyle name="Entrada 2 3 2 2 29 2" xfId="15120"/>
    <cellStyle name="Entrada 2 3 2 2 3" xfId="20202"/>
    <cellStyle name="Entrada 2 3 2 2 3 2" xfId="24737"/>
    <cellStyle name="Entrada 2 3 2 2 30" xfId="48342"/>
    <cellStyle name="Entrada 2 3 2 2 4" xfId="30536"/>
    <cellStyle name="Entrada 2 3 2 2 4 2" xfId="9784"/>
    <cellStyle name="Entrada 2 3 2 2 5" xfId="18579"/>
    <cellStyle name="Entrada 2 3 2 2 5 2" xfId="45678"/>
    <cellStyle name="Entrada 2 3 2 2 6" xfId="37530"/>
    <cellStyle name="Entrada 2 3 2 2 6 2" xfId="3013"/>
    <cellStyle name="Entrada 2 3 2 2 7" xfId="12931"/>
    <cellStyle name="Entrada 2 3 2 2 7 2" xfId="30682"/>
    <cellStyle name="Entrada 2 3 2 2 8" xfId="47064"/>
    <cellStyle name="Entrada 2 3 2 2 8 2" xfId="5444"/>
    <cellStyle name="Entrada 2 3 2 2 9" xfId="12253"/>
    <cellStyle name="Entrada 2 3 2 2 9 2" xfId="34477"/>
    <cellStyle name="Entrada 2 3 2 20" xfId="8899"/>
    <cellStyle name="Entrada 2 3 2 20 2" xfId="8928"/>
    <cellStyle name="Entrada 2 3 2 21" xfId="23815"/>
    <cellStyle name="Entrada 2 3 2 21 2" xfId="44145"/>
    <cellStyle name="Entrada 2 3 2 22" xfId="31307"/>
    <cellStyle name="Entrada 2 3 2 22 2" xfId="38962"/>
    <cellStyle name="Entrada 2 3 2 23" xfId="34637"/>
    <cellStyle name="Entrada 2 3 2 23 2" xfId="16957"/>
    <cellStyle name="Entrada 2 3 2 24" xfId="33299"/>
    <cellStyle name="Entrada 2 3 2 24 2" xfId="44583"/>
    <cellStyle name="Entrada 2 3 2 25" xfId="27985"/>
    <cellStyle name="Entrada 2 3 2 25 2" xfId="21363"/>
    <cellStyle name="Entrada 2 3 2 26" xfId="24148"/>
    <cellStyle name="Entrada 2 3 2 26 2" xfId="20027"/>
    <cellStyle name="Entrada 2 3 2 27" xfId="28625"/>
    <cellStyle name="Entrada 2 3 2 27 2" xfId="22776"/>
    <cellStyle name="Entrada 2 3 2 28" xfId="23745"/>
    <cellStyle name="Entrada 2 3 2 28 2" xfId="5601"/>
    <cellStyle name="Entrada 2 3 2 29" xfId="33702"/>
    <cellStyle name="Entrada 2 3 2 29 2" xfId="38683"/>
    <cellStyle name="Entrada 2 3 2 3" xfId="36066"/>
    <cellStyle name="Entrada 2 3 2 3 2" xfId="8918"/>
    <cellStyle name="Entrada 2 3 2 30" xfId="24524"/>
    <cellStyle name="Entrada 2 3 2 30 2" xfId="16641"/>
    <cellStyle name="Entrada 2 3 2 31" xfId="18796"/>
    <cellStyle name="Entrada 2 3 2 4" xfId="32829"/>
    <cellStyle name="Entrada 2 3 2 4 2" xfId="9766"/>
    <cellStyle name="Entrada 2 3 2 5" xfId="25084"/>
    <cellStyle name="Entrada 2 3 2 5 2" xfId="9657"/>
    <cellStyle name="Entrada 2 3 2 6" xfId="2481"/>
    <cellStyle name="Entrada 2 3 2 6 2" xfId="15610"/>
    <cellStyle name="Entrada 2 3 2 7" xfId="38087"/>
    <cellStyle name="Entrada 2 3 2 7 2" xfId="5975"/>
    <cellStyle name="Entrada 2 3 2 8" xfId="12851"/>
    <cellStyle name="Entrada 2 3 2 8 2" xfId="41175"/>
    <cellStyle name="Entrada 2 3 2 9" xfId="30032"/>
    <cellStyle name="Entrada 2 3 2 9 2" xfId="14082"/>
    <cellStyle name="Entrada 2 3 20" xfId="8750"/>
    <cellStyle name="Entrada 2 3 20 2" xfId="28942"/>
    <cellStyle name="Entrada 2 3 21" xfId="12875"/>
    <cellStyle name="Entrada 2 3 21 2" xfId="26999"/>
    <cellStyle name="Entrada 2 3 22" xfId="31165"/>
    <cellStyle name="Entrada 2 3 22 2" xfId="11116"/>
    <cellStyle name="Entrada 2 3 23" xfId="7036"/>
    <cellStyle name="Entrada 2 3 23 2" xfId="20376"/>
    <cellStyle name="Entrada 2 3 24" xfId="36810"/>
    <cellStyle name="Entrada 2 3 24 2" xfId="50607"/>
    <cellStyle name="Entrada 2 3 25" xfId="12886"/>
    <cellStyle name="Entrada 2 3 25 2" xfId="52870"/>
    <cellStyle name="Entrada 2 3 26" xfId="14238"/>
    <cellStyle name="Entrada 2 3 26 2" xfId="49290"/>
    <cellStyle name="Entrada 2 3 27" xfId="20502"/>
    <cellStyle name="Entrada 2 3 27 2" xfId="48156"/>
    <cellStyle name="Entrada 2 3 28" xfId="30099"/>
    <cellStyle name="Entrada 2 3 28 2" xfId="26347"/>
    <cellStyle name="Entrada 2 3 29" xfId="37333"/>
    <cellStyle name="Entrada 2 3 29 2" xfId="48414"/>
    <cellStyle name="Entrada 2 3 3" xfId="1745"/>
    <cellStyle name="Entrada 2 3 3 10" xfId="7620"/>
    <cellStyle name="Entrada 2 3 3 10 2" xfId="42758"/>
    <cellStyle name="Entrada 2 3 3 11" xfId="1071"/>
    <cellStyle name="Entrada 2 3 3 11 2" xfId="11447"/>
    <cellStyle name="Entrada 2 3 3 12" xfId="22060"/>
    <cellStyle name="Entrada 2 3 3 12 2" xfId="47591"/>
    <cellStyle name="Entrada 2 3 3 13" xfId="5357"/>
    <cellStyle name="Entrada 2 3 3 13 2" xfId="886"/>
    <cellStyle name="Entrada 2 3 3 14" xfId="30227"/>
    <cellStyle name="Entrada 2 3 3 14 2" xfId="5388"/>
    <cellStyle name="Entrada 2 3 3 15" xfId="5091"/>
    <cellStyle name="Entrada 2 3 3 15 2" xfId="52715"/>
    <cellStyle name="Entrada 2 3 3 16" xfId="18002"/>
    <cellStyle name="Entrada 2 3 3 16 2" xfId="3026"/>
    <cellStyle name="Entrada 2 3 3 17" xfId="2947"/>
    <cellStyle name="Entrada 2 3 3 17 2" xfId="35977"/>
    <cellStyle name="Entrada 2 3 3 18" xfId="1295"/>
    <cellStyle name="Entrada 2 3 3 18 2" xfId="9723"/>
    <cellStyle name="Entrada 2 3 3 19" xfId="22636"/>
    <cellStyle name="Entrada 2 3 3 19 2" xfId="11979"/>
    <cellStyle name="Entrada 2 3 3 2" xfId="6360"/>
    <cellStyle name="Entrada 2 3 3 2 2" xfId="13473"/>
    <cellStyle name="Entrada 2 3 3 20" xfId="11911"/>
    <cellStyle name="Entrada 2 3 3 20 2" xfId="13069"/>
    <cellStyle name="Entrada 2 3 3 21" xfId="95"/>
    <cellStyle name="Entrada 2 3 3 21 2" xfId="45626"/>
    <cellStyle name="Entrada 2 3 3 22" xfId="20994"/>
    <cellStyle name="Entrada 2 3 3 22 2" xfId="2451"/>
    <cellStyle name="Entrada 2 3 3 23" xfId="690"/>
    <cellStyle name="Entrada 2 3 3 23 2" xfId="46976"/>
    <cellStyle name="Entrada 2 3 3 24" xfId="10253"/>
    <cellStyle name="Entrada 2 3 3 24 2" xfId="47513"/>
    <cellStyle name="Entrada 2 3 3 25" xfId="52887"/>
    <cellStyle name="Entrada 2 3 3 25 2" xfId="40410"/>
    <cellStyle name="Entrada 2 3 3 26" xfId="2003"/>
    <cellStyle name="Entrada 2 3 3 26 2" xfId="36187"/>
    <cellStyle name="Entrada 2 3 3 27" xfId="15690"/>
    <cellStyle name="Entrada 2 3 3 27 2" xfId="40896"/>
    <cellStyle name="Entrada 2 3 3 28" xfId="24437"/>
    <cellStyle name="Entrada 2 3 3 28 2" xfId="43531"/>
    <cellStyle name="Entrada 2 3 3 29" xfId="25750"/>
    <cellStyle name="Entrada 2 3 3 29 2" xfId="10306"/>
    <cellStyle name="Entrada 2 3 3 3" xfId="33663"/>
    <cellStyle name="Entrada 2 3 3 3 2" xfId="51749"/>
    <cellStyle name="Entrada 2 3 3 30" xfId="23952"/>
    <cellStyle name="Entrada 2 3 3 4" xfId="251"/>
    <cellStyle name="Entrada 2 3 3 4 2" xfId="3011"/>
    <cellStyle name="Entrada 2 3 3 5" xfId="34786"/>
    <cellStyle name="Entrada 2 3 3 5 2" xfId="31315"/>
    <cellStyle name="Entrada 2 3 3 6" xfId="11853"/>
    <cellStyle name="Entrada 2 3 3 6 2" xfId="4835"/>
    <cellStyle name="Entrada 2 3 3 7" xfId="47507"/>
    <cellStyle name="Entrada 2 3 3 7 2" xfId="40379"/>
    <cellStyle name="Entrada 2 3 3 8" xfId="30444"/>
    <cellStyle name="Entrada 2 3 3 8 2" xfId="19196"/>
    <cellStyle name="Entrada 2 3 3 9" xfId="13662"/>
    <cellStyle name="Entrada 2 3 3 9 2" xfId="49205"/>
    <cellStyle name="Entrada 2 3 30" xfId="52093"/>
    <cellStyle name="Entrada 2 3 30 2" xfId="21706"/>
    <cellStyle name="Entrada 2 3 31" xfId="36081"/>
    <cellStyle name="Entrada 2 3 31 2" xfId="53183"/>
    <cellStyle name="Entrada 2 3 32" xfId="33862"/>
    <cellStyle name="Entrada 2 3 32 2" xfId="21678"/>
    <cellStyle name="Entrada 2 3 33" xfId="25740"/>
    <cellStyle name="Entrada 2 3 33 2" xfId="543"/>
    <cellStyle name="Entrada 2 3 34" xfId="35056"/>
    <cellStyle name="Entrada 2 3 4" xfId="24179"/>
    <cellStyle name="Entrada 2 3 4 2" xfId="1796"/>
    <cellStyle name="Entrada 2 3 5" xfId="37209"/>
    <cellStyle name="Entrada 2 3 5 2" xfId="51525"/>
    <cellStyle name="Entrada 2 3 6" xfId="13667"/>
    <cellStyle name="Entrada 2 3 6 2" xfId="10358"/>
    <cellStyle name="Entrada 2 3 7" xfId="49214"/>
    <cellStyle name="Entrada 2 3 7 2" xfId="46161"/>
    <cellStyle name="Entrada 2 3 8" xfId="38123"/>
    <cellStyle name="Entrada 2 3 8 2" xfId="23220"/>
    <cellStyle name="Entrada 2 3 9" xfId="39095"/>
    <cellStyle name="Entrada 2 3 9 2" xfId="5105"/>
    <cellStyle name="Entrada 2 30" xfId="14732"/>
    <cellStyle name="Entrada 2 30 2" xfId="28973"/>
    <cellStyle name="Entrada 2 31" xfId="29819"/>
    <cellStyle name="Entrada 2 31 2" xfId="13275"/>
    <cellStyle name="Entrada 2 32" xfId="18355"/>
    <cellStyle name="Entrada 2 32 2" xfId="49155"/>
    <cellStyle name="Entrada 2 33" xfId="20128"/>
    <cellStyle name="Entrada 2 33 2" xfId="17293"/>
    <cellStyle name="Entrada 2 34" xfId="14860"/>
    <cellStyle name="Entrada 2 34 2" xfId="36625"/>
    <cellStyle name="Entrada 2 35" xfId="18082"/>
    <cellStyle name="Entrada 2 35 2" xfId="50357"/>
    <cellStyle name="Entrada 2 36" xfId="9251"/>
    <cellStyle name="Entrada 2 36 2" xfId="9125"/>
    <cellStyle name="Entrada 2 37" xfId="30389"/>
    <cellStyle name="Entrada 2 37 2" xfId="1179"/>
    <cellStyle name="Entrada 2 38" xfId="53048"/>
    <cellStyle name="Entrada 2 38 2" xfId="10911"/>
    <cellStyle name="Entrada 2 39" xfId="33249"/>
    <cellStyle name="Entrada 2 39 2" xfId="2283"/>
    <cellStyle name="Entrada 2 4" xfId="22311"/>
    <cellStyle name="Entrada 2 4 10" xfId="7475"/>
    <cellStyle name="Entrada 2 4 10 2" xfId="46103"/>
    <cellStyle name="Entrada 2 4 11" xfId="9583"/>
    <cellStyle name="Entrada 2 4 11 2" xfId="7291"/>
    <cellStyle name="Entrada 2 4 12" xfId="2325"/>
    <cellStyle name="Entrada 2 4 12 2" xfId="53085"/>
    <cellStyle name="Entrada 2 4 13" xfId="15521"/>
    <cellStyle name="Entrada 2 4 13 2" xfId="9709"/>
    <cellStyle name="Entrada 2 4 14" xfId="11544"/>
    <cellStyle name="Entrada 2 4 14 2" xfId="14262"/>
    <cellStyle name="Entrada 2 4 15" xfId="34686"/>
    <cellStyle name="Entrada 2 4 15 2" xfId="2800"/>
    <cellStyle name="Entrada 2 4 16" xfId="6179"/>
    <cellStyle name="Entrada 2 4 16 2" xfId="21576"/>
    <cellStyle name="Entrada 2 4 17" xfId="16469"/>
    <cellStyle name="Entrada 2 4 17 2" xfId="25335"/>
    <cellStyle name="Entrada 2 4 18" xfId="22989"/>
    <cellStyle name="Entrada 2 4 18 2" xfId="17430"/>
    <cellStyle name="Entrada 2 4 19" xfId="18179"/>
    <cellStyle name="Entrada 2 4 19 2" xfId="48862"/>
    <cellStyle name="Entrada 2 4 2" xfId="24052"/>
    <cellStyle name="Entrada 2 4 2 10" xfId="5271"/>
    <cellStyle name="Entrada 2 4 2 10 2" xfId="38417"/>
    <cellStyle name="Entrada 2 4 2 11" xfId="4267"/>
    <cellStyle name="Entrada 2 4 2 11 2" xfId="18201"/>
    <cellStyle name="Entrada 2 4 2 12" xfId="4683"/>
    <cellStyle name="Entrada 2 4 2 12 2" xfId="49627"/>
    <cellStyle name="Entrada 2 4 2 13" xfId="16310"/>
    <cellStyle name="Entrada 2 4 2 13 2" xfId="28105"/>
    <cellStyle name="Entrada 2 4 2 14" xfId="29922"/>
    <cellStyle name="Entrada 2 4 2 14 2" xfId="26813"/>
    <cellStyle name="Entrada 2 4 2 15" xfId="39430"/>
    <cellStyle name="Entrada 2 4 2 15 2" xfId="33118"/>
    <cellStyle name="Entrada 2 4 2 16" xfId="48778"/>
    <cellStyle name="Entrada 2 4 2 16 2" xfId="24336"/>
    <cellStyle name="Entrada 2 4 2 17" xfId="20834"/>
    <cellStyle name="Entrada 2 4 2 17 2" xfId="27066"/>
    <cellStyle name="Entrada 2 4 2 18" xfId="30514"/>
    <cellStyle name="Entrada 2 4 2 18 2" xfId="47713"/>
    <cellStyle name="Entrada 2 4 2 19" xfId="50645"/>
    <cellStyle name="Entrada 2 4 2 19 2" xfId="8634"/>
    <cellStyle name="Entrada 2 4 2 2" xfId="44406"/>
    <cellStyle name="Entrada 2 4 2 2 10" xfId="47440"/>
    <cellStyle name="Entrada 2 4 2 2 10 2" xfId="50799"/>
    <cellStyle name="Entrada 2 4 2 2 11" xfId="29389"/>
    <cellStyle name="Entrada 2 4 2 2 11 2" xfId="12269"/>
    <cellStyle name="Entrada 2 4 2 2 12" xfId="44083"/>
    <cellStyle name="Entrada 2 4 2 2 12 2" xfId="50109"/>
    <cellStyle name="Entrada 2 4 2 2 13" xfId="530"/>
    <cellStyle name="Entrada 2 4 2 2 13 2" xfId="52196"/>
    <cellStyle name="Entrada 2 4 2 2 14" xfId="29120"/>
    <cellStyle name="Entrada 2 4 2 2 14 2" xfId="19476"/>
    <cellStyle name="Entrada 2 4 2 2 15" xfId="17905"/>
    <cellStyle name="Entrada 2 4 2 2 15 2" xfId="17887"/>
    <cellStyle name="Entrada 2 4 2 2 16" xfId="9638"/>
    <cellStyle name="Entrada 2 4 2 2 16 2" xfId="13277"/>
    <cellStyle name="Entrada 2 4 2 2 17" xfId="15677"/>
    <cellStyle name="Entrada 2 4 2 2 17 2" xfId="29672"/>
    <cellStyle name="Entrada 2 4 2 2 18" xfId="14392"/>
    <cellStyle name="Entrada 2 4 2 2 18 2" xfId="12570"/>
    <cellStyle name="Entrada 2 4 2 2 19" xfId="49577"/>
    <cellStyle name="Entrada 2 4 2 2 19 2" xfId="30102"/>
    <cellStyle name="Entrada 2 4 2 2 2" xfId="29162"/>
    <cellStyle name="Entrada 2 4 2 2 2 2" xfId="15621"/>
    <cellStyle name="Entrada 2 4 2 2 20" xfId="43105"/>
    <cellStyle name="Entrada 2 4 2 2 20 2" xfId="8188"/>
    <cellStyle name="Entrada 2 4 2 2 21" xfId="32166"/>
    <cellStyle name="Entrada 2 4 2 2 21 2" xfId="43558"/>
    <cellStyle name="Entrada 2 4 2 2 22" xfId="35213"/>
    <cellStyle name="Entrada 2 4 2 2 22 2" xfId="21460"/>
    <cellStyle name="Entrada 2 4 2 2 23" xfId="16490"/>
    <cellStyle name="Entrada 2 4 2 2 23 2" xfId="16697"/>
    <cellStyle name="Entrada 2 4 2 2 24" xfId="31934"/>
    <cellStyle name="Entrada 2 4 2 2 24 2" xfId="5971"/>
    <cellStyle name="Entrada 2 4 2 2 25" xfId="8453"/>
    <cellStyle name="Entrada 2 4 2 2 25 2" xfId="781"/>
    <cellStyle name="Entrada 2 4 2 2 26" xfId="19187"/>
    <cellStyle name="Entrada 2 4 2 2 26 2" xfId="3186"/>
    <cellStyle name="Entrada 2 4 2 2 27" xfId="19783"/>
    <cellStyle name="Entrada 2 4 2 2 27 2" xfId="34021"/>
    <cellStyle name="Entrada 2 4 2 2 28" xfId="49897"/>
    <cellStyle name="Entrada 2 4 2 2 28 2" xfId="7534"/>
    <cellStyle name="Entrada 2 4 2 2 29" xfId="48884"/>
    <cellStyle name="Entrada 2 4 2 2 29 2" xfId="18662"/>
    <cellStyle name="Entrada 2 4 2 2 3" xfId="25151"/>
    <cellStyle name="Entrada 2 4 2 2 3 2" xfId="33605"/>
    <cellStyle name="Entrada 2 4 2 2 30" xfId="2895"/>
    <cellStyle name="Entrada 2 4 2 2 4" xfId="39733"/>
    <cellStyle name="Entrada 2 4 2 2 4 2" xfId="6842"/>
    <cellStyle name="Entrada 2 4 2 2 5" xfId="15724"/>
    <cellStyle name="Entrada 2 4 2 2 5 2" xfId="11006"/>
    <cellStyle name="Entrada 2 4 2 2 6" xfId="19075"/>
    <cellStyle name="Entrada 2 4 2 2 6 2" xfId="1946"/>
    <cellStyle name="Entrada 2 4 2 2 7" xfId="3323"/>
    <cellStyle name="Entrada 2 4 2 2 7 2" xfId="31169"/>
    <cellStyle name="Entrada 2 4 2 2 8" xfId="46405"/>
    <cellStyle name="Entrada 2 4 2 2 8 2" xfId="47304"/>
    <cellStyle name="Entrada 2 4 2 2 9" xfId="23629"/>
    <cellStyle name="Entrada 2 4 2 2 9 2" xfId="27037"/>
    <cellStyle name="Entrada 2 4 2 20" xfId="13464"/>
    <cellStyle name="Entrada 2 4 2 20 2" xfId="41453"/>
    <cellStyle name="Entrada 2 4 2 21" xfId="23020"/>
    <cellStyle name="Entrada 2 4 2 21 2" xfId="27438"/>
    <cellStyle name="Entrada 2 4 2 22" xfId="25854"/>
    <cellStyle name="Entrada 2 4 2 22 2" xfId="30407"/>
    <cellStyle name="Entrada 2 4 2 23" xfId="19729"/>
    <cellStyle name="Entrada 2 4 2 23 2" xfId="32280"/>
    <cellStyle name="Entrada 2 4 2 24" xfId="41294"/>
    <cellStyle name="Entrada 2 4 2 24 2" xfId="43203"/>
    <cellStyle name="Entrada 2 4 2 25" xfId="41771"/>
    <cellStyle name="Entrada 2 4 2 25 2" xfId="19908"/>
    <cellStyle name="Entrada 2 4 2 26" xfId="32133"/>
    <cellStyle name="Entrada 2 4 2 26 2" xfId="3619"/>
    <cellStyle name="Entrada 2 4 2 27" xfId="1995"/>
    <cellStyle name="Entrada 2 4 2 27 2" xfId="36322"/>
    <cellStyle name="Entrada 2 4 2 28" xfId="34876"/>
    <cellStyle name="Entrada 2 4 2 28 2" xfId="349"/>
    <cellStyle name="Entrada 2 4 2 29" xfId="30100"/>
    <cellStyle name="Entrada 2 4 2 29 2" xfId="38401"/>
    <cellStyle name="Entrada 2 4 2 3" xfId="21966"/>
    <cellStyle name="Entrada 2 4 2 3 2" xfId="41093"/>
    <cellStyle name="Entrada 2 4 2 30" xfId="31969"/>
    <cellStyle name="Entrada 2 4 2 30 2" xfId="15974"/>
    <cellStyle name="Entrada 2 4 2 31" xfId="18856"/>
    <cellStyle name="Entrada 2 4 2 4" xfId="50266"/>
    <cellStyle name="Entrada 2 4 2 4 2" xfId="2413"/>
    <cellStyle name="Entrada 2 4 2 5" xfId="42757"/>
    <cellStyle name="Entrada 2 4 2 5 2" xfId="8972"/>
    <cellStyle name="Entrada 2 4 2 6" xfId="39127"/>
    <cellStyle name="Entrada 2 4 2 6 2" xfId="25390"/>
    <cellStyle name="Entrada 2 4 2 7" xfId="1699"/>
    <cellStyle name="Entrada 2 4 2 7 2" xfId="48840"/>
    <cellStyle name="Entrada 2 4 2 8" xfId="11286"/>
    <cellStyle name="Entrada 2 4 2 8 2" xfId="43107"/>
    <cellStyle name="Entrada 2 4 2 9" xfId="32996"/>
    <cellStyle name="Entrada 2 4 2 9 2" xfId="49588"/>
    <cellStyle name="Entrada 2 4 20" xfId="43716"/>
    <cellStyle name="Entrada 2 4 20 2" xfId="13215"/>
    <cellStyle name="Entrada 2 4 21" xfId="38011"/>
    <cellStyle name="Entrada 2 4 21 2" xfId="31115"/>
    <cellStyle name="Entrada 2 4 22" xfId="37786"/>
    <cellStyle name="Entrada 2 4 22 2" xfId="20989"/>
    <cellStyle name="Entrada 2 4 23" xfId="8549"/>
    <cellStyle name="Entrada 2 4 23 2" xfId="47279"/>
    <cellStyle name="Entrada 2 4 24" xfId="35105"/>
    <cellStyle name="Entrada 2 4 24 2" xfId="39938"/>
    <cellStyle name="Entrada 2 4 25" xfId="15675"/>
    <cellStyle name="Entrada 2 4 25 2" xfId="20434"/>
    <cellStyle name="Entrada 2 4 26" xfId="47008"/>
    <cellStyle name="Entrada 2 4 26 2" xfId="33235"/>
    <cellStyle name="Entrada 2 4 27" xfId="8441"/>
    <cellStyle name="Entrada 2 4 27 2" xfId="25355"/>
    <cellStyle name="Entrada 2 4 28" xfId="25451"/>
    <cellStyle name="Entrada 2 4 28 2" xfId="27999"/>
    <cellStyle name="Entrada 2 4 29" xfId="43684"/>
    <cellStyle name="Entrada 2 4 29 2" xfId="44921"/>
    <cellStyle name="Entrada 2 4 3" xfId="51717"/>
    <cellStyle name="Entrada 2 4 3 10" xfId="15043"/>
    <cellStyle name="Entrada 2 4 3 10 2" xfId="3840"/>
    <cellStyle name="Entrada 2 4 3 11" xfId="50961"/>
    <cellStyle name="Entrada 2 4 3 11 2" xfId="18370"/>
    <cellStyle name="Entrada 2 4 3 12" xfId="18664"/>
    <cellStyle name="Entrada 2 4 3 12 2" xfId="40703"/>
    <cellStyle name="Entrada 2 4 3 13" xfId="35177"/>
    <cellStyle name="Entrada 2 4 3 13 2" xfId="20435"/>
    <cellStyle name="Entrada 2 4 3 14" xfId="41266"/>
    <cellStyle name="Entrada 2 4 3 14 2" xfId="30074"/>
    <cellStyle name="Entrada 2 4 3 15" xfId="27591"/>
    <cellStyle name="Entrada 2 4 3 15 2" xfId="29459"/>
    <cellStyle name="Entrada 2 4 3 16" xfId="33487"/>
    <cellStyle name="Entrada 2 4 3 16 2" xfId="53110"/>
    <cellStyle name="Entrada 2 4 3 17" xfId="49990"/>
    <cellStyle name="Entrada 2 4 3 17 2" xfId="12773"/>
    <cellStyle name="Entrada 2 4 3 18" xfId="49222"/>
    <cellStyle name="Entrada 2 4 3 18 2" xfId="12318"/>
    <cellStyle name="Entrada 2 4 3 19" xfId="52945"/>
    <cellStyle name="Entrada 2 4 3 19 2" xfId="13653"/>
    <cellStyle name="Entrada 2 4 3 2" xfId="29478"/>
    <cellStyle name="Entrada 2 4 3 2 2" xfId="23200"/>
    <cellStyle name="Entrada 2 4 3 20" xfId="1306"/>
    <cellStyle name="Entrada 2 4 3 20 2" xfId="11291"/>
    <cellStyle name="Entrada 2 4 3 21" xfId="11409"/>
    <cellStyle name="Entrada 2 4 3 21 2" xfId="13513"/>
    <cellStyle name="Entrada 2 4 3 22" xfId="27515"/>
    <cellStyle name="Entrada 2 4 3 22 2" xfId="15114"/>
    <cellStyle name="Entrada 2 4 3 23" xfId="17754"/>
    <cellStyle name="Entrada 2 4 3 23 2" xfId="1183"/>
    <cellStyle name="Entrada 2 4 3 24" xfId="6288"/>
    <cellStyle name="Entrada 2 4 3 24 2" xfId="20450"/>
    <cellStyle name="Entrada 2 4 3 25" xfId="16203"/>
    <cellStyle name="Entrada 2 4 3 25 2" xfId="26121"/>
    <cellStyle name="Entrada 2 4 3 26" xfId="21114"/>
    <cellStyle name="Entrada 2 4 3 26 2" xfId="30135"/>
    <cellStyle name="Entrada 2 4 3 27" xfId="17210"/>
    <cellStyle name="Entrada 2 4 3 27 2" xfId="33288"/>
    <cellStyle name="Entrada 2 4 3 28" xfId="44023"/>
    <cellStyle name="Entrada 2 4 3 28 2" xfId="50130"/>
    <cellStyle name="Entrada 2 4 3 29" xfId="370"/>
    <cellStyle name="Entrada 2 4 3 29 2" xfId="40665"/>
    <cellStyle name="Entrada 2 4 3 3" xfId="26809"/>
    <cellStyle name="Entrada 2 4 3 3 2" xfId="14403"/>
    <cellStyle name="Entrada 2 4 3 30" xfId="31289"/>
    <cellStyle name="Entrada 2 4 3 4" xfId="43469"/>
    <cellStyle name="Entrada 2 4 3 4 2" xfId="28850"/>
    <cellStyle name="Entrada 2 4 3 5" xfId="40308"/>
    <cellStyle name="Entrada 2 4 3 5 2" xfId="41032"/>
    <cellStyle name="Entrada 2 4 3 6" xfId="32261"/>
    <cellStyle name="Entrada 2 4 3 6 2" xfId="52741"/>
    <cellStyle name="Entrada 2 4 3 7" xfId="18174"/>
    <cellStyle name="Entrada 2 4 3 7 2" xfId="48285"/>
    <cellStyle name="Entrada 2 4 3 8" xfId="22382"/>
    <cellStyle name="Entrada 2 4 3 8 2" xfId="8211"/>
    <cellStyle name="Entrada 2 4 3 9" xfId="32147"/>
    <cellStyle name="Entrada 2 4 3 9 2" xfId="20594"/>
    <cellStyle name="Entrada 2 4 30" xfId="51091"/>
    <cellStyle name="Entrada 2 4 30 2" xfId="26079"/>
    <cellStyle name="Entrada 2 4 31" xfId="21724"/>
    <cellStyle name="Entrada 2 4 31 2" xfId="875"/>
    <cellStyle name="Entrada 2 4 32" xfId="27131"/>
    <cellStyle name="Entrada 2 4 32 2" xfId="19244"/>
    <cellStyle name="Entrada 2 4 33" xfId="7398"/>
    <cellStyle name="Entrada 2 4 33 2" xfId="8407"/>
    <cellStyle name="Entrada 2 4 34" xfId="2501"/>
    <cellStyle name="Entrada 2 4 4" xfId="16285"/>
    <cellStyle name="Entrada 2 4 4 2" xfId="47549"/>
    <cellStyle name="Entrada 2 4 5" xfId="24102"/>
    <cellStyle name="Entrada 2 4 5 2" xfId="26780"/>
    <cellStyle name="Entrada 2 4 6" xfId="17421"/>
    <cellStyle name="Entrada 2 4 6 2" xfId="1289"/>
    <cellStyle name="Entrada 2 4 7" xfId="18744"/>
    <cellStyle name="Entrada 2 4 7 2" xfId="48553"/>
    <cellStyle name="Entrada 2 4 8" xfId="40012"/>
    <cellStyle name="Entrada 2 4 8 2" xfId="29677"/>
    <cellStyle name="Entrada 2 4 9" xfId="30912"/>
    <cellStyle name="Entrada 2 4 9 2" xfId="32660"/>
    <cellStyle name="Entrada 2 40" xfId="49863"/>
    <cellStyle name="Entrada 2 40 2" xfId="25688"/>
    <cellStyle name="Entrada 2 41" xfId="5455"/>
    <cellStyle name="Entrada 2 5" xfId="37479"/>
    <cellStyle name="Entrada 2 5 10" xfId="20432"/>
    <cellStyle name="Entrada 2 5 10 2" xfId="11567"/>
    <cellStyle name="Entrada 2 5 11" xfId="9215"/>
    <cellStyle name="Entrada 2 5 11 2" xfId="26810"/>
    <cellStyle name="Entrada 2 5 12" xfId="18850"/>
    <cellStyle name="Entrada 2 5 12 2" xfId="38299"/>
    <cellStyle name="Entrada 2 5 13" xfId="835"/>
    <cellStyle name="Entrada 2 5 13 2" xfId="14970"/>
    <cellStyle name="Entrada 2 5 14" xfId="28832"/>
    <cellStyle name="Entrada 2 5 14 2" xfId="50239"/>
    <cellStyle name="Entrada 2 5 15" xfId="45436"/>
    <cellStyle name="Entrada 2 5 15 2" xfId="39241"/>
    <cellStyle name="Entrada 2 5 16" xfId="28976"/>
    <cellStyle name="Entrada 2 5 16 2" xfId="15057"/>
    <cellStyle name="Entrada 2 5 17" xfId="10525"/>
    <cellStyle name="Entrada 2 5 17 2" xfId="18515"/>
    <cellStyle name="Entrada 2 5 18" xfId="12874"/>
    <cellStyle name="Entrada 2 5 18 2" xfId="10490"/>
    <cellStyle name="Entrada 2 5 19" xfId="1409"/>
    <cellStyle name="Entrada 2 5 19 2" xfId="50342"/>
    <cellStyle name="Entrada 2 5 2" xfId="6328"/>
    <cellStyle name="Entrada 2 5 2 10" xfId="36275"/>
    <cellStyle name="Entrada 2 5 2 10 2" xfId="46927"/>
    <cellStyle name="Entrada 2 5 2 11" xfId="34560"/>
    <cellStyle name="Entrada 2 5 2 11 2" xfId="52877"/>
    <cellStyle name="Entrada 2 5 2 12" xfId="1923"/>
    <cellStyle name="Entrada 2 5 2 12 2" xfId="9734"/>
    <cellStyle name="Entrada 2 5 2 13" xfId="43141"/>
    <cellStyle name="Entrada 2 5 2 13 2" xfId="51743"/>
    <cellStyle name="Entrada 2 5 2 14" xfId="42218"/>
    <cellStyle name="Entrada 2 5 2 14 2" xfId="33478"/>
    <cellStyle name="Entrada 2 5 2 15" xfId="3351"/>
    <cellStyle name="Entrada 2 5 2 15 2" xfId="2344"/>
    <cellStyle name="Entrada 2 5 2 16" xfId="40473"/>
    <cellStyle name="Entrada 2 5 2 16 2" xfId="17802"/>
    <cellStyle name="Entrada 2 5 2 17" xfId="6863"/>
    <cellStyle name="Entrada 2 5 2 17 2" xfId="5714"/>
    <cellStyle name="Entrada 2 5 2 18" xfId="28059"/>
    <cellStyle name="Entrada 2 5 2 18 2" xfId="45656"/>
    <cellStyle name="Entrada 2 5 2 19" xfId="29142"/>
    <cellStyle name="Entrada 2 5 2 19 2" xfId="8348"/>
    <cellStyle name="Entrada 2 5 2 2" xfId="16314"/>
    <cellStyle name="Entrada 2 5 2 2 10" xfId="39680"/>
    <cellStyle name="Entrada 2 5 2 2 10 2" xfId="49749"/>
    <cellStyle name="Entrada 2 5 2 2 11" xfId="27229"/>
    <cellStyle name="Entrada 2 5 2 2 11 2" xfId="18284"/>
    <cellStyle name="Entrada 2 5 2 2 12" xfId="50235"/>
    <cellStyle name="Entrada 2 5 2 2 12 2" xfId="23460"/>
    <cellStyle name="Entrada 2 5 2 2 13" xfId="6469"/>
    <cellStyle name="Entrada 2 5 2 2 13 2" xfId="40061"/>
    <cellStyle name="Entrada 2 5 2 2 14" xfId="20612"/>
    <cellStyle name="Entrada 2 5 2 2 14 2" xfId="30947"/>
    <cellStyle name="Entrada 2 5 2 2 15" xfId="41064"/>
    <cellStyle name="Entrada 2 5 2 2 15 2" xfId="2974"/>
    <cellStyle name="Entrada 2 5 2 2 16" xfId="24852"/>
    <cellStyle name="Entrada 2 5 2 2 16 2" xfId="13411"/>
    <cellStyle name="Entrada 2 5 2 2 17" xfId="31240"/>
    <cellStyle name="Entrada 2 5 2 2 17 2" xfId="2630"/>
    <cellStyle name="Entrada 2 5 2 2 18" xfId="47326"/>
    <cellStyle name="Entrada 2 5 2 2 18 2" xfId="18442"/>
    <cellStyle name="Entrada 2 5 2 2 19" xfId="20080"/>
    <cellStyle name="Entrada 2 5 2 2 19 2" xfId="13422"/>
    <cellStyle name="Entrada 2 5 2 2 2" xfId="8066"/>
    <cellStyle name="Entrada 2 5 2 2 2 2" xfId="19534"/>
    <cellStyle name="Entrada 2 5 2 2 20" xfId="29484"/>
    <cellStyle name="Entrada 2 5 2 2 20 2" xfId="6357"/>
    <cellStyle name="Entrada 2 5 2 2 21" xfId="19261"/>
    <cellStyle name="Entrada 2 5 2 2 21 2" xfId="39555"/>
    <cellStyle name="Entrada 2 5 2 2 22" xfId="29855"/>
    <cellStyle name="Entrada 2 5 2 2 22 2" xfId="1617"/>
    <cellStyle name="Entrada 2 5 2 2 23" xfId="49317"/>
    <cellStyle name="Entrada 2 5 2 2 23 2" xfId="35940"/>
    <cellStyle name="Entrada 2 5 2 2 24" xfId="49843"/>
    <cellStyle name="Entrada 2 5 2 2 24 2" xfId="31929"/>
    <cellStyle name="Entrada 2 5 2 2 25" xfId="1944"/>
    <cellStyle name="Entrada 2 5 2 2 25 2" xfId="19737"/>
    <cellStyle name="Entrada 2 5 2 2 26" xfId="10710"/>
    <cellStyle name="Entrada 2 5 2 2 26 2" xfId="37807"/>
    <cellStyle name="Entrada 2 5 2 2 27" xfId="9229"/>
    <cellStyle name="Entrada 2 5 2 2 27 2" xfId="17558"/>
    <cellStyle name="Entrada 2 5 2 2 28" xfId="44053"/>
    <cellStyle name="Entrada 2 5 2 2 28 2" xfId="22492"/>
    <cellStyle name="Entrada 2 5 2 2 29" xfId="19905"/>
    <cellStyle name="Entrada 2 5 2 2 29 2" xfId="32987"/>
    <cellStyle name="Entrada 2 5 2 2 3" xfId="37365"/>
    <cellStyle name="Entrada 2 5 2 2 3 2" xfId="28598"/>
    <cellStyle name="Entrada 2 5 2 2 30" xfId="25116"/>
    <cellStyle name="Entrada 2 5 2 2 4" xfId="22432"/>
    <cellStyle name="Entrada 2 5 2 2 4 2" xfId="5302"/>
    <cellStyle name="Entrada 2 5 2 2 5" xfId="17586"/>
    <cellStyle name="Entrada 2 5 2 2 5 2" xfId="40255"/>
    <cellStyle name="Entrada 2 5 2 2 6" xfId="25233"/>
    <cellStyle name="Entrada 2 5 2 2 6 2" xfId="9143"/>
    <cellStyle name="Entrada 2 5 2 2 7" xfId="43523"/>
    <cellStyle name="Entrada 2 5 2 2 7 2" xfId="33065"/>
    <cellStyle name="Entrada 2 5 2 2 8" xfId="44382"/>
    <cellStyle name="Entrada 2 5 2 2 8 2" xfId="39021"/>
    <cellStyle name="Entrada 2 5 2 2 9" xfId="20436"/>
    <cellStyle name="Entrada 2 5 2 2 9 2" xfId="42860"/>
    <cellStyle name="Entrada 2 5 2 20" xfId="16125"/>
    <cellStyle name="Entrada 2 5 2 20 2" xfId="29689"/>
    <cellStyle name="Entrada 2 5 2 21" xfId="9429"/>
    <cellStyle name="Entrada 2 5 2 21 2" xfId="47011"/>
    <cellStyle name="Entrada 2 5 2 22" xfId="9098"/>
    <cellStyle name="Entrada 2 5 2 22 2" xfId="19790"/>
    <cellStyle name="Entrada 2 5 2 23" xfId="35829"/>
    <cellStyle name="Entrada 2 5 2 23 2" xfId="26281"/>
    <cellStyle name="Entrada 2 5 2 24" xfId="2678"/>
    <cellStyle name="Entrada 2 5 2 24 2" xfId="21859"/>
    <cellStyle name="Entrada 2 5 2 25" xfId="10670"/>
    <cellStyle name="Entrada 2 5 2 25 2" xfId="20143"/>
    <cellStyle name="Entrada 2 5 2 26" xfId="18331"/>
    <cellStyle name="Entrada 2 5 2 26 2" xfId="33251"/>
    <cellStyle name="Entrada 2 5 2 27" xfId="18514"/>
    <cellStyle name="Entrada 2 5 2 27 2" xfId="51951"/>
    <cellStyle name="Entrada 2 5 2 28" xfId="2551"/>
    <cellStyle name="Entrada 2 5 2 28 2" xfId="42658"/>
    <cellStyle name="Entrada 2 5 2 29" xfId="14853"/>
    <cellStyle name="Entrada 2 5 2 29 2" xfId="12992"/>
    <cellStyle name="Entrada 2 5 2 3" xfId="51882"/>
    <cellStyle name="Entrada 2 5 2 3 2" xfId="49221"/>
    <cellStyle name="Entrada 2 5 2 30" xfId="28929"/>
    <cellStyle name="Entrada 2 5 2 30 2" xfId="25438"/>
    <cellStyle name="Entrada 2 5 2 31" xfId="43511"/>
    <cellStyle name="Entrada 2 5 2 4" xfId="41139"/>
    <cellStyle name="Entrada 2 5 2 4 2" xfId="26699"/>
    <cellStyle name="Entrada 2 5 2 5" xfId="40333"/>
    <cellStyle name="Entrada 2 5 2 5 2" xfId="16785"/>
    <cellStyle name="Entrada 2 5 2 6" xfId="17675"/>
    <cellStyle name="Entrada 2 5 2 6 2" xfId="36247"/>
    <cellStyle name="Entrada 2 5 2 7" xfId="6254"/>
    <cellStyle name="Entrada 2 5 2 7 2" xfId="16753"/>
    <cellStyle name="Entrada 2 5 2 8" xfId="16930"/>
    <cellStyle name="Entrada 2 5 2 8 2" xfId="47597"/>
    <cellStyle name="Entrada 2 5 2 9" xfId="39131"/>
    <cellStyle name="Entrada 2 5 2 9 2" xfId="52390"/>
    <cellStyle name="Entrada 2 5 20" xfId="46142"/>
    <cellStyle name="Entrada 2 5 20 2" xfId="19472"/>
    <cellStyle name="Entrada 2 5 21" xfId="32618"/>
    <cellStyle name="Entrada 2 5 21 2" xfId="17627"/>
    <cellStyle name="Entrada 2 5 22" xfId="3384"/>
    <cellStyle name="Entrada 2 5 22 2" xfId="42544"/>
    <cellStyle name="Entrada 2 5 23" xfId="34799"/>
    <cellStyle name="Entrada 2 5 23 2" xfId="34010"/>
    <cellStyle name="Entrada 2 5 24" xfId="31564"/>
    <cellStyle name="Entrada 2 5 24 2" xfId="26726"/>
    <cellStyle name="Entrada 2 5 25" xfId="28823"/>
    <cellStyle name="Entrada 2 5 25 2" xfId="8404"/>
    <cellStyle name="Entrada 2 5 26" xfId="48332"/>
    <cellStyle name="Entrada 2 5 26 2" xfId="40180"/>
    <cellStyle name="Entrada 2 5 27" xfId="14692"/>
    <cellStyle name="Entrada 2 5 27 2" xfId="32691"/>
    <cellStyle name="Entrada 2 5 28" xfId="36740"/>
    <cellStyle name="Entrada 2 5 28 2" xfId="576"/>
    <cellStyle name="Entrada 2 5 29" xfId="44688"/>
    <cellStyle name="Entrada 2 5 29 2" xfId="35522"/>
    <cellStyle name="Entrada 2 5 3" xfId="47992"/>
    <cellStyle name="Entrada 2 5 3 10" xfId="47294"/>
    <cellStyle name="Entrada 2 5 3 10 2" xfId="5843"/>
    <cellStyle name="Entrada 2 5 3 11" xfId="21016"/>
    <cellStyle name="Entrada 2 5 3 11 2" xfId="18772"/>
    <cellStyle name="Entrada 2 5 3 12" xfId="43644"/>
    <cellStyle name="Entrada 2 5 3 12 2" xfId="30869"/>
    <cellStyle name="Entrada 2 5 3 13" xfId="19278"/>
    <cellStyle name="Entrada 2 5 3 13 2" xfId="4145"/>
    <cellStyle name="Entrada 2 5 3 14" xfId="49700"/>
    <cellStyle name="Entrada 2 5 3 14 2" xfId="35789"/>
    <cellStyle name="Entrada 2 5 3 15" xfId="44169"/>
    <cellStyle name="Entrada 2 5 3 15 2" xfId="16119"/>
    <cellStyle name="Entrada 2 5 3 16" xfId="41546"/>
    <cellStyle name="Entrada 2 5 3 16 2" xfId="50874"/>
    <cellStyle name="Entrada 2 5 3 17" xfId="10627"/>
    <cellStyle name="Entrada 2 5 3 17 2" xfId="43706"/>
    <cellStyle name="Entrada 2 5 3 18" xfId="11858"/>
    <cellStyle name="Entrada 2 5 3 18 2" xfId="8132"/>
    <cellStyle name="Entrada 2 5 3 19" xfId="8805"/>
    <cellStyle name="Entrada 2 5 3 19 2" xfId="49406"/>
    <cellStyle name="Entrada 2 5 3 2" xfId="48142"/>
    <cellStyle name="Entrada 2 5 3 2 2" xfId="27813"/>
    <cellStyle name="Entrada 2 5 3 20" xfId="13308"/>
    <cellStyle name="Entrada 2 5 3 20 2" xfId="32929"/>
    <cellStyle name="Entrada 2 5 3 21" xfId="11500"/>
    <cellStyle name="Entrada 2 5 3 21 2" xfId="23728"/>
    <cellStyle name="Entrada 2 5 3 22" xfId="17850"/>
    <cellStyle name="Entrada 2 5 3 22 2" xfId="33040"/>
    <cellStyle name="Entrada 2 5 3 23" xfId="41586"/>
    <cellStyle name="Entrada 2 5 3 23 2" xfId="30166"/>
    <cellStyle name="Entrada 2 5 3 24" xfId="34711"/>
    <cellStyle name="Entrada 2 5 3 24 2" xfId="30917"/>
    <cellStyle name="Entrada 2 5 3 25" xfId="7061"/>
    <cellStyle name="Entrada 2 5 3 25 2" xfId="18595"/>
    <cellStyle name="Entrada 2 5 3 26" xfId="38604"/>
    <cellStyle name="Entrada 2 5 3 26 2" xfId="19966"/>
    <cellStyle name="Entrada 2 5 3 27" xfId="12126"/>
    <cellStyle name="Entrada 2 5 3 27 2" xfId="19127"/>
    <cellStyle name="Entrada 2 5 3 28" xfId="24535"/>
    <cellStyle name="Entrada 2 5 3 28 2" xfId="32582"/>
    <cellStyle name="Entrada 2 5 3 29" xfId="20773"/>
    <cellStyle name="Entrada 2 5 3 29 2" xfId="4390"/>
    <cellStyle name="Entrada 2 5 3 3" xfId="17768"/>
    <cellStyle name="Entrada 2 5 3 3 2" xfId="23682"/>
    <cellStyle name="Entrada 2 5 3 30" xfId="50616"/>
    <cellStyle name="Entrada 2 5 3 4" xfId="38440"/>
    <cellStyle name="Entrada 2 5 3 4 2" xfId="39801"/>
    <cellStyle name="Entrada 2 5 3 5" xfId="23451"/>
    <cellStyle name="Entrada 2 5 3 5 2" xfId="2416"/>
    <cellStyle name="Entrada 2 5 3 6" xfId="8260"/>
    <cellStyle name="Entrada 2 5 3 6 2" xfId="33353"/>
    <cellStyle name="Entrada 2 5 3 7" xfId="46058"/>
    <cellStyle name="Entrada 2 5 3 7 2" xfId="51245"/>
    <cellStyle name="Entrada 2 5 3 8" xfId="49548"/>
    <cellStyle name="Entrada 2 5 3 8 2" xfId="24846"/>
    <cellStyle name="Entrada 2 5 3 9" xfId="6501"/>
    <cellStyle name="Entrada 2 5 3 9 2" xfId="48846"/>
    <cellStyle name="Entrada 2 5 30" xfId="34322"/>
    <cellStyle name="Entrada 2 5 30 2" xfId="4681"/>
    <cellStyle name="Entrada 2 5 31" xfId="17796"/>
    <cellStyle name="Entrada 2 5 31 2" xfId="14571"/>
    <cellStyle name="Entrada 2 5 32" xfId="22414"/>
    <cellStyle name="Entrada 2 5 32 2" xfId="38620"/>
    <cellStyle name="Entrada 2 5 33" xfId="41872"/>
    <cellStyle name="Entrada 2 5 33 2" xfId="15596"/>
    <cellStyle name="Entrada 2 5 34" xfId="29930"/>
    <cellStyle name="Entrada 2 5 4" xfId="42048"/>
    <cellStyle name="Entrada 2 5 4 2" xfId="5169"/>
    <cellStyle name="Entrada 2 5 5" xfId="35061"/>
    <cellStyle name="Entrada 2 5 5 2" xfId="52694"/>
    <cellStyle name="Entrada 2 5 6" xfId="13267"/>
    <cellStyle name="Entrada 2 5 6 2" xfId="39590"/>
    <cellStyle name="Entrada 2 5 7" xfId="25009"/>
    <cellStyle name="Entrada 2 5 7 2" xfId="28009"/>
    <cellStyle name="Entrada 2 5 8" xfId="25809"/>
    <cellStyle name="Entrada 2 5 8 2" xfId="25935"/>
    <cellStyle name="Entrada 2 5 9" xfId="20114"/>
    <cellStyle name="Entrada 2 5 9 2" xfId="14014"/>
    <cellStyle name="Entrada 2 6" xfId="49923"/>
    <cellStyle name="Entrada 2 6 10" xfId="43948"/>
    <cellStyle name="Entrada 2 6 10 2" xfId="16296"/>
    <cellStyle name="Entrada 2 6 11" xfId="9656"/>
    <cellStyle name="Entrada 2 6 11 2" xfId="50513"/>
    <cellStyle name="Entrada 2 6 12" xfId="50545"/>
    <cellStyle name="Entrada 2 6 12 2" xfId="3094"/>
    <cellStyle name="Entrada 2 6 13" xfId="47805"/>
    <cellStyle name="Entrada 2 6 13 2" xfId="21522"/>
    <cellStyle name="Entrada 2 6 14" xfId="10948"/>
    <cellStyle name="Entrada 2 6 14 2" xfId="30806"/>
    <cellStyle name="Entrada 2 6 15" xfId="868"/>
    <cellStyle name="Entrada 2 6 15 2" xfId="16739"/>
    <cellStyle name="Entrada 2 6 16" xfId="15880"/>
    <cellStyle name="Entrada 2 6 16 2" xfId="33535"/>
    <cellStyle name="Entrada 2 6 17" xfId="65"/>
    <cellStyle name="Entrada 2 6 17 2" xfId="28019"/>
    <cellStyle name="Entrada 2 6 18" xfId="41551"/>
    <cellStyle name="Entrada 2 6 18 2" xfId="29411"/>
    <cellStyle name="Entrada 2 6 19" xfId="11007"/>
    <cellStyle name="Entrada 2 6 19 2" xfId="41540"/>
    <cellStyle name="Entrada 2 6 2" xfId="20949"/>
    <cellStyle name="Entrada 2 6 2 10" xfId="26762"/>
    <cellStyle name="Entrada 2 6 2 10 2" xfId="12007"/>
    <cellStyle name="Entrada 2 6 2 11" xfId="31338"/>
    <cellStyle name="Entrada 2 6 2 11 2" xfId="51453"/>
    <cellStyle name="Entrada 2 6 2 12" xfId="13349"/>
    <cellStyle name="Entrada 2 6 2 12 2" xfId="38791"/>
    <cellStyle name="Entrada 2 6 2 13" xfId="44377"/>
    <cellStyle name="Entrada 2 6 2 13 2" xfId="52445"/>
    <cellStyle name="Entrada 2 6 2 14" xfId="38455"/>
    <cellStyle name="Entrada 2 6 2 14 2" xfId="13387"/>
    <cellStyle name="Entrada 2 6 2 15" xfId="43173"/>
    <cellStyle name="Entrada 2 6 2 15 2" xfId="23187"/>
    <cellStyle name="Entrada 2 6 2 16" xfId="42767"/>
    <cellStyle name="Entrada 2 6 2 16 2" xfId="30834"/>
    <cellStyle name="Entrada 2 6 2 17" xfId="13516"/>
    <cellStyle name="Entrada 2 6 2 17 2" xfId="39967"/>
    <cellStyle name="Entrada 2 6 2 18" xfId="29062"/>
    <cellStyle name="Entrada 2 6 2 18 2" xfId="11108"/>
    <cellStyle name="Entrada 2 6 2 19" xfId="52960"/>
    <cellStyle name="Entrada 2 6 2 19 2" xfId="35403"/>
    <cellStyle name="Entrada 2 6 2 2" xfId="36883"/>
    <cellStyle name="Entrada 2 6 2 2 10" xfId="4633"/>
    <cellStyle name="Entrada 2 6 2 2 10 2" xfId="33655"/>
    <cellStyle name="Entrada 2 6 2 2 11" xfId="44595"/>
    <cellStyle name="Entrada 2 6 2 2 11 2" xfId="21185"/>
    <cellStyle name="Entrada 2 6 2 2 12" xfId="21192"/>
    <cellStyle name="Entrada 2 6 2 2 12 2" xfId="3807"/>
    <cellStyle name="Entrada 2 6 2 2 13" xfId="1473"/>
    <cellStyle name="Entrada 2 6 2 2 13 2" xfId="32025"/>
    <cellStyle name="Entrada 2 6 2 2 14" xfId="12929"/>
    <cellStyle name="Entrada 2 6 2 2 14 2" xfId="33513"/>
    <cellStyle name="Entrada 2 6 2 2 15" xfId="47821"/>
    <cellStyle name="Entrada 2 6 2 2 15 2" xfId="50413"/>
    <cellStyle name="Entrada 2 6 2 2 16" xfId="49043"/>
    <cellStyle name="Entrada 2 6 2 2 16 2" xfId="50458"/>
    <cellStyle name="Entrada 2 6 2 2 17" xfId="39946"/>
    <cellStyle name="Entrada 2 6 2 2 17 2" xfId="38687"/>
    <cellStyle name="Entrada 2 6 2 2 18" xfId="39460"/>
    <cellStyle name="Entrada 2 6 2 2 18 2" xfId="34667"/>
    <cellStyle name="Entrada 2 6 2 2 19" xfId="12679"/>
    <cellStyle name="Entrada 2 6 2 2 19 2" xfId="37275"/>
    <cellStyle name="Entrada 2 6 2 2 2" xfId="12180"/>
    <cellStyle name="Entrada 2 6 2 2 2 2" xfId="13583"/>
    <cellStyle name="Entrada 2 6 2 2 20" xfId="27161"/>
    <cellStyle name="Entrada 2 6 2 2 20 2" xfId="15119"/>
    <cellStyle name="Entrada 2 6 2 2 21" xfId="7126"/>
    <cellStyle name="Entrada 2 6 2 2 21 2" xfId="23378"/>
    <cellStyle name="Entrada 2 6 2 2 22" xfId="25570"/>
    <cellStyle name="Entrada 2 6 2 2 22 2" xfId="4383"/>
    <cellStyle name="Entrada 2 6 2 2 23" xfId="34024"/>
    <cellStyle name="Entrada 2 6 2 2 23 2" xfId="4674"/>
    <cellStyle name="Entrada 2 6 2 2 24" xfId="29069"/>
    <cellStyle name="Entrada 2 6 2 2 24 2" xfId="22656"/>
    <cellStyle name="Entrada 2 6 2 2 25" xfId="29333"/>
    <cellStyle name="Entrada 2 6 2 2 25 2" xfId="49653"/>
    <cellStyle name="Entrada 2 6 2 2 26" xfId="35559"/>
    <cellStyle name="Entrada 2 6 2 2 26 2" xfId="4147"/>
    <cellStyle name="Entrada 2 6 2 2 27" xfId="48448"/>
    <cellStyle name="Entrada 2 6 2 2 27 2" xfId="13623"/>
    <cellStyle name="Entrada 2 6 2 2 28" xfId="20880"/>
    <cellStyle name="Entrada 2 6 2 2 28 2" xfId="25533"/>
    <cellStyle name="Entrada 2 6 2 2 29" xfId="35131"/>
    <cellStyle name="Entrada 2 6 2 2 29 2" xfId="52753"/>
    <cellStyle name="Entrada 2 6 2 2 3" xfId="24713"/>
    <cellStyle name="Entrada 2 6 2 2 3 2" xfId="42254"/>
    <cellStyle name="Entrada 2 6 2 2 30" xfId="33444"/>
    <cellStyle name="Entrada 2 6 2 2 4" xfId="26208"/>
    <cellStyle name="Entrada 2 6 2 2 4 2" xfId="29717"/>
    <cellStyle name="Entrada 2 6 2 2 5" xfId="47439"/>
    <cellStyle name="Entrada 2 6 2 2 5 2" xfId="47152"/>
    <cellStyle name="Entrada 2 6 2 2 6" xfId="1979"/>
    <cellStyle name="Entrada 2 6 2 2 6 2" xfId="16657"/>
    <cellStyle name="Entrada 2 6 2 2 7" xfId="49773"/>
    <cellStyle name="Entrada 2 6 2 2 7 2" xfId="1283"/>
    <cellStyle name="Entrada 2 6 2 2 8" xfId="45866"/>
    <cellStyle name="Entrada 2 6 2 2 8 2" xfId="11709"/>
    <cellStyle name="Entrada 2 6 2 2 9" xfId="53088"/>
    <cellStyle name="Entrada 2 6 2 2 9 2" xfId="25434"/>
    <cellStyle name="Entrada 2 6 2 20" xfId="5566"/>
    <cellStyle name="Entrada 2 6 2 20 2" xfId="41674"/>
    <cellStyle name="Entrada 2 6 2 21" xfId="22791"/>
    <cellStyle name="Entrada 2 6 2 21 2" xfId="51500"/>
    <cellStyle name="Entrada 2 6 2 22" xfId="238"/>
    <cellStyle name="Entrada 2 6 2 22 2" xfId="15400"/>
    <cellStyle name="Entrada 2 6 2 23" xfId="15257"/>
    <cellStyle name="Entrada 2 6 2 23 2" xfId="19769"/>
    <cellStyle name="Entrada 2 6 2 24" xfId="52856"/>
    <cellStyle name="Entrada 2 6 2 24 2" xfId="31715"/>
    <cellStyle name="Entrada 2 6 2 25" xfId="41049"/>
    <cellStyle name="Entrada 2 6 2 25 2" xfId="26596"/>
    <cellStyle name="Entrada 2 6 2 26" xfId="20023"/>
    <cellStyle name="Entrada 2 6 2 26 2" xfId="39529"/>
    <cellStyle name="Entrada 2 6 2 27" xfId="42759"/>
    <cellStyle name="Entrada 2 6 2 27 2" xfId="11177"/>
    <cellStyle name="Entrada 2 6 2 28" xfId="42042"/>
    <cellStyle name="Entrada 2 6 2 28 2" xfId="29802"/>
    <cellStyle name="Entrada 2 6 2 29" xfId="31630"/>
    <cellStyle name="Entrada 2 6 2 29 2" xfId="35688"/>
    <cellStyle name="Entrada 2 6 2 3" xfId="35542"/>
    <cellStyle name="Entrada 2 6 2 3 2" xfId="52228"/>
    <cellStyle name="Entrada 2 6 2 30" xfId="50752"/>
    <cellStyle name="Entrada 2 6 2 30 2" xfId="50802"/>
    <cellStyle name="Entrada 2 6 2 31" xfId="37551"/>
    <cellStyle name="Entrada 2 6 2 4" xfId="44835"/>
    <cellStyle name="Entrada 2 6 2 4 2" xfId="31208"/>
    <cellStyle name="Entrada 2 6 2 5" xfId="30562"/>
    <cellStyle name="Entrada 2 6 2 5 2" xfId="4056"/>
    <cellStyle name="Entrada 2 6 2 6" xfId="5487"/>
    <cellStyle name="Entrada 2 6 2 6 2" xfId="26024"/>
    <cellStyle name="Entrada 2 6 2 7" xfId="52017"/>
    <cellStyle name="Entrada 2 6 2 7 2" xfId="13853"/>
    <cellStyle name="Entrada 2 6 2 8" xfId="29647"/>
    <cellStyle name="Entrada 2 6 2 8 2" xfId="17513"/>
    <cellStyle name="Entrada 2 6 2 9" xfId="12563"/>
    <cellStyle name="Entrada 2 6 2 9 2" xfId="20951"/>
    <cellStyle name="Entrada 2 6 20" xfId="25387"/>
    <cellStyle name="Entrada 2 6 20 2" xfId="990"/>
    <cellStyle name="Entrada 2 6 21" xfId="19687"/>
    <cellStyle name="Entrada 2 6 21 2" xfId="27859"/>
    <cellStyle name="Entrada 2 6 22" xfId="9796"/>
    <cellStyle name="Entrada 2 6 22 2" xfId="42453"/>
    <cellStyle name="Entrada 2 6 23" xfId="16948"/>
    <cellStyle name="Entrada 2 6 23 2" xfId="27478"/>
    <cellStyle name="Entrada 2 6 24" xfId="8670"/>
    <cellStyle name="Entrada 2 6 24 2" xfId="26994"/>
    <cellStyle name="Entrada 2 6 25" xfId="11772"/>
    <cellStyle name="Entrada 2 6 25 2" xfId="34249"/>
    <cellStyle name="Entrada 2 6 26" xfId="41008"/>
    <cellStyle name="Entrada 2 6 26 2" xfId="45524"/>
    <cellStyle name="Entrada 2 6 27" xfId="13403"/>
    <cellStyle name="Entrada 2 6 27 2" xfId="23337"/>
    <cellStyle name="Entrada 2 6 28" xfId="32558"/>
    <cellStyle name="Entrada 2 6 28 2" xfId="43978"/>
    <cellStyle name="Entrada 2 6 29" xfId="28564"/>
    <cellStyle name="Entrada 2 6 29 2" xfId="31637"/>
    <cellStyle name="Entrada 2 6 3" xfId="6788"/>
    <cellStyle name="Entrada 2 6 3 10" xfId="43632"/>
    <cellStyle name="Entrada 2 6 3 10 2" xfId="37314"/>
    <cellStyle name="Entrada 2 6 3 11" xfId="22487"/>
    <cellStyle name="Entrada 2 6 3 11 2" xfId="2806"/>
    <cellStyle name="Entrada 2 6 3 12" xfId="45094"/>
    <cellStyle name="Entrada 2 6 3 12 2" xfId="5478"/>
    <cellStyle name="Entrada 2 6 3 13" xfId="13391"/>
    <cellStyle name="Entrada 2 6 3 13 2" xfId="24279"/>
    <cellStyle name="Entrada 2 6 3 14" xfId="22396"/>
    <cellStyle name="Entrada 2 6 3 14 2" xfId="47543"/>
    <cellStyle name="Entrada 2 6 3 15" xfId="1964"/>
    <cellStyle name="Entrada 2 6 3 15 2" xfId="16835"/>
    <cellStyle name="Entrada 2 6 3 16" xfId="4955"/>
    <cellStyle name="Entrada 2 6 3 16 2" xfId="43454"/>
    <cellStyle name="Entrada 2 6 3 17" xfId="7674"/>
    <cellStyle name="Entrada 2 6 3 17 2" xfId="11681"/>
    <cellStyle name="Entrada 2 6 3 18" xfId="42638"/>
    <cellStyle name="Entrada 2 6 3 18 2" xfId="9080"/>
    <cellStyle name="Entrada 2 6 3 19" xfId="43050"/>
    <cellStyle name="Entrada 2 6 3 19 2" xfId="29223"/>
    <cellStyle name="Entrada 2 6 3 2" xfId="41734"/>
    <cellStyle name="Entrada 2 6 3 2 2" xfId="44668"/>
    <cellStyle name="Entrada 2 6 3 20" xfId="15533"/>
    <cellStyle name="Entrada 2 6 3 20 2" xfId="10868"/>
    <cellStyle name="Entrada 2 6 3 21" xfId="33499"/>
    <cellStyle name="Entrada 2 6 3 21 2" xfId="38265"/>
    <cellStyle name="Entrada 2 6 3 22" xfId="45822"/>
    <cellStyle name="Entrada 2 6 3 22 2" xfId="2367"/>
    <cellStyle name="Entrada 2 6 3 23" xfId="17569"/>
    <cellStyle name="Entrada 2 6 3 23 2" xfId="24650"/>
    <cellStyle name="Entrada 2 6 3 24" xfId="10222"/>
    <cellStyle name="Entrada 2 6 3 24 2" xfId="51060"/>
    <cellStyle name="Entrada 2 6 3 25" xfId="286"/>
    <cellStyle name="Entrada 2 6 3 25 2" xfId="45028"/>
    <cellStyle name="Entrada 2 6 3 26" xfId="10741"/>
    <cellStyle name="Entrada 2 6 3 26 2" xfId="17981"/>
    <cellStyle name="Entrada 2 6 3 27" xfId="25322"/>
    <cellStyle name="Entrada 2 6 3 27 2" xfId="4356"/>
    <cellStyle name="Entrada 2 6 3 28" xfId="49032"/>
    <cellStyle name="Entrada 2 6 3 28 2" xfId="3100"/>
    <cellStyle name="Entrada 2 6 3 29" xfId="11082"/>
    <cellStyle name="Entrada 2 6 3 29 2" xfId="47615"/>
    <cellStyle name="Entrada 2 6 3 3" xfId="1078"/>
    <cellStyle name="Entrada 2 6 3 3 2" xfId="34870"/>
    <cellStyle name="Entrada 2 6 3 30" xfId="38472"/>
    <cellStyle name="Entrada 2 6 3 4" xfId="34016"/>
    <cellStyle name="Entrada 2 6 3 4 2" xfId="32909"/>
    <cellStyle name="Entrada 2 6 3 5" xfId="5816"/>
    <cellStyle name="Entrada 2 6 3 5 2" xfId="38051"/>
    <cellStyle name="Entrada 2 6 3 6" xfId="28384"/>
    <cellStyle name="Entrada 2 6 3 6 2" xfId="11198"/>
    <cellStyle name="Entrada 2 6 3 7" xfId="34365"/>
    <cellStyle name="Entrada 2 6 3 7 2" xfId="33677"/>
    <cellStyle name="Entrada 2 6 3 8" xfId="39698"/>
    <cellStyle name="Entrada 2 6 3 8 2" xfId="45677"/>
    <cellStyle name="Entrada 2 6 3 9" xfId="49264"/>
    <cellStyle name="Entrada 2 6 3 9 2" xfId="10852"/>
    <cellStyle name="Entrada 2 6 30" xfId="52894"/>
    <cellStyle name="Entrada 2 6 30 2" xfId="32854"/>
    <cellStyle name="Entrada 2 6 31" xfId="6507"/>
    <cellStyle name="Entrada 2 6 31 2" xfId="35384"/>
    <cellStyle name="Entrada 2 6 32" xfId="3587"/>
    <cellStyle name="Entrada 2 6 32 2" xfId="6718"/>
    <cellStyle name="Entrada 2 6 33" xfId="3368"/>
    <cellStyle name="Entrada 2 6 33 2" xfId="38324"/>
    <cellStyle name="Entrada 2 6 34" xfId="24915"/>
    <cellStyle name="Entrada 2 6 4" xfId="28969"/>
    <cellStyle name="Entrada 2 6 4 2" xfId="2527"/>
    <cellStyle name="Entrada 2 6 5" xfId="43170"/>
    <cellStyle name="Entrada 2 6 5 2" xfId="46985"/>
    <cellStyle name="Entrada 2 6 6" xfId="895"/>
    <cellStyle name="Entrada 2 6 6 2" xfId="1201"/>
    <cellStyle name="Entrada 2 6 7" xfId="12284"/>
    <cellStyle name="Entrada 2 6 7 2" xfId="32659"/>
    <cellStyle name="Entrada 2 6 8" xfId="39840"/>
    <cellStyle name="Entrada 2 6 8 2" xfId="9830"/>
    <cellStyle name="Entrada 2 6 9" xfId="6455"/>
    <cellStyle name="Entrada 2 6 9 2" xfId="36982"/>
    <cellStyle name="Entrada 2 7" xfId="52330"/>
    <cellStyle name="Entrada 2 7 10" xfId="47580"/>
    <cellStyle name="Entrada 2 7 10 2" xfId="33428"/>
    <cellStyle name="Entrada 2 7 11" xfId="23278"/>
    <cellStyle name="Entrada 2 7 11 2" xfId="13673"/>
    <cellStyle name="Entrada 2 7 12" xfId="51768"/>
    <cellStyle name="Entrada 2 7 12 2" xfId="28258"/>
    <cellStyle name="Entrada 2 7 13" xfId="35100"/>
    <cellStyle name="Entrada 2 7 13 2" xfId="23999"/>
    <cellStyle name="Entrada 2 7 14" xfId="26931"/>
    <cellStyle name="Entrada 2 7 14 2" xfId="32528"/>
    <cellStyle name="Entrada 2 7 15" xfId="20389"/>
    <cellStyle name="Entrada 2 7 15 2" xfId="7175"/>
    <cellStyle name="Entrada 2 7 16" xfId="49037"/>
    <cellStyle name="Entrada 2 7 16 2" xfId="19491"/>
    <cellStyle name="Entrada 2 7 17" xfId="32380"/>
    <cellStyle name="Entrada 2 7 17 2" xfId="27245"/>
    <cellStyle name="Entrada 2 7 18" xfId="33638"/>
    <cellStyle name="Entrada 2 7 18 2" xfId="19746"/>
    <cellStyle name="Entrada 2 7 19" xfId="33582"/>
    <cellStyle name="Entrada 2 7 19 2" xfId="25015"/>
    <cellStyle name="Entrada 2 7 2" xfId="46224"/>
    <cellStyle name="Entrada 2 7 2 10" xfId="38882"/>
    <cellStyle name="Entrada 2 7 2 10 2" xfId="50666"/>
    <cellStyle name="Entrada 2 7 2 11" xfId="38290"/>
    <cellStyle name="Entrada 2 7 2 11 2" xfId="36238"/>
    <cellStyle name="Entrada 2 7 2 12" xfId="23043"/>
    <cellStyle name="Entrada 2 7 2 12 2" xfId="29292"/>
    <cellStyle name="Entrada 2 7 2 13" xfId="10730"/>
    <cellStyle name="Entrada 2 7 2 13 2" xfId="3289"/>
    <cellStyle name="Entrada 2 7 2 14" xfId="40633"/>
    <cellStyle name="Entrada 2 7 2 14 2" xfId="4782"/>
    <cellStyle name="Entrada 2 7 2 15" xfId="39036"/>
    <cellStyle name="Entrada 2 7 2 15 2" xfId="39256"/>
    <cellStyle name="Entrada 2 7 2 16" xfId="33980"/>
    <cellStyle name="Entrada 2 7 2 16 2" xfId="15860"/>
    <cellStyle name="Entrada 2 7 2 17" xfId="45591"/>
    <cellStyle name="Entrada 2 7 2 17 2" xfId="35699"/>
    <cellStyle name="Entrada 2 7 2 18" xfId="49717"/>
    <cellStyle name="Entrada 2 7 2 18 2" xfId="50137"/>
    <cellStyle name="Entrada 2 7 2 19" xfId="39143"/>
    <cellStyle name="Entrada 2 7 2 19 2" xfId="47651"/>
    <cellStyle name="Entrada 2 7 2 2" xfId="35394"/>
    <cellStyle name="Entrada 2 7 2 2 10" xfId="20559"/>
    <cellStyle name="Entrada 2 7 2 2 10 2" xfId="52696"/>
    <cellStyle name="Entrada 2 7 2 2 11" xfId="40688"/>
    <cellStyle name="Entrada 2 7 2 2 11 2" xfId="18236"/>
    <cellStyle name="Entrada 2 7 2 2 12" xfId="6170"/>
    <cellStyle name="Entrada 2 7 2 2 12 2" xfId="15083"/>
    <cellStyle name="Entrada 2 7 2 2 13" xfId="49903"/>
    <cellStyle name="Entrada 2 7 2 2 13 2" xfId="50868"/>
    <cellStyle name="Entrada 2 7 2 2 14" xfId="16033"/>
    <cellStyle name="Entrada 2 7 2 2 14 2" xfId="16736"/>
    <cellStyle name="Entrada 2 7 2 2 15" xfId="3818"/>
    <cellStyle name="Entrada 2 7 2 2 15 2" xfId="22020"/>
    <cellStyle name="Entrada 2 7 2 2 16" xfId="25144"/>
    <cellStyle name="Entrada 2 7 2 2 16 2" xfId="32268"/>
    <cellStyle name="Entrada 2 7 2 2 17" xfId="4749"/>
    <cellStyle name="Entrada 2 7 2 2 17 2" xfId="12667"/>
    <cellStyle name="Entrada 2 7 2 2 18" xfId="51024"/>
    <cellStyle name="Entrada 2 7 2 2 18 2" xfId="40608"/>
    <cellStyle name="Entrada 2 7 2 2 19" xfId="20002"/>
    <cellStyle name="Entrada 2 7 2 2 19 2" xfId="45499"/>
    <cellStyle name="Entrada 2 7 2 2 2" xfId="51870"/>
    <cellStyle name="Entrada 2 7 2 2 2 2" xfId="35872"/>
    <cellStyle name="Entrada 2 7 2 2 20" xfId="41430"/>
    <cellStyle name="Entrada 2 7 2 2 20 2" xfId="52320"/>
    <cellStyle name="Entrada 2 7 2 2 21" xfId="30516"/>
    <cellStyle name="Entrada 2 7 2 2 21 2" xfId="43243"/>
    <cellStyle name="Entrada 2 7 2 2 22" xfId="30798"/>
    <cellStyle name="Entrada 2 7 2 2 22 2" xfId="13963"/>
    <cellStyle name="Entrada 2 7 2 2 23" xfId="49747"/>
    <cellStyle name="Entrada 2 7 2 2 23 2" xfId="43680"/>
    <cellStyle name="Entrada 2 7 2 2 24" xfId="4226"/>
    <cellStyle name="Entrada 2 7 2 2 24 2" xfId="7605"/>
    <cellStyle name="Entrada 2 7 2 2 25" xfId="28076"/>
    <cellStyle name="Entrada 2 7 2 2 25 2" xfId="17794"/>
    <cellStyle name="Entrada 2 7 2 2 26" xfId="1571"/>
    <cellStyle name="Entrada 2 7 2 2 26 2" xfId="18559"/>
    <cellStyle name="Entrada 2 7 2 2 27" xfId="3682"/>
    <cellStyle name="Entrada 2 7 2 2 27 2" xfId="5501"/>
    <cellStyle name="Entrada 2 7 2 2 28" xfId="30771"/>
    <cellStyle name="Entrada 2 7 2 2 28 2" xfId="7553"/>
    <cellStyle name="Entrada 2 7 2 2 29" xfId="9540"/>
    <cellStyle name="Entrada 2 7 2 2 29 2" xfId="23492"/>
    <cellStyle name="Entrada 2 7 2 2 3" xfId="1564"/>
    <cellStyle name="Entrada 2 7 2 2 3 2" xfId="18913"/>
    <cellStyle name="Entrada 2 7 2 2 30" xfId="13626"/>
    <cellStyle name="Entrada 2 7 2 2 4" xfId="9254"/>
    <cellStyle name="Entrada 2 7 2 2 4 2" xfId="31546"/>
    <cellStyle name="Entrada 2 7 2 2 5" xfId="28900"/>
    <cellStyle name="Entrada 2 7 2 2 5 2" xfId="13273"/>
    <cellStyle name="Entrada 2 7 2 2 6" xfId="23494"/>
    <cellStyle name="Entrada 2 7 2 2 6 2" xfId="1132"/>
    <cellStyle name="Entrada 2 7 2 2 7" xfId="30398"/>
    <cellStyle name="Entrada 2 7 2 2 7 2" xfId="25485"/>
    <cellStyle name="Entrada 2 7 2 2 8" xfId="50074"/>
    <cellStyle name="Entrada 2 7 2 2 8 2" xfId="38677"/>
    <cellStyle name="Entrada 2 7 2 2 9" xfId="14543"/>
    <cellStyle name="Entrada 2 7 2 2 9 2" xfId="38720"/>
    <cellStyle name="Entrada 2 7 2 20" xfId="49869"/>
    <cellStyle name="Entrada 2 7 2 20 2" xfId="41145"/>
    <cellStyle name="Entrada 2 7 2 21" xfId="31818"/>
    <cellStyle name="Entrada 2 7 2 21 2" xfId="45701"/>
    <cellStyle name="Entrada 2 7 2 22" xfId="21960"/>
    <cellStyle name="Entrada 2 7 2 22 2" xfId="42863"/>
    <cellStyle name="Entrada 2 7 2 23" xfId="40081"/>
    <cellStyle name="Entrada 2 7 2 23 2" xfId="6559"/>
    <cellStyle name="Entrada 2 7 2 24" xfId="46145"/>
    <cellStyle name="Entrada 2 7 2 24 2" xfId="3027"/>
    <cellStyle name="Entrada 2 7 2 25" xfId="30043"/>
    <cellStyle name="Entrada 2 7 2 25 2" xfId="39309"/>
    <cellStyle name="Entrada 2 7 2 26" xfId="15579"/>
    <cellStyle name="Entrada 2 7 2 26 2" xfId="8978"/>
    <cellStyle name="Entrada 2 7 2 27" xfId="21180"/>
    <cellStyle name="Entrada 2 7 2 27 2" xfId="20641"/>
    <cellStyle name="Entrada 2 7 2 28" xfId="29703"/>
    <cellStyle name="Entrada 2 7 2 28 2" xfId="14023"/>
    <cellStyle name="Entrada 2 7 2 29" xfId="16375"/>
    <cellStyle name="Entrada 2 7 2 29 2" xfId="37450"/>
    <cellStyle name="Entrada 2 7 2 3" xfId="28990"/>
    <cellStyle name="Entrada 2 7 2 3 2" xfId="8475"/>
    <cellStyle name="Entrada 2 7 2 30" xfId="4461"/>
    <cellStyle name="Entrada 2 7 2 30 2" xfId="3508"/>
    <cellStyle name="Entrada 2 7 2 31" xfId="21784"/>
    <cellStyle name="Entrada 2 7 2 4" xfId="6364"/>
    <cellStyle name="Entrada 2 7 2 4 2" xfId="34449"/>
    <cellStyle name="Entrada 2 7 2 5" xfId="45087"/>
    <cellStyle name="Entrada 2 7 2 5 2" xfId="51197"/>
    <cellStyle name="Entrada 2 7 2 6" xfId="34535"/>
    <cellStyle name="Entrada 2 7 2 6 2" xfId="52566"/>
    <cellStyle name="Entrada 2 7 2 7" xfId="34570"/>
    <cellStyle name="Entrada 2 7 2 7 2" xfId="3369"/>
    <cellStyle name="Entrada 2 7 2 8" xfId="7080"/>
    <cellStyle name="Entrada 2 7 2 8 2" xfId="12070"/>
    <cellStyle name="Entrada 2 7 2 9" xfId="48097"/>
    <cellStyle name="Entrada 2 7 2 9 2" xfId="27288"/>
    <cellStyle name="Entrada 2 7 20" xfId="3224"/>
    <cellStyle name="Entrada 2 7 20 2" xfId="39572"/>
    <cellStyle name="Entrada 2 7 21" xfId="37839"/>
    <cellStyle name="Entrada 2 7 21 2" xfId="13217"/>
    <cellStyle name="Entrada 2 7 22" xfId="50946"/>
    <cellStyle name="Entrada 2 7 22 2" xfId="50890"/>
    <cellStyle name="Entrada 2 7 23" xfId="41735"/>
    <cellStyle name="Entrada 2 7 23 2" xfId="14470"/>
    <cellStyle name="Entrada 2 7 24" xfId="18999"/>
    <cellStyle name="Entrada 2 7 24 2" xfId="4698"/>
    <cellStyle name="Entrada 2 7 25" xfId="2600"/>
    <cellStyle name="Entrada 2 7 25 2" xfId="22012"/>
    <cellStyle name="Entrada 2 7 26" xfId="50350"/>
    <cellStyle name="Entrada 2 7 26 2" xfId="36875"/>
    <cellStyle name="Entrada 2 7 27" xfId="17928"/>
    <cellStyle name="Entrada 2 7 27 2" xfId="739"/>
    <cellStyle name="Entrada 2 7 28" xfId="18426"/>
    <cellStyle name="Entrada 2 7 28 2" xfId="27487"/>
    <cellStyle name="Entrada 2 7 29" xfId="24187"/>
    <cellStyle name="Entrada 2 7 29 2" xfId="34843"/>
    <cellStyle name="Entrada 2 7 3" xfId="24597"/>
    <cellStyle name="Entrada 2 7 3 10" xfId="15212"/>
    <cellStyle name="Entrada 2 7 3 10 2" xfId="3386"/>
    <cellStyle name="Entrada 2 7 3 11" xfId="7048"/>
    <cellStyle name="Entrada 2 7 3 11 2" xfId="37283"/>
    <cellStyle name="Entrada 2 7 3 12" xfId="4281"/>
    <cellStyle name="Entrada 2 7 3 12 2" xfId="26290"/>
    <cellStyle name="Entrada 2 7 3 13" xfId="38837"/>
    <cellStyle name="Entrada 2 7 3 13 2" xfId="12551"/>
    <cellStyle name="Entrada 2 7 3 14" xfId="18912"/>
    <cellStyle name="Entrada 2 7 3 14 2" xfId="16929"/>
    <cellStyle name="Entrada 2 7 3 15" xfId="39304"/>
    <cellStyle name="Entrada 2 7 3 15 2" xfId="32978"/>
    <cellStyle name="Entrada 2 7 3 16" xfId="38896"/>
    <cellStyle name="Entrada 2 7 3 16 2" xfId="22099"/>
    <cellStyle name="Entrada 2 7 3 17" xfId="30259"/>
    <cellStyle name="Entrada 2 7 3 17 2" xfId="29203"/>
    <cellStyle name="Entrada 2 7 3 18" xfId="3784"/>
    <cellStyle name="Entrada 2 7 3 18 2" xfId="21300"/>
    <cellStyle name="Entrada 2 7 3 19" xfId="42684"/>
    <cellStyle name="Entrada 2 7 3 19 2" xfId="27877"/>
    <cellStyle name="Entrada 2 7 3 2" xfId="40399"/>
    <cellStyle name="Entrada 2 7 3 2 2" xfId="28157"/>
    <cellStyle name="Entrada 2 7 3 20" xfId="20898"/>
    <cellStyle name="Entrada 2 7 3 20 2" xfId="26108"/>
    <cellStyle name="Entrada 2 7 3 21" xfId="32387"/>
    <cellStyle name="Entrada 2 7 3 21 2" xfId="35315"/>
    <cellStyle name="Entrada 2 7 3 22" xfId="44994"/>
    <cellStyle name="Entrada 2 7 3 22 2" xfId="43943"/>
    <cellStyle name="Entrada 2 7 3 23" xfId="6835"/>
    <cellStyle name="Entrada 2 7 3 23 2" xfId="46374"/>
    <cellStyle name="Entrada 2 7 3 24" xfId="48134"/>
    <cellStyle name="Entrada 2 7 3 24 2" xfId="52685"/>
    <cellStyle name="Entrada 2 7 3 25" xfId="44719"/>
    <cellStyle name="Entrada 2 7 3 25 2" xfId="52221"/>
    <cellStyle name="Entrada 2 7 3 26" xfId="5360"/>
    <cellStyle name="Entrada 2 7 3 26 2" xfId="11136"/>
    <cellStyle name="Entrada 2 7 3 27" xfId="21926"/>
    <cellStyle name="Entrada 2 7 3 27 2" xfId="12919"/>
    <cellStyle name="Entrada 2 7 3 28" xfId="37102"/>
    <cellStyle name="Entrada 2 7 3 28 2" xfId="31147"/>
    <cellStyle name="Entrada 2 7 3 29" xfId="37583"/>
    <cellStyle name="Entrada 2 7 3 29 2" xfId="11778"/>
    <cellStyle name="Entrada 2 7 3 3" xfId="12238"/>
    <cellStyle name="Entrada 2 7 3 3 2" xfId="33191"/>
    <cellStyle name="Entrada 2 7 3 30" xfId="24373"/>
    <cellStyle name="Entrada 2 7 3 4" xfId="27248"/>
    <cellStyle name="Entrada 2 7 3 4 2" xfId="17511"/>
    <cellStyle name="Entrada 2 7 3 5" xfId="30520"/>
    <cellStyle name="Entrada 2 7 3 5 2" xfId="52671"/>
    <cellStyle name="Entrada 2 7 3 6" xfId="45607"/>
    <cellStyle name="Entrada 2 7 3 6 2" xfId="5145"/>
    <cellStyle name="Entrada 2 7 3 7" xfId="5841"/>
    <cellStyle name="Entrada 2 7 3 7 2" xfId="47882"/>
    <cellStyle name="Entrada 2 7 3 8" xfId="3264"/>
    <cellStyle name="Entrada 2 7 3 8 2" xfId="38965"/>
    <cellStyle name="Entrada 2 7 3 9" xfId="4282"/>
    <cellStyle name="Entrada 2 7 3 9 2" xfId="50202"/>
    <cellStyle name="Entrada 2 7 30" xfId="43862"/>
    <cellStyle name="Entrada 2 7 30 2" xfId="32397"/>
    <cellStyle name="Entrada 2 7 31" xfId="2723"/>
    <cellStyle name="Entrada 2 7 31 2" xfId="5671"/>
    <cellStyle name="Entrada 2 7 32" xfId="2312"/>
    <cellStyle name="Entrada 2 7 32 2" xfId="8029"/>
    <cellStyle name="Entrada 2 7 33" xfId="3701"/>
    <cellStyle name="Entrada 2 7 33 2" xfId="36036"/>
    <cellStyle name="Entrada 2 7 34" xfId="27786"/>
    <cellStyle name="Entrada 2 7 4" xfId="24151"/>
    <cellStyle name="Entrada 2 7 4 2" xfId="32399"/>
    <cellStyle name="Entrada 2 7 5" xfId="25950"/>
    <cellStyle name="Entrada 2 7 5 2" xfId="33626"/>
    <cellStyle name="Entrada 2 7 6" xfId="25214"/>
    <cellStyle name="Entrada 2 7 6 2" xfId="47029"/>
    <cellStyle name="Entrada 2 7 7" xfId="4676"/>
    <cellStyle name="Entrada 2 7 7 2" xfId="20379"/>
    <cellStyle name="Entrada 2 7 8" xfId="14647"/>
    <cellStyle name="Entrada 2 7 8 2" xfId="28416"/>
    <cellStyle name="Entrada 2 7 9" xfId="10537"/>
    <cellStyle name="Entrada 2 7 9 2" xfId="18724"/>
    <cellStyle name="Entrada 2 8" xfId="52798"/>
    <cellStyle name="Entrada 2 8 10" xfId="14924"/>
    <cellStyle name="Entrada 2 8 10 2" xfId="12829"/>
    <cellStyle name="Entrada 2 8 11" xfId="51557"/>
    <cellStyle name="Entrada 2 8 11 2" xfId="8452"/>
    <cellStyle name="Entrada 2 8 12" xfId="41944"/>
    <cellStyle name="Entrada 2 8 12 2" xfId="4048"/>
    <cellStyle name="Entrada 2 8 13" xfId="24654"/>
    <cellStyle name="Entrada 2 8 13 2" xfId="435"/>
    <cellStyle name="Entrada 2 8 14" xfId="45207"/>
    <cellStyle name="Entrada 2 8 14 2" xfId="5953"/>
    <cellStyle name="Entrada 2 8 15" xfId="37295"/>
    <cellStyle name="Entrada 2 8 15 2" xfId="48369"/>
    <cellStyle name="Entrada 2 8 16" xfId="8173"/>
    <cellStyle name="Entrada 2 8 16 2" xfId="42410"/>
    <cellStyle name="Entrada 2 8 17" xfId="3481"/>
    <cellStyle name="Entrada 2 8 17 2" xfId="8771"/>
    <cellStyle name="Entrada 2 8 18" xfId="5814"/>
    <cellStyle name="Entrada 2 8 18 2" xfId="13651"/>
    <cellStyle name="Entrada 2 8 19" xfId="32973"/>
    <cellStyle name="Entrada 2 8 19 2" xfId="29890"/>
    <cellStyle name="Entrada 2 8 2" xfId="16604"/>
    <cellStyle name="Entrada 2 8 2 10" xfId="32266"/>
    <cellStyle name="Entrada 2 8 2 10 2" xfId="39591"/>
    <cellStyle name="Entrada 2 8 2 11" xfId="5140"/>
    <cellStyle name="Entrada 2 8 2 11 2" xfId="9788"/>
    <cellStyle name="Entrada 2 8 2 12" xfId="42151"/>
    <cellStyle name="Entrada 2 8 2 12 2" xfId="27116"/>
    <cellStyle name="Entrada 2 8 2 13" xfId="6932"/>
    <cellStyle name="Entrada 2 8 2 13 2" xfId="38192"/>
    <cellStyle name="Entrada 2 8 2 14" xfId="27341"/>
    <cellStyle name="Entrada 2 8 2 14 2" xfId="46122"/>
    <cellStyle name="Entrada 2 8 2 15" xfId="17998"/>
    <cellStyle name="Entrada 2 8 2 15 2" xfId="33050"/>
    <cellStyle name="Entrada 2 8 2 16" xfId="27929"/>
    <cellStyle name="Entrada 2 8 2 16 2" xfId="26157"/>
    <cellStyle name="Entrada 2 8 2 17" xfId="30918"/>
    <cellStyle name="Entrada 2 8 2 17 2" xfId="29362"/>
    <cellStyle name="Entrada 2 8 2 18" xfId="494"/>
    <cellStyle name="Entrada 2 8 2 18 2" xfId="23800"/>
    <cellStyle name="Entrada 2 8 2 19" xfId="45100"/>
    <cellStyle name="Entrada 2 8 2 19 2" xfId="42270"/>
    <cellStyle name="Entrada 2 8 2 2" xfId="30522"/>
    <cellStyle name="Entrada 2 8 2 2 10" xfId="62"/>
    <cellStyle name="Entrada 2 8 2 2 10 2" xfId="33054"/>
    <cellStyle name="Entrada 2 8 2 2 11" xfId="22260"/>
    <cellStyle name="Entrada 2 8 2 2 11 2" xfId="49613"/>
    <cellStyle name="Entrada 2 8 2 2 12" xfId="39723"/>
    <cellStyle name="Entrada 2 8 2 2 12 2" xfId="10214"/>
    <cellStyle name="Entrada 2 8 2 2 13" xfId="51902"/>
    <cellStyle name="Entrada 2 8 2 2 13 2" xfId="51851"/>
    <cellStyle name="Entrada 2 8 2 2 14" xfId="16780"/>
    <cellStyle name="Entrada 2 8 2 2 14 2" xfId="29017"/>
    <cellStyle name="Entrada 2 8 2 2 15" xfId="35686"/>
    <cellStyle name="Entrada 2 8 2 2 15 2" xfId="28318"/>
    <cellStyle name="Entrada 2 8 2 2 16" xfId="16335"/>
    <cellStyle name="Entrada 2 8 2 2 16 2" xfId="1584"/>
    <cellStyle name="Entrada 2 8 2 2 17" xfId="15080"/>
    <cellStyle name="Entrada 2 8 2 2 17 2" xfId="24381"/>
    <cellStyle name="Entrada 2 8 2 2 18" xfId="28954"/>
    <cellStyle name="Entrada 2 8 2 2 18 2" xfId="11027"/>
    <cellStyle name="Entrada 2 8 2 2 19" xfId="19499"/>
    <cellStyle name="Entrada 2 8 2 2 19 2" xfId="40952"/>
    <cellStyle name="Entrada 2 8 2 2 2" xfId="51568"/>
    <cellStyle name="Entrada 2 8 2 2 2 2" xfId="1230"/>
    <cellStyle name="Entrada 2 8 2 2 20" xfId="39323"/>
    <cellStyle name="Entrada 2 8 2 2 20 2" xfId="18259"/>
    <cellStyle name="Entrada 2 8 2 2 21" xfId="23750"/>
    <cellStyle name="Entrada 2 8 2 2 21 2" xfId="11041"/>
    <cellStyle name="Entrada 2 8 2 2 22" xfId="49201"/>
    <cellStyle name="Entrada 2 8 2 2 22 2" xfId="10343"/>
    <cellStyle name="Entrada 2 8 2 2 23" xfId="6033"/>
    <cellStyle name="Entrada 2 8 2 2 23 2" xfId="34965"/>
    <cellStyle name="Entrada 2 8 2 2 24" xfId="5768"/>
    <cellStyle name="Entrada 2 8 2 2 24 2" xfId="11476"/>
    <cellStyle name="Entrada 2 8 2 2 25" xfId="34205"/>
    <cellStyle name="Entrada 2 8 2 2 25 2" xfId="19144"/>
    <cellStyle name="Entrada 2 8 2 2 26" xfId="15295"/>
    <cellStyle name="Entrada 2 8 2 2 26 2" xfId="12860"/>
    <cellStyle name="Entrada 2 8 2 2 27" xfId="48208"/>
    <cellStyle name="Entrada 2 8 2 2 27 2" xfId="10793"/>
    <cellStyle name="Entrada 2 8 2 2 28" xfId="35248"/>
    <cellStyle name="Entrada 2 8 2 2 28 2" xfId="10229"/>
    <cellStyle name="Entrada 2 8 2 2 29" xfId="26512"/>
    <cellStyle name="Entrada 2 8 2 2 29 2" xfId="34341"/>
    <cellStyle name="Entrada 2 8 2 2 3" xfId="32933"/>
    <cellStyle name="Entrada 2 8 2 2 3 2" xfId="11854"/>
    <cellStyle name="Entrada 2 8 2 2 30" xfId="18125"/>
    <cellStyle name="Entrada 2 8 2 2 4" xfId="12759"/>
    <cellStyle name="Entrada 2 8 2 2 4 2" xfId="4314"/>
    <cellStyle name="Entrada 2 8 2 2 5" xfId="41285"/>
    <cellStyle name="Entrada 2 8 2 2 5 2" xfId="36463"/>
    <cellStyle name="Entrada 2 8 2 2 6" xfId="8458"/>
    <cellStyle name="Entrada 2 8 2 2 6 2" xfId="41428"/>
    <cellStyle name="Entrada 2 8 2 2 7" xfId="6083"/>
    <cellStyle name="Entrada 2 8 2 2 7 2" xfId="31203"/>
    <cellStyle name="Entrada 2 8 2 2 8" xfId="42868"/>
    <cellStyle name="Entrada 2 8 2 2 8 2" xfId="21032"/>
    <cellStyle name="Entrada 2 8 2 2 9" xfId="34486"/>
    <cellStyle name="Entrada 2 8 2 2 9 2" xfId="27222"/>
    <cellStyle name="Entrada 2 8 2 20" xfId="4435"/>
    <cellStyle name="Entrada 2 8 2 20 2" xfId="43357"/>
    <cellStyle name="Entrada 2 8 2 21" xfId="7042"/>
    <cellStyle name="Entrada 2 8 2 21 2" xfId="9348"/>
    <cellStyle name="Entrada 2 8 2 22" xfId="11426"/>
    <cellStyle name="Entrada 2 8 2 22 2" xfId="1682"/>
    <cellStyle name="Entrada 2 8 2 23" xfId="5277"/>
    <cellStyle name="Entrada 2 8 2 23 2" xfId="4332"/>
    <cellStyle name="Entrada 2 8 2 24" xfId="18207"/>
    <cellStyle name="Entrada 2 8 2 24 2" xfId="6574"/>
    <cellStyle name="Entrada 2 8 2 25" xfId="40702"/>
    <cellStyle name="Entrada 2 8 2 25 2" xfId="5348"/>
    <cellStyle name="Entrada 2 8 2 26" xfId="2151"/>
    <cellStyle name="Entrada 2 8 2 26 2" xfId="15372"/>
    <cellStyle name="Entrada 2 8 2 27" xfId="43315"/>
    <cellStyle name="Entrada 2 8 2 27 2" xfId="23957"/>
    <cellStyle name="Entrada 2 8 2 28" xfId="49738"/>
    <cellStyle name="Entrada 2 8 2 28 2" xfId="16849"/>
    <cellStyle name="Entrada 2 8 2 29" xfId="8799"/>
    <cellStyle name="Entrada 2 8 2 29 2" xfId="11396"/>
    <cellStyle name="Entrada 2 8 2 3" xfId="3202"/>
    <cellStyle name="Entrada 2 8 2 3 2" xfId="8718"/>
    <cellStyle name="Entrada 2 8 2 30" xfId="9136"/>
    <cellStyle name="Entrada 2 8 2 30 2" xfId="36215"/>
    <cellStyle name="Entrada 2 8 2 31" xfId="38995"/>
    <cellStyle name="Entrada 2 8 2 4" xfId="13089"/>
    <cellStyle name="Entrada 2 8 2 4 2" xfId="42140"/>
    <cellStyle name="Entrada 2 8 2 5" xfId="34105"/>
    <cellStyle name="Entrada 2 8 2 5 2" xfId="9911"/>
    <cellStyle name="Entrada 2 8 2 6" xfId="44091"/>
    <cellStyle name="Entrada 2 8 2 6 2" xfId="29025"/>
    <cellStyle name="Entrada 2 8 2 7" xfId="7460"/>
    <cellStyle name="Entrada 2 8 2 7 2" xfId="49841"/>
    <cellStyle name="Entrada 2 8 2 8" xfId="34772"/>
    <cellStyle name="Entrada 2 8 2 8 2" xfId="28272"/>
    <cellStyle name="Entrada 2 8 2 9" xfId="30484"/>
    <cellStyle name="Entrada 2 8 2 9 2" xfId="34344"/>
    <cellStyle name="Entrada 2 8 20" xfId="27898"/>
    <cellStyle name="Entrada 2 8 20 2" xfId="26491"/>
    <cellStyle name="Entrada 2 8 21" xfId="45696"/>
    <cellStyle name="Entrada 2 8 21 2" xfId="23811"/>
    <cellStyle name="Entrada 2 8 22" xfId="915"/>
    <cellStyle name="Entrada 2 8 22 2" xfId="47312"/>
    <cellStyle name="Entrada 2 8 23" xfId="15130"/>
    <cellStyle name="Entrada 2 8 23 2" xfId="17144"/>
    <cellStyle name="Entrada 2 8 24" xfId="49710"/>
    <cellStyle name="Entrada 2 8 24 2" xfId="18914"/>
    <cellStyle name="Entrada 2 8 25" xfId="49453"/>
    <cellStyle name="Entrada 2 8 25 2" xfId="14852"/>
    <cellStyle name="Entrada 2 8 26" xfId="18521"/>
    <cellStyle name="Entrada 2 8 26 2" xfId="5053"/>
    <cellStyle name="Entrada 2 8 27" xfId="11480"/>
    <cellStyle name="Entrada 2 8 27 2" xfId="14059"/>
    <cellStyle name="Entrada 2 8 28" xfId="38676"/>
    <cellStyle name="Entrada 2 8 28 2" xfId="7008"/>
    <cellStyle name="Entrada 2 8 29" xfId="9148"/>
    <cellStyle name="Entrada 2 8 29 2" xfId="10454"/>
    <cellStyle name="Entrada 2 8 3" xfId="14708"/>
    <cellStyle name="Entrada 2 8 3 10" xfId="33921"/>
    <cellStyle name="Entrada 2 8 3 10 2" xfId="52197"/>
    <cellStyle name="Entrada 2 8 3 11" xfId="16015"/>
    <cellStyle name="Entrada 2 8 3 11 2" xfId="26500"/>
    <cellStyle name="Entrada 2 8 3 12" xfId="13441"/>
    <cellStyle name="Entrada 2 8 3 12 2" xfId="7711"/>
    <cellStyle name="Entrada 2 8 3 13" xfId="46971"/>
    <cellStyle name="Entrada 2 8 3 13 2" xfId="31446"/>
    <cellStyle name="Entrada 2 8 3 14" xfId="37699"/>
    <cellStyle name="Entrada 2 8 3 14 2" xfId="39626"/>
    <cellStyle name="Entrada 2 8 3 15" xfId="51726"/>
    <cellStyle name="Entrada 2 8 3 15 2" xfId="944"/>
    <cellStyle name="Entrada 2 8 3 16" xfId="21533"/>
    <cellStyle name="Entrada 2 8 3 16 2" xfId="42068"/>
    <cellStyle name="Entrada 2 8 3 17" xfId="39067"/>
    <cellStyle name="Entrada 2 8 3 17 2" xfId="51019"/>
    <cellStyle name="Entrada 2 8 3 18" xfId="45725"/>
    <cellStyle name="Entrada 2 8 3 18 2" xfId="52778"/>
    <cellStyle name="Entrada 2 8 3 19" xfId="40004"/>
    <cellStyle name="Entrada 2 8 3 19 2" xfId="6939"/>
    <cellStyle name="Entrada 2 8 3 2" xfId="32622"/>
    <cellStyle name="Entrada 2 8 3 2 2" xfId="26314"/>
    <cellStyle name="Entrada 2 8 3 20" xfId="48231"/>
    <cellStyle name="Entrada 2 8 3 20 2" xfId="34625"/>
    <cellStyle name="Entrada 2 8 3 21" xfId="26642"/>
    <cellStyle name="Entrada 2 8 3 21 2" xfId="2915"/>
    <cellStyle name="Entrada 2 8 3 22" xfId="40674"/>
    <cellStyle name="Entrada 2 8 3 22 2" xfId="37225"/>
    <cellStyle name="Entrada 2 8 3 23" xfId="1279"/>
    <cellStyle name="Entrada 2 8 3 23 2" xfId="305"/>
    <cellStyle name="Entrada 2 8 3 24" xfId="22135"/>
    <cellStyle name="Entrada 2 8 3 24 2" xfId="9847"/>
    <cellStyle name="Entrada 2 8 3 25" xfId="18682"/>
    <cellStyle name="Entrada 2 8 3 25 2" xfId="49551"/>
    <cellStyle name="Entrada 2 8 3 26" xfId="4353"/>
    <cellStyle name="Entrada 2 8 3 26 2" xfId="6989"/>
    <cellStyle name="Entrada 2 8 3 27" xfId="41153"/>
    <cellStyle name="Entrada 2 8 3 27 2" xfId="48765"/>
    <cellStyle name="Entrada 2 8 3 28" xfId="45426"/>
    <cellStyle name="Entrada 2 8 3 28 2" xfId="21696"/>
    <cellStyle name="Entrada 2 8 3 29" xfId="7566"/>
    <cellStyle name="Entrada 2 8 3 29 2" xfId="5906"/>
    <cellStyle name="Entrada 2 8 3 3" xfId="48648"/>
    <cellStyle name="Entrada 2 8 3 3 2" xfId="19376"/>
    <cellStyle name="Entrada 2 8 3 30" xfId="33556"/>
    <cellStyle name="Entrada 2 8 3 4" xfId="6054"/>
    <cellStyle name="Entrada 2 8 3 4 2" xfId="30252"/>
    <cellStyle name="Entrada 2 8 3 5" xfId="46068"/>
    <cellStyle name="Entrada 2 8 3 5 2" xfId="4256"/>
    <cellStyle name="Entrada 2 8 3 6" xfId="8033"/>
    <cellStyle name="Entrada 2 8 3 6 2" xfId="40089"/>
    <cellStyle name="Entrada 2 8 3 7" xfId="31577"/>
    <cellStyle name="Entrada 2 8 3 7 2" xfId="44619"/>
    <cellStyle name="Entrada 2 8 3 8" xfId="37994"/>
    <cellStyle name="Entrada 2 8 3 8 2" xfId="36858"/>
    <cellStyle name="Entrada 2 8 3 9" xfId="34092"/>
    <cellStyle name="Entrada 2 8 3 9 2" xfId="39764"/>
    <cellStyle name="Entrada 2 8 30" xfId="42190"/>
    <cellStyle name="Entrada 2 8 30 2" xfId="37110"/>
    <cellStyle name="Entrada 2 8 31" xfId="35151"/>
    <cellStyle name="Entrada 2 8 31 2" xfId="12843"/>
    <cellStyle name="Entrada 2 8 32" xfId="45035"/>
    <cellStyle name="Entrada 2 8 4" xfId="13973"/>
    <cellStyle name="Entrada 2 8 4 2" xfId="4114"/>
    <cellStyle name="Entrada 2 8 5" xfId="41905"/>
    <cellStyle name="Entrada 2 8 5 2" xfId="24358"/>
    <cellStyle name="Entrada 2 8 6" xfId="7694"/>
    <cellStyle name="Entrada 2 8 6 2" xfId="14969"/>
    <cellStyle name="Entrada 2 8 7" xfId="45287"/>
    <cellStyle name="Entrada 2 8 7 2" xfId="17657"/>
    <cellStyle name="Entrada 2 8 8" xfId="49837"/>
    <cellStyle name="Entrada 2 8 8 2" xfId="39825"/>
    <cellStyle name="Entrada 2 8 9" xfId="30154"/>
    <cellStyle name="Entrada 2 8 9 2" xfId="6154"/>
    <cellStyle name="Entrada 2 9" xfId="51109"/>
    <cellStyle name="Entrada 2 9 10" xfId="47510"/>
    <cellStyle name="Entrada 2 9 10 2" xfId="12783"/>
    <cellStyle name="Entrada 2 9 11" xfId="11632"/>
    <cellStyle name="Entrada 2 9 11 2" xfId="38991"/>
    <cellStyle name="Entrada 2 9 12" xfId="18471"/>
    <cellStyle name="Entrada 2 9 12 2" xfId="12911"/>
    <cellStyle name="Entrada 2 9 13" xfId="48062"/>
    <cellStyle name="Entrada 2 9 13 2" xfId="47696"/>
    <cellStyle name="Entrada 2 9 14" xfId="31798"/>
    <cellStyle name="Entrada 2 9 14 2" xfId="23617"/>
    <cellStyle name="Entrada 2 9 15" xfId="5725"/>
    <cellStyle name="Entrada 2 9 15 2" xfId="49664"/>
    <cellStyle name="Entrada 2 9 16" xfId="39423"/>
    <cellStyle name="Entrada 2 9 16 2" xfId="37214"/>
    <cellStyle name="Entrada 2 9 17" xfId="7302"/>
    <cellStyle name="Entrada 2 9 17 2" xfId="45009"/>
    <cellStyle name="Entrada 2 9 18" xfId="32523"/>
    <cellStyle name="Entrada 2 9 18 2" xfId="36316"/>
    <cellStyle name="Entrada 2 9 19" xfId="28013"/>
    <cellStyle name="Entrada 2 9 19 2" xfId="50267"/>
    <cellStyle name="Entrada 2 9 2" xfId="36054"/>
    <cellStyle name="Entrada 2 9 2 10" xfId="3861"/>
    <cellStyle name="Entrada 2 9 2 10 2" xfId="32492"/>
    <cellStyle name="Entrada 2 9 2 11" xfId="47563"/>
    <cellStyle name="Entrada 2 9 2 11 2" xfId="41265"/>
    <cellStyle name="Entrada 2 9 2 12" xfId="18425"/>
    <cellStyle name="Entrada 2 9 2 12 2" xfId="4624"/>
    <cellStyle name="Entrada 2 9 2 13" xfId="2886"/>
    <cellStyle name="Entrada 2 9 2 13 2" xfId="46156"/>
    <cellStyle name="Entrada 2 9 2 14" xfId="3324"/>
    <cellStyle name="Entrada 2 9 2 14 2" xfId="25293"/>
    <cellStyle name="Entrada 2 9 2 15" xfId="36853"/>
    <cellStyle name="Entrada 2 9 2 15 2" xfId="36104"/>
    <cellStyle name="Entrada 2 9 2 16" xfId="1961"/>
    <cellStyle name="Entrada 2 9 2 16 2" xfId="6693"/>
    <cellStyle name="Entrada 2 9 2 17" xfId="831"/>
    <cellStyle name="Entrada 2 9 2 17 2" xfId="7251"/>
    <cellStyle name="Entrada 2 9 2 18" xfId="41774"/>
    <cellStyle name="Entrada 2 9 2 18 2" xfId="51166"/>
    <cellStyle name="Entrada 2 9 2 19" xfId="37163"/>
    <cellStyle name="Entrada 2 9 2 19 2" xfId="53215"/>
    <cellStyle name="Entrada 2 9 2 2" xfId="3871"/>
    <cellStyle name="Entrada 2 9 2 2 2" xfId="15033"/>
    <cellStyle name="Entrada 2 9 2 20" xfId="15602"/>
    <cellStyle name="Entrada 2 9 2 20 2" xfId="41457"/>
    <cellStyle name="Entrada 2 9 2 21" xfId="16450"/>
    <cellStyle name="Entrada 2 9 2 21 2" xfId="31909"/>
    <cellStyle name="Entrada 2 9 2 22" xfId="46340"/>
    <cellStyle name="Entrada 2 9 2 22 2" xfId="39800"/>
    <cellStyle name="Entrada 2 9 2 23" xfId="26176"/>
    <cellStyle name="Entrada 2 9 2 23 2" xfId="21593"/>
    <cellStyle name="Entrada 2 9 2 24" xfId="5119"/>
    <cellStyle name="Entrada 2 9 2 24 2" xfId="29611"/>
    <cellStyle name="Entrada 2 9 2 25" xfId="5825"/>
    <cellStyle name="Entrada 2 9 2 25 2" xfId="32459"/>
    <cellStyle name="Entrada 2 9 2 26" xfId="14516"/>
    <cellStyle name="Entrada 2 9 2 26 2" xfId="3135"/>
    <cellStyle name="Entrada 2 9 2 27" xfId="49743"/>
    <cellStyle name="Entrada 2 9 2 27 2" xfId="13338"/>
    <cellStyle name="Entrada 2 9 2 28" xfId="36214"/>
    <cellStyle name="Entrada 2 9 2 28 2" xfId="42725"/>
    <cellStyle name="Entrada 2 9 2 29" xfId="20975"/>
    <cellStyle name="Entrada 2 9 2 29 2" xfId="21246"/>
    <cellStyle name="Entrada 2 9 2 3" xfId="1270"/>
    <cellStyle name="Entrada 2 9 2 3 2" xfId="7058"/>
    <cellStyle name="Entrada 2 9 2 30" xfId="11642"/>
    <cellStyle name="Entrada 2 9 2 4" xfId="4973"/>
    <cellStyle name="Entrada 2 9 2 4 2" xfId="5489"/>
    <cellStyle name="Entrada 2 9 2 5" xfId="25163"/>
    <cellStyle name="Entrada 2 9 2 5 2" xfId="9231"/>
    <cellStyle name="Entrada 2 9 2 6" xfId="30082"/>
    <cellStyle name="Entrada 2 9 2 6 2" xfId="38427"/>
    <cellStyle name="Entrada 2 9 2 7" xfId="39690"/>
    <cellStyle name="Entrada 2 9 2 7 2" xfId="14950"/>
    <cellStyle name="Entrada 2 9 2 8" xfId="32429"/>
    <cellStyle name="Entrada 2 9 2 8 2" xfId="18874"/>
    <cellStyle name="Entrada 2 9 2 9" xfId="51180"/>
    <cellStyle name="Entrada 2 9 2 9 2" xfId="8664"/>
    <cellStyle name="Entrada 2 9 20" xfId="47754"/>
    <cellStyle name="Entrada 2 9 20 2" xfId="42538"/>
    <cellStyle name="Entrada 2 9 21" xfId="40697"/>
    <cellStyle name="Entrada 2 9 21 2" xfId="34224"/>
    <cellStyle name="Entrada 2 9 22" xfId="5524"/>
    <cellStyle name="Entrada 2 9 22 2" xfId="42338"/>
    <cellStyle name="Entrada 2 9 23" xfId="8926"/>
    <cellStyle name="Entrada 2 9 23 2" xfId="48783"/>
    <cellStyle name="Entrada 2 9 24" xfId="17971"/>
    <cellStyle name="Entrada 2 9 24 2" xfId="48025"/>
    <cellStyle name="Entrada 2 9 25" xfId="20081"/>
    <cellStyle name="Entrada 2 9 25 2" xfId="43929"/>
    <cellStyle name="Entrada 2 9 26" xfId="38841"/>
    <cellStyle name="Entrada 2 9 26 2" xfId="44995"/>
    <cellStyle name="Entrada 2 9 27" xfId="11849"/>
    <cellStyle name="Entrada 2 9 27 2" xfId="15828"/>
    <cellStyle name="Entrada 2 9 28" xfId="32932"/>
    <cellStyle name="Entrada 2 9 28 2" xfId="35430"/>
    <cellStyle name="Entrada 2 9 29" xfId="30037"/>
    <cellStyle name="Entrada 2 9 29 2" xfId="46398"/>
    <cellStyle name="Entrada 2 9 3" xfId="10910"/>
    <cellStyle name="Entrada 2 9 3 2" xfId="19298"/>
    <cellStyle name="Entrada 2 9 30" xfId="6651"/>
    <cellStyle name="Entrada 2 9 30 2" xfId="35755"/>
    <cellStyle name="Entrada 2 9 31" xfId="20798"/>
    <cellStyle name="Entrada 2 9 4" xfId="34949"/>
    <cellStyle name="Entrada 2 9 4 2" xfId="14429"/>
    <cellStyle name="Entrada 2 9 5" xfId="36063"/>
    <cellStyle name="Entrada 2 9 5 2" xfId="52099"/>
    <cellStyle name="Entrada 2 9 6" xfId="17700"/>
    <cellStyle name="Entrada 2 9 6 2" xfId="11959"/>
    <cellStyle name="Entrada 2 9 7" xfId="35423"/>
    <cellStyle name="Entrada 2 9 7 2" xfId="33929"/>
    <cellStyle name="Entrada 2 9 8" xfId="2076"/>
    <cellStyle name="Entrada 2 9 8 2" xfId="50692"/>
    <cellStyle name="Entrada 2 9 9" xfId="5691"/>
    <cellStyle name="Entrada 2 9 9 2" xfId="34632"/>
    <cellStyle name="Entrada 2_Penasquito - Sulphide" xfId="2722"/>
    <cellStyle name="Entrada 20" xfId="33087"/>
    <cellStyle name="Entrada 20 2" xfId="32054"/>
    <cellStyle name="Entrada 20 3" xfId="18251"/>
    <cellStyle name="Entrada 21" xfId="16900"/>
    <cellStyle name="Entrada 21 2" xfId="14276"/>
    <cellStyle name="Entrada 21 3" xfId="36931"/>
    <cellStyle name="Entrada 22" xfId="1661"/>
    <cellStyle name="Entrada 22 2" xfId="41080"/>
    <cellStyle name="Entrada 22 3" xfId="50884"/>
    <cellStyle name="Entrada 23" xfId="6580"/>
    <cellStyle name="Entrada 23 2" xfId="28464"/>
    <cellStyle name="Entrada 23 3" xfId="44453"/>
    <cellStyle name="Entrada 24" xfId="41408"/>
    <cellStyle name="Entrada 24 2" xfId="35012"/>
    <cellStyle name="Entrada 24 3" xfId="28610"/>
    <cellStyle name="Entrada 25" xfId="8906"/>
    <cellStyle name="Entrada 25 2" xfId="42502"/>
    <cellStyle name="Entrada 25 3" xfId="34032"/>
    <cellStyle name="Entrada 26" xfId="12412"/>
    <cellStyle name="Entrada 26 2" xfId="29277"/>
    <cellStyle name="Entrada 26 3" xfId="47945"/>
    <cellStyle name="Entrada 27" xfId="24220"/>
    <cellStyle name="Entrada 27 2" xfId="46074"/>
    <cellStyle name="Entrada 27 3" xfId="7626"/>
    <cellStyle name="Entrada 28" xfId="34543"/>
    <cellStyle name="Entrada 28 2" xfId="11441"/>
    <cellStyle name="Entrada 28 3" xfId="15839"/>
    <cellStyle name="Entrada 29" xfId="8268"/>
    <cellStyle name="Entrada 29 2" xfId="48425"/>
    <cellStyle name="Entrada 29 3" xfId="37033"/>
    <cellStyle name="Entrada 3" xfId="31351"/>
    <cellStyle name="Entrada 3 10" xfId="38783"/>
    <cellStyle name="Entrada 3 10 2" xfId="47926"/>
    <cellStyle name="Entrada 3 10 2 2" xfId="19744"/>
    <cellStyle name="Entrada 3 10 2 3" xfId="48939"/>
    <cellStyle name="Entrada 3 10 3" xfId="40879"/>
    <cellStyle name="Entrada 3 10 4" xfId="36583"/>
    <cellStyle name="Entrada 3 11" xfId="41981"/>
    <cellStyle name="Entrada 3 11 2" xfId="45054"/>
    <cellStyle name="Entrada 3 11 2 2" xfId="34270"/>
    <cellStyle name="Entrada 3 11 2 3" xfId="15186"/>
    <cellStyle name="Entrada 3 11 3" xfId="22573"/>
    <cellStyle name="Entrada 3 11 4" xfId="39313"/>
    <cellStyle name="Entrada 3 12" xfId="33564"/>
    <cellStyle name="Entrada 3 12 2" xfId="14608"/>
    <cellStyle name="Entrada 3 12 2 2" xfId="13384"/>
    <cellStyle name="Entrada 3 12 2 3" xfId="16370"/>
    <cellStyle name="Entrada 3 12 3" xfId="29907"/>
    <cellStyle name="Entrada 3 12 4" xfId="13339"/>
    <cellStyle name="Entrada 3 13" xfId="24448"/>
    <cellStyle name="Entrada 3 13 2" xfId="3542"/>
    <cellStyle name="Entrada 3 13 2 2" xfId="10974"/>
    <cellStyle name="Entrada 3 13 2 3" xfId="19860"/>
    <cellStyle name="Entrada 3 13 3" xfId="48327"/>
    <cellStyle name="Entrada 3 13 4" xfId="16030"/>
    <cellStyle name="Entrada 3 14" xfId="8107"/>
    <cellStyle name="Entrada 3 14 2" xfId="42670"/>
    <cellStyle name="Entrada 3 14 2 2" xfId="7170"/>
    <cellStyle name="Entrada 3 14 2 3" xfId="31939"/>
    <cellStyle name="Entrada 3 14 3" xfId="34037"/>
    <cellStyle name="Entrada 3 14 4" xfId="5304"/>
    <cellStyle name="Entrada 3 15" xfId="53123"/>
    <cellStyle name="Entrada 3 15 2" xfId="14810"/>
    <cellStyle name="Entrada 3 15 2 2" xfId="30191"/>
    <cellStyle name="Entrada 3 15 2 3" xfId="34638"/>
    <cellStyle name="Entrada 3 15 3" xfId="14186"/>
    <cellStyle name="Entrada 3 15 4" xfId="48561"/>
    <cellStyle name="Entrada 3 16" xfId="36838"/>
    <cellStyle name="Entrada 3 16 2" xfId="52135"/>
    <cellStyle name="Entrada 3 16 2 2" xfId="16973"/>
    <cellStyle name="Entrada 3 16 2 3" xfId="4251"/>
    <cellStyle name="Entrada 3 16 3" xfId="5693"/>
    <cellStyle name="Entrada 3 16 4" xfId="42263"/>
    <cellStyle name="Entrada 3 17" xfId="9635"/>
    <cellStyle name="Entrada 3 17 2" xfId="1392"/>
    <cellStyle name="Entrada 3 17 2 2" xfId="28351"/>
    <cellStyle name="Entrada 3 17 2 3" xfId="30327"/>
    <cellStyle name="Entrada 3 17 3" xfId="23522"/>
    <cellStyle name="Entrada 3 17 4" xfId="22713"/>
    <cellStyle name="Entrada 3 18" xfId="36121"/>
    <cellStyle name="Entrada 3 18 2" xfId="48313"/>
    <cellStyle name="Entrada 3 18 2 2" xfId="31768"/>
    <cellStyle name="Entrada 3 18 2 3" xfId="21976"/>
    <cellStyle name="Entrada 3 18 3" xfId="7669"/>
    <cellStyle name="Entrada 3 18 4" xfId="8142"/>
    <cellStyle name="Entrada 3 19" xfId="35992"/>
    <cellStyle name="Entrada 3 19 2" xfId="47532"/>
    <cellStyle name="Entrada 3 19 2 2" xfId="550"/>
    <cellStyle name="Entrada 3 19 2 3" xfId="10678"/>
    <cellStyle name="Entrada 3 19 3" xfId="48510"/>
    <cellStyle name="Entrada 3 19 4" xfId="31137"/>
    <cellStyle name="Entrada 3 2" xfId="35908"/>
    <cellStyle name="Entrada 3 2 2" xfId="7027"/>
    <cellStyle name="Entrada 3 2 2 2" xfId="36794"/>
    <cellStyle name="Entrada 3 2 2 3" xfId="51326"/>
    <cellStyle name="Entrada 3 2 3" xfId="1385"/>
    <cellStyle name="Entrada 3 2 4" xfId="7483"/>
    <cellStyle name="Entrada 3 20" xfId="7196"/>
    <cellStyle name="Entrada 3 20 2" xfId="29804"/>
    <cellStyle name="Entrada 3 20 2 2" xfId="46353"/>
    <cellStyle name="Entrada 3 20 2 3" xfId="41538"/>
    <cellStyle name="Entrada 3 20 3" xfId="28529"/>
    <cellStyle name="Entrada 3 20 4" xfId="16618"/>
    <cellStyle name="Entrada 3 21" xfId="38703"/>
    <cellStyle name="Entrada 3 21 2" xfId="3117"/>
    <cellStyle name="Entrada 3 21 3" xfId="26664"/>
    <cellStyle name="Entrada 3 22" xfId="41713"/>
    <cellStyle name="Entrada 3 23" xfId="113"/>
    <cellStyle name="Entrada 3 24" xfId="41843"/>
    <cellStyle name="Entrada 3 3" xfId="4158"/>
    <cellStyle name="Entrada 3 3 2" xfId="7228"/>
    <cellStyle name="Entrada 3 3 2 2" xfId="36079"/>
    <cellStyle name="Entrada 3 3 2 3" xfId="3267"/>
    <cellStyle name="Entrada 3 3 3" xfId="45633"/>
    <cellStyle name="Entrada 3 3 4" xfId="49193"/>
    <cellStyle name="Entrada 3 4" xfId="23813"/>
    <cellStyle name="Entrada 3 4 2" xfId="44500"/>
    <cellStyle name="Entrada 3 4 2 2" xfId="45065"/>
    <cellStyle name="Entrada 3 4 2 3" xfId="42023"/>
    <cellStyle name="Entrada 3 4 3" xfId="39595"/>
    <cellStyle name="Entrada 3 4 4" xfId="6314"/>
    <cellStyle name="Entrada 3 5" xfId="7549"/>
    <cellStyle name="Entrada 3 5 2" xfId="39484"/>
    <cellStyle name="Entrada 3 5 2 2" xfId="11208"/>
    <cellStyle name="Entrada 3 5 2 3" xfId="6787"/>
    <cellStyle name="Entrada 3 5 3" xfId="19552"/>
    <cellStyle name="Entrada 3 5 4" xfId="6291"/>
    <cellStyle name="Entrada 3 6" xfId="20791"/>
    <cellStyle name="Entrada 3 6 2" xfId="43086"/>
    <cellStyle name="Entrada 3 6 2 2" xfId="15442"/>
    <cellStyle name="Entrada 3 6 2 3" xfId="51572"/>
    <cellStyle name="Entrada 3 6 3" xfId="42648"/>
    <cellStyle name="Entrada 3 6 4" xfId="5343"/>
    <cellStyle name="Entrada 3 7" xfId="34094"/>
    <cellStyle name="Entrada 3 7 2" xfId="2529"/>
    <cellStyle name="Entrada 3 7 2 2" xfId="18094"/>
    <cellStyle name="Entrada 3 7 2 3" xfId="7683"/>
    <cellStyle name="Entrada 3 7 3" xfId="42551"/>
    <cellStyle name="Entrada 3 7 4" xfId="42111"/>
    <cellStyle name="Entrada 3 8" xfId="16425"/>
    <cellStyle name="Entrada 3 8 2" xfId="34331"/>
    <cellStyle name="Entrada 3 8 2 2" xfId="47936"/>
    <cellStyle name="Entrada 3 8 2 3" xfId="34619"/>
    <cellStyle name="Entrada 3 8 3" xfId="40299"/>
    <cellStyle name="Entrada 3 8 4" xfId="17551"/>
    <cellStyle name="Entrada 3 9" xfId="50840"/>
    <cellStyle name="Entrada 3 9 2" xfId="36278"/>
    <cellStyle name="Entrada 3 9 2 2" xfId="15800"/>
    <cellStyle name="Entrada 3 9 2 3" xfId="46730"/>
    <cellStyle name="Entrada 3 9 3" xfId="35494"/>
    <cellStyle name="Entrada 3 9 4" xfId="28183"/>
    <cellStyle name="Entrada 30" xfId="15791"/>
    <cellStyle name="Entrada 30 2" xfId="6043"/>
    <cellStyle name="Entrada 30 3" xfId="21448"/>
    <cellStyle name="Entrada 31" xfId="11884"/>
    <cellStyle name="Entrada 31 2" xfId="48567"/>
    <cellStyle name="Entrada 31 3" xfId="49332"/>
    <cellStyle name="Entrada 32" xfId="42220"/>
    <cellStyle name="Entrada 32 2" xfId="28487"/>
    <cellStyle name="Entrada 32 3" xfId="8025"/>
    <cellStyle name="Entrada 33" xfId="4911"/>
    <cellStyle name="Entrada 33 2" xfId="16684"/>
    <cellStyle name="Entrada 33 3" xfId="41366"/>
    <cellStyle name="Entrada 34" xfId="12556"/>
    <cellStyle name="Entrada 34 2" xfId="47196"/>
    <cellStyle name="Entrada 34 3" xfId="3063"/>
    <cellStyle name="Entrada 35" xfId="28902"/>
    <cellStyle name="Entrada 35 2" xfId="20597"/>
    <cellStyle name="Entrada 35 3" xfId="7379"/>
    <cellStyle name="Entrada 36" xfId="33107"/>
    <cellStyle name="Entrada 36 2" xfId="52438"/>
    <cellStyle name="Entrada 36 3" xfId="39477"/>
    <cellStyle name="Entrada 37" xfId="48318"/>
    <cellStyle name="Entrada 37 2" xfId="11846"/>
    <cellStyle name="Entrada 37 3" xfId="2025"/>
    <cellStyle name="Entrada 38" xfId="34015"/>
    <cellStyle name="Entrada 38 2" xfId="50766"/>
    <cellStyle name="Entrada 38 3" xfId="39186"/>
    <cellStyle name="Entrada 39" xfId="18503"/>
    <cellStyle name="Entrada 39 2" xfId="20908"/>
    <cellStyle name="Entrada 39 3" xfId="43722"/>
    <cellStyle name="Entrada 4" xfId="51239"/>
    <cellStyle name="Entrada 4 2" xfId="45682"/>
    <cellStyle name="Entrada 4 2 2" xfId="47493"/>
    <cellStyle name="Entrada 4 2 3" xfId="3298"/>
    <cellStyle name="Entrada 4 3" xfId="378"/>
    <cellStyle name="Entrada 4 4" xfId="19751"/>
    <cellStyle name="Entrada 4 5" xfId="8419"/>
    <cellStyle name="Entrada 40" xfId="50136"/>
    <cellStyle name="Entrada 40 2" xfId="20670"/>
    <cellStyle name="Entrada 40 3" xfId="40307"/>
    <cellStyle name="Entrada 41" xfId="19076"/>
    <cellStyle name="Entrada 41 2" xfId="5187"/>
    <cellStyle name="Entrada 41 3" xfId="31181"/>
    <cellStyle name="Entrada 42" xfId="10093"/>
    <cellStyle name="Entrada 42 2" xfId="5629"/>
    <cellStyle name="Entrada 42 3" xfId="51606"/>
    <cellStyle name="Entrada 43" xfId="12541"/>
    <cellStyle name="Entrada 43 2" xfId="30539"/>
    <cellStyle name="Entrada 43 3" xfId="26879"/>
    <cellStyle name="Entrada 44" xfId="42687"/>
    <cellStyle name="Entrada 44 2" xfId="7034"/>
    <cellStyle name="Entrada 44 3" xfId="13871"/>
    <cellStyle name="Entrada 45" xfId="10330"/>
    <cellStyle name="Entrada 45 2" xfId="35068"/>
    <cellStyle name="Entrada 45 3" xfId="51436"/>
    <cellStyle name="Entrada 46" xfId="32975"/>
    <cellStyle name="Entrada 46 2" xfId="8869"/>
    <cellStyle name="Entrada 46 3" xfId="34088"/>
    <cellStyle name="Entrada 47" xfId="51830"/>
    <cellStyle name="Entrada 47 2" xfId="28199"/>
    <cellStyle name="Entrada 47 3" xfId="25500"/>
    <cellStyle name="Entrada 48" xfId="29780"/>
    <cellStyle name="Entrada 49" xfId="41055"/>
    <cellStyle name="Entrada 5" xfId="1351"/>
    <cellStyle name="Entrada 5 2" xfId="7390"/>
    <cellStyle name="Entrada 5 2 2" xfId="49109"/>
    <cellStyle name="Entrada 5 2 3" xfId="19283"/>
    <cellStyle name="Entrada 5 3" xfId="27409"/>
    <cellStyle name="Entrada 5 4" xfId="16358"/>
    <cellStyle name="Entrada 5 5" xfId="30033"/>
    <cellStyle name="Entrada 6" xfId="51471"/>
    <cellStyle name="Entrada 6 2" xfId="25743"/>
    <cellStyle name="Entrada 6 2 2" xfId="3960"/>
    <cellStyle name="Entrada 6 2 3" xfId="493"/>
    <cellStyle name="Entrada 6 2 4" xfId="39874"/>
    <cellStyle name="Entrada 6 3" xfId="22892"/>
    <cellStyle name="Entrada 6 3 2" xfId="39942"/>
    <cellStyle name="Entrada 6 4" xfId="17141"/>
    <cellStyle name="Entrada 7" xfId="47411"/>
    <cellStyle name="Entrada 7 2" xfId="16355"/>
    <cellStyle name="Entrada 7 2 2" xfId="43078"/>
    <cellStyle name="Entrada 7 3" xfId="30895"/>
    <cellStyle name="Entrada 7 3 2" xfId="36664"/>
    <cellStyle name="Entrada 8" xfId="27722"/>
    <cellStyle name="Entrada 8 2" xfId="52909"/>
    <cellStyle name="Entrada 8 2 2" xfId="788"/>
    <cellStyle name="Entrada 8 3" xfId="6943"/>
    <cellStyle name="Entrada 8 3 2" xfId="33855"/>
    <cellStyle name="Entrada 9" xfId="16750"/>
    <cellStyle name="Entrada 9 2" xfId="46193"/>
    <cellStyle name="Entrada 9 2 2" xfId="34346"/>
    <cellStyle name="Entrada 9 3" xfId="562"/>
    <cellStyle name="Entrada 9 3 2" xfId="17841"/>
    <cellStyle name="Entry" xfId="28110"/>
    <cellStyle name="Entry 2" xfId="7921"/>
    <cellStyle name="Entry 2 2" xfId="19893"/>
    <cellStyle name="Entry 2 3" xfId="32801"/>
    <cellStyle name="Entry 3" xfId="7822"/>
    <cellStyle name="Entry 4" xfId="5298"/>
    <cellStyle name="Estilo 1" xfId="25346"/>
    <cellStyle name="Estilo 1 2" xfId="48666"/>
    <cellStyle name="Estilo 1 2 2" xfId="42330"/>
    <cellStyle name="Estilo 1 2 3" xfId="8768"/>
    <cellStyle name="Estilo 1 3" xfId="13830"/>
    <cellStyle name="Estilo 1 3 2" xfId="26897"/>
    <cellStyle name="Estilo 1 3 3" xfId="19983"/>
    <cellStyle name="Estilo 1 4" xfId="27166"/>
    <cellStyle name="Estilo 1 4 2" xfId="33671"/>
    <cellStyle name="Estilo 1 4 3" xfId="15631"/>
    <cellStyle name="Estilo 1 5" xfId="14664"/>
    <cellStyle name="Estilo 1 5 2" xfId="52087"/>
    <cellStyle name="Estilo 1 5 3" xfId="37520"/>
    <cellStyle name="Estilo 1 6" xfId="3713"/>
    <cellStyle name="Estilo 1 7" xfId="35902"/>
    <cellStyle name="Estilo 1_Cash Cost Real vrs. Budget" xfId="45314"/>
    <cellStyle name="Estilo 2" xfId="13989"/>
    <cellStyle name="Euro" xfId="26131"/>
    <cellStyle name="Euro 10" xfId="12689"/>
    <cellStyle name="Euro 10 2" xfId="27869"/>
    <cellStyle name="Euro 10 3" xfId="7932"/>
    <cellStyle name="Euro 10 4" xfId="24500"/>
    <cellStyle name="Euro 11" xfId="16466"/>
    <cellStyle name="Euro 11 2" xfId="51814"/>
    <cellStyle name="Euro 11 3" xfId="26786"/>
    <cellStyle name="Euro 11 4" xfId="795"/>
    <cellStyle name="Euro 12" xfId="18755"/>
    <cellStyle name="Euro 12 2" xfId="12493"/>
    <cellStyle name="Euro 12 3" xfId="16520"/>
    <cellStyle name="Euro 12 4" xfId="33425"/>
    <cellStyle name="Euro 13" xfId="3360"/>
    <cellStyle name="Euro 13 2" xfId="38920"/>
    <cellStyle name="Euro 13 3" xfId="17717"/>
    <cellStyle name="Euro 13 4" xfId="26304"/>
    <cellStyle name="Euro 14" xfId="42105"/>
    <cellStyle name="Euro 14 2" xfId="47488"/>
    <cellStyle name="Euro 14 3" xfId="16716"/>
    <cellStyle name="Euro 14 4" xfId="38762"/>
    <cellStyle name="Euro 15" xfId="46466"/>
    <cellStyle name="Euro 15 2" xfId="51222"/>
    <cellStyle name="Euro 15 3" xfId="2004"/>
    <cellStyle name="Euro 15 4" xfId="3383"/>
    <cellStyle name="Euro 16" xfId="45785"/>
    <cellStyle name="Euro 16 2" xfId="48515"/>
    <cellStyle name="Euro 16 3" xfId="13491"/>
    <cellStyle name="Euro 16 4" xfId="21601"/>
    <cellStyle name="Euro 17" xfId="20008"/>
    <cellStyle name="Euro 17 2" xfId="29118"/>
    <cellStyle name="Euro 17 3" xfId="40006"/>
    <cellStyle name="Euro 17 4" xfId="26871"/>
    <cellStyle name="Euro 18" xfId="3447"/>
    <cellStyle name="Euro 18 2" xfId="30862"/>
    <cellStyle name="Euro 18 3" xfId="52360"/>
    <cellStyle name="Euro 18 4" xfId="32077"/>
    <cellStyle name="Euro 19" xfId="12079"/>
    <cellStyle name="Euro 19 2" xfId="9848"/>
    <cellStyle name="Euro 19 3" xfId="14041"/>
    <cellStyle name="Euro 19 4" xfId="19220"/>
    <cellStyle name="Euro 2" xfId="43723"/>
    <cellStyle name="Euro 2 10" xfId="7661"/>
    <cellStyle name="Euro 2 10 2" xfId="35650"/>
    <cellStyle name="Euro 2 10 3" xfId="755"/>
    <cellStyle name="Euro 2 11" xfId="28958"/>
    <cellStyle name="Euro 2 11 2" xfId="49240"/>
    <cellStyle name="Euro 2 11 3" xfId="31890"/>
    <cellStyle name="Euro 2 12" xfId="9477"/>
    <cellStyle name="Euro 2 12 2" xfId="28083"/>
    <cellStyle name="Euro 2 12 3" xfId="11651"/>
    <cellStyle name="Euro 2 13" xfId="21935"/>
    <cellStyle name="Euro 2 13 2" xfId="43907"/>
    <cellStyle name="Euro 2 13 3" xfId="27871"/>
    <cellStyle name="Euro 2 14" xfId="24413"/>
    <cellStyle name="Euro 2 14 2" xfId="27471"/>
    <cellStyle name="Euro 2 14 3" xfId="19953"/>
    <cellStyle name="Euro 2 15" xfId="35457"/>
    <cellStyle name="Euro 2 15 2" xfId="33007"/>
    <cellStyle name="Euro 2 15 3" xfId="4007"/>
    <cellStyle name="Euro 2 16" xfId="8752"/>
    <cellStyle name="Euro 2 16 2" xfId="43455"/>
    <cellStyle name="Euro 2 16 3" xfId="43308"/>
    <cellStyle name="Euro 2 17" xfId="33364"/>
    <cellStyle name="Euro 2 17 2" xfId="21907"/>
    <cellStyle name="Euro 2 17 3" xfId="28802"/>
    <cellStyle name="Euro 2 18" xfId="2581"/>
    <cellStyle name="Euro 2 19" xfId="35111"/>
    <cellStyle name="Euro 2 2" xfId="6093"/>
    <cellStyle name="Euro 2 2 2" xfId="39832"/>
    <cellStyle name="Euro 2 2 3" xfId="38599"/>
    <cellStyle name="Euro 2 2 4" xfId="44799"/>
    <cellStyle name="Euro 2 2 5" xfId="12266"/>
    <cellStyle name="Euro 2 20" xfId="51701"/>
    <cellStyle name="Euro 2 21" xfId="20795"/>
    <cellStyle name="Euro 2 3" xfId="2883"/>
    <cellStyle name="Euro 2 3 2" xfId="33952"/>
    <cellStyle name="Euro 2 3 3" xfId="1175"/>
    <cellStyle name="Euro 2 4" xfId="26058"/>
    <cellStyle name="Euro 2 4 2" xfId="45882"/>
    <cellStyle name="Euro 2 4 3" xfId="26575"/>
    <cellStyle name="Euro 2 5" xfId="15963"/>
    <cellStyle name="Euro 2 5 2" xfId="8494"/>
    <cellStyle name="Euro 2 5 3" xfId="30141"/>
    <cellStyle name="Euro 2 6" xfId="48979"/>
    <cellStyle name="Euro 2 6 2" xfId="35727"/>
    <cellStyle name="Euro 2 6 3" xfId="17701"/>
    <cellStyle name="Euro 2 7" xfId="20452"/>
    <cellStyle name="Euro 2 7 2" xfId="26007"/>
    <cellStyle name="Euro 2 7 3" xfId="23441"/>
    <cellStyle name="Euro 2 8" xfId="4714"/>
    <cellStyle name="Euro 2 8 2" xfId="36515"/>
    <cellStyle name="Euro 2 8 3" xfId="1263"/>
    <cellStyle name="Euro 2 9" xfId="29747"/>
    <cellStyle name="Euro 2 9 2" xfId="42649"/>
    <cellStyle name="Euro 2 9 3" xfId="37869"/>
    <cellStyle name="Euro 2_Cash Cost Real vrs. Budget" xfId="22644"/>
    <cellStyle name="Euro 20" xfId="38484"/>
    <cellStyle name="Euro 20 2" xfId="44184"/>
    <cellStyle name="Euro 20 3" xfId="7667"/>
    <cellStyle name="Euro 20 4" xfId="37369"/>
    <cellStyle name="Euro 21" xfId="14353"/>
    <cellStyle name="Euro 21 2" xfId="12515"/>
    <cellStyle name="Euro 21 3" xfId="49386"/>
    <cellStyle name="Euro 21 4" xfId="32434"/>
    <cellStyle name="Euro 22" xfId="25852"/>
    <cellStyle name="Euro 22 2" xfId="50675"/>
    <cellStyle name="Euro 22 3" xfId="13481"/>
    <cellStyle name="Euro 22 4" xfId="52088"/>
    <cellStyle name="Euro 23" xfId="649"/>
    <cellStyle name="Euro 23 2" xfId="47356"/>
    <cellStyle name="Euro 23 3" xfId="29160"/>
    <cellStyle name="Euro 23 4" xfId="17341"/>
    <cellStyle name="Euro 24" xfId="42721"/>
    <cellStyle name="Euro 24 2" xfId="22912"/>
    <cellStyle name="Euro 24 3" xfId="5437"/>
    <cellStyle name="Euro 24 4" xfId="9954"/>
    <cellStyle name="Euro 25" xfId="2378"/>
    <cellStyle name="Euro 25 2" xfId="1755"/>
    <cellStyle name="Euro 25 3" xfId="3579"/>
    <cellStyle name="Euro 25 4" xfId="36640"/>
    <cellStyle name="Euro 26" xfId="9627"/>
    <cellStyle name="Euro 26 2" xfId="3996"/>
    <cellStyle name="Euro 26 3" xfId="46506"/>
    <cellStyle name="Euro 26 4" xfId="14781"/>
    <cellStyle name="Euro 27" xfId="21475"/>
    <cellStyle name="Euro 27 2" xfId="48821"/>
    <cellStyle name="Euro 27 3" xfId="29996"/>
    <cellStyle name="Euro 27 4" xfId="3406"/>
    <cellStyle name="Euro 28" xfId="47461"/>
    <cellStyle name="Euro 28 2" xfId="14097"/>
    <cellStyle name="Euro 28 3" xfId="117"/>
    <cellStyle name="Euro 28 4" xfId="32309"/>
    <cellStyle name="Euro 29" xfId="18906"/>
    <cellStyle name="Euro 29 2" xfId="1747"/>
    <cellStyle name="Euro 29 3" xfId="8255"/>
    <cellStyle name="Euro 29 4" xfId="17960"/>
    <cellStyle name="Euro 3" xfId="6759"/>
    <cellStyle name="Euro 3 10" xfId="12041"/>
    <cellStyle name="Euro 3 10 2" xfId="20923"/>
    <cellStyle name="Euro 3 10 3" xfId="27156"/>
    <cellStyle name="Euro 3 11" xfId="8261"/>
    <cellStyle name="Euro 3 11 2" xfId="37826"/>
    <cellStyle name="Euro 3 11 3" xfId="31687"/>
    <cellStyle name="Euro 3 12" xfId="37428"/>
    <cellStyle name="Euro 3 12 2" xfId="49762"/>
    <cellStyle name="Euro 3 12 3" xfId="14404"/>
    <cellStyle name="Euro 3 13" xfId="24318"/>
    <cellStyle name="Euro 3 13 2" xfId="19055"/>
    <cellStyle name="Euro 3 13 3" xfId="16287"/>
    <cellStyle name="Euro 3 14" xfId="20470"/>
    <cellStyle name="Euro 3 14 2" xfId="30574"/>
    <cellStyle name="Euro 3 14 3" xfId="18286"/>
    <cellStyle name="Euro 3 15" xfId="30304"/>
    <cellStyle name="Euro 3 15 2" xfId="28677"/>
    <cellStyle name="Euro 3 15 3" xfId="18340"/>
    <cellStyle name="Euro 3 16" xfId="34613"/>
    <cellStyle name="Euro 3 16 2" xfId="46522"/>
    <cellStyle name="Euro 3 16 3" xfId="17831"/>
    <cellStyle name="Euro 3 17" xfId="32420"/>
    <cellStyle name="Euro 3 17 2" xfId="11945"/>
    <cellStyle name="Euro 3 17 3" xfId="29796"/>
    <cellStyle name="Euro 3 18" xfId="2764"/>
    <cellStyle name="Euro 3 19" xfId="37698"/>
    <cellStyle name="Euro 3 2" xfId="45525"/>
    <cellStyle name="Euro 3 2 2" xfId="19514"/>
    <cellStyle name="Euro 3 2 3" xfId="37756"/>
    <cellStyle name="Euro 3 2 4" xfId="17078"/>
    <cellStyle name="Euro 3 2 5" xfId="20126"/>
    <cellStyle name="Euro 3 20" xfId="36483"/>
    <cellStyle name="Euro 3 21" xfId="40694"/>
    <cellStyle name="Euro 3 3" xfId="32559"/>
    <cellStyle name="Euro 3 3 2" xfId="43881"/>
    <cellStyle name="Euro 3 3 3" xfId="641"/>
    <cellStyle name="Euro 3 4" xfId="51535"/>
    <cellStyle name="Euro 3 4 2" xfId="420"/>
    <cellStyle name="Euro 3 4 3" xfId="40482"/>
    <cellStyle name="Euro 3 5" xfId="6806"/>
    <cellStyle name="Euro 3 5 2" xfId="8921"/>
    <cellStyle name="Euro 3 5 3" xfId="30303"/>
    <cellStyle name="Euro 3 6" xfId="32614"/>
    <cellStyle name="Euro 3 6 2" xfId="42806"/>
    <cellStyle name="Euro 3 6 3" xfId="6830"/>
    <cellStyle name="Euro 3 7" xfId="3021"/>
    <cellStyle name="Euro 3 7 2" xfId="25173"/>
    <cellStyle name="Euro 3 7 3" xfId="29523"/>
    <cellStyle name="Euro 3 8" xfId="10209"/>
    <cellStyle name="Euro 3 8 2" xfId="853"/>
    <cellStyle name="Euro 3 8 3" xfId="5181"/>
    <cellStyle name="Euro 3 9" xfId="33058"/>
    <cellStyle name="Euro 3 9 2" xfId="9130"/>
    <cellStyle name="Euro 3 9 3" xfId="49465"/>
    <cellStyle name="Euro 3_Cash Cost Real vrs. Budget" xfId="5678"/>
    <cellStyle name="Euro 30" xfId="49350"/>
    <cellStyle name="Euro 30 2" xfId="26775"/>
    <cellStyle name="Euro 30 3" xfId="16836"/>
    <cellStyle name="Euro 30 4" xfId="29837"/>
    <cellStyle name="Euro 31" xfId="28053"/>
    <cellStyle name="Euro 31 2" xfId="44622"/>
    <cellStyle name="Euro 31 2 2" xfId="31353"/>
    <cellStyle name="Euro 31 2 3" xfId="46608"/>
    <cellStyle name="Euro 31 3" xfId="1579"/>
    <cellStyle name="Euro 31 3 2" xfId="2365"/>
    <cellStyle name="Euro 31 3 3" xfId="14768"/>
    <cellStyle name="Euro 31 4" xfId="20400"/>
    <cellStyle name="Euro 31 5" xfId="42636"/>
    <cellStyle name="Euro 31_Cash Cost Real vrs. Budget" xfId="8087"/>
    <cellStyle name="Euro 32" xfId="9813"/>
    <cellStyle name="Euro 32 2" xfId="48220"/>
    <cellStyle name="Euro 32 3" xfId="21863"/>
    <cellStyle name="Euro 33" xfId="41737"/>
    <cellStyle name="Euro 33 2" xfId="33851"/>
    <cellStyle name="Euro 33 3" xfId="4070"/>
    <cellStyle name="Euro 34" xfId="22679"/>
    <cellStyle name="Euro 34 2" xfId="8649"/>
    <cellStyle name="Euro 34 3" xfId="51228"/>
    <cellStyle name="Euro 35" xfId="27633"/>
    <cellStyle name="Euro 35 2" xfId="43148"/>
    <cellStyle name="Euro 35 3" xfId="26783"/>
    <cellStyle name="Euro 36" xfId="13934"/>
    <cellStyle name="Euro 36 2" xfId="34419"/>
    <cellStyle name="Euro 36 3" xfId="49050"/>
    <cellStyle name="Euro 37" xfId="50512"/>
    <cellStyle name="Euro 37 2" xfId="42126"/>
    <cellStyle name="Euro 37 3" xfId="40046"/>
    <cellStyle name="Euro 38" xfId="18895"/>
    <cellStyle name="Euro 38 2" xfId="52356"/>
    <cellStyle name="Euro 38 3" xfId="8496"/>
    <cellStyle name="Euro 39" xfId="28586"/>
    <cellStyle name="Euro 39 2" xfId="49251"/>
    <cellStyle name="Euro 39 3" xfId="18366"/>
    <cellStyle name="Euro 4" xfId="7876"/>
    <cellStyle name="Euro 4 2" xfId="26968"/>
    <cellStyle name="Euro 4 2 2" xfId="40618"/>
    <cellStyle name="Euro 4 2 3" xfId="5252"/>
    <cellStyle name="Euro 4 2 4" xfId="45421"/>
    <cellStyle name="Euro 4 3" xfId="1865"/>
    <cellStyle name="Euro 4 4" xfId="31910"/>
    <cellStyle name="Euro 4 5" xfId="30725"/>
    <cellStyle name="Euro 4 6" xfId="26740"/>
    <cellStyle name="Euro 4_Cash Cost Real vrs. Budget" xfId="11510"/>
    <cellStyle name="Euro 40" xfId="10400"/>
    <cellStyle name="Euro 40 2" xfId="7731"/>
    <cellStyle name="Euro 40 3" xfId="8813"/>
    <cellStyle name="Euro 41" xfId="53107"/>
    <cellStyle name="Euro 41 2" xfId="9198"/>
    <cellStyle name="Euro 41 3" xfId="26357"/>
    <cellStyle name="Euro 42" xfId="16099"/>
    <cellStyle name="Euro 42 2" xfId="12410"/>
    <cellStyle name="Euro 42 3" xfId="16459"/>
    <cellStyle name="Euro 43" xfId="37130"/>
    <cellStyle name="Euro 43 2" xfId="22216"/>
    <cellStyle name="Euro 43 3" xfId="8995"/>
    <cellStyle name="Euro 44" xfId="38603"/>
    <cellStyle name="Euro 44 2" xfId="15897"/>
    <cellStyle name="Euro 44 3" xfId="43850"/>
    <cellStyle name="Euro 45" xfId="24103"/>
    <cellStyle name="Euro 45 2" xfId="38883"/>
    <cellStyle name="Euro 45 3" xfId="11277"/>
    <cellStyle name="Euro 46" xfId="25999"/>
    <cellStyle name="Euro 46 2" xfId="14423"/>
    <cellStyle name="Euro 46 3" xfId="47579"/>
    <cellStyle name="Euro 47" xfId="20528"/>
    <cellStyle name="Euro 47 2" xfId="28146"/>
    <cellStyle name="Euro 47 3" xfId="15326"/>
    <cellStyle name="Euro 48" xfId="21056"/>
    <cellStyle name="Euro 48 2" xfId="111"/>
    <cellStyle name="Euro 48 3" xfId="8584"/>
    <cellStyle name="Euro 49" xfId="48056"/>
    <cellStyle name="Euro 49 2" xfId="903"/>
    <cellStyle name="Euro 49 3" xfId="50501"/>
    <cellStyle name="Euro 5" xfId="34060"/>
    <cellStyle name="Euro 5 2" xfId="1583"/>
    <cellStyle name="Euro 5 2 2" xfId="19485"/>
    <cellStyle name="Euro 5 2 3" xfId="26110"/>
    <cellStyle name="Euro 5 2 4" xfId="41417"/>
    <cellStyle name="Euro 5 3" xfId="36140"/>
    <cellStyle name="Euro 5 4" xfId="36456"/>
    <cellStyle name="Euro 5 5" xfId="27810"/>
    <cellStyle name="Euro 5 6" xfId="6881"/>
    <cellStyle name="Euro 5_Cash Cost Real vrs. Budget" xfId="33045"/>
    <cellStyle name="Euro 50" xfId="31032"/>
    <cellStyle name="Euro 50 2" xfId="40033"/>
    <cellStyle name="Euro 50 3" xfId="46013"/>
    <cellStyle name="Euro 51" xfId="35102"/>
    <cellStyle name="Euro 51 2" xfId="35696"/>
    <cellStyle name="Euro 51 3" xfId="10652"/>
    <cellStyle name="Euro 52" xfId="14769"/>
    <cellStyle name="Euro 52 2" xfId="33916"/>
    <cellStyle name="Euro 52 3" xfId="6226"/>
    <cellStyle name="Euro 53" xfId="8213"/>
    <cellStyle name="Euro 53 2" xfId="29483"/>
    <cellStyle name="Euro 53 3" xfId="13271"/>
    <cellStyle name="Euro 54" xfId="6417"/>
    <cellStyle name="Euro 54 2" xfId="52747"/>
    <cellStyle name="Euro 54 3" xfId="28959"/>
    <cellStyle name="Euro 55" xfId="52387"/>
    <cellStyle name="Euro 55 2" xfId="20466"/>
    <cellStyle name="Euro 55 3" xfId="18124"/>
    <cellStyle name="Euro 56" xfId="5800"/>
    <cellStyle name="Euro 56 2" xfId="17174"/>
    <cellStyle name="Euro 56 3" xfId="11747"/>
    <cellStyle name="Euro 57" xfId="23940"/>
    <cellStyle name="Euro 57 2" xfId="30234"/>
    <cellStyle name="Euro 57 3" xfId="46147"/>
    <cellStyle name="Euro 58" xfId="28409"/>
    <cellStyle name="Euro 58 2" xfId="24993"/>
    <cellStyle name="Euro 58 3" xfId="8128"/>
    <cellStyle name="Euro 59" xfId="34040"/>
    <cellStyle name="Euro 59 2" xfId="17561"/>
    <cellStyle name="Euro 59 3" xfId="25307"/>
    <cellStyle name="Euro 6" xfId="25630"/>
    <cellStyle name="Euro 6 2" xfId="9162"/>
    <cellStyle name="Euro 6 3" xfId="48020"/>
    <cellStyle name="Euro 6 4" xfId="5845"/>
    <cellStyle name="Euro 6 5" xfId="31657"/>
    <cellStyle name="Euro 60" xfId="9548"/>
    <cellStyle name="Euro 60 2" xfId="13298"/>
    <cellStyle name="Euro 60 3" xfId="45786"/>
    <cellStyle name="Euro 61" xfId="34571"/>
    <cellStyle name="Euro 61 2" xfId="34409"/>
    <cellStyle name="Euro 61 3" xfId="31264"/>
    <cellStyle name="Euro 62" xfId="29212"/>
    <cellStyle name="Euro 62 2" xfId="36130"/>
    <cellStyle name="Euro 62 3" xfId="339"/>
    <cellStyle name="Euro 63" xfId="18831"/>
    <cellStyle name="Euro 63 2" xfId="30251"/>
    <cellStyle name="Euro 63 3" xfId="36617"/>
    <cellStyle name="Euro 64" xfId="34435"/>
    <cellStyle name="Euro 64 2" xfId="28045"/>
    <cellStyle name="Euro 64 3" xfId="46415"/>
    <cellStyle name="Euro 65" xfId="21288"/>
    <cellStyle name="Euro 65 2" xfId="10539"/>
    <cellStyle name="Euro 65 2 2" xfId="25976"/>
    <cellStyle name="Euro 65 2 3" xfId="20253"/>
    <cellStyle name="Euro 65 3" xfId="36064"/>
    <cellStyle name="Euro 65 4" xfId="836"/>
    <cellStyle name="Euro 65_Cash Cost Real vrs. Budget" xfId="28949"/>
    <cellStyle name="Euro 66" xfId="21196"/>
    <cellStyle name="Euro 66 2" xfId="13163"/>
    <cellStyle name="Euro 66 3" xfId="29549"/>
    <cellStyle name="Euro 67" xfId="8611"/>
    <cellStyle name="Euro 67 2" xfId="28868"/>
    <cellStyle name="Euro 67 3" xfId="42777"/>
    <cellStyle name="Euro 68" xfId="3282"/>
    <cellStyle name="Euro 68 2" xfId="47550"/>
    <cellStyle name="Euro 68 3" xfId="40748"/>
    <cellStyle name="Euro 69" xfId="51996"/>
    <cellStyle name="Euro 69 2" xfId="39449"/>
    <cellStyle name="Euro 69 3" xfId="38052"/>
    <cellStyle name="Euro 7" xfId="36536"/>
    <cellStyle name="Euro 7 2" xfId="18357"/>
    <cellStyle name="Euro 7 3" xfId="14805"/>
    <cellStyle name="Euro 7 4" xfId="5136"/>
    <cellStyle name="Euro 7 5" xfId="2637"/>
    <cellStyle name="Euro 70" xfId="27241"/>
    <cellStyle name="Euro 70 2" xfId="30531"/>
    <cellStyle name="Euro 70 3" xfId="158"/>
    <cellStyle name="Euro 71" xfId="10158"/>
    <cellStyle name="Euro 71 2" xfId="20240"/>
    <cellStyle name="Euro 71 3" xfId="48493"/>
    <cellStyle name="Euro 72" xfId="52203"/>
    <cellStyle name="Euro 72 2" xfId="13177"/>
    <cellStyle name="Euro 72 3" xfId="16920"/>
    <cellStyle name="Euro 73" xfId="51296"/>
    <cellStyle name="Euro 73 2" xfId="48990"/>
    <cellStyle name="Euro 73 3" xfId="35333"/>
    <cellStyle name="Euro 74" xfId="170"/>
    <cellStyle name="Euro 74 2" xfId="33438"/>
    <cellStyle name="Euro 74 3" xfId="17257"/>
    <cellStyle name="Euro 75" xfId="6798"/>
    <cellStyle name="Euro 75 2" xfId="35971"/>
    <cellStyle name="Euro 75 3" xfId="39475"/>
    <cellStyle name="Euro 76" xfId="11597"/>
    <cellStyle name="Euro 76 2" xfId="26609"/>
    <cellStyle name="Euro 76 3" xfId="11053"/>
    <cellStyle name="Euro 77" xfId="50879"/>
    <cellStyle name="Euro 78" xfId="23116"/>
    <cellStyle name="Euro 8" xfId="22063"/>
    <cellStyle name="Euro 8 2" xfId="22059"/>
    <cellStyle name="Euro 8 3" xfId="4953"/>
    <cellStyle name="Euro 8 4" xfId="21442"/>
    <cellStyle name="Euro 8 5" xfId="17649"/>
    <cellStyle name="Euro 9" xfId="47160"/>
    <cellStyle name="Euro 9 2" xfId="27504"/>
    <cellStyle name="Euro 9 3" xfId="48546"/>
    <cellStyle name="Euro 9 4" xfId="6333"/>
    <cellStyle name="Euro 9 5" xfId="10333"/>
    <cellStyle name="Euro_2009 MAA 100%" xfId="36144"/>
    <cellStyle name="Explanatory Text" xfId="16596"/>
    <cellStyle name="Explanatory Text 10" xfId="47468"/>
    <cellStyle name="Explanatory Text 10 2" xfId="49309"/>
    <cellStyle name="Explanatory Text 10 3" xfId="40648"/>
    <cellStyle name="Explanatory Text 11" xfId="46011"/>
    <cellStyle name="Explanatory Text 11 2" xfId="1721"/>
    <cellStyle name="Explanatory Text 11 3" xfId="48408"/>
    <cellStyle name="Explanatory Text 12" xfId="28020"/>
    <cellStyle name="Explanatory Text 12 2" xfId="34121"/>
    <cellStyle name="Explanatory Text 12 3" xfId="12603"/>
    <cellStyle name="Explanatory Text 13" xfId="37324"/>
    <cellStyle name="Explanatory Text 13 2" xfId="48381"/>
    <cellStyle name="Explanatory Text 13 3" xfId="25658"/>
    <cellStyle name="Explanatory Text 14" xfId="52876"/>
    <cellStyle name="Explanatory Text 14 2" xfId="45105"/>
    <cellStyle name="Explanatory Text 14 3" xfId="43153"/>
    <cellStyle name="Explanatory Text 15" xfId="49974"/>
    <cellStyle name="Explanatory Text 15 2" xfId="26396"/>
    <cellStyle name="Explanatory Text 15 3" xfId="46201"/>
    <cellStyle name="Explanatory Text 16" xfId="39139"/>
    <cellStyle name="Explanatory Text 16 2" xfId="45765"/>
    <cellStyle name="Explanatory Text 16 3" xfId="46805"/>
    <cellStyle name="Explanatory Text 17" xfId="16123"/>
    <cellStyle name="Explanatory Text 17 2" xfId="33443"/>
    <cellStyle name="Explanatory Text 17 3" xfId="32209"/>
    <cellStyle name="Explanatory Text 18" xfId="9685"/>
    <cellStyle name="Explanatory Text 18 2" xfId="15454"/>
    <cellStyle name="Explanatory Text 18 3" xfId="48141"/>
    <cellStyle name="Explanatory Text 19" xfId="1441"/>
    <cellStyle name="Explanatory Text 19 2" xfId="16655"/>
    <cellStyle name="Explanatory Text 19 3" xfId="28891"/>
    <cellStyle name="Explanatory Text 2" xfId="45134"/>
    <cellStyle name="Explanatory Text 2 2" xfId="44579"/>
    <cellStyle name="Explanatory Text 2 3" xfId="34273"/>
    <cellStyle name="Explanatory Text 20" xfId="6049"/>
    <cellStyle name="Explanatory Text 20 2" xfId="5777"/>
    <cellStyle name="Explanatory Text 20 3" xfId="6435"/>
    <cellStyle name="Explanatory Text 21" xfId="11326"/>
    <cellStyle name="Explanatory Text 21 2" xfId="4162"/>
    <cellStyle name="Explanatory Text 21 3" xfId="35046"/>
    <cellStyle name="Explanatory Text 22" xfId="9114"/>
    <cellStyle name="Explanatory Text 22 2" xfId="38460"/>
    <cellStyle name="Explanatory Text 22 3" xfId="27132"/>
    <cellStyle name="Explanatory Text 23" xfId="26404"/>
    <cellStyle name="Explanatory Text 23 2" xfId="38170"/>
    <cellStyle name="Explanatory Text 23 3" xfId="13628"/>
    <cellStyle name="Explanatory Text 24" xfId="20182"/>
    <cellStyle name="Explanatory Text 24 2" xfId="4141"/>
    <cellStyle name="Explanatory Text 24 3" xfId="5349"/>
    <cellStyle name="Explanatory Text 25" xfId="36437"/>
    <cellStyle name="Explanatory Text 25 2" xfId="4247"/>
    <cellStyle name="Explanatory Text 25 3" xfId="39405"/>
    <cellStyle name="Explanatory Text 26" xfId="53205"/>
    <cellStyle name="Explanatory Text 26 2" xfId="38291"/>
    <cellStyle name="Explanatory Text 26 3" xfId="20878"/>
    <cellStyle name="Explanatory Text 27" xfId="16255"/>
    <cellStyle name="Explanatory Text 27 2" xfId="49202"/>
    <cellStyle name="Explanatory Text 27 3" xfId="9239"/>
    <cellStyle name="Explanatory Text 28" xfId="13053"/>
    <cellStyle name="Explanatory Text 28 2" xfId="37789"/>
    <cellStyle name="Explanatory Text 28 3" xfId="5943"/>
    <cellStyle name="Explanatory Text 29" xfId="16018"/>
    <cellStyle name="Explanatory Text 29 2" xfId="40537"/>
    <cellStyle name="Explanatory Text 29 3" xfId="13223"/>
    <cellStyle name="Explanatory Text 3" xfId="29867"/>
    <cellStyle name="Explanatory Text 3 2" xfId="32236"/>
    <cellStyle name="Explanatory Text 3 3" xfId="43976"/>
    <cellStyle name="Explanatory Text 30" xfId="3029"/>
    <cellStyle name="Explanatory Text 30 2" xfId="17994"/>
    <cellStyle name="Explanatory Text 30 3" xfId="35967"/>
    <cellStyle name="Explanatory Text 31" xfId="44585"/>
    <cellStyle name="Explanatory Text 31 2" xfId="9100"/>
    <cellStyle name="Explanatory Text 31 3" xfId="5282"/>
    <cellStyle name="Explanatory Text 32" xfId="33291"/>
    <cellStyle name="Explanatory Text 32 2" xfId="46377"/>
    <cellStyle name="Explanatory Text 32 3" xfId="51075"/>
    <cellStyle name="Explanatory Text 33" xfId="36796"/>
    <cellStyle name="Explanatory Text 33 2" xfId="10720"/>
    <cellStyle name="Explanatory Text 33 3" xfId="12055"/>
    <cellStyle name="Explanatory Text 34" xfId="43077"/>
    <cellStyle name="Explanatory Text 34 2" xfId="37690"/>
    <cellStyle name="Explanatory Text 34 3" xfId="15704"/>
    <cellStyle name="Explanatory Text 35" xfId="2503"/>
    <cellStyle name="Explanatory Text 35 2" xfId="36061"/>
    <cellStyle name="Explanatory Text 35 3" xfId="6047"/>
    <cellStyle name="Explanatory Text 36" xfId="48336"/>
    <cellStyle name="Explanatory Text 36 2" xfId="19268"/>
    <cellStyle name="Explanatory Text 36 3" xfId="51324"/>
    <cellStyle name="Explanatory Text 37" xfId="35952"/>
    <cellStyle name="Explanatory Text 37 2" xfId="12921"/>
    <cellStyle name="Explanatory Text 37 3" xfId="33555"/>
    <cellStyle name="Explanatory Text 38" xfId="28673"/>
    <cellStyle name="Explanatory Text 38 2" xfId="15895"/>
    <cellStyle name="Explanatory Text 38 3" xfId="21271"/>
    <cellStyle name="Explanatory Text 39" xfId="21616"/>
    <cellStyle name="Explanatory Text 39 2" xfId="6022"/>
    <cellStyle name="Explanatory Text 39 3" xfId="16460"/>
    <cellStyle name="Explanatory Text 4" xfId="37738"/>
    <cellStyle name="Explanatory Text 4 2" xfId="28849"/>
    <cellStyle name="Explanatory Text 4 3" xfId="37481"/>
    <cellStyle name="Explanatory Text 40" xfId="11346"/>
    <cellStyle name="Explanatory Text 40 2" xfId="44834"/>
    <cellStyle name="Explanatory Text 40 3" xfId="44529"/>
    <cellStyle name="Explanatory Text 41" xfId="42853"/>
    <cellStyle name="Explanatory Text 41 2" xfId="44330"/>
    <cellStyle name="Explanatory Text 41 3" xfId="19958"/>
    <cellStyle name="Explanatory Text 42" xfId="17512"/>
    <cellStyle name="Explanatory Text 42 2" xfId="6496"/>
    <cellStyle name="Explanatory Text 42 3" xfId="42102"/>
    <cellStyle name="Explanatory Text 43" xfId="36162"/>
    <cellStyle name="Explanatory Text 43 2" xfId="12833"/>
    <cellStyle name="Explanatory Text 43 3" xfId="21772"/>
    <cellStyle name="Explanatory Text 44" xfId="35411"/>
    <cellStyle name="Explanatory Text 44 2" xfId="43481"/>
    <cellStyle name="Explanatory Text 44 3" xfId="31965"/>
    <cellStyle name="Explanatory Text 45" xfId="9099"/>
    <cellStyle name="Explanatory Text 45 2" xfId="3041"/>
    <cellStyle name="Explanatory Text 45 3" xfId="40199"/>
    <cellStyle name="Explanatory Text 46" xfId="25684"/>
    <cellStyle name="Explanatory Text 46 2" xfId="52533"/>
    <cellStyle name="Explanatory Text 46 3" xfId="34285"/>
    <cellStyle name="Explanatory Text 47" xfId="10677"/>
    <cellStyle name="Explanatory Text 47 2" xfId="36832"/>
    <cellStyle name="Explanatory Text 47 3" xfId="15779"/>
    <cellStyle name="Explanatory Text 48" xfId="48856"/>
    <cellStyle name="Explanatory Text 48 2" xfId="51192"/>
    <cellStyle name="Explanatory Text 48 3" xfId="44200"/>
    <cellStyle name="Explanatory Text 49" xfId="23324"/>
    <cellStyle name="Explanatory Text 49 2" xfId="34286"/>
    <cellStyle name="Explanatory Text 49 3" xfId="5371"/>
    <cellStyle name="Explanatory Text 5" xfId="3958"/>
    <cellStyle name="Explanatory Text 5 2" xfId="7371"/>
    <cellStyle name="Explanatory Text 5 3" xfId="22403"/>
    <cellStyle name="Explanatory Text 50" xfId="18115"/>
    <cellStyle name="Explanatory Text 50 2" xfId="44607"/>
    <cellStyle name="Explanatory Text 50 3" xfId="1986"/>
    <cellStyle name="Explanatory Text 51" xfId="32259"/>
    <cellStyle name="Explanatory Text 51 2" xfId="50225"/>
    <cellStyle name="Explanatory Text 51 3" xfId="14779"/>
    <cellStyle name="Explanatory Text 52" xfId="20548"/>
    <cellStyle name="Explanatory Text 52 2" xfId="722"/>
    <cellStyle name="Explanatory Text 52 3" xfId="15786"/>
    <cellStyle name="Explanatory Text 53" xfId="45706"/>
    <cellStyle name="Explanatory Text 53 2" xfId="28490"/>
    <cellStyle name="Explanatory Text 53 3" xfId="24390"/>
    <cellStyle name="Explanatory Text 54" xfId="36044"/>
    <cellStyle name="Explanatory Text 54 2" xfId="14720"/>
    <cellStyle name="Explanatory Text 54 3" xfId="1693"/>
    <cellStyle name="Explanatory Text 55" xfId="42450"/>
    <cellStyle name="Explanatory Text 55 2" xfId="3994"/>
    <cellStyle name="Explanatory Text 55 3" xfId="36218"/>
    <cellStyle name="Explanatory Text 56" xfId="21393"/>
    <cellStyle name="Explanatory Text 56 2" xfId="31062"/>
    <cellStyle name="Explanatory Text 56 3" xfId="46886"/>
    <cellStyle name="Explanatory Text 6" xfId="22813"/>
    <cellStyle name="Explanatory Text 6 2" xfId="34827"/>
    <cellStyle name="Explanatory Text 6 3" xfId="23966"/>
    <cellStyle name="Explanatory Text 7" xfId="32775"/>
    <cellStyle name="Explanatory Text 7 2" xfId="32489"/>
    <cellStyle name="Explanatory Text 7 3" xfId="51486"/>
    <cellStyle name="Explanatory Text 8" xfId="39015"/>
    <cellStyle name="Explanatory Text 8 2" xfId="16781"/>
    <cellStyle name="Explanatory Text 8 3" xfId="37407"/>
    <cellStyle name="Explanatory Text 9" xfId="30120"/>
    <cellStyle name="Explanatory Text 9 2" xfId="32197"/>
    <cellStyle name="Explanatory Text 9 3" xfId="23035"/>
    <cellStyle name="Explicación" xfId="32430"/>
    <cellStyle name="export" xfId="18361"/>
    <cellStyle name="export 2" xfId="36944"/>
    <cellStyle name="export 3" xfId="38948"/>
    <cellStyle name="EY House" xfId="43524"/>
    <cellStyle name="EY House 2" xfId="13062"/>
    <cellStyle name="EY House 2 2" xfId="11952"/>
    <cellStyle name="EY House 2 3" xfId="21470"/>
    <cellStyle name="EY House 3" xfId="16511"/>
    <cellStyle name="EY House 4" xfId="52133"/>
    <cellStyle name="EYNormal" xfId="37268"/>
    <cellStyle name="EYNormal 2" xfId="3553"/>
    <cellStyle name="EYNormal 2 2" xfId="28233"/>
    <cellStyle name="EYNormal 2 3" xfId="23533"/>
    <cellStyle name="EYNormal 3" xfId="4622"/>
    <cellStyle name="EYNormal 3 2" xfId="43512"/>
    <cellStyle name="EYNormal 3 3" xfId="12719"/>
    <cellStyle name="EYNormal 4" xfId="11402"/>
    <cellStyle name="EYNormal 4 2" xfId="29155"/>
    <cellStyle name="EYNormal 4 3" xfId="42916"/>
    <cellStyle name="EYNormal 5" xfId="9988"/>
    <cellStyle name="EYNormal 6" xfId="23842"/>
    <cellStyle name="EYNormal_Marlin" xfId="10636"/>
    <cellStyle name="F2" xfId="10799"/>
    <cellStyle name="F2 10" xfId="7762"/>
    <cellStyle name="F2 10 2" xfId="14085"/>
    <cellStyle name="F2 10 3" xfId="13056"/>
    <cellStyle name="F2 11" xfId="36019"/>
    <cellStyle name="F2 11 2" xfId="5182"/>
    <cellStyle name="F2 11 3" xfId="34256"/>
    <cellStyle name="F2 12" xfId="3172"/>
    <cellStyle name="F2 12 2" xfId="32051"/>
    <cellStyle name="F2 12 3" xfId="28514"/>
    <cellStyle name="F2 13" xfId="49089"/>
    <cellStyle name="F2 13 2" xfId="2284"/>
    <cellStyle name="F2 13 3" xfId="47829"/>
    <cellStyle name="F2 14" xfId="31105"/>
    <cellStyle name="F2 14 2" xfId="4936"/>
    <cellStyle name="F2 14 3" xfId="1149"/>
    <cellStyle name="F2 15" xfId="18674"/>
    <cellStyle name="F2 15 2" xfId="34810"/>
    <cellStyle name="F2 15 3" xfId="26511"/>
    <cellStyle name="F2 16" xfId="11707"/>
    <cellStyle name="F2 16 2" xfId="16698"/>
    <cellStyle name="F2 16 3" xfId="955"/>
    <cellStyle name="F2 17" xfId="20190"/>
    <cellStyle name="F2 17 2" xfId="39805"/>
    <cellStyle name="F2 17 3" xfId="43804"/>
    <cellStyle name="F2 18" xfId="7355"/>
    <cellStyle name="F2 18 2" xfId="21325"/>
    <cellStyle name="F2 18 3" xfId="19241"/>
    <cellStyle name="F2 19" xfId="20364"/>
    <cellStyle name="F2 19 2" xfId="16834"/>
    <cellStyle name="F2 19 3" xfId="13216"/>
    <cellStyle name="F2 2" xfId="2016"/>
    <cellStyle name="F2 2 2" xfId="17115"/>
    <cellStyle name="F2 2 2 2" xfId="21213"/>
    <cellStyle name="F2 2 2 3" xfId="50866"/>
    <cellStyle name="F2 2 3" xfId="52841"/>
    <cellStyle name="F2 2 4" xfId="17743"/>
    <cellStyle name="F2 20" xfId="31000"/>
    <cellStyle name="F2 20 2" xfId="5150"/>
    <cellStyle name="F2 20 3" xfId="10164"/>
    <cellStyle name="F2 21" xfId="40382"/>
    <cellStyle name="F2 21 2" xfId="10809"/>
    <cellStyle name="F2 21 3" xfId="46961"/>
    <cellStyle name="F2 22" xfId="10057"/>
    <cellStyle name="F2 22 2" xfId="7246"/>
    <cellStyle name="F2 22 3" xfId="30316"/>
    <cellStyle name="F2 23" xfId="37659"/>
    <cellStyle name="F2 23 2" xfId="37414"/>
    <cellStyle name="F2 23 3" xfId="13300"/>
    <cellStyle name="F2 24" xfId="6758"/>
    <cellStyle name="F2 24 2" xfId="35030"/>
    <cellStyle name="F2 24 3" xfId="47034"/>
    <cellStyle name="F2 25" xfId="41424"/>
    <cellStyle name="F2 25 2" xfId="46594"/>
    <cellStyle name="F2 25 3" xfId="39616"/>
    <cellStyle name="F2 26" xfId="45194"/>
    <cellStyle name="F2 26 2" xfId="32507"/>
    <cellStyle name="F2 26 3" xfId="1245"/>
    <cellStyle name="F2 27" xfId="36072"/>
    <cellStyle name="F2 27 2" xfId="32848"/>
    <cellStyle name="F2 27 3" xfId="29871"/>
    <cellStyle name="F2 28" xfId="22308"/>
    <cellStyle name="F2 28 2" xfId="44039"/>
    <cellStyle name="F2 28 3" xfId="45963"/>
    <cellStyle name="F2 29" xfId="14887"/>
    <cellStyle name="F2 29 2" xfId="46365"/>
    <cellStyle name="F2 29 3" xfId="20938"/>
    <cellStyle name="F2 3" xfId="47509"/>
    <cellStyle name="F2 3 2" xfId="7938"/>
    <cellStyle name="F2 3 3" xfId="35672"/>
    <cellStyle name="F2 3 4" xfId="12579"/>
    <cellStyle name="F2 30" xfId="14982"/>
    <cellStyle name="F2 30 2" xfId="34892"/>
    <cellStyle name="F2 30 3" xfId="429"/>
    <cellStyle name="F2 31" xfId="39031"/>
    <cellStyle name="F2 31 2" xfId="23159"/>
    <cellStyle name="F2 31 3" xfId="24649"/>
    <cellStyle name="F2 32" xfId="13920"/>
    <cellStyle name="F2 32 2" xfId="47206"/>
    <cellStyle name="F2 32 3" xfId="13038"/>
    <cellStyle name="F2 33" xfId="1300"/>
    <cellStyle name="F2 33 2" xfId="33019"/>
    <cellStyle name="F2 33 3" xfId="49690"/>
    <cellStyle name="F2 34" xfId="45132"/>
    <cellStyle name="F2 34 2" xfId="26693"/>
    <cellStyle name="F2 34 3" xfId="360"/>
    <cellStyle name="F2 35" xfId="52999"/>
    <cellStyle name="F2 35 2" xfId="14849"/>
    <cellStyle name="F2 35 3" xfId="4205"/>
    <cellStyle name="F2 36" xfId="13353"/>
    <cellStyle name="F2 36 2" xfId="45246"/>
    <cellStyle name="F2 36 3" xfId="47198"/>
    <cellStyle name="F2 37" xfId="17482"/>
    <cellStyle name="F2 37 2" xfId="50186"/>
    <cellStyle name="F2 37 3" xfId="21338"/>
    <cellStyle name="F2 38" xfId="37835"/>
    <cellStyle name="F2 38 2" xfId="15548"/>
    <cellStyle name="F2 38 3" xfId="5060"/>
    <cellStyle name="F2 39" xfId="41630"/>
    <cellStyle name="F2 39 2" xfId="22716"/>
    <cellStyle name="F2 39 3" xfId="46736"/>
    <cellStyle name="F2 4" xfId="19231"/>
    <cellStyle name="F2 4 2" xfId="2319"/>
    <cellStyle name="F2 4 3" xfId="3373"/>
    <cellStyle name="F2 40" xfId="20195"/>
    <cellStyle name="F2 40 2" xfId="31127"/>
    <cellStyle name="F2 40 3" xfId="47663"/>
    <cellStyle name="F2 41" xfId="32772"/>
    <cellStyle name="F2 41 2" xfId="32231"/>
    <cellStyle name="F2 41 3" xfId="25985"/>
    <cellStyle name="F2 42" xfId="18289"/>
    <cellStyle name="F2 42 2" xfId="45274"/>
    <cellStyle name="F2 42 3" xfId="32112"/>
    <cellStyle name="F2 43" xfId="24508"/>
    <cellStyle name="F2 43 2" xfId="44344"/>
    <cellStyle name="F2 43 3" xfId="30464"/>
    <cellStyle name="F2 44" xfId="4336"/>
    <cellStyle name="F2 44 2" xfId="43495"/>
    <cellStyle name="F2 44 3" xfId="12906"/>
    <cellStyle name="F2 45" xfId="45195"/>
    <cellStyle name="F2 45 2" xfId="42267"/>
    <cellStyle name="F2 45 3" xfId="606"/>
    <cellStyle name="F2 46" xfId="48310"/>
    <cellStyle name="F2 46 2" xfId="12662"/>
    <cellStyle name="F2 46 3" xfId="693"/>
    <cellStyle name="F2 47" xfId="38600"/>
    <cellStyle name="F2 47 2" xfId="41010"/>
    <cellStyle name="F2 47 3" xfId="6422"/>
    <cellStyle name="F2 48" xfId="15663"/>
    <cellStyle name="F2 48 2" xfId="10252"/>
    <cellStyle name="F2 48 3" xfId="52853"/>
    <cellStyle name="F2 49" xfId="24630"/>
    <cellStyle name="F2 49 2" xfId="23250"/>
    <cellStyle name="F2 49 3" xfId="25655"/>
    <cellStyle name="F2 5" xfId="38939"/>
    <cellStyle name="F2 5 2" xfId="29743"/>
    <cellStyle name="F2 5 3" xfId="37710"/>
    <cellStyle name="F2 50" xfId="39748"/>
    <cellStyle name="F2 6" xfId="15987"/>
    <cellStyle name="F2 6 2" xfId="15422"/>
    <cellStyle name="F2 6 3" xfId="28565"/>
    <cellStyle name="F2 7" xfId="4904"/>
    <cellStyle name="F2 7 2" xfId="4898"/>
    <cellStyle name="F2 7 3" xfId="46380"/>
    <cellStyle name="F2 8" xfId="44841"/>
    <cellStyle name="F2 8 2" xfId="36545"/>
    <cellStyle name="F2 8 3" xfId="50077"/>
    <cellStyle name="F2 9" xfId="37943"/>
    <cellStyle name="F2 9 2" xfId="39448"/>
    <cellStyle name="F2 9 3" xfId="7896"/>
    <cellStyle name="F2_1) Waterfall Graph OPEX Plant" xfId="20142"/>
    <cellStyle name="F3" xfId="14113"/>
    <cellStyle name="F3 10" xfId="50289"/>
    <cellStyle name="F3 10 2" xfId="15740"/>
    <cellStyle name="F3 10 3" xfId="24324"/>
    <cellStyle name="F3 11" xfId="41299"/>
    <cellStyle name="F3 11 2" xfId="6934"/>
    <cellStyle name="F3 11 3" xfId="15339"/>
    <cellStyle name="F3 12" xfId="18019"/>
    <cellStyle name="F3 12 2" xfId="4272"/>
    <cellStyle name="F3 12 3" xfId="48542"/>
    <cellStyle name="F3 13" xfId="35572"/>
    <cellStyle name="F3 13 2" xfId="19848"/>
    <cellStyle name="F3 13 3" xfId="15820"/>
    <cellStyle name="F3 14" xfId="19691"/>
    <cellStyle name="F3 14 2" xfId="28124"/>
    <cellStyle name="F3 14 3" xfId="37511"/>
    <cellStyle name="F3 15" xfId="5616"/>
    <cellStyle name="F3 15 2" xfId="25088"/>
    <cellStyle name="F3 15 3" xfId="37671"/>
    <cellStyle name="F3 16" xfId="17982"/>
    <cellStyle name="F3 16 2" xfId="46528"/>
    <cellStyle name="F3 16 3" xfId="30029"/>
    <cellStyle name="F3 17" xfId="4211"/>
    <cellStyle name="F3 17 2" xfId="19128"/>
    <cellStyle name="F3 17 3" xfId="47621"/>
    <cellStyle name="F3 18" xfId="23477"/>
    <cellStyle name="F3 18 2" xfId="17554"/>
    <cellStyle name="F3 18 3" xfId="26186"/>
    <cellStyle name="F3 19" xfId="14869"/>
    <cellStyle name="F3 19 2" xfId="46969"/>
    <cellStyle name="F3 19 3" xfId="33765"/>
    <cellStyle name="F3 2" xfId="48625"/>
    <cellStyle name="F3 2 2" xfId="15707"/>
    <cellStyle name="F3 2 2 2" xfId="8331"/>
    <cellStyle name="F3 2 2 3" xfId="44054"/>
    <cellStyle name="F3 2 3" xfId="21472"/>
    <cellStyle name="F3 2 4" xfId="47375"/>
    <cellStyle name="F3 20" xfId="26979"/>
    <cellStyle name="F3 20 2" xfId="12791"/>
    <cellStyle name="F3 20 3" xfId="30783"/>
    <cellStyle name="F3 21" xfId="37099"/>
    <cellStyle name="F3 21 2" xfId="35602"/>
    <cellStyle name="F3 21 3" xfId="17846"/>
    <cellStyle name="F3 22" xfId="19701"/>
    <cellStyle name="F3 22 2" xfId="14250"/>
    <cellStyle name="F3 22 3" xfId="37467"/>
    <cellStyle name="F3 23" xfId="21291"/>
    <cellStyle name="F3 23 2" xfId="27138"/>
    <cellStyle name="F3 23 3" xfId="38243"/>
    <cellStyle name="F3 24" xfId="5237"/>
    <cellStyle name="F3 24 2" xfId="45623"/>
    <cellStyle name="F3 24 3" xfId="5470"/>
    <cellStyle name="F3 25" xfId="5063"/>
    <cellStyle name="F3 25 2" xfId="44822"/>
    <cellStyle name="F3 25 3" xfId="46683"/>
    <cellStyle name="F3 26" xfId="48064"/>
    <cellStyle name="F3 26 2" xfId="17030"/>
    <cellStyle name="F3 26 3" xfId="5572"/>
    <cellStyle name="F3 27" xfId="37642"/>
    <cellStyle name="F3 27 2" xfId="21414"/>
    <cellStyle name="F3 27 3" xfId="1033"/>
    <cellStyle name="F3 28" xfId="51400"/>
    <cellStyle name="F3 28 2" xfId="47691"/>
    <cellStyle name="F3 28 3" xfId="30758"/>
    <cellStyle name="F3 29" xfId="18349"/>
    <cellStyle name="F3 29 2" xfId="22438"/>
    <cellStyle name="F3 29 3" xfId="11093"/>
    <cellStyle name="F3 3" xfId="52521"/>
    <cellStyle name="F3 3 2" xfId="30901"/>
    <cellStyle name="F3 3 3" xfId="28062"/>
    <cellStyle name="F3 3 4" xfId="842"/>
    <cellStyle name="F3 30" xfId="23068"/>
    <cellStyle name="F3 30 2" xfId="6650"/>
    <cellStyle name="F3 30 3" xfId="13595"/>
    <cellStyle name="F3 31" xfId="1614"/>
    <cellStyle name="F3 31 2" xfId="8150"/>
    <cellStyle name="F3 31 3" xfId="36450"/>
    <cellStyle name="F3 32" xfId="24934"/>
    <cellStyle name="F3 32 2" xfId="21432"/>
    <cellStyle name="F3 32 3" xfId="24830"/>
    <cellStyle name="F3 33" xfId="5757"/>
    <cellStyle name="F3 33 2" xfId="51238"/>
    <cellStyle name="F3 33 3" xfId="46253"/>
    <cellStyle name="F3 34" xfId="12333"/>
    <cellStyle name="F3 34 2" xfId="44777"/>
    <cellStyle name="F3 34 3" xfId="17806"/>
    <cellStyle name="F3 35" xfId="42790"/>
    <cellStyle name="F3 35 2" xfId="27675"/>
    <cellStyle name="F3 35 3" xfId="7942"/>
    <cellStyle name="F3 36" xfId="27200"/>
    <cellStyle name="F3 36 2" xfId="8379"/>
    <cellStyle name="F3 36 3" xfId="4553"/>
    <cellStyle name="F3 37" xfId="147"/>
    <cellStyle name="F3 37 2" xfId="42015"/>
    <cellStyle name="F3 37 3" xfId="9223"/>
    <cellStyle name="F3 38" xfId="47738"/>
    <cellStyle name="F3 38 2" xfId="7554"/>
    <cellStyle name="F3 38 3" xfId="41594"/>
    <cellStyle name="F3 39" xfId="8182"/>
    <cellStyle name="F3 39 2" xfId="11851"/>
    <cellStyle name="F3 39 3" xfId="32640"/>
    <cellStyle name="F3 4" xfId="14156"/>
    <cellStyle name="F3 4 2" xfId="48991"/>
    <cellStyle name="F3 4 3" xfId="6144"/>
    <cellStyle name="F3 40" xfId="14394"/>
    <cellStyle name="F3 40 2" xfId="14662"/>
    <cellStyle name="F3 40 3" xfId="19348"/>
    <cellStyle name="F3 41" xfId="50259"/>
    <cellStyle name="F3 41 2" xfId="42368"/>
    <cellStyle name="F3 41 3" xfId="50591"/>
    <cellStyle name="F3 42" xfId="50351"/>
    <cellStyle name="F3 42 2" xfId="40707"/>
    <cellStyle name="F3 42 3" xfId="37645"/>
    <cellStyle name="F3 43" xfId="38093"/>
    <cellStyle name="F3 43 2" xfId="6598"/>
    <cellStyle name="F3 43 3" xfId="44473"/>
    <cellStyle name="F3 44" xfId="33137"/>
    <cellStyle name="F3 44 2" xfId="41610"/>
    <cellStyle name="F3 44 3" xfId="36329"/>
    <cellStyle name="F3 45" xfId="42717"/>
    <cellStyle name="F3 45 2" xfId="30762"/>
    <cellStyle name="F3 45 3" xfId="8100"/>
    <cellStyle name="F3 46" xfId="43436"/>
    <cellStyle name="F3 46 2" xfId="36687"/>
    <cellStyle name="F3 46 3" xfId="3393"/>
    <cellStyle name="F3 47" xfId="45388"/>
    <cellStyle name="F3 47 2" xfId="5889"/>
    <cellStyle name="F3 47 3" xfId="43855"/>
    <cellStyle name="F3 48" xfId="16095"/>
    <cellStyle name="F3 48 2" xfId="47051"/>
    <cellStyle name="F3 48 3" xfId="53301"/>
    <cellStyle name="F3 49" xfId="3935"/>
    <cellStyle name="F3 49 2" xfId="31979"/>
    <cellStyle name="F3 49 3" xfId="28859"/>
    <cellStyle name="F3 5" xfId="30073"/>
    <cellStyle name="F3 5 2" xfId="40414"/>
    <cellStyle name="F3 5 3" xfId="53353"/>
    <cellStyle name="F3 50" xfId="11507"/>
    <cellStyle name="F3 6" xfId="5762"/>
    <cellStyle name="F3 6 2" xfId="11664"/>
    <cellStyle name="F3 6 3" xfId="21887"/>
    <cellStyle name="F3 7" xfId="36950"/>
    <cellStyle name="F3 7 2" xfId="31456"/>
    <cellStyle name="F3 7 3" xfId="11187"/>
    <cellStyle name="F3 8" xfId="50990"/>
    <cellStyle name="F3 8 2" xfId="4372"/>
    <cellStyle name="F3 8 3" xfId="4975"/>
    <cellStyle name="F3 9" xfId="5790"/>
    <cellStyle name="F3 9 2" xfId="30689"/>
    <cellStyle name="F3 9 3" xfId="9751"/>
    <cellStyle name="F3_1) Waterfall Graph OPEX Plant" xfId="42081"/>
    <cellStyle name="F4" xfId="3700"/>
    <cellStyle name="F4 - Style1" xfId="1794"/>
    <cellStyle name="F4 - Style1 2" xfId="21281"/>
    <cellStyle name="F4 - Style1 2 2" xfId="45827"/>
    <cellStyle name="F4 - Style1 2 3" xfId="46509"/>
    <cellStyle name="F4 - Style1 3" xfId="32444"/>
    <cellStyle name="F4 - Style1 4" xfId="26568"/>
    <cellStyle name="F4 10" xfId="28262"/>
    <cellStyle name="F4 10 2" xfId="47582"/>
    <cellStyle name="F4 10 3" xfId="37763"/>
    <cellStyle name="F4 11" xfId="47984"/>
    <cellStyle name="F4 11 2" xfId="12197"/>
    <cellStyle name="F4 11 3" xfId="44265"/>
    <cellStyle name="F4 12" xfId="40783"/>
    <cellStyle name="F4 12 2" xfId="12624"/>
    <cellStyle name="F4 12 3" xfId="46266"/>
    <cellStyle name="F4 13" xfId="36531"/>
    <cellStyle name="F4 13 2" xfId="30742"/>
    <cellStyle name="F4 13 3" xfId="5090"/>
    <cellStyle name="F4 14" xfId="1577"/>
    <cellStyle name="F4 14 2" xfId="13722"/>
    <cellStyle name="F4 14 3" xfId="26956"/>
    <cellStyle name="F4 15" xfId="30114"/>
    <cellStyle name="F4 15 2" xfId="5320"/>
    <cellStyle name="F4 15 3" xfId="34899"/>
    <cellStyle name="F4 16" xfId="46269"/>
    <cellStyle name="F4 16 2" xfId="14672"/>
    <cellStyle name="F4 16 3" xfId="40483"/>
    <cellStyle name="F4 17" xfId="41393"/>
    <cellStyle name="F4 17 2" xfId="12852"/>
    <cellStyle name="F4 17 3" xfId="17136"/>
    <cellStyle name="F4 18" xfId="34372"/>
    <cellStyle name="F4 18 2" xfId="432"/>
    <cellStyle name="F4 18 3" xfId="20209"/>
    <cellStyle name="F4 19" xfId="45644"/>
    <cellStyle name="F4 19 2" xfId="36969"/>
    <cellStyle name="F4 19 3" xfId="48774"/>
    <cellStyle name="F4 2" xfId="17339"/>
    <cellStyle name="F4 2 2" xfId="42692"/>
    <cellStyle name="F4 2 2 2" xfId="42309"/>
    <cellStyle name="F4 2 2 3" xfId="17756"/>
    <cellStyle name="F4 2 3" xfId="7399"/>
    <cellStyle name="F4 2 3 2" xfId="39320"/>
    <cellStyle name="F4 2 3 3" xfId="27654"/>
    <cellStyle name="F4 2 4" xfId="31509"/>
    <cellStyle name="F4 2 5" xfId="8691"/>
    <cellStyle name="F4 2 6" xfId="24667"/>
    <cellStyle name="F4 20" xfId="4529"/>
    <cellStyle name="F4 20 2" xfId="5483"/>
    <cellStyle name="F4 20 3" xfId="917"/>
    <cellStyle name="F4 21" xfId="48267"/>
    <cellStyle name="F4 21 2" xfId="43183"/>
    <cellStyle name="F4 21 3" xfId="42997"/>
    <cellStyle name="F4 22" xfId="35371"/>
    <cellStyle name="F4 22 2" xfId="19692"/>
    <cellStyle name="F4 22 3" xfId="5523"/>
    <cellStyle name="F4 23" xfId="15626"/>
    <cellStyle name="F4 23 2" xfId="50963"/>
    <cellStyle name="F4 23 3" xfId="27924"/>
    <cellStyle name="F4 24" xfId="34782"/>
    <cellStyle name="F4 24 2" xfId="31644"/>
    <cellStyle name="F4 24 3" xfId="40904"/>
    <cellStyle name="F4 25" xfId="6684"/>
    <cellStyle name="F4 25 2" xfId="2037"/>
    <cellStyle name="F4 25 3" xfId="38797"/>
    <cellStyle name="F4 26" xfId="24410"/>
    <cellStyle name="F4 26 2" xfId="30813"/>
    <cellStyle name="F4 26 3" xfId="47958"/>
    <cellStyle name="F4 27" xfId="46618"/>
    <cellStyle name="F4 27 2" xfId="23569"/>
    <cellStyle name="F4 27 3" xfId="967"/>
    <cellStyle name="F4 28" xfId="51308"/>
    <cellStyle name="F4 28 2" xfId="47122"/>
    <cellStyle name="F4 28 3" xfId="17438"/>
    <cellStyle name="F4 29" xfId="40935"/>
    <cellStyle name="F4 29 2" xfId="45300"/>
    <cellStyle name="F4 29 3" xfId="52267"/>
    <cellStyle name="F4 3" xfId="22025"/>
    <cellStyle name="F4 3 2" xfId="32925"/>
    <cellStyle name="F4 3 3" xfId="32032"/>
    <cellStyle name="F4 3 4" xfId="42602"/>
    <cellStyle name="F4 30" xfId="48532"/>
    <cellStyle name="F4 30 2" xfId="36427"/>
    <cellStyle name="F4 30 3" xfId="24970"/>
    <cellStyle name="F4 31" xfId="6233"/>
    <cellStyle name="F4 31 2" xfId="15279"/>
    <cellStyle name="F4 31 3" xfId="12241"/>
    <cellStyle name="F4 32" xfId="25370"/>
    <cellStyle name="F4 32 2" xfId="23928"/>
    <cellStyle name="F4 32 3" xfId="11337"/>
    <cellStyle name="F4 33" xfId="42634"/>
    <cellStyle name="F4 33 2" xfId="21779"/>
    <cellStyle name="F4 33 3" xfId="15238"/>
    <cellStyle name="F4 34" xfId="39717"/>
    <cellStyle name="F4 34 2" xfId="26805"/>
    <cellStyle name="F4 34 3" xfId="9864"/>
    <cellStyle name="F4 35" xfId="17330"/>
    <cellStyle name="F4 35 2" xfId="41762"/>
    <cellStyle name="F4 35 3" xfId="28175"/>
    <cellStyle name="F4 36" xfId="6075"/>
    <cellStyle name="F4 36 2" xfId="22518"/>
    <cellStyle name="F4 36 3" xfId="38789"/>
    <cellStyle name="F4 37" xfId="48439"/>
    <cellStyle name="F4 37 2" xfId="35196"/>
    <cellStyle name="F4 37 3" xfId="3822"/>
    <cellStyle name="F4 38" xfId="7829"/>
    <cellStyle name="F4 38 2" xfId="28386"/>
    <cellStyle name="F4 38 3" xfId="24583"/>
    <cellStyle name="F4 39" xfId="304"/>
    <cellStyle name="F4 39 2" xfId="28943"/>
    <cellStyle name="F4 39 3" xfId="7431"/>
    <cellStyle name="F4 4" xfId="35053"/>
    <cellStyle name="F4 4 2" xfId="20719"/>
    <cellStyle name="F4 4 3" xfId="10693"/>
    <cellStyle name="F4 4 4" xfId="38031"/>
    <cellStyle name="F4 4 5" xfId="25853"/>
    <cellStyle name="F4 40" xfId="33752"/>
    <cellStyle name="F4 40 2" xfId="30324"/>
    <cellStyle name="F4 40 3" xfId="18175"/>
    <cellStyle name="F4 41" xfId="38373"/>
    <cellStyle name="F4 41 2" xfId="50883"/>
    <cellStyle name="F4 41 3" xfId="26289"/>
    <cellStyle name="F4 42" xfId="8434"/>
    <cellStyle name="F4 42 2" xfId="19961"/>
    <cellStyle name="F4 42 3" xfId="20383"/>
    <cellStyle name="F4 43" xfId="41874"/>
    <cellStyle name="F4 43 2" xfId="43585"/>
    <cellStyle name="F4 43 3" xfId="50511"/>
    <cellStyle name="F4 44" xfId="37190"/>
    <cellStyle name="F4 44 2" xfId="23992"/>
    <cellStyle name="F4 44 3" xfId="15734"/>
    <cellStyle name="F4 45" xfId="3766"/>
    <cellStyle name="F4 45 2" xfId="19811"/>
    <cellStyle name="F4 45 3" xfId="7343"/>
    <cellStyle name="F4 46" xfId="17470"/>
    <cellStyle name="F4 46 2" xfId="43302"/>
    <cellStyle name="F4 46 3" xfId="45006"/>
    <cellStyle name="F4 47" xfId="28879"/>
    <cellStyle name="F4 47 2" xfId="34004"/>
    <cellStyle name="F4 47 3" xfId="31220"/>
    <cellStyle name="F4 48" xfId="43345"/>
    <cellStyle name="F4 48 2" xfId="26692"/>
    <cellStyle name="F4 48 3" xfId="24048"/>
    <cellStyle name="F4 49" xfId="23204"/>
    <cellStyle name="F4 49 2" xfId="51752"/>
    <cellStyle name="F4 49 3" xfId="36416"/>
    <cellStyle name="F4 5" xfId="27376"/>
    <cellStyle name="F4 5 2" xfId="3165"/>
    <cellStyle name="F4 5 3" xfId="37584"/>
    <cellStyle name="F4 50" xfId="19778"/>
    <cellStyle name="F4 51" xfId="6660"/>
    <cellStyle name="F4 52" xfId="7403"/>
    <cellStyle name="F4 53" xfId="3110"/>
    <cellStyle name="F4 54" xfId="48119"/>
    <cellStyle name="F4 6" xfId="14150"/>
    <cellStyle name="F4 6 2" xfId="15685"/>
    <cellStyle name="F4 6 3" xfId="45712"/>
    <cellStyle name="F4 7" xfId="7242"/>
    <cellStyle name="F4 7 2" xfId="1606"/>
    <cellStyle name="F4 7 3" xfId="4523"/>
    <cellStyle name="F4 8" xfId="13185"/>
    <cellStyle name="F4 8 2" xfId="32055"/>
    <cellStyle name="F4 8 3" xfId="47530"/>
    <cellStyle name="F4 9" xfId="23862"/>
    <cellStyle name="F4 9 2" xfId="154"/>
    <cellStyle name="F4 9 3" xfId="2872"/>
    <cellStyle name="F4_1) Waterfall Graph OPEX Plant" xfId="18642"/>
    <cellStyle name="F5" xfId="36404"/>
    <cellStyle name="F5 10" xfId="13817"/>
    <cellStyle name="F5 10 2" xfId="34925"/>
    <cellStyle name="F5 10 3" xfId="16549"/>
    <cellStyle name="F5 11" xfId="41985"/>
    <cellStyle name="F5 11 2" xfId="24403"/>
    <cellStyle name="F5 11 3" xfId="21273"/>
    <cellStyle name="F5 12" xfId="12146"/>
    <cellStyle name="F5 12 2" xfId="45855"/>
    <cellStyle name="F5 12 3" xfId="25268"/>
    <cellStyle name="F5 13" xfId="32513"/>
    <cellStyle name="F5 13 2" xfId="34953"/>
    <cellStyle name="F5 13 3" xfId="19040"/>
    <cellStyle name="F5 14" xfId="27419"/>
    <cellStyle name="F5 14 2" xfId="41251"/>
    <cellStyle name="F5 14 3" xfId="34309"/>
    <cellStyle name="F5 15" xfId="41006"/>
    <cellStyle name="F5 15 2" xfId="32453"/>
    <cellStyle name="F5 15 3" xfId="25579"/>
    <cellStyle name="F5 16" xfId="2509"/>
    <cellStyle name="F5 16 2" xfId="45766"/>
    <cellStyle name="F5 16 3" xfId="15482"/>
    <cellStyle name="F5 17" xfId="12276"/>
    <cellStyle name="F5 17 2" xfId="34511"/>
    <cellStyle name="F5 17 3" xfId="47996"/>
    <cellStyle name="F5 18" xfId="32157"/>
    <cellStyle name="F5 18 2" xfId="10894"/>
    <cellStyle name="F5 18 3" xfId="40248"/>
    <cellStyle name="F5 19" xfId="17759"/>
    <cellStyle name="F5 19 2" xfId="34375"/>
    <cellStyle name="F5 19 3" xfId="489"/>
    <cellStyle name="F5 2" xfId="26319"/>
    <cellStyle name="F5 2 2" xfId="40002"/>
    <cellStyle name="F5 2 2 2" xfId="34122"/>
    <cellStyle name="F5 2 2 3" xfId="10947"/>
    <cellStyle name="F5 2 3" xfId="13410"/>
    <cellStyle name="F5 2 4" xfId="30467"/>
    <cellStyle name="F5 20" xfId="10641"/>
    <cellStyle name="F5 20 2" xfId="22277"/>
    <cellStyle name="F5 20 3" xfId="36732"/>
    <cellStyle name="F5 21" xfId="33302"/>
    <cellStyle name="F5 21 2" xfId="6009"/>
    <cellStyle name="F5 21 3" xfId="41644"/>
    <cellStyle name="F5 22" xfId="39739"/>
    <cellStyle name="F5 22 2" xfId="50954"/>
    <cellStyle name="F5 22 3" xfId="5985"/>
    <cellStyle name="F5 23" xfId="36406"/>
    <cellStyle name="F5 23 2" xfId="20112"/>
    <cellStyle name="F5 23 3" xfId="15658"/>
    <cellStyle name="F5 24" xfId="24638"/>
    <cellStyle name="F5 24 2" xfId="17771"/>
    <cellStyle name="F5 24 3" xfId="9462"/>
    <cellStyle name="F5 25" xfId="11359"/>
    <cellStyle name="F5 25 2" xfId="24912"/>
    <cellStyle name="F5 25 3" xfId="35138"/>
    <cellStyle name="F5 26" xfId="21714"/>
    <cellStyle name="F5 26 2" xfId="19791"/>
    <cellStyle name="F5 26 3" xfId="4766"/>
    <cellStyle name="F5 27" xfId="8101"/>
    <cellStyle name="F5 27 2" xfId="9513"/>
    <cellStyle name="F5 27 3" xfId="46679"/>
    <cellStyle name="F5 28" xfId="37046"/>
    <cellStyle name="F5 28 2" xfId="4549"/>
    <cellStyle name="F5 28 3" xfId="45907"/>
    <cellStyle name="F5 29" xfId="16956"/>
    <cellStyle name="F5 29 2" xfId="51023"/>
    <cellStyle name="F5 29 3" xfId="16689"/>
    <cellStyle name="F5 3" xfId="51738"/>
    <cellStyle name="F5 3 2" xfId="6534"/>
    <cellStyle name="F5 3 3" xfId="42873"/>
    <cellStyle name="F5 3 4" xfId="22466"/>
    <cellStyle name="F5 30" xfId="28767"/>
    <cellStyle name="F5 30 2" xfId="42574"/>
    <cellStyle name="F5 30 3" xfId="52679"/>
    <cellStyle name="F5 31" xfId="23623"/>
    <cellStyle name="F5 31 2" xfId="27966"/>
    <cellStyle name="F5 31 3" xfId="48238"/>
    <cellStyle name="F5 32" xfId="6979"/>
    <cellStyle name="F5 32 2" xfId="14955"/>
    <cellStyle name="F5 32 3" xfId="2470"/>
    <cellStyle name="F5 33" xfId="21417"/>
    <cellStyle name="F5 33 2" xfId="38990"/>
    <cellStyle name="F5 33 3" xfId="45219"/>
    <cellStyle name="F5 34" xfId="22782"/>
    <cellStyle name="F5 34 2" xfId="41684"/>
    <cellStyle name="F5 34 3" xfId="16"/>
    <cellStyle name="F5 35" xfId="26758"/>
    <cellStyle name="F5 35 2" xfId="16476"/>
    <cellStyle name="F5 35 3" xfId="43663"/>
    <cellStyle name="F5 36" xfId="35232"/>
    <cellStyle name="F5 36 2" xfId="3107"/>
    <cellStyle name="F5 36 3" xfId="8180"/>
    <cellStyle name="F5 37" xfId="39749"/>
    <cellStyle name="F5 37 2" xfId="28033"/>
    <cellStyle name="F5 37 3" xfId="37791"/>
    <cellStyle name="F5 38" xfId="31156"/>
    <cellStyle name="F5 38 2" xfId="40395"/>
    <cellStyle name="F5 38 3" xfId="16365"/>
    <cellStyle name="F5 39" xfId="26261"/>
    <cellStyle name="F5 39 2" xfId="12511"/>
    <cellStyle name="F5 39 3" xfId="33336"/>
    <cellStyle name="F5 4" xfId="26253"/>
    <cellStyle name="F5 4 2" xfId="48500"/>
    <cellStyle name="F5 4 3" xfId="35147"/>
    <cellStyle name="F5 40" xfId="11700"/>
    <cellStyle name="F5 40 2" xfId="17431"/>
    <cellStyle name="F5 40 3" xfId="2916"/>
    <cellStyle name="F5 41" xfId="1680"/>
    <cellStyle name="F5 41 2" xfId="36226"/>
    <cellStyle name="F5 41 3" xfId="3568"/>
    <cellStyle name="F5 42" xfId="20019"/>
    <cellStyle name="F5 42 2" xfId="49408"/>
    <cellStyle name="F5 42 3" xfId="23566"/>
    <cellStyle name="F5 43" xfId="7236"/>
    <cellStyle name="F5 43 2" xfId="29095"/>
    <cellStyle name="F5 43 3" xfId="28205"/>
    <cellStyle name="F5 44" xfId="49718"/>
    <cellStyle name="F5 44 2" xfId="29238"/>
    <cellStyle name="F5 44 3" xfId="12580"/>
    <cellStyle name="F5 45" xfId="50834"/>
    <cellStyle name="F5 45 2" xfId="48250"/>
    <cellStyle name="F5 45 3" xfId="14063"/>
    <cellStyle name="F5 46" xfId="5166"/>
    <cellStyle name="F5 46 2" xfId="25895"/>
    <cellStyle name="F5 46 3" xfId="28067"/>
    <cellStyle name="F5 47" xfId="26730"/>
    <cellStyle name="F5 47 2" xfId="50378"/>
    <cellStyle name="F5 47 3" xfId="40054"/>
    <cellStyle name="F5 48" xfId="29270"/>
    <cellStyle name="F5 48 2" xfId="50199"/>
    <cellStyle name="F5 48 3" xfId="45584"/>
    <cellStyle name="F5 49" xfId="27581"/>
    <cellStyle name="F5 49 2" xfId="52256"/>
    <cellStyle name="F5 49 3" xfId="39990"/>
    <cellStyle name="F5 5" xfId="13498"/>
    <cellStyle name="F5 5 2" xfId="11299"/>
    <cellStyle name="F5 5 3" xfId="24714"/>
    <cellStyle name="F5 50" xfId="37460"/>
    <cellStyle name="F5 6" xfId="9925"/>
    <cellStyle name="F5 6 2" xfId="41989"/>
    <cellStyle name="F5 6 3" xfId="35351"/>
    <cellStyle name="F5 7" xfId="40022"/>
    <cellStyle name="F5 7 2" xfId="2924"/>
    <cellStyle name="F5 7 3" xfId="34774"/>
    <cellStyle name="F5 8" xfId="32678"/>
    <cellStyle name="F5 8 2" xfId="28449"/>
    <cellStyle name="F5 8 3" xfId="8536"/>
    <cellStyle name="F5 9" xfId="47153"/>
    <cellStyle name="F5 9 2" xfId="36897"/>
    <cellStyle name="F5 9 3" xfId="16267"/>
    <cellStyle name="F5_1) Waterfall Graph OPEX Plant" xfId="27673"/>
    <cellStyle name="F6" xfId="4511"/>
    <cellStyle name="F6 10" xfId="46037"/>
    <cellStyle name="F6 10 2" xfId="22975"/>
    <cellStyle name="F6 10 3" xfId="50781"/>
    <cellStyle name="F6 11" xfId="19591"/>
    <cellStyle name="F6 11 2" xfId="41352"/>
    <cellStyle name="F6 11 3" xfId="35817"/>
    <cellStyle name="F6 12" xfId="10864"/>
    <cellStyle name="F6 12 2" xfId="30308"/>
    <cellStyle name="F6 12 3" xfId="23296"/>
    <cellStyle name="F6 13" xfId="20233"/>
    <cellStyle name="F6 13 2" xfId="40727"/>
    <cellStyle name="F6 13 3" xfId="37848"/>
    <cellStyle name="F6 14" xfId="36671"/>
    <cellStyle name="F6 14 2" xfId="216"/>
    <cellStyle name="F6 14 3" xfId="39960"/>
    <cellStyle name="F6 15" xfId="38097"/>
    <cellStyle name="F6 15 2" xfId="49459"/>
    <cellStyle name="F6 15 3" xfId="49163"/>
    <cellStyle name="F6 16" xfId="38779"/>
    <cellStyle name="F6 16 2" xfId="35097"/>
    <cellStyle name="F6 16 3" xfId="8936"/>
    <cellStyle name="F6 17" xfId="17599"/>
    <cellStyle name="F6 17 2" xfId="2119"/>
    <cellStyle name="F6 17 3" xfId="13206"/>
    <cellStyle name="F6 18" xfId="6926"/>
    <cellStyle name="F6 18 2" xfId="42791"/>
    <cellStyle name="F6 18 3" xfId="46447"/>
    <cellStyle name="F6 19" xfId="5098"/>
    <cellStyle name="F6 19 2" xfId="38710"/>
    <cellStyle name="F6 19 3" xfId="49599"/>
    <cellStyle name="F6 2" xfId="20944"/>
    <cellStyle name="F6 2 2" xfId="50475"/>
    <cellStyle name="F6 2 2 2" xfId="49814"/>
    <cellStyle name="F6 2 2 3" xfId="41828"/>
    <cellStyle name="F6 2 3" xfId="5188"/>
    <cellStyle name="F6 2 4" xfId="15220"/>
    <cellStyle name="F6 20" xfId="25340"/>
    <cellStyle name="F6 20 2" xfId="46028"/>
    <cellStyle name="F6 20 3" xfId="33166"/>
    <cellStyle name="F6 21" xfId="35605"/>
    <cellStyle name="F6 21 2" xfId="15097"/>
    <cellStyle name="F6 21 3" xfId="26447"/>
    <cellStyle name="F6 22" xfId="36325"/>
    <cellStyle name="F6 22 2" xfId="8172"/>
    <cellStyle name="F6 22 3" xfId="4868"/>
    <cellStyle name="F6 23" xfId="18708"/>
    <cellStyle name="F6 23 2" xfId="10130"/>
    <cellStyle name="F6 23 3" xfId="8597"/>
    <cellStyle name="F6 24" xfId="31168"/>
    <cellStyle name="F6 24 2" xfId="38893"/>
    <cellStyle name="F6 24 3" xfId="28026"/>
    <cellStyle name="F6 25" xfId="46470"/>
    <cellStyle name="F6 25 2" xfId="21735"/>
    <cellStyle name="F6 25 3" xfId="51446"/>
    <cellStyle name="F6 26" xfId="52057"/>
    <cellStyle name="F6 26 2" xfId="50812"/>
    <cellStyle name="F6 26 3" xfId="6801"/>
    <cellStyle name="F6 27" xfId="40921"/>
    <cellStyle name="F6 27 2" xfId="15193"/>
    <cellStyle name="F6 27 3" xfId="10866"/>
    <cellStyle name="F6 28" xfId="9336"/>
    <cellStyle name="F6 28 2" xfId="43484"/>
    <cellStyle name="F6 28 3" xfId="25155"/>
    <cellStyle name="F6 29" xfId="8728"/>
    <cellStyle name="F6 29 2" xfId="25263"/>
    <cellStyle name="F6 29 3" xfId="25633"/>
    <cellStyle name="F6 3" xfId="52548"/>
    <cellStyle name="F6 3 2" xfId="51235"/>
    <cellStyle name="F6 3 3" xfId="32000"/>
    <cellStyle name="F6 3 4" xfId="10005"/>
    <cellStyle name="F6 30" xfId="39492"/>
    <cellStyle name="F6 30 2" xfId="43037"/>
    <cellStyle name="F6 30 3" xfId="30231"/>
    <cellStyle name="F6 31" xfId="9823"/>
    <cellStyle name="F6 31 2" xfId="36587"/>
    <cellStyle name="F6 31 3" xfId="38341"/>
    <cellStyle name="F6 32" xfId="4833"/>
    <cellStyle name="F6 32 2" xfId="37159"/>
    <cellStyle name="F6 32 3" xfId="28664"/>
    <cellStyle name="F6 33" xfId="19996"/>
    <cellStyle name="F6 33 2" xfId="4603"/>
    <cellStyle name="F6 33 3" xfId="46894"/>
    <cellStyle name="F6 34" xfId="23196"/>
    <cellStyle name="F6 34 2" xfId="38673"/>
    <cellStyle name="F6 34 3" xfId="38079"/>
    <cellStyle name="F6 35" xfId="12437"/>
    <cellStyle name="F6 35 2" xfId="17522"/>
    <cellStyle name="F6 35 3" xfId="18142"/>
    <cellStyle name="F6 36" xfId="13430"/>
    <cellStyle name="F6 36 2" xfId="44385"/>
    <cellStyle name="F6 36 3" xfId="49640"/>
    <cellStyle name="F6 37" xfId="11774"/>
    <cellStyle name="F6 37 2" xfId="25179"/>
    <cellStyle name="F6 37 3" xfId="20823"/>
    <cellStyle name="F6 38" xfId="25467"/>
    <cellStyle name="F6 38 2" xfId="24805"/>
    <cellStyle name="F6 38 3" xfId="8204"/>
    <cellStyle name="F6 39" xfId="38280"/>
    <cellStyle name="F6 39 2" xfId="30622"/>
    <cellStyle name="F6 39 3" xfId="12642"/>
    <cellStyle name="F6 4" xfId="36766"/>
    <cellStyle name="F6 4 2" xfId="42194"/>
    <cellStyle name="F6 4 3" xfId="50108"/>
    <cellStyle name="F6 40" xfId="51578"/>
    <cellStyle name="F6 40 2" xfId="20720"/>
    <cellStyle name="F6 40 3" xfId="52198"/>
    <cellStyle name="F6 41" xfId="9358"/>
    <cellStyle name="F6 41 2" xfId="44627"/>
    <cellStyle name="F6 41 3" xfId="7387"/>
    <cellStyle name="F6 42" xfId="49996"/>
    <cellStyle name="F6 42 2" xfId="42832"/>
    <cellStyle name="F6 42 3" xfId="2115"/>
    <cellStyle name="F6 43" xfId="31889"/>
    <cellStyle name="F6 43 2" xfId="17404"/>
    <cellStyle name="F6 43 3" xfId="18391"/>
    <cellStyle name="F6 44" xfId="2730"/>
    <cellStyle name="F6 44 2" xfId="16564"/>
    <cellStyle name="F6 44 3" xfId="16997"/>
    <cellStyle name="F6 45" xfId="749"/>
    <cellStyle name="F6 45 2" xfId="924"/>
    <cellStyle name="F6 45 3" xfId="14850"/>
    <cellStyle name="F6 46" xfId="8514"/>
    <cellStyle name="F6 46 2" xfId="17547"/>
    <cellStyle name="F6 46 3" xfId="48961"/>
    <cellStyle name="F6 47" xfId="30688"/>
    <cellStyle name="F6 47 2" xfId="37347"/>
    <cellStyle name="F6 47 3" xfId="6606"/>
    <cellStyle name="F6 48" xfId="3303"/>
    <cellStyle name="F6 48 2" xfId="11242"/>
    <cellStyle name="F6 48 3" xfId="38847"/>
    <cellStyle name="F6 49" xfId="18554"/>
    <cellStyle name="F6 49 2" xfId="53044"/>
    <cellStyle name="F6 49 3" xfId="4895"/>
    <cellStyle name="F6 5" xfId="22231"/>
    <cellStyle name="F6 5 2" xfId="41015"/>
    <cellStyle name="F6 5 3" xfId="50769"/>
    <cellStyle name="F6 50" xfId="29180"/>
    <cellStyle name="F6 6" xfId="41788"/>
    <cellStyle name="F6 6 2" xfId="37152"/>
    <cellStyle name="F6 6 3" xfId="11143"/>
    <cellStyle name="F6 7" xfId="34411"/>
    <cellStyle name="F6 7 2" xfId="9768"/>
    <cellStyle name="F6 7 3" xfId="26424"/>
    <cellStyle name="F6 8" xfId="27555"/>
    <cellStyle name="F6 8 2" xfId="45078"/>
    <cellStyle name="F6 8 3" xfId="14033"/>
    <cellStyle name="F6 9" xfId="32422"/>
    <cellStyle name="F6 9 2" xfId="35508"/>
    <cellStyle name="F6 9 3" xfId="15618"/>
    <cellStyle name="F6_1) Waterfall Graph OPEX Plant" xfId="13393"/>
    <cellStyle name="F7" xfId="10380"/>
    <cellStyle name="F7 10" xfId="33077"/>
    <cellStyle name="F7 10 2" xfId="22958"/>
    <cellStyle name="F7 10 3" xfId="34750"/>
    <cellStyle name="F7 11" xfId="25218"/>
    <cellStyle name="F7 11 2" xfId="48725"/>
    <cellStyle name="F7 11 3" xfId="49736"/>
    <cellStyle name="F7 12" xfId="8433"/>
    <cellStyle name="F7 12 2" xfId="15794"/>
    <cellStyle name="F7 12 3" xfId="15388"/>
    <cellStyle name="F7 13" xfId="27016"/>
    <cellStyle name="F7 13 2" xfId="29590"/>
    <cellStyle name="F7 13 3" xfId="9880"/>
    <cellStyle name="F7 14" xfId="15833"/>
    <cellStyle name="F7 14 2" xfId="20418"/>
    <cellStyle name="F7 14 3" xfId="27571"/>
    <cellStyle name="F7 15" xfId="17845"/>
    <cellStyle name="F7 15 2" xfId="6150"/>
    <cellStyle name="F7 15 3" xfId="18733"/>
    <cellStyle name="F7 16" xfId="31491"/>
    <cellStyle name="F7 16 2" xfId="38174"/>
    <cellStyle name="F7 16 3" xfId="9202"/>
    <cellStyle name="F7 17" xfId="51450"/>
    <cellStyle name="F7 17 2" xfId="4881"/>
    <cellStyle name="F7 17 3" xfId="34849"/>
    <cellStyle name="F7 18" xfId="1905"/>
    <cellStyle name="F7 18 2" xfId="48560"/>
    <cellStyle name="F7 18 3" xfId="11905"/>
    <cellStyle name="F7 19" xfId="49129"/>
    <cellStyle name="F7 19 2" xfId="15201"/>
    <cellStyle name="F7 19 3" xfId="6098"/>
    <cellStyle name="F7 2" xfId="20279"/>
    <cellStyle name="F7 2 2" xfId="42929"/>
    <cellStyle name="F7 2 2 2" xfId="488"/>
    <cellStyle name="F7 2 2 3" xfId="8390"/>
    <cellStyle name="F7 2 3" xfId="29235"/>
    <cellStyle name="F7 2 4" xfId="45557"/>
    <cellStyle name="F7 20" xfId="33205"/>
    <cellStyle name="F7 20 2" xfId="21507"/>
    <cellStyle name="F7 20 3" xfId="45434"/>
    <cellStyle name="F7 21" xfId="51029"/>
    <cellStyle name="F7 21 2" xfId="37336"/>
    <cellStyle name="F7 21 3" xfId="51096"/>
    <cellStyle name="F7 22" xfId="21048"/>
    <cellStyle name="F7 22 2" xfId="22966"/>
    <cellStyle name="F7 22 3" xfId="29648"/>
    <cellStyle name="F7 23" xfId="37658"/>
    <cellStyle name="F7 23 2" xfId="5920"/>
    <cellStyle name="F7 23 3" xfId="51774"/>
    <cellStyle name="F7 24" xfId="41659"/>
    <cellStyle name="F7 24 2" xfId="37701"/>
    <cellStyle name="F7 24 3" xfId="5110"/>
    <cellStyle name="F7 25" xfId="9134"/>
    <cellStyle name="F7 25 2" xfId="4140"/>
    <cellStyle name="F7 25 3" xfId="13518"/>
    <cellStyle name="F7 26" xfId="46435"/>
    <cellStyle name="F7 26 2" xfId="27000"/>
    <cellStyle name="F7 26 3" xfId="26274"/>
    <cellStyle name="F7 27" xfId="9238"/>
    <cellStyle name="F7 27 2" xfId="24392"/>
    <cellStyle name="F7 27 3" xfId="21319"/>
    <cellStyle name="F7 28" xfId="13527"/>
    <cellStyle name="F7 28 2" xfId="49679"/>
    <cellStyle name="F7 28 3" xfId="50561"/>
    <cellStyle name="F7 29" xfId="23421"/>
    <cellStyle name="F7 29 2" xfId="18630"/>
    <cellStyle name="F7 29 3" xfId="26684"/>
    <cellStyle name="F7 3" xfId="49090"/>
    <cellStyle name="F7 3 2" xfId="44512"/>
    <cellStyle name="F7 3 3" xfId="7401"/>
    <cellStyle name="F7 3 4" xfId="40806"/>
    <cellStyle name="F7 30" xfId="14607"/>
    <cellStyle name="F7 30 2" xfId="22695"/>
    <cellStyle name="F7 30 3" xfId="39293"/>
    <cellStyle name="F7 31" xfId="23131"/>
    <cellStyle name="F7 31 2" xfId="15035"/>
    <cellStyle name="F7 31 3" xfId="14025"/>
    <cellStyle name="F7 32" xfId="44902"/>
    <cellStyle name="F7 32 2" xfId="32632"/>
    <cellStyle name="F7 32 3" xfId="14313"/>
    <cellStyle name="F7 33" xfId="9011"/>
    <cellStyle name="F7 33 2" xfId="1723"/>
    <cellStyle name="F7 33 3" xfId="11484"/>
    <cellStyle name="F7 34" xfId="4534"/>
    <cellStyle name="F7 34 2" xfId="29847"/>
    <cellStyle name="F7 34 3" xfId="18026"/>
    <cellStyle name="F7 35" xfId="19181"/>
    <cellStyle name="F7 35 2" xfId="31634"/>
    <cellStyle name="F7 35 3" xfId="6782"/>
    <cellStyle name="F7 36" xfId="39651"/>
    <cellStyle name="F7 36 2" xfId="39007"/>
    <cellStyle name="F7 36 3" xfId="42545"/>
    <cellStyle name="F7 37" xfId="13372"/>
    <cellStyle name="F7 37 2" xfId="19820"/>
    <cellStyle name="F7 37 3" xfId="35926"/>
    <cellStyle name="F7 38" xfId="38548"/>
    <cellStyle name="F7 38 2" xfId="8621"/>
    <cellStyle name="F7 38 3" xfId="31872"/>
    <cellStyle name="F7 39" xfId="41815"/>
    <cellStyle name="F7 39 2" xfId="49049"/>
    <cellStyle name="F7 39 3" xfId="44766"/>
    <cellStyle name="F7 4" xfId="9490"/>
    <cellStyle name="F7 4 2" xfId="16406"/>
    <cellStyle name="F7 4 3" xfId="8722"/>
    <cellStyle name="F7 40" xfId="29919"/>
    <cellStyle name="F7 40 2" xfId="51729"/>
    <cellStyle name="F7 40 3" xfId="10486"/>
    <cellStyle name="F7 41" xfId="45685"/>
    <cellStyle name="F7 41 2" xfId="27330"/>
    <cellStyle name="F7 41 3" xfId="49932"/>
    <cellStyle name="F7 42" xfId="48602"/>
    <cellStyle name="F7 42 2" xfId="30744"/>
    <cellStyle name="F7 42 3" xfId="43521"/>
    <cellStyle name="F7 43" xfId="49801"/>
    <cellStyle name="F7 43 2" xfId="35865"/>
    <cellStyle name="F7 43 3" xfId="26459"/>
    <cellStyle name="F7 44" xfId="35931"/>
    <cellStyle name="F7 44 2" xfId="15428"/>
    <cellStyle name="F7 44 3" xfId="48714"/>
    <cellStyle name="F7 45" xfId="6375"/>
    <cellStyle name="F7 45 2" xfId="52903"/>
    <cellStyle name="F7 45 3" xfId="42413"/>
    <cellStyle name="F7 46" xfId="9313"/>
    <cellStyle name="F7 46 2" xfId="47162"/>
    <cellStyle name="F7 46 3" xfId="8056"/>
    <cellStyle name="F7 47" xfId="47791"/>
    <cellStyle name="F7 47 2" xfId="6638"/>
    <cellStyle name="F7 47 3" xfId="6630"/>
    <cellStyle name="F7 48" xfId="21680"/>
    <cellStyle name="F7 48 2" xfId="24036"/>
    <cellStyle name="F7 48 3" xfId="38802"/>
    <cellStyle name="F7 49" xfId="5244"/>
    <cellStyle name="F7 49 2" xfId="25369"/>
    <cellStyle name="F7 49 3" xfId="44445"/>
    <cellStyle name="F7 5" xfId="20463"/>
    <cellStyle name="F7 5 2" xfId="23880"/>
    <cellStyle name="F7 5 3" xfId="16205"/>
    <cellStyle name="F7 50" xfId="22323"/>
    <cellStyle name="F7 6" xfId="44829"/>
    <cellStyle name="F7 6 2" xfId="10992"/>
    <cellStyle name="F7 6 3" xfId="15087"/>
    <cellStyle name="F7 7" xfId="12342"/>
    <cellStyle name="F7 7 2" xfId="12155"/>
    <cellStyle name="F7 7 3" xfId="41831"/>
    <cellStyle name="F7 8" xfId="29714"/>
    <cellStyle name="F7 8 2" xfId="14508"/>
    <cellStyle name="F7 8 3" xfId="46242"/>
    <cellStyle name="F7 9" xfId="18051"/>
    <cellStyle name="F7 9 2" xfId="10165"/>
    <cellStyle name="F7 9 3" xfId="9775"/>
    <cellStyle name="F7_1) Waterfall Graph OPEX Plant" xfId="11582"/>
    <cellStyle name="F8" xfId="1246"/>
    <cellStyle name="F8 10" xfId="38206"/>
    <cellStyle name="F8 10 2" xfId="16032"/>
    <cellStyle name="F8 10 3" xfId="30965"/>
    <cellStyle name="F8 11" xfId="33954"/>
    <cellStyle name="F8 11 2" xfId="6068"/>
    <cellStyle name="F8 11 3" xfId="10221"/>
    <cellStyle name="F8 12" xfId="10067"/>
    <cellStyle name="F8 12 2" xfId="972"/>
    <cellStyle name="F8 12 3" xfId="16638"/>
    <cellStyle name="F8 13" xfId="17669"/>
    <cellStyle name="F8 13 2" xfId="17036"/>
    <cellStyle name="F8 13 3" xfId="30261"/>
    <cellStyle name="F8 14" xfId="27357"/>
    <cellStyle name="F8 14 2" xfId="44413"/>
    <cellStyle name="F8 14 3" xfId="5273"/>
    <cellStyle name="F8 15" xfId="30273"/>
    <cellStyle name="F8 15 2" xfId="26983"/>
    <cellStyle name="F8 15 3" xfId="41993"/>
    <cellStyle name="F8 16" xfId="21413"/>
    <cellStyle name="F8 16 2" xfId="42971"/>
    <cellStyle name="F8 16 3" xfId="22507"/>
    <cellStyle name="F8 17" xfId="15562"/>
    <cellStyle name="F8 17 2" xfId="3564"/>
    <cellStyle name="F8 17 3" xfId="36644"/>
    <cellStyle name="F8 18" xfId="36935"/>
    <cellStyle name="F8 18 2" xfId="23869"/>
    <cellStyle name="F8 18 3" xfId="15074"/>
    <cellStyle name="F8 19" xfId="38519"/>
    <cellStyle name="F8 19 2" xfId="49723"/>
    <cellStyle name="F8 19 3" xfId="24557"/>
    <cellStyle name="F8 2" xfId="10234"/>
    <cellStyle name="F8 2 2" xfId="18553"/>
    <cellStyle name="F8 2 2 2" xfId="40699"/>
    <cellStyle name="F8 2 2 3" xfId="36372"/>
    <cellStyle name="F8 2 3" xfId="1419"/>
    <cellStyle name="F8 2 3 2" xfId="14829"/>
    <cellStyle name="F8 2 3 3" xfId="11248"/>
    <cellStyle name="F8 2 4" xfId="10319"/>
    <cellStyle name="F8 2 5" xfId="52550"/>
    <cellStyle name="F8 2 6" xfId="8879"/>
    <cellStyle name="F8 20" xfId="40104"/>
    <cellStyle name="F8 20 2" xfId="9214"/>
    <cellStyle name="F8 20 3" xfId="33657"/>
    <cellStyle name="F8 21" xfId="47726"/>
    <cellStyle name="F8 21 2" xfId="19872"/>
    <cellStyle name="F8 21 3" xfId="5686"/>
    <cellStyle name="F8 22" xfId="20577"/>
    <cellStyle name="F8 22 2" xfId="52204"/>
    <cellStyle name="F8 22 3" xfId="2181"/>
    <cellStyle name="F8 23" xfId="24441"/>
    <cellStyle name="F8 23 2" xfId="29903"/>
    <cellStyle name="F8 23 3" xfId="21436"/>
    <cellStyle name="F8 24" xfId="40448"/>
    <cellStyle name="F8 24 2" xfId="35709"/>
    <cellStyle name="F8 24 3" xfId="8667"/>
    <cellStyle name="F8 25" xfId="26097"/>
    <cellStyle name="F8 25 2" xfId="43576"/>
    <cellStyle name="F8 25 3" xfId="18339"/>
    <cellStyle name="F8 26" xfId="29451"/>
    <cellStyle name="F8 26 2" xfId="33792"/>
    <cellStyle name="F8 26 3" xfId="9728"/>
    <cellStyle name="F8 27" xfId="53288"/>
    <cellStyle name="F8 27 2" xfId="52341"/>
    <cellStyle name="F8 27 3" xfId="29587"/>
    <cellStyle name="F8 28" xfId="3879"/>
    <cellStyle name="F8 28 2" xfId="40072"/>
    <cellStyle name="F8 28 3" xfId="43496"/>
    <cellStyle name="F8 29" xfId="44071"/>
    <cellStyle name="F8 29 2" xfId="13709"/>
    <cellStyle name="F8 29 3" xfId="19215"/>
    <cellStyle name="F8 3" xfId="1218"/>
    <cellStyle name="F8 3 2" xfId="15508"/>
    <cellStyle name="F8 3 3" xfId="617"/>
    <cellStyle name="F8 3 4" xfId="37853"/>
    <cellStyle name="F8 30" xfId="52143"/>
    <cellStyle name="F8 30 2" xfId="9066"/>
    <cellStyle name="F8 30 3" xfId="14712"/>
    <cellStyle name="F8 31" xfId="40300"/>
    <cellStyle name="F8 31 2" xfId="50000"/>
    <cellStyle name="F8 31 3" xfId="14605"/>
    <cellStyle name="F8 32" xfId="5484"/>
    <cellStyle name="F8 32 2" xfId="38328"/>
    <cellStyle name="F8 32 3" xfId="14593"/>
    <cellStyle name="F8 33" xfId="31308"/>
    <cellStyle name="F8 33 2" xfId="35782"/>
    <cellStyle name="F8 33 3" xfId="14162"/>
    <cellStyle name="F8 34" xfId="32579"/>
    <cellStyle name="F8 34 2" xfId="5032"/>
    <cellStyle name="F8 34 3" xfId="10440"/>
    <cellStyle name="F8 35" xfId="24844"/>
    <cellStyle name="F8 35 2" xfId="10230"/>
    <cellStyle name="F8 35 3" xfId="5682"/>
    <cellStyle name="F8 36" xfId="37692"/>
    <cellStyle name="F8 36 2" xfId="14855"/>
    <cellStyle name="F8 36 3" xfId="53168"/>
    <cellStyle name="F8 37" xfId="40234"/>
    <cellStyle name="F8 37 2" xfId="42043"/>
    <cellStyle name="F8 37 3" xfId="11217"/>
    <cellStyle name="F8 38" xfId="51848"/>
    <cellStyle name="F8 38 2" xfId="27693"/>
    <cellStyle name="F8 38 3" xfId="6579"/>
    <cellStyle name="F8 39" xfId="37406"/>
    <cellStyle name="F8 39 2" xfId="45917"/>
    <cellStyle name="F8 39 3" xfId="49390"/>
    <cellStyle name="F8 4" xfId="11175"/>
    <cellStyle name="F8 4 2" xfId="23032"/>
    <cellStyle name="F8 4 3" xfId="42766"/>
    <cellStyle name="F8 40" xfId="44320"/>
    <cellStyle name="F8 40 2" xfId="40026"/>
    <cellStyle name="F8 40 3" xfId="41668"/>
    <cellStyle name="F8 41" xfId="46725"/>
    <cellStyle name="F8 41 2" xfId="49039"/>
    <cellStyle name="F8 41 3" xfId="19576"/>
    <cellStyle name="F8 42" xfId="18243"/>
    <cellStyle name="F8 42 2" xfId="30616"/>
    <cellStyle name="F8 42 3" xfId="8949"/>
    <cellStyle name="F8 43" xfId="3746"/>
    <cellStyle name="F8 43 2" xfId="11122"/>
    <cellStyle name="F8 43 3" xfId="36333"/>
    <cellStyle name="F8 44" xfId="25965"/>
    <cellStyle name="F8 44 2" xfId="52332"/>
    <cellStyle name="F8 44 3" xfId="48575"/>
    <cellStyle name="F8 45" xfId="25037"/>
    <cellStyle name="F8 45 2" xfId="10449"/>
    <cellStyle name="F8 45 3" xfId="3602"/>
    <cellStyle name="F8 46" xfId="40970"/>
    <cellStyle name="F8 46 2" xfId="2706"/>
    <cellStyle name="F8 46 3" xfId="27830"/>
    <cellStyle name="F8 47" xfId="36826"/>
    <cellStyle name="F8 47 2" xfId="2448"/>
    <cellStyle name="F8 47 3" xfId="1117"/>
    <cellStyle name="F8 48" xfId="17857"/>
    <cellStyle name="F8 48 2" xfId="12979"/>
    <cellStyle name="F8 48 3" xfId="52848"/>
    <cellStyle name="F8 49" xfId="25495"/>
    <cellStyle name="F8 49 2" xfId="46139"/>
    <cellStyle name="F8 49 3" xfId="7512"/>
    <cellStyle name="F8 5" xfId="50018"/>
    <cellStyle name="F8 5 2" xfId="26803"/>
    <cellStyle name="F8 5 3" xfId="32697"/>
    <cellStyle name="F8 50" xfId="35851"/>
    <cellStyle name="F8 51" xfId="51885"/>
    <cellStyle name="F8 6" xfId="3714"/>
    <cellStyle name="F8 6 2" xfId="26668"/>
    <cellStyle name="F8 6 3" xfId="30902"/>
    <cellStyle name="F8 7" xfId="22522"/>
    <cellStyle name="F8 7 2" xfId="39959"/>
    <cellStyle name="F8 7 3" xfId="50688"/>
    <cellStyle name="F8 8" xfId="29676"/>
    <cellStyle name="F8 8 2" xfId="31481"/>
    <cellStyle name="F8 8 3" xfId="30147"/>
    <cellStyle name="F8 9" xfId="15881"/>
    <cellStyle name="F8 9 2" xfId="30950"/>
    <cellStyle name="F8 9 3" xfId="42563"/>
    <cellStyle name="F8_1) Waterfall Graph OPEX Plant" xfId="6752"/>
    <cellStyle name="fact" xfId="29536"/>
    <cellStyle name="Fecha" xfId="15163"/>
    <cellStyle name="Fecha 10" xfId="9051"/>
    <cellStyle name="Fecha 10 2" xfId="19406"/>
    <cellStyle name="Fecha 10 3" xfId="22348"/>
    <cellStyle name="Fecha 10 4" xfId="9947"/>
    <cellStyle name="Fecha 11" xfId="41841"/>
    <cellStyle name="Fecha 11 2" xfId="23568"/>
    <cellStyle name="Fecha 11 3" xfId="29337"/>
    <cellStyle name="Fecha 11 4" xfId="12755"/>
    <cellStyle name="Fecha 12" xfId="20307"/>
    <cellStyle name="Fecha 12 2" xfId="16192"/>
    <cellStyle name="Fecha 12 3" xfId="49252"/>
    <cellStyle name="Fecha 12 4" xfId="33023"/>
    <cellStyle name="Fecha 13" xfId="29268"/>
    <cellStyle name="Fecha 13 2" xfId="3829"/>
    <cellStyle name="Fecha 13 3" xfId="10155"/>
    <cellStyle name="Fecha 14" xfId="708"/>
    <cellStyle name="Fecha 14 2" xfId="46673"/>
    <cellStyle name="Fecha 14 3" xfId="28937"/>
    <cellStyle name="Fecha 15" xfId="39191"/>
    <cellStyle name="Fecha 15 2" xfId="26252"/>
    <cellStyle name="Fecha 15 3" xfId="4023"/>
    <cellStyle name="Fecha 16" xfId="9821"/>
    <cellStyle name="Fecha 16 2" xfId="37106"/>
    <cellStyle name="Fecha 16 3" xfId="52259"/>
    <cellStyle name="Fecha 17" xfId="27396"/>
    <cellStyle name="Fecha 17 2" xfId="31710"/>
    <cellStyle name="Fecha 17 3" xfId="13011"/>
    <cellStyle name="Fecha 18" xfId="50327"/>
    <cellStyle name="Fecha 18 2" xfId="23206"/>
    <cellStyle name="Fecha 18 3" xfId="4165"/>
    <cellStyle name="Fecha 19" xfId="51567"/>
    <cellStyle name="Fecha 19 2" xfId="12407"/>
    <cellStyle name="Fecha 19 3" xfId="35476"/>
    <cellStyle name="Fecha 2" xfId="1895"/>
    <cellStyle name="Fecha 2 2" xfId="38681"/>
    <cellStyle name="Fecha 2 2 2" xfId="35853"/>
    <cellStyle name="Fecha 2 2 3" xfId="27053"/>
    <cellStyle name="Fecha 2 2 4" xfId="31224"/>
    <cellStyle name="Fecha 2 3" xfId="11331"/>
    <cellStyle name="Fecha 2 3 2" xfId="41276"/>
    <cellStyle name="Fecha 2 3 3" xfId="16024"/>
    <cellStyle name="Fecha 2 4" xfId="44618"/>
    <cellStyle name="Fecha 2 5" xfId="46180"/>
    <cellStyle name="Fecha 2_Cash Cost Real vrs. Budget" xfId="3980"/>
    <cellStyle name="Fecha 20" xfId="46651"/>
    <cellStyle name="Fecha 20 2" xfId="37964"/>
    <cellStyle name="Fecha 20 3" xfId="15908"/>
    <cellStyle name="Fecha 21" xfId="20350"/>
    <cellStyle name="Fecha 21 2" xfId="24284"/>
    <cellStyle name="Fecha 21 3" xfId="2751"/>
    <cellStyle name="Fecha 22" xfId="11948"/>
    <cellStyle name="Fecha 22 2" xfId="30122"/>
    <cellStyle name="Fecha 22 3" xfId="27489"/>
    <cellStyle name="Fecha 23" xfId="3387"/>
    <cellStyle name="Fecha 23 2" xfId="1217"/>
    <cellStyle name="Fecha 23 3" xfId="36334"/>
    <cellStyle name="Fecha 24" xfId="23192"/>
    <cellStyle name="Fecha 24 2" xfId="42053"/>
    <cellStyle name="Fecha 24 3" xfId="34064"/>
    <cellStyle name="Fecha 25" xfId="37438"/>
    <cellStyle name="Fecha 25 2" xfId="49091"/>
    <cellStyle name="Fecha 25 3" xfId="6540"/>
    <cellStyle name="Fecha 26" xfId="40903"/>
    <cellStyle name="Fecha 26 2" xfId="26081"/>
    <cellStyle name="Fecha 26 3" xfId="19433"/>
    <cellStyle name="Fecha 27" xfId="22167"/>
    <cellStyle name="Fecha 27 2" xfId="15411"/>
    <cellStyle name="Fecha 27 3" xfId="25011"/>
    <cellStyle name="Fecha 28" xfId="34523"/>
    <cellStyle name="Fecha 28 2" xfId="39789"/>
    <cellStyle name="Fecha 28 3" xfId="8551"/>
    <cellStyle name="Fecha 29" xfId="573"/>
    <cellStyle name="Fecha 29 2" xfId="18597"/>
    <cellStyle name="Fecha 29 3" xfId="51765"/>
    <cellStyle name="Fecha 3" xfId="4378"/>
    <cellStyle name="Fecha 3 2" xfId="27324"/>
    <cellStyle name="Fecha 3 2 2" xfId="26193"/>
    <cellStyle name="Fecha 3 2 3" xfId="32404"/>
    <cellStyle name="Fecha 3 2 4" xfId="50460"/>
    <cellStyle name="Fecha 3 3" xfId="38512"/>
    <cellStyle name="Fecha 3 4" xfId="39117"/>
    <cellStyle name="Fecha 3 5" xfId="4442"/>
    <cellStyle name="Fecha 3_Cash Cost Real vrs. Budget" xfId="43271"/>
    <cellStyle name="Fecha 30" xfId="39116"/>
    <cellStyle name="Fecha 30 2" xfId="14070"/>
    <cellStyle name="Fecha 30 3" xfId="22963"/>
    <cellStyle name="Fecha 31" xfId="921"/>
    <cellStyle name="Fecha 31 2" xfId="24029"/>
    <cellStyle name="Fecha 31 3" xfId="5851"/>
    <cellStyle name="Fecha 32" xfId="15202"/>
    <cellStyle name="Fecha 32 2" xfId="20455"/>
    <cellStyle name="Fecha 32 3" xfId="12815"/>
    <cellStyle name="Fecha 33" xfId="24194"/>
    <cellStyle name="Fecha 33 2" xfId="13005"/>
    <cellStyle name="Fecha 33 3" xfId="21156"/>
    <cellStyle name="Fecha 34" xfId="30720"/>
    <cellStyle name="Fecha 34 2" xfId="35149"/>
    <cellStyle name="Fecha 34 3" xfId="8776"/>
    <cellStyle name="Fecha 35" xfId="50933"/>
    <cellStyle name="Fecha 35 2" xfId="7076"/>
    <cellStyle name="Fecha 35 3" xfId="27436"/>
    <cellStyle name="Fecha 36" xfId="11927"/>
    <cellStyle name="Fecha 36 2" xfId="20780"/>
    <cellStyle name="Fecha 36 3" xfId="51618"/>
    <cellStyle name="Fecha 37" xfId="43199"/>
    <cellStyle name="Fecha 37 2" xfId="22454"/>
    <cellStyle name="Fecha 37 3" xfId="14168"/>
    <cellStyle name="Fecha 38" xfId="2368"/>
    <cellStyle name="Fecha 38 2" xfId="29527"/>
    <cellStyle name="Fecha 38 3" xfId="15115"/>
    <cellStyle name="Fecha 39" xfId="30892"/>
    <cellStyle name="Fecha 39 2" xfId="9455"/>
    <cellStyle name="Fecha 39 3" xfId="52333"/>
    <cellStyle name="Fecha 4" xfId="34211"/>
    <cellStyle name="Fecha 4 2" xfId="50070"/>
    <cellStyle name="Fecha 4 3" xfId="12181"/>
    <cellStyle name="Fecha 4 4" xfId="16126"/>
    <cellStyle name="Fecha 40" xfId="30606"/>
    <cellStyle name="Fecha 40 2" xfId="41384"/>
    <cellStyle name="Fecha 40 3" xfId="45776"/>
    <cellStyle name="Fecha 41" xfId="53198"/>
    <cellStyle name="Fecha 41 2" xfId="43992"/>
    <cellStyle name="Fecha 41 3" xfId="29839"/>
    <cellStyle name="Fecha 42" xfId="47880"/>
    <cellStyle name="Fecha 42 2" xfId="32137"/>
    <cellStyle name="Fecha 42 3" xfId="21097"/>
    <cellStyle name="Fecha 43" xfId="7836"/>
    <cellStyle name="Fecha 43 2" xfId="14923"/>
    <cellStyle name="Fecha 43 3" xfId="36789"/>
    <cellStyle name="Fecha 44" xfId="5454"/>
    <cellStyle name="Fecha 44 2" xfId="5980"/>
    <cellStyle name="Fecha 44 3" xfId="53350"/>
    <cellStyle name="Fecha 45" xfId="51152"/>
    <cellStyle name="Fecha 45 2" xfId="35242"/>
    <cellStyle name="Fecha 45 3" xfId="35260"/>
    <cellStyle name="Fecha 46" xfId="24582"/>
    <cellStyle name="Fecha 46 2" xfId="10198"/>
    <cellStyle name="Fecha 46 3" xfId="28293"/>
    <cellStyle name="Fecha 47" xfId="9084"/>
    <cellStyle name="Fecha 47 2" xfId="33457"/>
    <cellStyle name="Fecha 47 3" xfId="9264"/>
    <cellStyle name="Fecha 48" xfId="31128"/>
    <cellStyle name="Fecha 48 2" xfId="47856"/>
    <cellStyle name="Fecha 48 3" xfId="15233"/>
    <cellStyle name="Fecha 49" xfId="16408"/>
    <cellStyle name="Fecha 49 2" xfId="41361"/>
    <cellStyle name="Fecha 49 3" xfId="13014"/>
    <cellStyle name="Fecha 5" xfId="52840"/>
    <cellStyle name="Fecha 5 2" xfId="52907"/>
    <cellStyle name="Fecha 5 3" xfId="34177"/>
    <cellStyle name="Fecha 5 4" xfId="506"/>
    <cellStyle name="Fecha 50" xfId="21842"/>
    <cellStyle name="Fecha 50 2" xfId="1652"/>
    <cellStyle name="Fecha 50 3" xfId="41176"/>
    <cellStyle name="Fecha 51" xfId="28283"/>
    <cellStyle name="Fecha 51 2" xfId="47643"/>
    <cellStyle name="Fecha 51 3" xfId="19195"/>
    <cellStyle name="Fecha 52" xfId="32473"/>
    <cellStyle name="Fecha 52 2" xfId="52932"/>
    <cellStyle name="Fecha 52 3" xfId="1481"/>
    <cellStyle name="Fecha 53" xfId="35484"/>
    <cellStyle name="Fecha 53 2" xfId="42428"/>
    <cellStyle name="Fecha 53 3" xfId="38674"/>
    <cellStyle name="Fecha 54" xfId="38967"/>
    <cellStyle name="Fecha 54 2" xfId="49272"/>
    <cellStyle name="Fecha 54 3" xfId="32966"/>
    <cellStyle name="Fecha 55" xfId="25067"/>
    <cellStyle name="Fecha 55 2" xfId="25993"/>
    <cellStyle name="Fecha 55 3" xfId="43918"/>
    <cellStyle name="Fecha 56" xfId="20178"/>
    <cellStyle name="Fecha 56 2" xfId="4259"/>
    <cellStyle name="Fecha 56 3" xfId="34460"/>
    <cellStyle name="Fecha 57" xfId="8403"/>
    <cellStyle name="Fecha 57 2" xfId="19328"/>
    <cellStyle name="Fecha 57 3" xfId="27546"/>
    <cellStyle name="Fecha 58" xfId="18691"/>
    <cellStyle name="Fecha 59" xfId="42879"/>
    <cellStyle name="Fecha 6" xfId="20381"/>
    <cellStyle name="Fecha 6 2" xfId="10132"/>
    <cellStyle name="Fecha 6 3" xfId="42592"/>
    <cellStyle name="Fecha 6 4" xfId="19847"/>
    <cellStyle name="Fecha 60" xfId="43944"/>
    <cellStyle name="Fecha 61" xfId="2262"/>
    <cellStyle name="Fecha 62" xfId="8043"/>
    <cellStyle name="Fecha 63" xfId="23510"/>
    <cellStyle name="Fecha 7" xfId="9326"/>
    <cellStyle name="Fecha 7 2" xfId="33536"/>
    <cellStyle name="Fecha 7 3" xfId="32151"/>
    <cellStyle name="Fecha 7 4" xfId="39279"/>
    <cellStyle name="Fecha 8" xfId="32851"/>
    <cellStyle name="Fecha 8 2" xfId="13936"/>
    <cellStyle name="Fecha 8 3" xfId="43964"/>
    <cellStyle name="Fecha 8 4" xfId="20613"/>
    <cellStyle name="Fecha 9" xfId="21634"/>
    <cellStyle name="Fecha 9 2" xfId="45541"/>
    <cellStyle name="Fecha 9 3" xfId="25611"/>
    <cellStyle name="Fecha 9 4" xfId="6379"/>
    <cellStyle name="Fecha_1) Waterfall Graph OPEX Plant" xfId="41444"/>
    <cellStyle name="Fecha1 - Estilo1" xfId="36528"/>
    <cellStyle name="Fechas" xfId="10797"/>
    <cellStyle name="Fechas 2" xfId="42177"/>
    <cellStyle name="Fechas 3" xfId="38268"/>
    <cellStyle name="Fijo" xfId="13379"/>
    <cellStyle name="Fijo 10" xfId="52462"/>
    <cellStyle name="Fijo 10 2" xfId="41852"/>
    <cellStyle name="Fijo 10 3" xfId="2029"/>
    <cellStyle name="Fijo 10 4" xfId="10324"/>
    <cellStyle name="Fijo 11" xfId="20772"/>
    <cellStyle name="Fijo 11 2" xfId="45071"/>
    <cellStyle name="Fijo 11 3" xfId="39863"/>
    <cellStyle name="Fijo 11 4" xfId="5705"/>
    <cellStyle name="Fijo 12" xfId="28181"/>
    <cellStyle name="Fijo 12 2" xfId="23423"/>
    <cellStyle name="Fijo 12 3" xfId="40769"/>
    <cellStyle name="Fijo 12 4" xfId="45479"/>
    <cellStyle name="Fijo 13" xfId="34607"/>
    <cellStyle name="Fijo 14" xfId="22375"/>
    <cellStyle name="Fijo 2" xfId="7225"/>
    <cellStyle name="Fijo 2 2" xfId="36905"/>
    <cellStyle name="Fijo 2 2 2" xfId="8325"/>
    <cellStyle name="Fijo 2 2 3" xfId="50253"/>
    <cellStyle name="Fijo 2 2 4" xfId="52594"/>
    <cellStyle name="Fijo 2 3" xfId="35303"/>
    <cellStyle name="Fijo 2 4" xfId="8566"/>
    <cellStyle name="Fijo 2 5" xfId="9802"/>
    <cellStyle name="Fijo 2_Cash Cost Real vrs. Budget" xfId="4171"/>
    <cellStyle name="Fijo 3" xfId="11052"/>
    <cellStyle name="Fijo 3 2" xfId="45567"/>
    <cellStyle name="Fijo 3 2 2" xfId="3413"/>
    <cellStyle name="Fijo 3 2 3" xfId="7381"/>
    <cellStyle name="Fijo 3 2 4" xfId="32805"/>
    <cellStyle name="Fijo 3 3" xfId="21942"/>
    <cellStyle name="Fijo 3 4" xfId="21302"/>
    <cellStyle name="Fijo 3 5" xfId="26060"/>
    <cellStyle name="Fijo 3_Cash Cost Real vrs. Budget" xfId="10404"/>
    <cellStyle name="Fijo 4" xfId="41903"/>
    <cellStyle name="Fijo 4 2" xfId="9186"/>
    <cellStyle name="Fijo 4 3" xfId="48603"/>
    <cellStyle name="Fijo 4 4" xfId="7191"/>
    <cellStyle name="Fijo 5" xfId="21630"/>
    <cellStyle name="Fijo 5 2" xfId="52386"/>
    <cellStyle name="Fijo 5 3" xfId="21693"/>
    <cellStyle name="Fijo 5 4" xfId="26049"/>
    <cellStyle name="Fijo 6" xfId="49470"/>
    <cellStyle name="Fijo 6 2" xfId="21116"/>
    <cellStyle name="Fijo 6 3" xfId="21060"/>
    <cellStyle name="Fijo 6 4" xfId="9703"/>
    <cellStyle name="Fijo 7" xfId="13417"/>
    <cellStyle name="Fijo 7 2" xfId="314"/>
    <cellStyle name="Fijo 7 3" xfId="4671"/>
    <cellStyle name="Fijo 7 4" xfId="49108"/>
    <cellStyle name="Fijo 8" xfId="7545"/>
    <cellStyle name="Fijo 8 2" xfId="35670"/>
    <cellStyle name="Fijo 8 3" xfId="20621"/>
    <cellStyle name="Fijo 8 4" xfId="15586"/>
    <cellStyle name="Fijo 9" xfId="29228"/>
    <cellStyle name="Fijo 9 2" xfId="13180"/>
    <cellStyle name="Fijo 9 3" xfId="10545"/>
    <cellStyle name="Fijo 9 4" xfId="42723"/>
    <cellStyle name="Fijo_Cash Cost Real vrs. Budget" xfId="30241"/>
    <cellStyle name="Financiero" xfId="37026"/>
    <cellStyle name="Financiero 2" xfId="41848"/>
    <cellStyle name="Financiero 2 2" xfId="30267"/>
    <cellStyle name="Financiero 2 3" xfId="37415"/>
    <cellStyle name="Financiero 3" xfId="20680"/>
    <cellStyle name="Financiero 4" xfId="20118"/>
    <cellStyle name="Financiero 5" xfId="12375"/>
    <cellStyle name="Fixed" xfId="3275"/>
    <cellStyle name="Fixed [0]" xfId="20900"/>
    <cellStyle name="Fixed 10" xfId="14957"/>
    <cellStyle name="Fixed 10 2" xfId="9878"/>
    <cellStyle name="Fixed 10 3" xfId="20039"/>
    <cellStyle name="Fixed 11" xfId="16350"/>
    <cellStyle name="Fixed 11 2" xfId="20456"/>
    <cellStyle name="Fixed 11 3" xfId="14011"/>
    <cellStyle name="Fixed 12" xfId="27277"/>
    <cellStyle name="Fixed 12 2" xfId="14416"/>
    <cellStyle name="Fixed 12 3" xfId="42922"/>
    <cellStyle name="Fixed 13" xfId="24215"/>
    <cellStyle name="Fixed 13 2" xfId="31215"/>
    <cellStyle name="Fixed 13 3" xfId="35491"/>
    <cellStyle name="Fixed 14" xfId="52481"/>
    <cellStyle name="Fixed 14 2" xfId="28898"/>
    <cellStyle name="Fixed 14 3" xfId="32379"/>
    <cellStyle name="Fixed 15" xfId="6974"/>
    <cellStyle name="Fixed 15 2" xfId="52460"/>
    <cellStyle name="Fixed 15 3" xfId="22543"/>
    <cellStyle name="Fixed 16" xfId="37992"/>
    <cellStyle name="Fixed 17" xfId="6436"/>
    <cellStyle name="Fixed 18" xfId="41554"/>
    <cellStyle name="Fixed 19" xfId="11955"/>
    <cellStyle name="Fixed 2" xfId="37828"/>
    <cellStyle name="Fixed 2 2" xfId="36155"/>
    <cellStyle name="Fixed 2 2 2" xfId="1675"/>
    <cellStyle name="Fixed 2 2 3" xfId="19589"/>
    <cellStyle name="Fixed 2 2 4" xfId="18795"/>
    <cellStyle name="Fixed 2 3" xfId="26279"/>
    <cellStyle name="Fixed 2 4" xfId="38649"/>
    <cellStyle name="Fixed 2 5" xfId="39652"/>
    <cellStyle name="Fixed 2_08-07 Consolidated Monthly Operational Report - Office 2003" xfId="7907"/>
    <cellStyle name="Fixed 20" xfId="32188"/>
    <cellStyle name="Fixed 21" xfId="15145"/>
    <cellStyle name="Fixed 22" xfId="4396"/>
    <cellStyle name="Fixed 23" xfId="23973"/>
    <cellStyle name="Fixed 24" xfId="11330"/>
    <cellStyle name="Fixed 25" xfId="40400"/>
    <cellStyle name="Fixed 26" xfId="14043"/>
    <cellStyle name="Fixed 27" xfId="39206"/>
    <cellStyle name="Fixed 3" xfId="33825"/>
    <cellStyle name="Fixed 3 2" xfId="19227"/>
    <cellStyle name="Fixed 3 3" xfId="45889"/>
    <cellStyle name="Fixed 3 4" xfId="49555"/>
    <cellStyle name="Fixed 4" xfId="6289"/>
    <cellStyle name="Fixed 4 2" xfId="37251"/>
    <cellStyle name="Fixed 4 3" xfId="20089"/>
    <cellStyle name="Fixed 4 4" xfId="49159"/>
    <cellStyle name="Fixed 4 5" xfId="12577"/>
    <cellStyle name="Fixed 5" xfId="29503"/>
    <cellStyle name="Fixed 5 2" xfId="34671"/>
    <cellStyle name="Fixed 5 3" xfId="33202"/>
    <cellStyle name="Fixed 6" xfId="5318"/>
    <cellStyle name="Fixed 6 2" xfId="36303"/>
    <cellStyle name="Fixed 6 3" xfId="28694"/>
    <cellStyle name="Fixed 7" xfId="10645"/>
    <cellStyle name="Fixed 7 2" xfId="16248"/>
    <cellStyle name="Fixed 7 3" xfId="29827"/>
    <cellStyle name="Fixed 8" xfId="40057"/>
    <cellStyle name="Fixed 8 2" xfId="15215"/>
    <cellStyle name="Fixed 8 3" xfId="47364"/>
    <cellStyle name="Fixed 9" xfId="21356"/>
    <cellStyle name="Fixed 9 2" xfId="21464"/>
    <cellStyle name="Fixed 9 3" xfId="34456"/>
    <cellStyle name="fixed yr range" xfId="2108"/>
    <cellStyle name="fixed yr range 2" xfId="11518"/>
    <cellStyle name="fixed yr range 3" xfId="47146"/>
    <cellStyle name="Fixed_1) Waterfall Graph OPEX Plant" xfId="16158"/>
    <cellStyle name="Fixed0" xfId="30070"/>
    <cellStyle name="Fixed0 2" xfId="48578"/>
    <cellStyle name="Fixed0 2 2" xfId="20146"/>
    <cellStyle name="Fixed0 2 3" xfId="31205"/>
    <cellStyle name="Fixed0 2 4" xfId="11317"/>
    <cellStyle name="Fixed0 3" xfId="43925"/>
    <cellStyle name="Fixed0 3 2" xfId="46783"/>
    <cellStyle name="Fixed0 3 3" xfId="38630"/>
    <cellStyle name="Fixed0 3 4" xfId="50192"/>
    <cellStyle name="Fixed0 4" xfId="50172"/>
    <cellStyle name="Fixed0 5" xfId="43630"/>
    <cellStyle name="Fixed0_Cash Cost Real vrs. Budget" xfId="50988"/>
    <cellStyle name="Fixed1 - Modelo1" xfId="36332"/>
    <cellStyle name="Fixed1 - Modelo1 2" xfId="29249"/>
    <cellStyle name="Fixed1 - Modelo1 2 2" xfId="31111"/>
    <cellStyle name="Fixed1 - Modelo1 2 3" xfId="40256"/>
    <cellStyle name="Fixed1 - Modelo1 3" xfId="12091"/>
    <cellStyle name="Fixed1 - Modelo1 4" xfId="47647"/>
    <cellStyle name="Followed Hyperlink" xfId="40094"/>
    <cellStyle name="Followed Hyperlink 2" xfId="31468"/>
    <cellStyle name="Footer" xfId="46663"/>
    <cellStyle name="Footer 2" xfId="45680"/>
    <cellStyle name="Footer 2 2" xfId="9088"/>
    <cellStyle name="Footer 2 3" xfId="351"/>
    <cellStyle name="Footer 3" xfId="9448"/>
    <cellStyle name="Footer 3 2" xfId="44503"/>
    <cellStyle name="Footer 3 3" xfId="7764"/>
    <cellStyle name="Footer 4" xfId="49752"/>
    <cellStyle name="Footer 4 2" xfId="20459"/>
    <cellStyle name="Footer 4 3" xfId="18333"/>
    <cellStyle name="Footer 5" xfId="5563"/>
    <cellStyle name="Footer 5 2" xfId="32130"/>
    <cellStyle name="Footer 5 3" xfId="5285"/>
    <cellStyle name="Footer 6" xfId="49745"/>
    <cellStyle name="Footer 6 2" xfId="14620"/>
    <cellStyle name="Footer 6 3" xfId="41809"/>
    <cellStyle name="Footer 7" xfId="3692"/>
    <cellStyle name="Footer 7 2" xfId="26431"/>
    <cellStyle name="Footer 7 3" xfId="42291"/>
    <cellStyle name="Footer 8" xfId="13428"/>
    <cellStyle name="Footer 9" xfId="18560"/>
    <cellStyle name="Footer_Cash Cost Real vrs. Budget" xfId="7854"/>
    <cellStyle name="Footnote" xfId="15177"/>
    <cellStyle name="Footnote 10" xfId="8095"/>
    <cellStyle name="Footnote 10 2" xfId="40126"/>
    <cellStyle name="Footnote 10 3" xfId="14895"/>
    <cellStyle name="Footnote 11" xfId="45544"/>
    <cellStyle name="Footnote 11 2" xfId="42433"/>
    <cellStyle name="Footnote 11 3" xfId="32394"/>
    <cellStyle name="Footnote 12" xfId="35270"/>
    <cellStyle name="Footnote 12 2" xfId="45934"/>
    <cellStyle name="Footnote 12 3" xfId="5520"/>
    <cellStyle name="Footnote 13" xfId="15901"/>
    <cellStyle name="Footnote 13 2" xfId="278"/>
    <cellStyle name="Footnote 13 3" xfId="43383"/>
    <cellStyle name="Footnote 14" xfId="5900"/>
    <cellStyle name="Footnote 14 2" xfId="29340"/>
    <cellStyle name="Footnote 14 3" xfId="41652"/>
    <cellStyle name="Footnote 15" xfId="36673"/>
    <cellStyle name="Footnote 15 2" xfId="20901"/>
    <cellStyle name="Footnote 15 3" xfId="37104"/>
    <cellStyle name="Footnote 16" xfId="52269"/>
    <cellStyle name="Footnote 16 2" xfId="43362"/>
    <cellStyle name="Footnote 16 3" xfId="50583"/>
    <cellStyle name="Footnote 17" xfId="14089"/>
    <cellStyle name="Footnote 17 2" xfId="46611"/>
    <cellStyle name="Footnote 17 3" xfId="31707"/>
    <cellStyle name="Footnote 18" xfId="39264"/>
    <cellStyle name="Footnote 18 2" xfId="7185"/>
    <cellStyle name="Footnote 18 3" xfId="15513"/>
    <cellStyle name="Footnote 19" xfId="24351"/>
    <cellStyle name="Footnote 19 2" xfId="39238"/>
    <cellStyle name="Footnote 19 3" xfId="27404"/>
    <cellStyle name="Footnote 2" xfId="18200"/>
    <cellStyle name="Footnote 2 2" xfId="48112"/>
    <cellStyle name="Footnote 2 2 2" xfId="24071"/>
    <cellStyle name="Footnote 2 2 3" xfId="24795"/>
    <cellStyle name="Footnote 2 3" xfId="20311"/>
    <cellStyle name="Footnote 2 4" xfId="2887"/>
    <cellStyle name="Footnote 2 5" xfId="23730"/>
    <cellStyle name="Footnote 20" xfId="34349"/>
    <cellStyle name="Footnote 20 2" xfId="26639"/>
    <cellStyle name="Footnote 20 3" xfId="42343"/>
    <cellStyle name="Footnote 21" xfId="29464"/>
    <cellStyle name="Footnote 21 2" xfId="46393"/>
    <cellStyle name="Footnote 21 3" xfId="33257"/>
    <cellStyle name="Footnote 22" xfId="37139"/>
    <cellStyle name="Footnote 22 2" xfId="32846"/>
    <cellStyle name="Footnote 22 3" xfId="22485"/>
    <cellStyle name="Footnote 23" xfId="34050"/>
    <cellStyle name="Footnote 23 2" xfId="45299"/>
    <cellStyle name="Footnote 23 3" xfId="42966"/>
    <cellStyle name="Footnote 24" xfId="2739"/>
    <cellStyle name="Footnote 24 2" xfId="51947"/>
    <cellStyle name="Footnote 24 3" xfId="41557"/>
    <cellStyle name="Footnote 25" xfId="8576"/>
    <cellStyle name="Footnote 25 2" xfId="43057"/>
    <cellStyle name="Footnote 25 3" xfId="44899"/>
    <cellStyle name="Footnote 26" xfId="5274"/>
    <cellStyle name="Footnote 26 2" xfId="5442"/>
    <cellStyle name="Footnote 26 3" xfId="43556"/>
    <cellStyle name="Footnote 27" xfId="24823"/>
    <cellStyle name="Footnote 27 2" xfId="19078"/>
    <cellStyle name="Footnote 27 3" xfId="7081"/>
    <cellStyle name="Footnote 28" xfId="42401"/>
    <cellStyle name="Footnote 28 2" xfId="34165"/>
    <cellStyle name="Footnote 28 3" xfId="5311"/>
    <cellStyle name="Footnote 29" xfId="27136"/>
    <cellStyle name="Footnote 29 2" xfId="16141"/>
    <cellStyle name="Footnote 29 3" xfId="10483"/>
    <cellStyle name="Footnote 3" xfId="53079"/>
    <cellStyle name="Footnote 3 2" xfId="32506"/>
    <cellStyle name="Footnote 3 2 2" xfId="18980"/>
    <cellStyle name="Footnote 3 2 3" xfId="794"/>
    <cellStyle name="Footnote 3 3" xfId="9680"/>
    <cellStyle name="Footnote 3 3 2" xfId="51727"/>
    <cellStyle name="Footnote 3 3 3" xfId="6383"/>
    <cellStyle name="Footnote 3 4" xfId="22661"/>
    <cellStyle name="Footnote 3 5" xfId="30211"/>
    <cellStyle name="Footnote 3_Cash Cost Real vrs. Budget" xfId="11129"/>
    <cellStyle name="Footnote 30" xfId="1805"/>
    <cellStyle name="Footnote 30 2" xfId="44284"/>
    <cellStyle name="Footnote 30 3" xfId="36924"/>
    <cellStyle name="Footnote 31" xfId="39745"/>
    <cellStyle name="Footnote 31 2" xfId="12693"/>
    <cellStyle name="Footnote 31 3" xfId="8309"/>
    <cellStyle name="Footnote 32" xfId="22336"/>
    <cellStyle name="Footnote 32 2" xfId="44172"/>
    <cellStyle name="Footnote 32 3" xfId="17659"/>
    <cellStyle name="Footnote 33" xfId="17645"/>
    <cellStyle name="Footnote 33 2" xfId="46800"/>
    <cellStyle name="Footnote 33 3" xfId="3331"/>
    <cellStyle name="Footnote 34" xfId="52081"/>
    <cellStyle name="Footnote 34 2" xfId="49398"/>
    <cellStyle name="Footnote 34 3" xfId="5071"/>
    <cellStyle name="Footnote 35" xfId="3998"/>
    <cellStyle name="Footnote 35 2" xfId="2999"/>
    <cellStyle name="Footnote 35 3" xfId="7423"/>
    <cellStyle name="Footnote 36" xfId="7538"/>
    <cellStyle name="Footnote 36 2" xfId="4900"/>
    <cellStyle name="Footnote 36 3" xfId="16215"/>
    <cellStyle name="Footnote 37" xfId="6521"/>
    <cellStyle name="Footnote 37 2" xfId="52734"/>
    <cellStyle name="Footnote 37 2 2" xfId="20287"/>
    <cellStyle name="Footnote 37 2 3" xfId="2345"/>
    <cellStyle name="Footnote 37 3" xfId="9673"/>
    <cellStyle name="Footnote 37 4" xfId="642"/>
    <cellStyle name="Footnote 37_Cash Cost Real vrs. Budget" xfId="18154"/>
    <cellStyle name="Footnote 38" xfId="44658"/>
    <cellStyle name="Footnote 38 2" xfId="46460"/>
    <cellStyle name="Footnote 38 3" xfId="51157"/>
    <cellStyle name="Footnote 39" xfId="36811"/>
    <cellStyle name="Footnote 39 2" xfId="3401"/>
    <cellStyle name="Footnote 39 3" xfId="42273"/>
    <cellStyle name="Footnote 4" xfId="38457"/>
    <cellStyle name="Footnote 4 2" xfId="11413"/>
    <cellStyle name="Footnote 4 3" xfId="30763"/>
    <cellStyle name="Footnote 40" xfId="4845"/>
    <cellStyle name="Footnote 40 2" xfId="36380"/>
    <cellStyle name="Footnote 40 3" xfId="34970"/>
    <cellStyle name="Footnote 41" xfId="41881"/>
    <cellStyle name="Footnote 41 2" xfId="32999"/>
    <cellStyle name="Footnote 41 3" xfId="39964"/>
    <cellStyle name="Footnote 42" xfId="50081"/>
    <cellStyle name="Footnote 42 2" xfId="17349"/>
    <cellStyle name="Footnote 42 3" xfId="45471"/>
    <cellStyle name="Footnote 43" xfId="29757"/>
    <cellStyle name="Footnote 43 2" xfId="3310"/>
    <cellStyle name="Footnote 43 3" xfId="53062"/>
    <cellStyle name="Footnote 44" xfId="22281"/>
    <cellStyle name="Footnote 44 2" xfId="21112"/>
    <cellStyle name="Footnote 44 3" xfId="2012"/>
    <cellStyle name="Footnote 45" xfId="16727"/>
    <cellStyle name="Footnote 45 2" xfId="45618"/>
    <cellStyle name="Footnote 45 3" xfId="27256"/>
    <cellStyle name="Footnote 46" xfId="8515"/>
    <cellStyle name="Footnote 46 2" xfId="35925"/>
    <cellStyle name="Footnote 46 3" xfId="992"/>
    <cellStyle name="Footnote 47" xfId="9913"/>
    <cellStyle name="Footnote 47 2" xfId="7594"/>
    <cellStyle name="Footnote 47 3" xfId="5713"/>
    <cellStyle name="Footnote 48" xfId="18496"/>
    <cellStyle name="Footnote 48 2" xfId="6024"/>
    <cellStyle name="Footnote 48 3" xfId="51132"/>
    <cellStyle name="Footnote 49" xfId="30360"/>
    <cellStyle name="Footnote 5" xfId="53274"/>
    <cellStyle name="Footnote 5 2" xfId="12807"/>
    <cellStyle name="Footnote 5 3" xfId="52323"/>
    <cellStyle name="Footnote 50" xfId="47789"/>
    <cellStyle name="Footnote 51" xfId="7279"/>
    <cellStyle name="Footnote 52" xfId="10513"/>
    <cellStyle name="Footnote 53" xfId="27731"/>
    <cellStyle name="Footnote 6" xfId="4126"/>
    <cellStyle name="Footnote 6 2" xfId="43374"/>
    <cellStyle name="Footnote 6 3" xfId="28952"/>
    <cellStyle name="Footnote 7" xfId="44866"/>
    <cellStyle name="Footnote 7 2" xfId="4358"/>
    <cellStyle name="Footnote 7 3" xfId="36137"/>
    <cellStyle name="Footnote 8" xfId="30113"/>
    <cellStyle name="Footnote 8 2" xfId="14389"/>
    <cellStyle name="Footnote 8 3" xfId="52622"/>
    <cellStyle name="Footnote 9" xfId="20583"/>
    <cellStyle name="Footnote 9 2" xfId="4644"/>
    <cellStyle name="Footnote 9 3" xfId="13798"/>
    <cellStyle name="Footnote_2009 MAA 100%" xfId="37902"/>
    <cellStyle name="ForecastInput" xfId="18129"/>
    <cellStyle name="ForecastInput 2" xfId="28679"/>
    <cellStyle name="ForecastInput 2 2" xfId="48028"/>
    <cellStyle name="ForecastInput 2 2 2" xfId="26122"/>
    <cellStyle name="ForecastInput 2 2 3" xfId="43177"/>
    <cellStyle name="ForecastInput 2 3" xfId="17896"/>
    <cellStyle name="ForecastInput 2 4" xfId="15094"/>
    <cellStyle name="ForecastInput 3" xfId="18034"/>
    <cellStyle name="ForecastInput 4" xfId="7671"/>
    <cellStyle name="ForecastInput_Penasquito - Sulphide" xfId="39012"/>
    <cellStyle name="Format Number Column" xfId="36960"/>
    <cellStyle name="Format Number Column 2" xfId="5711"/>
    <cellStyle name="Format Number Column 2 2" xfId="32782"/>
    <cellStyle name="Format Number Column 2 3" xfId="33805"/>
    <cellStyle name="Format Number Column 2 4" xfId="46904"/>
    <cellStyle name="Format Number Column 3" xfId="28878"/>
    <cellStyle name="Format Number Column 3 2" xfId="28472"/>
    <cellStyle name="Format Number Column 3 3" xfId="42208"/>
    <cellStyle name="Format Number Column 3 4" xfId="14327"/>
    <cellStyle name="Format Number Column_Cash Cost Real vrs. Budget" xfId="14132"/>
    <cellStyle name="formato" xfId="43687"/>
    <cellStyle name="Formulas" xfId="5022"/>
    <cellStyle name="Formulas 10" xfId="37924"/>
    <cellStyle name="Formulas 11" xfId="1502"/>
    <cellStyle name="Formulas 2" xfId="15630"/>
    <cellStyle name="Formulas 2 2" xfId="15638"/>
    <cellStyle name="Formulas 2 2 2" xfId="10387"/>
    <cellStyle name="Formulas 2 2 2 2" xfId="35511"/>
    <cellStyle name="Formulas 2 2 3" xfId="21625"/>
    <cellStyle name="Formulas 2 3" xfId="34834"/>
    <cellStyle name="Formulas 2 3 2" xfId="23281"/>
    <cellStyle name="Formulas 2 4" xfId="30205"/>
    <cellStyle name="Formulas 2 5" xfId="5858"/>
    <cellStyle name="Formulas 2 6" xfId="3546"/>
    <cellStyle name="Formulas 3" xfId="12050"/>
    <cellStyle name="Formulas 3 2" xfId="18379"/>
    <cellStyle name="Formulas 3 2 2" xfId="24586"/>
    <cellStyle name="Formulas 3 2 2 2" xfId="4574"/>
    <cellStyle name="Formulas 3 2 3" xfId="45301"/>
    <cellStyle name="Formulas 3 3" xfId="15921"/>
    <cellStyle name="Formulas 3 3 2" xfId="40833"/>
    <cellStyle name="Formulas 3 4" xfId="2118"/>
    <cellStyle name="Formulas 4" xfId="16334"/>
    <cellStyle name="Formulas 4 2" xfId="18532"/>
    <cellStyle name="Formulas 4 2 2" xfId="14130"/>
    <cellStyle name="Formulas 4 2 2 2" xfId="47673"/>
    <cellStyle name="Formulas 4 2 3" xfId="2065"/>
    <cellStyle name="Formulas 4 3" xfId="17497"/>
    <cellStyle name="Formulas 4 3 2" xfId="7710"/>
    <cellStyle name="Formulas 4 4" xfId="11764"/>
    <cellStyle name="Formulas 5" xfId="21708"/>
    <cellStyle name="Formulas 5 2" xfId="42493"/>
    <cellStyle name="Formulas 5 2 2" xfId="44418"/>
    <cellStyle name="Formulas 5 2 2 2" xfId="6832"/>
    <cellStyle name="Formulas 5 2 3" xfId="26706"/>
    <cellStyle name="Formulas 5 3" xfId="17067"/>
    <cellStyle name="Formulas 5 3 2" xfId="14326"/>
    <cellStyle name="Formulas 5 4" xfId="35635"/>
    <cellStyle name="Formulas 6" xfId="50867"/>
    <cellStyle name="Formulas 6 2" xfId="13994"/>
    <cellStyle name="Formulas 6 2 2" xfId="12554"/>
    <cellStyle name="Formulas 6 2 2 2" xfId="19954"/>
    <cellStyle name="Formulas 6 2 3" xfId="33389"/>
    <cellStyle name="Formulas 6 3" xfId="20467"/>
    <cellStyle name="Formulas 6 3 2" xfId="13019"/>
    <cellStyle name="Formulas 6 4" xfId="11473"/>
    <cellStyle name="Formulas 7" xfId="46391"/>
    <cellStyle name="Formulas 7 2" xfId="18017"/>
    <cellStyle name="Formulas 7 2 2" xfId="36642"/>
    <cellStyle name="Formulas 7 3" xfId="39157"/>
    <cellStyle name="Formulas 8" xfId="1111"/>
    <cellStyle name="Formulas 8 2" xfId="51760"/>
    <cellStyle name="Formulas 9" xfId="48506"/>
    <cellStyle name="G10" xfId="11340"/>
    <cellStyle name="G10 2" xfId="12832"/>
    <cellStyle name="G10 2 2" xfId="5820"/>
    <cellStyle name="G10 2 3" xfId="50603"/>
    <cellStyle name="G10 3" xfId="1364"/>
    <cellStyle name="G10 4" xfId="8165"/>
    <cellStyle name="GEMS_REPORT_DATA" xfId="24443"/>
    <cellStyle name="General" xfId="4093"/>
    <cellStyle name="Global" xfId="9023"/>
    <cellStyle name="Good 10" xfId="19532"/>
    <cellStyle name="Good 10 2" xfId="49691"/>
    <cellStyle name="Good 10 3" xfId="24304"/>
    <cellStyle name="Good 11" xfId="17735"/>
    <cellStyle name="Good 11 2" xfId="49004"/>
    <cellStyle name="Good 11 3" xfId="30026"/>
    <cellStyle name="Good 12" xfId="40259"/>
    <cellStyle name="Good 12 2" xfId="47951"/>
    <cellStyle name="Good 12 3" xfId="25440"/>
    <cellStyle name="Good 13" xfId="6575"/>
    <cellStyle name="Good 13 2" xfId="21840"/>
    <cellStyle name="Good 13 3" xfId="25671"/>
    <cellStyle name="Good 14" xfId="8656"/>
    <cellStyle name="Good 14 2" xfId="35289"/>
    <cellStyle name="Good 14 3" xfId="36230"/>
    <cellStyle name="Good 15" xfId="51101"/>
    <cellStyle name="Good 15 2" xfId="49659"/>
    <cellStyle name="Good 15 3" xfId="33515"/>
    <cellStyle name="Good 16" xfId="1308"/>
    <cellStyle name="Good 16 2" xfId="15318"/>
    <cellStyle name="Good 16 3" xfId="26390"/>
    <cellStyle name="Good 17" xfId="42100"/>
    <cellStyle name="Good 17 2" xfId="38922"/>
    <cellStyle name="Good 17 3" xfId="1475"/>
    <cellStyle name="Good 18" xfId="24180"/>
    <cellStyle name="Good 18 2" xfId="5045"/>
    <cellStyle name="Good 18 3" xfId="32252"/>
    <cellStyle name="Good 19" xfId="22291"/>
    <cellStyle name="Good 19 2" xfId="8303"/>
    <cellStyle name="Good 19 3" xfId="39048"/>
    <cellStyle name="Good 2" xfId="10986"/>
    <cellStyle name="Good 2 2" xfId="47105"/>
    <cellStyle name="Good 2 3" xfId="31079"/>
    <cellStyle name="Good 20" xfId="37420"/>
    <cellStyle name="Good 20 2" xfId="48259"/>
    <cellStyle name="Good 20 3" xfId="28897"/>
    <cellStyle name="Good 21" xfId="31033"/>
    <cellStyle name="Good 21 2" xfId="12647"/>
    <cellStyle name="Good 21 3" xfId="25100"/>
    <cellStyle name="Good 22" xfId="22743"/>
    <cellStyle name="Good 22 2" xfId="47403"/>
    <cellStyle name="Good 22 3" xfId="11437"/>
    <cellStyle name="Good 23" xfId="49805"/>
    <cellStyle name="Good 23 2" xfId="45119"/>
    <cellStyle name="Good 23 3" xfId="22443"/>
    <cellStyle name="Good 24" xfId="50015"/>
    <cellStyle name="Good 24 2" xfId="10413"/>
    <cellStyle name="Good 24 3" xfId="22433"/>
    <cellStyle name="Good 25" xfId="48772"/>
    <cellStyle name="Good 25 2" xfId="31265"/>
    <cellStyle name="Good 25 3" xfId="46637"/>
    <cellStyle name="Good 26" xfId="10735"/>
    <cellStyle name="Good 26 2" xfId="3675"/>
    <cellStyle name="Good 26 3" xfId="13399"/>
    <cellStyle name="Good 27" xfId="37263"/>
    <cellStyle name="Good 27 2" xfId="2881"/>
    <cellStyle name="Good 27 3" xfId="8800"/>
    <cellStyle name="Good 28" xfId="37619"/>
    <cellStyle name="Good 28 2" xfId="40423"/>
    <cellStyle name="Good 28 3" xfId="49384"/>
    <cellStyle name="Good 29" xfId="42573"/>
    <cellStyle name="Good 29 2" xfId="36410"/>
    <cellStyle name="Good 29 3" xfId="52298"/>
    <cellStyle name="Good 3" xfId="50210"/>
    <cellStyle name="Good 3 2" xfId="44183"/>
    <cellStyle name="Good 3 3" xfId="26185"/>
    <cellStyle name="Good 30" xfId="21366"/>
    <cellStyle name="Good 30 2" xfId="11032"/>
    <cellStyle name="Good 30 3" xfId="14029"/>
    <cellStyle name="Good 31" xfId="18392"/>
    <cellStyle name="Good 31 2" xfId="52591"/>
    <cellStyle name="Good 31 3" xfId="42490"/>
    <cellStyle name="Good 32" xfId="42564"/>
    <cellStyle name="Good 32 2" xfId="5562"/>
    <cellStyle name="Good 32 3" xfId="3276"/>
    <cellStyle name="Good 33" xfId="43292"/>
    <cellStyle name="Good 33 2" xfId="37669"/>
    <cellStyle name="Good 33 3" xfId="25821"/>
    <cellStyle name="Good 34" xfId="20079"/>
    <cellStyle name="Good 34 2" xfId="3433"/>
    <cellStyle name="Good 34 3" xfId="14851"/>
    <cellStyle name="Good 35" xfId="33267"/>
    <cellStyle name="Good 35 2" xfId="11115"/>
    <cellStyle name="Good 35 3" xfId="20517"/>
    <cellStyle name="Good 36" xfId="2702"/>
    <cellStyle name="Good 36 2" xfId="28505"/>
    <cellStyle name="Good 36 3" xfId="24919"/>
    <cellStyle name="Good 37" xfId="12574"/>
    <cellStyle name="Good 37 2" xfId="48502"/>
    <cellStyle name="Good 37 3" xfId="19166"/>
    <cellStyle name="Good 38" xfId="51305"/>
    <cellStyle name="Good 38 2" xfId="53041"/>
    <cellStyle name="Good 38 3" xfId="53111"/>
    <cellStyle name="Good 39" xfId="38765"/>
    <cellStyle name="Good 39 2" xfId="29519"/>
    <cellStyle name="Good 39 3" xfId="40462"/>
    <cellStyle name="Good 4" xfId="2524"/>
    <cellStyle name="Good 4 2" xfId="17301"/>
    <cellStyle name="Good 4 3" xfId="41308"/>
    <cellStyle name="Good 40" xfId="10724"/>
    <cellStyle name="Good 40 2" xfId="39777"/>
    <cellStyle name="Good 40 3" xfId="26673"/>
    <cellStyle name="Good 41" xfId="540"/>
    <cellStyle name="Good 41 2" xfId="20408"/>
    <cellStyle name="Good 41 3" xfId="17021"/>
    <cellStyle name="Good 42" xfId="11230"/>
    <cellStyle name="Good 42 2" xfId="50831"/>
    <cellStyle name="Good 42 3" xfId="6348"/>
    <cellStyle name="Good 43" xfId="51468"/>
    <cellStyle name="Good 43 2" xfId="37749"/>
    <cellStyle name="Good 43 3" xfId="38072"/>
    <cellStyle name="Good 44" xfId="22284"/>
    <cellStyle name="Good 44 2" xfId="46430"/>
    <cellStyle name="Good 44 3" xfId="49456"/>
    <cellStyle name="Good 45" xfId="5701"/>
    <cellStyle name="Good 45 2" xfId="45872"/>
    <cellStyle name="Good 45 3" xfId="21636"/>
    <cellStyle name="Good 46" xfId="19186"/>
    <cellStyle name="Good 46 2" xfId="7103"/>
    <cellStyle name="Good 46 3" xfId="43221"/>
    <cellStyle name="Good 47" xfId="35185"/>
    <cellStyle name="Good 47 2" xfId="32109"/>
    <cellStyle name="Good 47 3" xfId="28480"/>
    <cellStyle name="Good 48" xfId="50427"/>
    <cellStyle name="Good 48 2" xfId="3745"/>
    <cellStyle name="Good 48 3" xfId="46712"/>
    <cellStyle name="Good 49" xfId="11974"/>
    <cellStyle name="Good 49 2" xfId="25962"/>
    <cellStyle name="Good 49 3" xfId="6115"/>
    <cellStyle name="Good 5" xfId="17277"/>
    <cellStyle name="Good 5 2" xfId="50069"/>
    <cellStyle name="Good 5 3" xfId="18830"/>
    <cellStyle name="Good 50" xfId="1733"/>
    <cellStyle name="Good 50 2" xfId="32437"/>
    <cellStyle name="Good 50 3" xfId="43446"/>
    <cellStyle name="Good 51" xfId="42939"/>
    <cellStyle name="Good 51 2" xfId="9872"/>
    <cellStyle name="Good 51 3" xfId="2752"/>
    <cellStyle name="Good 52" xfId="30165"/>
    <cellStyle name="Good 52 2" xfId="48002"/>
    <cellStyle name="Good 52 3" xfId="44600"/>
    <cellStyle name="Good 53" xfId="34801"/>
    <cellStyle name="Good 53 2" xfId="39691"/>
    <cellStyle name="Good 53 3" xfId="51839"/>
    <cellStyle name="Good 54" xfId="51987"/>
    <cellStyle name="Good 54 2" xfId="46200"/>
    <cellStyle name="Good 54 3" xfId="6812"/>
    <cellStyle name="Good 55" xfId="24235"/>
    <cellStyle name="Good 55 2" xfId="39860"/>
    <cellStyle name="Good 55 3" xfId="3970"/>
    <cellStyle name="Good 56" xfId="7289"/>
    <cellStyle name="Good 56 2" xfId="12413"/>
    <cellStyle name="Good 56 3" xfId="19109"/>
    <cellStyle name="Good 6" xfId="44059"/>
    <cellStyle name="Good 6 2" xfId="9419"/>
    <cellStyle name="Good 6 3" xfId="16086"/>
    <cellStyle name="Good 7" xfId="34384"/>
    <cellStyle name="Good 7 2" xfId="39890"/>
    <cellStyle name="Good 7 3" xfId="44704"/>
    <cellStyle name="Good 8" xfId="15298"/>
    <cellStyle name="Good 8 2" xfId="9009"/>
    <cellStyle name="Good 8 3" xfId="14777"/>
    <cellStyle name="Good 9" xfId="1825"/>
    <cellStyle name="Good 9 2" xfId="15262"/>
    <cellStyle name="Good 9 3" xfId="48738"/>
    <cellStyle name="Graph" xfId="10659"/>
    <cellStyle name="Graph Heading" xfId="49239"/>
    <cellStyle name="Graph Heading 2" xfId="17732"/>
    <cellStyle name="Graph Heading 2 10" xfId="16916"/>
    <cellStyle name="Graph Heading 2 10 2" xfId="26630"/>
    <cellStyle name="Graph Heading 2 10 2 2" xfId="26330"/>
    <cellStyle name="Graph Heading 2 10 2 3" xfId="12423"/>
    <cellStyle name="Graph Heading 2 10 3" xfId="51412"/>
    <cellStyle name="Graph Heading 2 10 4" xfId="2844"/>
    <cellStyle name="Graph Heading 2 11" xfId="2087"/>
    <cellStyle name="Graph Heading 2 11 2" xfId="2654"/>
    <cellStyle name="Graph Heading 2 11 2 2" xfId="6212"/>
    <cellStyle name="Graph Heading 2 11 2 3" xfId="4234"/>
    <cellStyle name="Graph Heading 2 11 3" xfId="48195"/>
    <cellStyle name="Graph Heading 2 11 4" xfId="49728"/>
    <cellStyle name="Graph Heading 2 12" xfId="37949"/>
    <cellStyle name="Graph Heading 2 12 2" xfId="26835"/>
    <cellStyle name="Graph Heading 2 12 2 2" xfId="36146"/>
    <cellStyle name="Graph Heading 2 12 2 3" xfId="14478"/>
    <cellStyle name="Graph Heading 2 12 3" xfId="10621"/>
    <cellStyle name="Graph Heading 2 12 4" xfId="23161"/>
    <cellStyle name="Graph Heading 2 13" xfId="16672"/>
    <cellStyle name="Graph Heading 2 13 2" xfId="38365"/>
    <cellStyle name="Graph Heading 2 13 2 2" xfId="37879"/>
    <cellStyle name="Graph Heading 2 13 2 3" xfId="4827"/>
    <cellStyle name="Graph Heading 2 13 3" xfId="537"/>
    <cellStyle name="Graph Heading 2 13 4" xfId="19781"/>
    <cellStyle name="Graph Heading 2 14" xfId="23712"/>
    <cellStyle name="Graph Heading 2 14 2" xfId="17238"/>
    <cellStyle name="Graph Heading 2 14 2 2" xfId="11585"/>
    <cellStyle name="Graph Heading 2 14 2 3" xfId="2172"/>
    <cellStyle name="Graph Heading 2 14 3" xfId="2168"/>
    <cellStyle name="Graph Heading 2 14 4" xfId="38959"/>
    <cellStyle name="Graph Heading 2 15" xfId="32036"/>
    <cellStyle name="Graph Heading 2 15 2" xfId="39008"/>
    <cellStyle name="Graph Heading 2 15 2 2" xfId="37023"/>
    <cellStyle name="Graph Heading 2 15 2 3" xfId="44855"/>
    <cellStyle name="Graph Heading 2 15 3" xfId="14882"/>
    <cellStyle name="Graph Heading 2 15 4" xfId="48974"/>
    <cellStyle name="Graph Heading 2 16" xfId="51260"/>
    <cellStyle name="Graph Heading 2 16 2" xfId="5384"/>
    <cellStyle name="Graph Heading 2 16 3" xfId="20957"/>
    <cellStyle name="Graph Heading 2 17" xfId="51864"/>
    <cellStyle name="Graph Heading 2 18" xfId="42402"/>
    <cellStyle name="Graph Heading 2 2" xfId="12281"/>
    <cellStyle name="Graph Heading 2 2 2" xfId="9814"/>
    <cellStyle name="Graph Heading 2 2 2 2" xfId="31155"/>
    <cellStyle name="Graph Heading 2 2 2 3" xfId="43468"/>
    <cellStyle name="Graph Heading 2 2 3" xfId="23144"/>
    <cellStyle name="Graph Heading 2 2 4" xfId="14487"/>
    <cellStyle name="Graph Heading 2 3" xfId="33563"/>
    <cellStyle name="Graph Heading 2 3 2" xfId="3894"/>
    <cellStyle name="Graph Heading 2 3 2 2" xfId="23701"/>
    <cellStyle name="Graph Heading 2 3 2 3" xfId="49642"/>
    <cellStyle name="Graph Heading 2 3 3" xfId="33816"/>
    <cellStyle name="Graph Heading 2 3 4" xfId="13451"/>
    <cellStyle name="Graph Heading 2 4" xfId="52493"/>
    <cellStyle name="Graph Heading 2 4 2" xfId="37143"/>
    <cellStyle name="Graph Heading 2 4 2 2" xfId="21489"/>
    <cellStyle name="Graph Heading 2 4 2 3" xfId="4092"/>
    <cellStyle name="Graph Heading 2 4 3" xfId="899"/>
    <cellStyle name="Graph Heading 2 4 4" xfId="2358"/>
    <cellStyle name="Graph Heading 2 5" xfId="50568"/>
    <cellStyle name="Graph Heading 2 5 2" xfId="9789"/>
    <cellStyle name="Graph Heading 2 5 2 2" xfId="2453"/>
    <cellStyle name="Graph Heading 2 5 2 3" xfId="9924"/>
    <cellStyle name="Graph Heading 2 5 3" xfId="34387"/>
    <cellStyle name="Graph Heading 2 5 4" xfId="32567"/>
    <cellStyle name="Graph Heading 2 6" xfId="46091"/>
    <cellStyle name="Graph Heading 2 6 2" xfId="883"/>
    <cellStyle name="Graph Heading 2 6 2 2" xfId="7974"/>
    <cellStyle name="Graph Heading 2 6 2 3" xfId="21686"/>
    <cellStyle name="Graph Heading 2 6 3" xfId="35209"/>
    <cellStyle name="Graph Heading 2 6 4" xfId="7321"/>
    <cellStyle name="Graph Heading 2 7" xfId="16299"/>
    <cellStyle name="Graph Heading 2 7 2" xfId="10902"/>
    <cellStyle name="Graph Heading 2 7 2 2" xfId="23011"/>
    <cellStyle name="Graph Heading 2 7 2 3" xfId="28060"/>
    <cellStyle name="Graph Heading 2 7 3" xfId="51716"/>
    <cellStyle name="Graph Heading 2 7 4" xfId="21759"/>
    <cellStyle name="Graph Heading 2 8" xfId="49517"/>
    <cellStyle name="Graph Heading 2 8 2" xfId="26862"/>
    <cellStyle name="Graph Heading 2 8 2 2" xfId="13721"/>
    <cellStyle name="Graph Heading 2 8 2 3" xfId="46030"/>
    <cellStyle name="Graph Heading 2 8 3" xfId="34693"/>
    <cellStyle name="Graph Heading 2 8 4" xfId="22637"/>
    <cellStyle name="Graph Heading 2 9" xfId="24445"/>
    <cellStyle name="Graph Heading 2 9 2" xfId="27139"/>
    <cellStyle name="Graph Heading 2 9 2 2" xfId="10603"/>
    <cellStyle name="Graph Heading 2 9 2 3" xfId="24406"/>
    <cellStyle name="Graph Heading 2 9 3" xfId="50828"/>
    <cellStyle name="Graph Heading 2 9 4" xfId="52434"/>
    <cellStyle name="Graph Heading 3" xfId="21997"/>
    <cellStyle name="Graph Heading 3 10" xfId="31964"/>
    <cellStyle name="Graph Heading 3 10 2" xfId="11964"/>
    <cellStyle name="Graph Heading 3 10 2 2" xfId="52918"/>
    <cellStyle name="Graph Heading 3 10 2 3" xfId="21231"/>
    <cellStyle name="Graph Heading 3 10 3" xfId="11308"/>
    <cellStyle name="Graph Heading 3 10 4" xfId="27552"/>
    <cellStyle name="Graph Heading 3 11" xfId="46622"/>
    <cellStyle name="Graph Heading 3 11 2" xfId="2109"/>
    <cellStyle name="Graph Heading 3 11 2 2" xfId="45411"/>
    <cellStyle name="Graph Heading 3 11 2 3" xfId="52650"/>
    <cellStyle name="Graph Heading 3 11 3" xfId="38230"/>
    <cellStyle name="Graph Heading 3 11 4" xfId="30604"/>
    <cellStyle name="Graph Heading 3 12" xfId="34687"/>
    <cellStyle name="Graph Heading 3 12 2" xfId="17874"/>
    <cellStyle name="Graph Heading 3 12 2 2" xfId="10137"/>
    <cellStyle name="Graph Heading 3 12 2 3" xfId="29018"/>
    <cellStyle name="Graph Heading 3 12 3" xfId="27298"/>
    <cellStyle name="Graph Heading 3 12 4" xfId="41161"/>
    <cellStyle name="Graph Heading 3 13" xfId="29383"/>
    <cellStyle name="Graph Heading 3 13 2" xfId="52201"/>
    <cellStyle name="Graph Heading 3 13 2 2" xfId="38339"/>
    <cellStyle name="Graph Heading 3 13 2 3" xfId="43760"/>
    <cellStyle name="Graph Heading 3 13 3" xfId="7630"/>
    <cellStyle name="Graph Heading 3 13 4" xfId="36879"/>
    <cellStyle name="Graph Heading 3 14" xfId="14139"/>
    <cellStyle name="Graph Heading 3 14 2" xfId="45887"/>
    <cellStyle name="Graph Heading 3 14 2 2" xfId="8411"/>
    <cellStyle name="Graph Heading 3 14 2 3" xfId="47201"/>
    <cellStyle name="Graph Heading 3 14 3" xfId="7128"/>
    <cellStyle name="Graph Heading 3 14 4" xfId="48557"/>
    <cellStyle name="Graph Heading 3 15" xfId="37161"/>
    <cellStyle name="Graph Heading 3 15 2" xfId="43707"/>
    <cellStyle name="Graph Heading 3 15 2 2" xfId="20717"/>
    <cellStyle name="Graph Heading 3 15 2 3" xfId="20876"/>
    <cellStyle name="Graph Heading 3 15 3" xfId="18651"/>
    <cellStyle name="Graph Heading 3 15 4" xfId="1035"/>
    <cellStyle name="Graph Heading 3 16" xfId="1972"/>
    <cellStyle name="Graph Heading 3 16 2" xfId="9445"/>
    <cellStyle name="Graph Heading 3 16 2 2" xfId="37035"/>
    <cellStyle name="Graph Heading 3 16 2 3" xfId="18960"/>
    <cellStyle name="Graph Heading 3 16 3" xfId="20016"/>
    <cellStyle name="Graph Heading 3 16 4" xfId="47240"/>
    <cellStyle name="Graph Heading 3 17" xfId="27104"/>
    <cellStyle name="Graph Heading 3 17 2" xfId="44654"/>
    <cellStyle name="Graph Heading 3 17 2 2" xfId="46781"/>
    <cellStyle name="Graph Heading 3 17 2 3" xfId="44825"/>
    <cellStyle name="Graph Heading 3 17 3" xfId="36481"/>
    <cellStyle name="Graph Heading 3 17 4" xfId="47875"/>
    <cellStyle name="Graph Heading 3 18" xfId="3222"/>
    <cellStyle name="Graph Heading 3 18 2" xfId="39785"/>
    <cellStyle name="Graph Heading 3 18 2 2" xfId="43051"/>
    <cellStyle name="Graph Heading 3 18 2 3" xfId="14075"/>
    <cellStyle name="Graph Heading 3 18 3" xfId="22814"/>
    <cellStyle name="Graph Heading 3 18 4" xfId="5506"/>
    <cellStyle name="Graph Heading 3 19" xfId="26305"/>
    <cellStyle name="Graph Heading 3 2" xfId="34783"/>
    <cellStyle name="Graph Heading 3 2 2" xfId="9323"/>
    <cellStyle name="Graph Heading 3 2 2 2" xfId="27886"/>
    <cellStyle name="Graph Heading 3 2 2 3" xfId="1040"/>
    <cellStyle name="Graph Heading 3 2 3" xfId="40590"/>
    <cellStyle name="Graph Heading 3 2 4" xfId="43342"/>
    <cellStyle name="Graph Heading 3 20" xfId="12872"/>
    <cellStyle name="Graph Heading 3 3" xfId="8852"/>
    <cellStyle name="Graph Heading 3 3 2" xfId="30264"/>
    <cellStyle name="Graph Heading 3 3 2 2" xfId="37245"/>
    <cellStyle name="Graph Heading 3 3 2 3" xfId="18939"/>
    <cellStyle name="Graph Heading 3 3 3" xfId="23390"/>
    <cellStyle name="Graph Heading 3 3 4" xfId="3620"/>
    <cellStyle name="Graph Heading 3 4" xfId="34757"/>
    <cellStyle name="Graph Heading 3 4 2" xfId="47115"/>
    <cellStyle name="Graph Heading 3 4 2 2" xfId="39786"/>
    <cellStyle name="Graph Heading 3 4 2 3" xfId="4573"/>
    <cellStyle name="Graph Heading 3 4 3" xfId="15856"/>
    <cellStyle name="Graph Heading 3 4 4" xfId="38977"/>
    <cellStyle name="Graph Heading 3 5" xfId="32663"/>
    <cellStyle name="Graph Heading 3 5 2" xfId="10657"/>
    <cellStyle name="Graph Heading 3 5 2 2" xfId="41763"/>
    <cellStyle name="Graph Heading 3 5 2 3" xfId="29516"/>
    <cellStyle name="Graph Heading 3 5 3" xfId="46733"/>
    <cellStyle name="Graph Heading 3 5 4" xfId="29126"/>
    <cellStyle name="Graph Heading 3 6" xfId="6854"/>
    <cellStyle name="Graph Heading 3 6 2" xfId="2486"/>
    <cellStyle name="Graph Heading 3 6 2 2" xfId="5346"/>
    <cellStyle name="Graph Heading 3 6 2 3" xfId="29617"/>
    <cellStyle name="Graph Heading 3 6 3" xfId="15382"/>
    <cellStyle name="Graph Heading 3 6 4" xfId="1779"/>
    <cellStyle name="Graph Heading 3 7" xfId="11139"/>
    <cellStyle name="Graph Heading 3 7 2" xfId="1712"/>
    <cellStyle name="Graph Heading 3 7 2 2" xfId="50440"/>
    <cellStyle name="Graph Heading 3 7 2 3" xfId="48193"/>
    <cellStyle name="Graph Heading 3 7 3" xfId="4563"/>
    <cellStyle name="Graph Heading 3 7 4" xfId="15585"/>
    <cellStyle name="Graph Heading 3 8" xfId="47182"/>
    <cellStyle name="Graph Heading 3 8 2" xfId="50106"/>
    <cellStyle name="Graph Heading 3 8 2 2" xfId="48309"/>
    <cellStyle name="Graph Heading 3 8 2 3" xfId="30395"/>
    <cellStyle name="Graph Heading 3 8 3" xfId="5446"/>
    <cellStyle name="Graph Heading 3 8 4" xfId="9753"/>
    <cellStyle name="Graph Heading 3 9" xfId="5309"/>
    <cellStyle name="Graph Heading 3 9 2" xfId="27297"/>
    <cellStyle name="Graph Heading 3 9 2 2" xfId="4828"/>
    <cellStyle name="Graph Heading 3 9 2 3" xfId="12774"/>
    <cellStyle name="Graph Heading 3 9 3" xfId="52405"/>
    <cellStyle name="Graph Heading 3 9 4" xfId="6652"/>
    <cellStyle name="Graph Heading 4" xfId="18063"/>
    <cellStyle name="Graph Heading 4 2" xfId="9654"/>
    <cellStyle name="Graph Heading 4 3" xfId="41084"/>
    <cellStyle name="Graph Heading 5" xfId="3834"/>
    <cellStyle name="Graph Heading 6" xfId="5401"/>
    <cellStyle name="Graph Heading_Penasquito - Sulphide" xfId="53313"/>
    <cellStyle name="Grey" xfId="12052"/>
    <cellStyle name="Grey 1" xfId="35549"/>
    <cellStyle name="Grey 10" xfId="52181"/>
    <cellStyle name="Grey 10 2" xfId="22144"/>
    <cellStyle name="Grey 10 3" xfId="3706"/>
    <cellStyle name="Grey 11" xfId="41441"/>
    <cellStyle name="Grey 11 2" xfId="32470"/>
    <cellStyle name="Grey 11 3" xfId="10376"/>
    <cellStyle name="Grey 12" xfId="53103"/>
    <cellStyle name="Grey 12 2" xfId="7918"/>
    <cellStyle name="Grey 12 3" xfId="47715"/>
    <cellStyle name="Grey 13" xfId="7052"/>
    <cellStyle name="Grey 13 2" xfId="23642"/>
    <cellStyle name="Grey 13 3" xfId="40224"/>
    <cellStyle name="Grey 14" xfId="42913"/>
    <cellStyle name="Grey 14 2" xfId="17465"/>
    <cellStyle name="Grey 14 3" xfId="16592"/>
    <cellStyle name="Grey 2" xfId="46428"/>
    <cellStyle name="Grey 2 10" xfId="51442"/>
    <cellStyle name="Grey 2 10 2" xfId="16581"/>
    <cellStyle name="Grey 2 10 3" xfId="25515"/>
    <cellStyle name="Grey 2 11" xfId="1704"/>
    <cellStyle name="Grey 2 11 2" xfId="45077"/>
    <cellStyle name="Grey 2 11 3" xfId="3390"/>
    <cellStyle name="Grey 2 12" xfId="37182"/>
    <cellStyle name="Grey 2 12 2" xfId="29663"/>
    <cellStyle name="Grey 2 12 3" xfId="22084"/>
    <cellStyle name="Grey 2 13" xfId="46272"/>
    <cellStyle name="Grey 2 14" xfId="8388"/>
    <cellStyle name="Grey 2 2" xfId="42055"/>
    <cellStyle name="Grey 2 2 2" xfId="19397"/>
    <cellStyle name="Grey 2 2 3" xfId="46859"/>
    <cellStyle name="Grey 2 3" xfId="25302"/>
    <cellStyle name="Grey 2 3 2" xfId="36941"/>
    <cellStyle name="Grey 2 3 3" xfId="5476"/>
    <cellStyle name="Grey 2 4" xfId="17617"/>
    <cellStyle name="Grey 2 4 2" xfId="5283"/>
    <cellStyle name="Grey 2 4 3" xfId="29630"/>
    <cellStyle name="Grey 2 5" xfId="39231"/>
    <cellStyle name="Grey 2 5 2" xfId="19180"/>
    <cellStyle name="Grey 2 5 3" xfId="21333"/>
    <cellStyle name="Grey 2 6" xfId="50403"/>
    <cellStyle name="Grey 2 6 2" xfId="45537"/>
    <cellStyle name="Grey 2 6 3" xfId="27025"/>
    <cellStyle name="Grey 2 7" xfId="13800"/>
    <cellStyle name="Grey 2 7 2" xfId="44196"/>
    <cellStyle name="Grey 2 7 3" xfId="25201"/>
    <cellStyle name="Grey 2 8" xfId="52565"/>
    <cellStyle name="Grey 2 8 2" xfId="10981"/>
    <cellStyle name="Grey 2 8 3" xfId="22682"/>
    <cellStyle name="Grey 2 9" xfId="23354"/>
    <cellStyle name="Grey 2 9 2" xfId="20748"/>
    <cellStyle name="Grey 2 9 3" xfId="5085"/>
    <cellStyle name="Grey 2_Cash Cost Real vrs. Budget" xfId="5944"/>
    <cellStyle name="Grey 3" xfId="42408"/>
    <cellStyle name="Grey 3 10" xfId="30572"/>
    <cellStyle name="Grey 3 10 2" xfId="27663"/>
    <cellStyle name="Grey 3 10 3" xfId="47989"/>
    <cellStyle name="Grey 3 11" xfId="6689"/>
    <cellStyle name="Grey 3 11 2" xfId="9033"/>
    <cellStyle name="Grey 3 11 3" xfId="954"/>
    <cellStyle name="Grey 3 12" xfId="27907"/>
    <cellStyle name="Grey 3 12 2" xfId="50726"/>
    <cellStyle name="Grey 3 12 3" xfId="24189"/>
    <cellStyle name="Grey 3 13" xfId="29014"/>
    <cellStyle name="Grey 3 14" xfId="17225"/>
    <cellStyle name="Grey 3 2" xfId="3195"/>
    <cellStyle name="Grey 3 2 2" xfId="20131"/>
    <cellStyle name="Grey 3 2 3" xfId="52800"/>
    <cellStyle name="Grey 3 3" xfId="27651"/>
    <cellStyle name="Grey 3 3 2" xfId="26736"/>
    <cellStyle name="Grey 3 3 3" xfId="31140"/>
    <cellStyle name="Grey 3 4" xfId="13346"/>
    <cellStyle name="Grey 3 4 2" xfId="33376"/>
    <cellStyle name="Grey 3 4 3" xfId="21379"/>
    <cellStyle name="Grey 3 5" xfId="10280"/>
    <cellStyle name="Grey 3 5 2" xfId="26662"/>
    <cellStyle name="Grey 3 5 3" xfId="24892"/>
    <cellStyle name="Grey 3 6" xfId="16624"/>
    <cellStyle name="Grey 3 6 2" xfId="22413"/>
    <cellStyle name="Grey 3 6 3" xfId="9485"/>
    <cellStyle name="Grey 3 7" xfId="26884"/>
    <cellStyle name="Grey 3 7 2" xfId="6514"/>
    <cellStyle name="Grey 3 7 3" xfId="17947"/>
    <cellStyle name="Grey 3 8" xfId="52832"/>
    <cellStyle name="Grey 3 8 2" xfId="43808"/>
    <cellStyle name="Grey 3 8 3" xfId="52899"/>
    <cellStyle name="Grey 3 9" xfId="36107"/>
    <cellStyle name="Grey 3 9 2" xfId="32773"/>
    <cellStyle name="Grey 3 9 3" xfId="30570"/>
    <cellStyle name="Grey 3_Cash Cost Real vrs. Budget" xfId="40711"/>
    <cellStyle name="Grey 4" xfId="39802"/>
    <cellStyle name="Grey 4 2" xfId="34310"/>
    <cellStyle name="Grey 4 2 2" xfId="50680"/>
    <cellStyle name="Grey 4 2 3" xfId="29715"/>
    <cellStyle name="Grey 4 3" xfId="5142"/>
    <cellStyle name="Grey 4 3 2" xfId="4355"/>
    <cellStyle name="Grey 4 3 3" xfId="31406"/>
    <cellStyle name="Grey 4 4" xfId="22055"/>
    <cellStyle name="Grey 4 5" xfId="6230"/>
    <cellStyle name="Grey 5" xfId="14510"/>
    <cellStyle name="Grey 5 2" xfId="14660"/>
    <cellStyle name="Grey 5 2 2" xfId="18166"/>
    <cellStyle name="Grey 5 2 3" xfId="46154"/>
    <cellStyle name="Grey 5 3" xfId="11743"/>
    <cellStyle name="Grey 5 3 2" xfId="49417"/>
    <cellStyle name="Grey 5 3 3" xfId="12188"/>
    <cellStyle name="Grey 5 4" xfId="42170"/>
    <cellStyle name="Grey 5 5" xfId="49116"/>
    <cellStyle name="Grey 6" xfId="23318"/>
    <cellStyle name="Grey 6 2" xfId="15287"/>
    <cellStyle name="Grey 6 2 2" xfId="51045"/>
    <cellStyle name="Grey 6 2 3" xfId="6931"/>
    <cellStyle name="Grey 6 3" xfId="26557"/>
    <cellStyle name="Grey 6 4" xfId="28373"/>
    <cellStyle name="Grey 7" xfId="46281"/>
    <cellStyle name="Grey 7 2" xfId="23956"/>
    <cellStyle name="Grey 7 2 2" xfId="46580"/>
    <cellStyle name="Grey 7 2 3" xfId="18156"/>
    <cellStyle name="Grey 7 3" xfId="32190"/>
    <cellStyle name="Grey 7 4" xfId="50250"/>
    <cellStyle name="Grey 8" xfId="4736"/>
    <cellStyle name="Grey 8 2" xfId="28266"/>
    <cellStyle name="Grey 8 3" xfId="27216"/>
    <cellStyle name="Grey 9" xfId="1489"/>
    <cellStyle name="Grey 9 2" xfId="12867"/>
    <cellStyle name="Grey 9 3" xfId="7369"/>
    <cellStyle name="Grey_Cash Cost Real vrs. Budget" xfId="47004"/>
    <cellStyle name="GrowthRate" xfId="11481"/>
    <cellStyle name="Hand" xfId="13962"/>
    <cellStyle name="Hard no3" xfId="25665"/>
    <cellStyle name="Hard Percent" xfId="6371"/>
    <cellStyle name="Hard Percent 2" xfId="11683"/>
    <cellStyle name="Hard Percent 2 2" xfId="15176"/>
    <cellStyle name="Hard Percent 2 3" xfId="22638"/>
    <cellStyle name="Hard Percent 2 4" xfId="35586"/>
    <cellStyle name="Hard Percent 3" xfId="2259"/>
    <cellStyle name="Hard Percent 3 2" xfId="25232"/>
    <cellStyle name="Hard Percent 3 3" xfId="51592"/>
    <cellStyle name="Hard Percent 3 4" xfId="40225"/>
    <cellStyle name="Hard Percent 4" xfId="1169"/>
    <cellStyle name="Hard Percent 5" xfId="44884"/>
    <cellStyle name="Hard Percent_Cash Cost Real vrs. Budget" xfId="14909"/>
    <cellStyle name="HEADER" xfId="29545"/>
    <cellStyle name="Header 10" xfId="49899"/>
    <cellStyle name="Header 10 2" xfId="8102"/>
    <cellStyle name="Header 10 3" xfId="13734"/>
    <cellStyle name="Header 11" xfId="39906"/>
    <cellStyle name="Header 11 2" xfId="6702"/>
    <cellStyle name="Header 11 3" xfId="33909"/>
    <cellStyle name="Header 12" xfId="3595"/>
    <cellStyle name="Header 12 2" xfId="5425"/>
    <cellStyle name="Header 12 3" xfId="25949"/>
    <cellStyle name="Header 13" xfId="35398"/>
    <cellStyle name="Header 13 2" xfId="45476"/>
    <cellStyle name="Header 13 3" xfId="24608"/>
    <cellStyle name="Header 14" xfId="12702"/>
    <cellStyle name="Header 14 2" xfId="13634"/>
    <cellStyle name="Header 14 3" xfId="28056"/>
    <cellStyle name="Header 15" xfId="49892"/>
    <cellStyle name="Header 15 2" xfId="18596"/>
    <cellStyle name="Header 15 3" xfId="40389"/>
    <cellStyle name="Header 16" xfId="45980"/>
    <cellStyle name="Header 16 2" xfId="4928"/>
    <cellStyle name="Header 16 3" xfId="41121"/>
    <cellStyle name="Header 17" xfId="42187"/>
    <cellStyle name="Header 17 2" xfId="42040"/>
    <cellStyle name="Header 17 3" xfId="2562"/>
    <cellStyle name="Header 18" xfId="21249"/>
    <cellStyle name="Header 18 2" xfId="18582"/>
    <cellStyle name="Header 18 3" xfId="46169"/>
    <cellStyle name="Header 19" xfId="44223"/>
    <cellStyle name="Header 19 2" xfId="32770"/>
    <cellStyle name="Header 19 3" xfId="15893"/>
    <cellStyle name="Header 2" xfId="17364"/>
    <cellStyle name="Header 2 2" xfId="4038"/>
    <cellStyle name="Header 2 2 2" xfId="447"/>
    <cellStyle name="Header 2 2 3" xfId="12525"/>
    <cellStyle name="Header 2 3" xfId="6615"/>
    <cellStyle name="Header 2 4" xfId="45235"/>
    <cellStyle name="Header 20" xfId="38069"/>
    <cellStyle name="Header 20 2" xfId="33434"/>
    <cellStyle name="Header 20 3" xfId="44475"/>
    <cellStyle name="Header 21" xfId="23891"/>
    <cellStyle name="Header 21 2" xfId="2638"/>
    <cellStyle name="Header 21 3" xfId="23559"/>
    <cellStyle name="Header 22" xfId="44878"/>
    <cellStyle name="Header 22 2" xfId="25386"/>
    <cellStyle name="Header 22 3" xfId="6725"/>
    <cellStyle name="Header 23" xfId="42203"/>
    <cellStyle name="Header 23 2" xfId="33273"/>
    <cellStyle name="Header 23 3" xfId="15751"/>
    <cellStyle name="Header 24" xfId="31188"/>
    <cellStyle name="Header 24 2" xfId="39871"/>
    <cellStyle name="Header 24 3" xfId="7686"/>
    <cellStyle name="Header 25" xfId="46626"/>
    <cellStyle name="Header 25 2" xfId="993"/>
    <cellStyle name="Header 25 3" xfId="23402"/>
    <cellStyle name="Header 26" xfId="27653"/>
    <cellStyle name="Header 26 2" xfId="7147"/>
    <cellStyle name="Header 26 3" xfId="27612"/>
    <cellStyle name="Header 27" xfId="47472"/>
    <cellStyle name="Header 27 2" xfId="235"/>
    <cellStyle name="Header 27 3" xfId="14816"/>
    <cellStyle name="Header 28" xfId="44985"/>
    <cellStyle name="Header 28 2" xfId="41892"/>
    <cellStyle name="Header 28 3" xfId="19447"/>
    <cellStyle name="Header 29" xfId="29310"/>
    <cellStyle name="Header 29 2" xfId="47894"/>
    <cellStyle name="Header 29 3" xfId="27253"/>
    <cellStyle name="Header 3" xfId="16628"/>
    <cellStyle name="Header 3 2" xfId="5811"/>
    <cellStyle name="Header 3 3" xfId="51832"/>
    <cellStyle name="Header 30" xfId="13348"/>
    <cellStyle name="Header 30 2" xfId="33709"/>
    <cellStyle name="Header 30 3" xfId="49542"/>
    <cellStyle name="Header 31" xfId="4192"/>
    <cellStyle name="Header 31 2" xfId="41711"/>
    <cellStyle name="Header 31 3" xfId="44154"/>
    <cellStyle name="Header 32" xfId="33746"/>
    <cellStyle name="Header 32 2" xfId="14573"/>
    <cellStyle name="Header 32 3" xfId="21580"/>
    <cellStyle name="Header 33" xfId="5773"/>
    <cellStyle name="Header 33 2" xfId="12800"/>
    <cellStyle name="Header 33 3" xfId="22607"/>
    <cellStyle name="Header 34" xfId="49636"/>
    <cellStyle name="Header 34 2" xfId="19217"/>
    <cellStyle name="Header 34 3" xfId="26153"/>
    <cellStyle name="Header 35" xfId="28916"/>
    <cellStyle name="Header 35 2" xfId="42531"/>
    <cellStyle name="Header 35 3" xfId="26933"/>
    <cellStyle name="Header 36" xfId="34992"/>
    <cellStyle name="Header 36 2" xfId="1292"/>
    <cellStyle name="Header 36 3" xfId="15854"/>
    <cellStyle name="Header 37" xfId="5443"/>
    <cellStyle name="Header 37 2" xfId="25240"/>
    <cellStyle name="Header 37 3" xfId="41984"/>
    <cellStyle name="Header 38" xfId="39258"/>
    <cellStyle name="Header 38 2" xfId="1500"/>
    <cellStyle name="Header 38 3" xfId="53324"/>
    <cellStyle name="Header 39" xfId="4250"/>
    <cellStyle name="Header 39 2" xfId="48966"/>
    <cellStyle name="Header 39 3" xfId="27820"/>
    <cellStyle name="Header 4" xfId="49321"/>
    <cellStyle name="Header 4 2" xfId="27695"/>
    <cellStyle name="Header 4 3" xfId="25102"/>
    <cellStyle name="Header 40" xfId="28469"/>
    <cellStyle name="Header 40 2" xfId="13541"/>
    <cellStyle name="Header 40 3" xfId="14688"/>
    <cellStyle name="Header 41" xfId="44285"/>
    <cellStyle name="Header 41 2" xfId="9403"/>
    <cellStyle name="Header 41 3" xfId="29460"/>
    <cellStyle name="Header 42" xfId="12994"/>
    <cellStyle name="Header 42 2" xfId="7280"/>
    <cellStyle name="Header 42 3" xfId="21131"/>
    <cellStyle name="Header 43" xfId="48908"/>
    <cellStyle name="Header 43 2" xfId="28753"/>
    <cellStyle name="Header 43 3" xfId="7458"/>
    <cellStyle name="Header 44" xfId="34462"/>
    <cellStyle name="Header 44 2" xfId="9072"/>
    <cellStyle name="Header 44 3" xfId="3921"/>
    <cellStyle name="Header 45" xfId="2927"/>
    <cellStyle name="Header 45 2" xfId="6480"/>
    <cellStyle name="Header 45 3" xfId="763"/>
    <cellStyle name="Header 46" xfId="14550"/>
    <cellStyle name="Header 46 2" xfId="29422"/>
    <cellStyle name="Header 46 3" xfId="11341"/>
    <cellStyle name="Header 47" xfId="23393"/>
    <cellStyle name="Header 47 2" xfId="49151"/>
    <cellStyle name="Header 47 3" xfId="15761"/>
    <cellStyle name="HEADER 48" xfId="8371"/>
    <cellStyle name="HEADER 49" xfId="39209"/>
    <cellStyle name="Header 5" xfId="25851"/>
    <cellStyle name="Header 5 2" xfId="27433"/>
    <cellStyle name="Header 5 3" xfId="5331"/>
    <cellStyle name="HEADER 50" xfId="13239"/>
    <cellStyle name="Header 51" xfId="12453"/>
    <cellStyle name="Header 52" xfId="39356"/>
    <cellStyle name="Header 53" xfId="37784"/>
    <cellStyle name="Header 54" xfId="20752"/>
    <cellStyle name="Header 55" xfId="49025"/>
    <cellStyle name="Header 6" xfId="11391"/>
    <cellStyle name="Header 6 2" xfId="43396"/>
    <cellStyle name="Header 6 3" xfId="15252"/>
    <cellStyle name="Header 7" xfId="30348"/>
    <cellStyle name="Header 7 2" xfId="728"/>
    <cellStyle name="Header 7 3" xfId="7704"/>
    <cellStyle name="Header 8" xfId="28213"/>
    <cellStyle name="Header 8 2" xfId="12372"/>
    <cellStyle name="Header 8 3" xfId="5066"/>
    <cellStyle name="Header 9" xfId="42292"/>
    <cellStyle name="Header 9 2" xfId="7524"/>
    <cellStyle name="Header 9 3" xfId="48517"/>
    <cellStyle name="Header_Cash Cost Real vrs. Budget" xfId="8144"/>
    <cellStyle name="Header1" xfId="18576"/>
    <cellStyle name="Header1 10" xfId="48815"/>
    <cellStyle name="Header1 10 2" xfId="52572"/>
    <cellStyle name="Header1 10 3" xfId="13341"/>
    <cellStyle name="Header1 11" xfId="33674"/>
    <cellStyle name="Header1 11 2" xfId="15183"/>
    <cellStyle name="Header1 11 3" xfId="15837"/>
    <cellStyle name="Header1 12" xfId="5092"/>
    <cellStyle name="Header1 12 2" xfId="49920"/>
    <cellStyle name="Header1 12 3" xfId="51979"/>
    <cellStyle name="Header1 13" xfId="20891"/>
    <cellStyle name="Header1 13 2" xfId="37176"/>
    <cellStyle name="Header1 13 3" xfId="37597"/>
    <cellStyle name="Header1 14" xfId="2403"/>
    <cellStyle name="Header1 14 2" xfId="4207"/>
    <cellStyle name="Header1 14 3" xfId="19579"/>
    <cellStyle name="Header1 15" xfId="19947"/>
    <cellStyle name="Header1 15 2" xfId="37088"/>
    <cellStyle name="Header1 15 3" xfId="19995"/>
    <cellStyle name="Header1 16" xfId="14375"/>
    <cellStyle name="Header1 16 2" xfId="51294"/>
    <cellStyle name="Header1 16 3" xfId="24226"/>
    <cellStyle name="Header1 17" xfId="24174"/>
    <cellStyle name="Header1 17 2" xfId="17272"/>
    <cellStyle name="Header1 17 3" xfId="31385"/>
    <cellStyle name="Header1 18" xfId="48341"/>
    <cellStyle name="Header1 18 2" xfId="38507"/>
    <cellStyle name="Header1 18 3" xfId="33896"/>
    <cellStyle name="Header1 19" xfId="1151"/>
    <cellStyle name="Header1 19 2" xfId="43400"/>
    <cellStyle name="Header1 19 3" xfId="5676"/>
    <cellStyle name="Header1 2" xfId="33234"/>
    <cellStyle name="Header1 2 2" xfId="22108"/>
    <cellStyle name="Header1 2 2 2" xfId="233"/>
    <cellStyle name="Header1 2 2 3" xfId="8237"/>
    <cellStyle name="Header1 2 3" xfId="11519"/>
    <cellStyle name="Header1 2 4" xfId="50487"/>
    <cellStyle name="Header1 20" xfId="47957"/>
    <cellStyle name="Header1 20 2" xfId="8543"/>
    <cellStyle name="Header1 20 3" xfId="39977"/>
    <cellStyle name="Header1 21" xfId="6715"/>
    <cellStyle name="Header1 21 2" xfId="2105"/>
    <cellStyle name="Header1 21 3" xfId="29097"/>
    <cellStyle name="Header1 22" xfId="29302"/>
    <cellStyle name="Header1 22 2" xfId="33472"/>
    <cellStyle name="Header1 22 3" xfId="48514"/>
    <cellStyle name="Header1 23" xfId="20013"/>
    <cellStyle name="Header1 23 2" xfId="49615"/>
    <cellStyle name="Header1 23 3" xfId="16289"/>
    <cellStyle name="Header1 24" xfId="45597"/>
    <cellStyle name="Header1 24 2" xfId="6471"/>
    <cellStyle name="Header1 24 3" xfId="36354"/>
    <cellStyle name="Header1 25" xfId="33241"/>
    <cellStyle name="Header1 25 2" xfId="27006"/>
    <cellStyle name="Header1 25 3" xfId="39709"/>
    <cellStyle name="Header1 26" xfId="29083"/>
    <cellStyle name="Header1 26 2" xfId="42623"/>
    <cellStyle name="Header1 26 3" xfId="51940"/>
    <cellStyle name="Header1 27" xfId="13924"/>
    <cellStyle name="Header1 27 2" xfId="17318"/>
    <cellStyle name="Header1 27 3" xfId="48592"/>
    <cellStyle name="Header1 28" xfId="38394"/>
    <cellStyle name="Header1 28 2" xfId="5202"/>
    <cellStyle name="Header1 28 3" xfId="23029"/>
    <cellStyle name="Header1 29" xfId="525"/>
    <cellStyle name="Header1 29 2" xfId="14194"/>
    <cellStyle name="Header1 29 3" xfId="34718"/>
    <cellStyle name="Header1 3" xfId="31917"/>
    <cellStyle name="Header1 3 2" xfId="20356"/>
    <cellStyle name="Header1 3 3" xfId="45743"/>
    <cellStyle name="Header1 30" xfId="50187"/>
    <cellStyle name="Header1 30 2" xfId="28360"/>
    <cellStyle name="Header1 30 3" xfId="19992"/>
    <cellStyle name="Header1 31" xfId="19117"/>
    <cellStyle name="Header1 31 2" xfId="21766"/>
    <cellStyle name="Header1 31 3" xfId="21322"/>
    <cellStyle name="Header1 32" xfId="20370"/>
    <cellStyle name="Header1 32 2" xfId="20531"/>
    <cellStyle name="Header1 32 3" xfId="42888"/>
    <cellStyle name="Header1 33" xfId="26939"/>
    <cellStyle name="Header1 33 2" xfId="50303"/>
    <cellStyle name="Header1 33 3" xfId="39941"/>
    <cellStyle name="Header1 34" xfId="23860"/>
    <cellStyle name="Header1 34 2" xfId="1281"/>
    <cellStyle name="Header1 34 3" xfId="9614"/>
    <cellStyle name="Header1 35" xfId="9113"/>
    <cellStyle name="Header1 35 2" xfId="15096"/>
    <cellStyle name="Header1 35 3" xfId="11734"/>
    <cellStyle name="Header1 36" xfId="37018"/>
    <cellStyle name="Header1 36 2" xfId="45697"/>
    <cellStyle name="Header1 36 3" xfId="50801"/>
    <cellStyle name="Header1 37" xfId="15814"/>
    <cellStyle name="Header1 37 2" xfId="47448"/>
    <cellStyle name="Header1 37 3" xfId="41313"/>
    <cellStyle name="Header1 38" xfId="52028"/>
    <cellStyle name="Header1 38 2" xfId="1803"/>
    <cellStyle name="Header1 38 3" xfId="32888"/>
    <cellStyle name="Header1 39" xfId="26268"/>
    <cellStyle name="Header1 39 2" xfId="18238"/>
    <cellStyle name="Header1 39 3" xfId="17062"/>
    <cellStyle name="Header1 4" xfId="8716"/>
    <cellStyle name="Header1 4 2" xfId="19634"/>
    <cellStyle name="Header1 4 3" xfId="46816"/>
    <cellStyle name="Header1 40" xfId="20569"/>
    <cellStyle name="Header1 40 2" xfId="2598"/>
    <cellStyle name="Header1 40 3" xfId="52978"/>
    <cellStyle name="Header1 41" xfId="42185"/>
    <cellStyle name="Header1 41 2" xfId="31112"/>
    <cellStyle name="Header1 41 3" xfId="10405"/>
    <cellStyle name="Header1 42" xfId="24731"/>
    <cellStyle name="Header1 42 2" xfId="49602"/>
    <cellStyle name="Header1 42 3" xfId="31761"/>
    <cellStyle name="Header1 43" xfId="1144"/>
    <cellStyle name="Header1 43 2" xfId="36808"/>
    <cellStyle name="Header1 43 3" xfId="32787"/>
    <cellStyle name="Header1 44" xfId="31862"/>
    <cellStyle name="Header1 44 2" xfId="26755"/>
    <cellStyle name="Header1 44 3" xfId="36261"/>
    <cellStyle name="Header1 45" xfId="26549"/>
    <cellStyle name="Header1 45 2" xfId="23027"/>
    <cellStyle name="Header1 45 3" xfId="22720"/>
    <cellStyle name="Header1 46" xfId="45873"/>
    <cellStyle name="Header1 46 2" xfId="716"/>
    <cellStyle name="Header1 46 3" xfId="6511"/>
    <cellStyle name="Header1 47" xfId="12465"/>
    <cellStyle name="Header1 47 2" xfId="46768"/>
    <cellStyle name="Header1 47 3" xfId="38992"/>
    <cellStyle name="Header1 48" xfId="22095"/>
    <cellStyle name="Header1 5" xfId="1476"/>
    <cellStyle name="Header1 5 2" xfId="42755"/>
    <cellStyle name="Header1 5 3" xfId="3484"/>
    <cellStyle name="Header1 6" xfId="30422"/>
    <cellStyle name="Header1 6 2" xfId="6955"/>
    <cellStyle name="Header1 6 3" xfId="21722"/>
    <cellStyle name="Header1 7" xfId="32753"/>
    <cellStyle name="Header1 7 2" xfId="28567"/>
    <cellStyle name="Header1 7 3" xfId="51268"/>
    <cellStyle name="Header1 8" xfId="40700"/>
    <cellStyle name="Header1 8 2" xfId="9570"/>
    <cellStyle name="Header1 8 3" xfId="43555"/>
    <cellStyle name="Header1 9" xfId="25524"/>
    <cellStyle name="Header1 9 2" xfId="4716"/>
    <cellStyle name="Header1 9 3" xfId="9430"/>
    <cellStyle name="Header1_Cash Cost Real vrs. Budget" xfId="16837"/>
    <cellStyle name="Header2" xfId="1225"/>
    <cellStyle name="Header2 10" xfId="2556"/>
    <cellStyle name="Header2 10 2" xfId="5560"/>
    <cellStyle name="Header2 10 3" xfId="965"/>
    <cellStyle name="Header2 11" xfId="2696"/>
    <cellStyle name="Header2 11 2" xfId="13947"/>
    <cellStyle name="Header2 11 3" xfId="5035"/>
    <cellStyle name="Header2 12" xfId="52805"/>
    <cellStyle name="Header2 12 2" xfId="34361"/>
    <cellStyle name="Header2 12 3" xfId="1171"/>
    <cellStyle name="Header2 13" xfId="41360"/>
    <cellStyle name="Header2 13 2" xfId="21623"/>
    <cellStyle name="Header2 13 3" xfId="48716"/>
    <cellStyle name="Header2 14" xfId="46018"/>
    <cellStyle name="Header2 14 2" xfId="32880"/>
    <cellStyle name="Header2 14 3" xfId="48704"/>
    <cellStyle name="Header2 15" xfId="17937"/>
    <cellStyle name="Header2 15 2" xfId="16558"/>
    <cellStyle name="Header2 15 3" xfId="12621"/>
    <cellStyle name="Header2 16" xfId="4631"/>
    <cellStyle name="Header2 16 2" xfId="47762"/>
    <cellStyle name="Header2 16 3" xfId="9097"/>
    <cellStyle name="Header2 17" xfId="41455"/>
    <cellStyle name="Header2 17 2" xfId="46019"/>
    <cellStyle name="Header2 17 3" xfId="49896"/>
    <cellStyle name="Header2 18" xfId="5827"/>
    <cellStyle name="Header2 18 2" xfId="39846"/>
    <cellStyle name="Header2 18 3" xfId="32288"/>
    <cellStyle name="Header2 19" xfId="22201"/>
    <cellStyle name="Header2 19 2" xfId="1277"/>
    <cellStyle name="Header2 19 3" xfId="10414"/>
    <cellStyle name="Header2 2" xfId="45896"/>
    <cellStyle name="Header2 2 2" xfId="47158"/>
    <cellStyle name="Header2 2 2 10" xfId="44168"/>
    <cellStyle name="Header2 2 2 10 2" xfId="22848"/>
    <cellStyle name="Header2 2 2 10 2 2" xfId="22666"/>
    <cellStyle name="Header2 2 2 10 2 3" xfId="22537"/>
    <cellStyle name="Header2 2 2 10 3" xfId="47225"/>
    <cellStyle name="Header2 2 2 10 4" xfId="4503"/>
    <cellStyle name="Header2 2 2 11" xfId="30311"/>
    <cellStyle name="Header2 2 2 11 2" xfId="38012"/>
    <cellStyle name="Header2 2 2 11 2 2" xfId="367"/>
    <cellStyle name="Header2 2 2 11 2 3" xfId="48132"/>
    <cellStyle name="Header2 2 2 11 3" xfId="19122"/>
    <cellStyle name="Header2 2 2 11 4" xfId="14560"/>
    <cellStyle name="Header2 2 2 12" xfId="28743"/>
    <cellStyle name="Header2 2 2 12 2" xfId="20396"/>
    <cellStyle name="Header2 2 2 12 2 2" xfId="34979"/>
    <cellStyle name="Header2 2 2 12 2 3" xfId="6936"/>
    <cellStyle name="Header2 2 2 12 3" xfId="48432"/>
    <cellStyle name="Header2 2 2 12 4" xfId="49569"/>
    <cellStyle name="Header2 2 2 13" xfId="36524"/>
    <cellStyle name="Header2 2 2 13 2" xfId="2593"/>
    <cellStyle name="Header2 2 2 13 2 2" xfId="15861"/>
    <cellStyle name="Header2 2 2 13 2 3" xfId="30186"/>
    <cellStyle name="Header2 2 2 13 3" xfId="23289"/>
    <cellStyle name="Header2 2 2 13 4" xfId="1214"/>
    <cellStyle name="Header2 2 2 14" xfId="12227"/>
    <cellStyle name="Header2 2 2 14 2" xfId="44492"/>
    <cellStyle name="Header2 2 2 14 2 2" xfId="41112"/>
    <cellStyle name="Header2 2 2 14 2 3" xfId="36709"/>
    <cellStyle name="Header2 2 2 14 3" xfId="44501"/>
    <cellStyle name="Header2 2 2 14 4" xfId="2142"/>
    <cellStyle name="Header2 2 2 15" xfId="14564"/>
    <cellStyle name="Header2 2 2 15 2" xfId="30054"/>
    <cellStyle name="Header2 2 2 15 2 2" xfId="15017"/>
    <cellStyle name="Header2 2 2 15 2 3" xfId="18592"/>
    <cellStyle name="Header2 2 2 15 3" xfId="7659"/>
    <cellStyle name="Header2 2 2 15 4" xfId="9312"/>
    <cellStyle name="Header2 2 2 16" xfId="33033"/>
    <cellStyle name="Header2 2 2 16 2" xfId="1088"/>
    <cellStyle name="Header2 2 2 16 3" xfId="33748"/>
    <cellStyle name="Header2 2 2 17" xfId="35892"/>
    <cellStyle name="Header2 2 2 18" xfId="47816"/>
    <cellStyle name="Header2 2 2 2" xfId="7035"/>
    <cellStyle name="Header2 2 2 2 2" xfId="4395"/>
    <cellStyle name="Header2 2 2 2 2 2" xfId="9993"/>
    <cellStyle name="Header2 2 2 2 2 3" xfId="52538"/>
    <cellStyle name="Header2 2 2 2 3" xfId="28499"/>
    <cellStyle name="Header2 2 2 2 4" xfId="32840"/>
    <cellStyle name="Header2 2 2 3" xfId="6137"/>
    <cellStyle name="Header2 2 2 3 2" xfId="46285"/>
    <cellStyle name="Header2 2 2 3 2 2" xfId="15405"/>
    <cellStyle name="Header2 2 2 3 2 3" xfId="4441"/>
    <cellStyle name="Header2 2 2 3 3" xfId="7082"/>
    <cellStyle name="Header2 2 2 3 4" xfId="47728"/>
    <cellStyle name="Header2 2 2 4" xfId="2817"/>
    <cellStyle name="Header2 2 2 4 2" xfId="7152"/>
    <cellStyle name="Header2 2 2 4 2 2" xfId="33561"/>
    <cellStyle name="Header2 2 2 4 2 3" xfId="42901"/>
    <cellStyle name="Header2 2 2 4 3" xfId="52263"/>
    <cellStyle name="Header2 2 2 4 4" xfId="30706"/>
    <cellStyle name="Header2 2 2 5" xfId="28749"/>
    <cellStyle name="Header2 2 2 5 2" xfId="6754"/>
    <cellStyle name="Header2 2 2 5 2 2" xfId="961"/>
    <cellStyle name="Header2 2 2 5 2 3" xfId="48010"/>
    <cellStyle name="Header2 2 2 5 3" xfId="39635"/>
    <cellStyle name="Header2 2 2 5 4" xfId="14251"/>
    <cellStyle name="Header2 2 2 6" xfId="44887"/>
    <cellStyle name="Header2 2 2 6 2" xfId="15275"/>
    <cellStyle name="Header2 2 2 6 2 2" xfId="29860"/>
    <cellStyle name="Header2 2 2 6 2 3" xfId="8208"/>
    <cellStyle name="Header2 2 2 6 3" xfId="15356"/>
    <cellStyle name="Header2 2 2 6 4" xfId="18721"/>
    <cellStyle name="Header2 2 2 7" xfId="9547"/>
    <cellStyle name="Header2 2 2 7 2" xfId="40495"/>
    <cellStyle name="Header2 2 2 7 2 2" xfId="28357"/>
    <cellStyle name="Header2 2 2 7 2 3" xfId="41278"/>
    <cellStyle name="Header2 2 2 7 3" xfId="12812"/>
    <cellStyle name="Header2 2 2 7 4" xfId="39527"/>
    <cellStyle name="Header2 2 2 8" xfId="28269"/>
    <cellStyle name="Header2 2 2 8 2" xfId="13880"/>
    <cellStyle name="Header2 2 2 8 2 2" xfId="41633"/>
    <cellStyle name="Header2 2 2 8 2 3" xfId="36610"/>
    <cellStyle name="Header2 2 2 8 3" xfId="1185"/>
    <cellStyle name="Header2 2 2 8 4" xfId="12823"/>
    <cellStyle name="Header2 2 2 9" xfId="13681"/>
    <cellStyle name="Header2 2 2 9 2" xfId="45850"/>
    <cellStyle name="Header2 2 2 9 2 2" xfId="46848"/>
    <cellStyle name="Header2 2 2 9 2 3" xfId="27029"/>
    <cellStyle name="Header2 2 2 9 3" xfId="46935"/>
    <cellStyle name="Header2 2 2 9 4" xfId="31312"/>
    <cellStyle name="Header2 2 3" xfId="23583"/>
    <cellStyle name="Header2 2 3 10" xfId="28812"/>
    <cellStyle name="Header2 2 3 10 2" xfId="32712"/>
    <cellStyle name="Header2 2 3 10 2 2" xfId="25308"/>
    <cellStyle name="Header2 2 3 10 2 3" xfId="11067"/>
    <cellStyle name="Header2 2 3 10 3" xfId="13392"/>
    <cellStyle name="Header2 2 3 10 4" xfId="4745"/>
    <cellStyle name="Header2 2 3 11" xfId="49328"/>
    <cellStyle name="Header2 2 3 11 2" xfId="1321"/>
    <cellStyle name="Header2 2 3 11 2 2" xfId="17803"/>
    <cellStyle name="Header2 2 3 11 2 3" xfId="30176"/>
    <cellStyle name="Header2 2 3 11 3" xfId="25402"/>
    <cellStyle name="Header2 2 3 11 4" xfId="8298"/>
    <cellStyle name="Header2 2 3 12" xfId="51077"/>
    <cellStyle name="Header2 2 3 12 2" xfId="39521"/>
    <cellStyle name="Header2 2 3 12 2 2" xfId="5599"/>
    <cellStyle name="Header2 2 3 12 2 3" xfId="44011"/>
    <cellStyle name="Header2 2 3 12 3" xfId="16808"/>
    <cellStyle name="Header2 2 3 12 4" xfId="1452"/>
    <cellStyle name="Header2 2 3 13" xfId="20171"/>
    <cellStyle name="Header2 2 3 13 2" xfId="14078"/>
    <cellStyle name="Header2 2 3 13 2 2" xfId="31358"/>
    <cellStyle name="Header2 2 3 13 2 3" xfId="47565"/>
    <cellStyle name="Header2 2 3 13 3" xfId="21299"/>
    <cellStyle name="Header2 2 3 13 4" xfId="21538"/>
    <cellStyle name="Header2 2 3 14" xfId="43537"/>
    <cellStyle name="Header2 2 3 14 2" xfId="17927"/>
    <cellStyle name="Header2 2 3 14 2 2" xfId="28327"/>
    <cellStyle name="Header2 2 3 14 2 3" xfId="48263"/>
    <cellStyle name="Header2 2 3 14 3" xfId="44893"/>
    <cellStyle name="Header2 2 3 14 4" xfId="12567"/>
    <cellStyle name="Header2 2 3 15" xfId="14061"/>
    <cellStyle name="Header2 2 3 15 2" xfId="711"/>
    <cellStyle name="Header2 2 3 15 2 2" xfId="44260"/>
    <cellStyle name="Header2 2 3 15 2 3" xfId="37633"/>
    <cellStyle name="Header2 2 3 15 3" xfId="748"/>
    <cellStyle name="Header2 2 3 15 4" xfId="9890"/>
    <cellStyle name="Header2 2 3 16" xfId="6722"/>
    <cellStyle name="Header2 2 3 16 2" xfId="11603"/>
    <cellStyle name="Header2 2 3 16 2 2" xfId="22561"/>
    <cellStyle name="Header2 2 3 16 2 3" xfId="5257"/>
    <cellStyle name="Header2 2 3 16 3" xfId="46501"/>
    <cellStyle name="Header2 2 3 16 4" xfId="46567"/>
    <cellStyle name="Header2 2 3 17" xfId="39222"/>
    <cellStyle name="Header2 2 3 17 2" xfId="17411"/>
    <cellStyle name="Header2 2 3 17 2 2" xfId="52780"/>
    <cellStyle name="Header2 2 3 17 2 3" xfId="16118"/>
    <cellStyle name="Header2 2 3 17 3" xfId="2803"/>
    <cellStyle name="Header2 2 3 17 4" xfId="13276"/>
    <cellStyle name="Header2 2 3 18" xfId="1397"/>
    <cellStyle name="Header2 2 3 18 2" xfId="39004"/>
    <cellStyle name="Header2 2 3 18 2 2" xfId="42297"/>
    <cellStyle name="Header2 2 3 18 2 3" xfId="38064"/>
    <cellStyle name="Header2 2 3 18 3" xfId="35492"/>
    <cellStyle name="Header2 2 3 18 4" xfId="9030"/>
    <cellStyle name="Header2 2 3 19" xfId="39418"/>
    <cellStyle name="Header2 2 3 2" xfId="8247"/>
    <cellStyle name="Header2 2 3 2 2" xfId="23889"/>
    <cellStyle name="Header2 2 3 2 2 2" xfId="6802"/>
    <cellStyle name="Header2 2 3 2 2 3" xfId="21882"/>
    <cellStyle name="Header2 2 3 2 3" xfId="32701"/>
    <cellStyle name="Header2 2 3 2 4" xfId="12904"/>
    <cellStyle name="Header2 2 3 20" xfId="9171"/>
    <cellStyle name="Header2 2 3 3" xfId="31810"/>
    <cellStyle name="Header2 2 3 3 2" xfId="3479"/>
    <cellStyle name="Header2 2 3 3 2 2" xfId="5008"/>
    <cellStyle name="Header2 2 3 3 2 3" xfId="43082"/>
    <cellStyle name="Header2 2 3 3 3" xfId="36792"/>
    <cellStyle name="Header2 2 3 3 4" xfId="31035"/>
    <cellStyle name="Header2 2 3 4" xfId="32121"/>
    <cellStyle name="Header2 2 3 4 2" xfId="3005"/>
    <cellStyle name="Header2 2 3 4 2 2" xfId="6405"/>
    <cellStyle name="Header2 2 3 4 2 3" xfId="47280"/>
    <cellStyle name="Header2 2 3 4 3" xfId="37390"/>
    <cellStyle name="Header2 2 3 4 4" xfId="46892"/>
    <cellStyle name="Header2 2 3 5" xfId="44194"/>
    <cellStyle name="Header2 2 3 5 2" xfId="13312"/>
    <cellStyle name="Header2 2 3 5 2 2" xfId="1082"/>
    <cellStyle name="Header2 2 3 5 2 3" xfId="33568"/>
    <cellStyle name="Header2 2 3 5 3" xfId="2088"/>
    <cellStyle name="Header2 2 3 5 4" xfId="13672"/>
    <cellStyle name="Header2 2 3 6" xfId="17354"/>
    <cellStyle name="Header2 2 3 6 2" xfId="20354"/>
    <cellStyle name="Header2 2 3 6 2 2" xfId="36353"/>
    <cellStyle name="Header2 2 3 6 2 3" xfId="22439"/>
    <cellStyle name="Header2 2 3 6 3" xfId="51687"/>
    <cellStyle name="Header2 2 3 6 4" xfId="12003"/>
    <cellStyle name="Header2 2 3 7" xfId="1532"/>
    <cellStyle name="Header2 2 3 7 2" xfId="52184"/>
    <cellStyle name="Header2 2 3 7 2 2" xfId="22847"/>
    <cellStyle name="Header2 2 3 7 2 3" xfId="40488"/>
    <cellStyle name="Header2 2 3 7 3" xfId="6132"/>
    <cellStyle name="Header2 2 3 7 4" xfId="4080"/>
    <cellStyle name="Header2 2 3 8" xfId="18923"/>
    <cellStyle name="Header2 2 3 8 2" xfId="5669"/>
    <cellStyle name="Header2 2 3 8 2 2" xfId="29584"/>
    <cellStyle name="Header2 2 3 8 2 3" xfId="42366"/>
    <cellStyle name="Header2 2 3 8 3" xfId="19294"/>
    <cellStyle name="Header2 2 3 8 4" xfId="48150"/>
    <cellStyle name="Header2 2 3 9" xfId="12671"/>
    <cellStyle name="Header2 2 3 9 2" xfId="34743"/>
    <cellStyle name="Header2 2 3 9 2 2" xfId="44596"/>
    <cellStyle name="Header2 2 3 9 2 3" xfId="14947"/>
    <cellStyle name="Header2 2 3 9 3" xfId="8295"/>
    <cellStyle name="Header2 2 3 9 4" xfId="18983"/>
    <cellStyle name="Header2 2 4" xfId="976"/>
    <cellStyle name="Header2 2 4 2" xfId="19922"/>
    <cellStyle name="Header2 2 4 3" xfId="15928"/>
    <cellStyle name="Header2 2 5" xfId="19031"/>
    <cellStyle name="Header2 2 6" xfId="51764"/>
    <cellStyle name="Header2 2 7" xfId="50008"/>
    <cellStyle name="Header2 2_Penasquito - Sulphide" xfId="8628"/>
    <cellStyle name="Header2 20" xfId="36996"/>
    <cellStyle name="Header2 20 2" xfId="39325"/>
    <cellStyle name="Header2 20 3" xfId="22600"/>
    <cellStyle name="Header2 21" xfId="4026"/>
    <cellStyle name="Header2 21 2" xfId="14484"/>
    <cellStyle name="Header2 21 3" xfId="21643"/>
    <cellStyle name="Header2 22" xfId="4514"/>
    <cellStyle name="Header2 22 2" xfId="6775"/>
    <cellStyle name="Header2 22 3" xfId="34027"/>
    <cellStyle name="Header2 23" xfId="26117"/>
    <cellStyle name="Header2 23 2" xfId="43756"/>
    <cellStyle name="Header2 23 3" xfId="37795"/>
    <cellStyle name="Header2 24" xfId="40614"/>
    <cellStyle name="Header2 24 2" xfId="5968"/>
    <cellStyle name="Header2 24 3" xfId="7262"/>
    <cellStyle name="Header2 25" xfId="25448"/>
    <cellStyle name="Header2 25 2" xfId="19028"/>
    <cellStyle name="Header2 25 3" xfId="25659"/>
    <cellStyle name="Header2 26" xfId="25007"/>
    <cellStyle name="Header2 26 2" xfId="11558"/>
    <cellStyle name="Header2 26 3" xfId="28136"/>
    <cellStyle name="Header2 27" xfId="18864"/>
    <cellStyle name="Header2 27 2" xfId="12369"/>
    <cellStyle name="Header2 27 3" xfId="25462"/>
    <cellStyle name="Header2 28" xfId="8488"/>
    <cellStyle name="Header2 28 2" xfId="51927"/>
    <cellStyle name="Header2 28 3" xfId="29072"/>
    <cellStyle name="Header2 29" xfId="14302"/>
    <cellStyle name="Header2 29 2" xfId="23536"/>
    <cellStyle name="Header2 29 3" xfId="42028"/>
    <cellStyle name="Header2 3" xfId="12890"/>
    <cellStyle name="Header2 3 10" xfId="42523"/>
    <cellStyle name="Header2 3 10 2" xfId="52686"/>
    <cellStyle name="Header2 3 10 2 2" xfId="7599"/>
    <cellStyle name="Header2 3 10 2 3" xfId="25128"/>
    <cellStyle name="Header2 3 10 3" xfId="9091"/>
    <cellStyle name="Header2 3 10 4" xfId="10516"/>
    <cellStyle name="Header2 3 11" xfId="38539"/>
    <cellStyle name="Header2 3 11 2" xfId="44127"/>
    <cellStyle name="Header2 3 11 2 2" xfId="51127"/>
    <cellStyle name="Header2 3 11 2 3" xfId="17890"/>
    <cellStyle name="Header2 3 11 3" xfId="9519"/>
    <cellStyle name="Header2 3 11 4" xfId="33086"/>
    <cellStyle name="Header2 3 12" xfId="13832"/>
    <cellStyle name="Header2 3 12 2" xfId="50208"/>
    <cellStyle name="Header2 3 12 2 2" xfId="252"/>
    <cellStyle name="Header2 3 12 2 3" xfId="3366"/>
    <cellStyle name="Header2 3 12 3" xfId="45570"/>
    <cellStyle name="Header2 3 12 4" xfId="32377"/>
    <cellStyle name="Header2 3 13" xfId="39763"/>
    <cellStyle name="Header2 3 13 2" xfId="47686"/>
    <cellStyle name="Header2 3 13 2 2" xfId="35120"/>
    <cellStyle name="Header2 3 13 2 3" xfId="21157"/>
    <cellStyle name="Header2 3 13 3" xfId="27559"/>
    <cellStyle name="Header2 3 13 4" xfId="4119"/>
    <cellStyle name="Header2 3 14" xfId="10053"/>
    <cellStyle name="Header2 3 14 2" xfId="37901"/>
    <cellStyle name="Header2 3 14 2 2" xfId="5194"/>
    <cellStyle name="Header2 3 14 2 3" xfId="18896"/>
    <cellStyle name="Header2 3 14 3" xfId="32062"/>
    <cellStyle name="Header2 3 14 4" xfId="39432"/>
    <cellStyle name="Header2 3 15" xfId="37071"/>
    <cellStyle name="Header2 3 15 2" xfId="4883"/>
    <cellStyle name="Header2 3 15 2 2" xfId="33719"/>
    <cellStyle name="Header2 3 15 2 3" xfId="11460"/>
    <cellStyle name="Header2 3 15 3" xfId="46048"/>
    <cellStyle name="Header2 3 15 4" xfId="1758"/>
    <cellStyle name="Header2 3 16" xfId="3188"/>
    <cellStyle name="Header2 3 16 2" xfId="24963"/>
    <cellStyle name="Header2 3 16 3" xfId="46720"/>
    <cellStyle name="Header2 3 17" xfId="21995"/>
    <cellStyle name="Header2 3 18" xfId="40062"/>
    <cellStyle name="Header2 3 2" xfId="17283"/>
    <cellStyle name="Header2 3 2 2" xfId="42962"/>
    <cellStyle name="Header2 3 2 2 2" xfId="23406"/>
    <cellStyle name="Header2 3 2 2 3" xfId="26087"/>
    <cellStyle name="Header2 3 2 3" xfId="10039"/>
    <cellStyle name="Header2 3 2 4" xfId="10264"/>
    <cellStyle name="Header2 3 3" xfId="10068"/>
    <cellStyle name="Header2 3 3 2" xfId="48637"/>
    <cellStyle name="Header2 3 3 2 2" xfId="29122"/>
    <cellStyle name="Header2 3 3 2 3" xfId="53222"/>
    <cellStyle name="Header2 3 3 3" xfId="13336"/>
    <cellStyle name="Header2 3 3 4" xfId="729"/>
    <cellStyle name="Header2 3 4" xfId="37370"/>
    <cellStyle name="Header2 3 4 2" xfId="3500"/>
    <cellStyle name="Header2 3 4 2 2" xfId="39159"/>
    <cellStyle name="Header2 3 4 2 3" xfId="26868"/>
    <cellStyle name="Header2 3 4 3" xfId="37423"/>
    <cellStyle name="Header2 3 4 4" xfId="42999"/>
    <cellStyle name="Header2 3 5" xfId="23386"/>
    <cellStyle name="Header2 3 5 2" xfId="39290"/>
    <cellStyle name="Header2 3 5 2 2" xfId="25360"/>
    <cellStyle name="Header2 3 5 2 3" xfId="7869"/>
    <cellStyle name="Header2 3 5 3" xfId="32899"/>
    <cellStyle name="Header2 3 5 4" xfId="15136"/>
    <cellStyle name="Header2 3 6" xfId="38091"/>
    <cellStyle name="Header2 3 6 2" xfId="45173"/>
    <cellStyle name="Header2 3 6 2 2" xfId="29810"/>
    <cellStyle name="Header2 3 6 2 3" xfId="12788"/>
    <cellStyle name="Header2 3 6 3" xfId="13914"/>
    <cellStyle name="Header2 3 6 4" xfId="34190"/>
    <cellStyle name="Header2 3 7" xfId="16608"/>
    <cellStyle name="Header2 3 7 2" xfId="26030"/>
    <cellStyle name="Header2 3 7 2 2" xfId="36109"/>
    <cellStyle name="Header2 3 7 2 3" xfId="39657"/>
    <cellStyle name="Header2 3 7 3" xfId="34407"/>
    <cellStyle name="Header2 3 7 4" xfId="32755"/>
    <cellStyle name="Header2 3 8" xfId="26610"/>
    <cellStyle name="Header2 3 8 2" xfId="34788"/>
    <cellStyle name="Header2 3 8 2 2" xfId="9658"/>
    <cellStyle name="Header2 3 8 2 3" xfId="22227"/>
    <cellStyle name="Header2 3 8 3" xfId="36751"/>
    <cellStyle name="Header2 3 8 4" xfId="25502"/>
    <cellStyle name="Header2 3 9" xfId="21240"/>
    <cellStyle name="Header2 3 9 2" xfId="37809"/>
    <cellStyle name="Header2 3 9 2 2" xfId="35571"/>
    <cellStyle name="Header2 3 9 2 3" xfId="46369"/>
    <cellStyle name="Header2 3 9 3" xfId="26636"/>
    <cellStyle name="Header2 3 9 4" xfId="38042"/>
    <cellStyle name="Header2 30" xfId="14020"/>
    <cellStyle name="Header2 30 2" xfId="42510"/>
    <cellStyle name="Header2 30 3" xfId="48168"/>
    <cellStyle name="Header2 31" xfId="51223"/>
    <cellStyle name="Header2 31 2" xfId="24400"/>
    <cellStyle name="Header2 31 3" xfId="41381"/>
    <cellStyle name="Header2 32" xfId="27145"/>
    <cellStyle name="Header2 32 2" xfId="44472"/>
    <cellStyle name="Header2 32 3" xfId="47396"/>
    <cellStyle name="Header2 33" xfId="22416"/>
    <cellStyle name="Header2 33 2" xfId="2753"/>
    <cellStyle name="Header2 33 3" xfId="6494"/>
    <cellStyle name="Header2 34" xfId="50858"/>
    <cellStyle name="Header2 34 2" xfId="31200"/>
    <cellStyle name="Header2 34 3" xfId="39045"/>
    <cellStyle name="Header2 35" xfId="47823"/>
    <cellStyle name="Header2 35 2" xfId="5600"/>
    <cellStyle name="Header2 35 3" xfId="31794"/>
    <cellStyle name="Header2 36" xfId="13400"/>
    <cellStyle name="Header2 36 2" xfId="29318"/>
    <cellStyle name="Header2 36 3" xfId="7855"/>
    <cellStyle name="Header2 37" xfId="33785"/>
    <cellStyle name="Header2 37 2" xfId="44960"/>
    <cellStyle name="Header2 37 3" xfId="2341"/>
    <cellStyle name="Header2 38" xfId="44863"/>
    <cellStyle name="Header2 38 2" xfId="495"/>
    <cellStyle name="Header2 38 3" xfId="37872"/>
    <cellStyle name="Header2 39" xfId="49529"/>
    <cellStyle name="Header2 39 2" xfId="9701"/>
    <cellStyle name="Header2 39 3" xfId="3184"/>
    <cellStyle name="Header2 4" xfId="51573"/>
    <cellStyle name="Header2 4 10" xfId="31262"/>
    <cellStyle name="Header2 4 10 2" xfId="39570"/>
    <cellStyle name="Header2 4 10 2 2" xfId="32098"/>
    <cellStyle name="Header2 4 10 2 3" xfId="5940"/>
    <cellStyle name="Header2 4 10 3" xfId="31579"/>
    <cellStyle name="Header2 4 10 4" xfId="39987"/>
    <cellStyle name="Header2 4 11" xfId="26163"/>
    <cellStyle name="Header2 4 11 2" xfId="46516"/>
    <cellStyle name="Header2 4 11 2 2" xfId="15341"/>
    <cellStyle name="Header2 4 11 2 3" xfId="24870"/>
    <cellStyle name="Header2 4 11 3" xfId="40907"/>
    <cellStyle name="Header2 4 11 4" xfId="50951"/>
    <cellStyle name="Header2 4 12" xfId="17496"/>
    <cellStyle name="Header2 4 12 2" xfId="22401"/>
    <cellStyle name="Header2 4 12 2 2" xfId="26621"/>
    <cellStyle name="Header2 4 12 2 3" xfId="19881"/>
    <cellStyle name="Header2 4 12 3" xfId="8018"/>
    <cellStyle name="Header2 4 12 4" xfId="17741"/>
    <cellStyle name="Header2 4 13" xfId="1857"/>
    <cellStyle name="Header2 4 13 2" xfId="52444"/>
    <cellStyle name="Header2 4 13 2 2" xfId="36791"/>
    <cellStyle name="Header2 4 13 2 3" xfId="44037"/>
    <cellStyle name="Header2 4 13 3" xfId="4757"/>
    <cellStyle name="Header2 4 13 4" xfId="938"/>
    <cellStyle name="Header2 4 14" xfId="22515"/>
    <cellStyle name="Header2 4 14 2" xfId="45819"/>
    <cellStyle name="Header2 4 14 2 2" xfId="53094"/>
    <cellStyle name="Header2 4 14 2 3" xfId="10580"/>
    <cellStyle name="Header2 4 14 3" xfId="52619"/>
    <cellStyle name="Header2 4 14 4" xfId="51125"/>
    <cellStyle name="Header2 4 15" xfId="14841"/>
    <cellStyle name="Header2 4 15 2" xfId="25490"/>
    <cellStyle name="Header2 4 15 2 2" xfId="6513"/>
    <cellStyle name="Header2 4 15 2 3" xfId="29894"/>
    <cellStyle name="Header2 4 15 3" xfId="20596"/>
    <cellStyle name="Header2 4 15 4" xfId="43424"/>
    <cellStyle name="Header2 4 16" xfId="51709"/>
    <cellStyle name="Header2 4 16 2" xfId="29016"/>
    <cellStyle name="Header2 4 16 2 2" xfId="43207"/>
    <cellStyle name="Header2 4 16 2 3" xfId="52515"/>
    <cellStyle name="Header2 4 16 3" xfId="23506"/>
    <cellStyle name="Header2 4 16 4" xfId="24976"/>
    <cellStyle name="Header2 4 17" xfId="15251"/>
    <cellStyle name="Header2 4 17 2" xfId="737"/>
    <cellStyle name="Header2 4 17 2 2" xfId="10125"/>
    <cellStyle name="Header2 4 17 2 3" xfId="29108"/>
    <cellStyle name="Header2 4 17 3" xfId="30017"/>
    <cellStyle name="Header2 4 17 4" xfId="19303"/>
    <cellStyle name="Header2 4 18" xfId="17681"/>
    <cellStyle name="Header2 4 18 2" xfId="34463"/>
    <cellStyle name="Header2 4 18 2 2" xfId="50598"/>
    <cellStyle name="Header2 4 18 2 3" xfId="46455"/>
    <cellStyle name="Header2 4 18 3" xfId="41792"/>
    <cellStyle name="Header2 4 18 4" xfId="43377"/>
    <cellStyle name="Header2 4 19" xfId="31753"/>
    <cellStyle name="Header2 4 2" xfId="40987"/>
    <cellStyle name="Header2 4 2 2" xfId="27502"/>
    <cellStyle name="Header2 4 2 2 2" xfId="25258"/>
    <cellStyle name="Header2 4 2 2 3" xfId="5481"/>
    <cellStyle name="Header2 4 2 3" xfId="14244"/>
    <cellStyle name="Header2 4 2 4" xfId="38258"/>
    <cellStyle name="Header2 4 20" xfId="37799"/>
    <cellStyle name="Header2 4 3" xfId="13445"/>
    <cellStyle name="Header2 4 3 2" xfId="8943"/>
    <cellStyle name="Header2 4 3 2 2" xfId="20322"/>
    <cellStyle name="Header2 4 3 2 3" xfId="20852"/>
    <cellStyle name="Header2 4 3 3" xfId="43236"/>
    <cellStyle name="Header2 4 3 4" xfId="37368"/>
    <cellStyle name="Header2 4 4" xfId="28656"/>
    <cellStyle name="Header2 4 4 2" xfId="47960"/>
    <cellStyle name="Header2 4 4 2 2" xfId="47278"/>
    <cellStyle name="Header2 4 4 2 3" xfId="42038"/>
    <cellStyle name="Header2 4 4 3" xfId="1197"/>
    <cellStyle name="Header2 4 4 4" xfId="6747"/>
    <cellStyle name="Header2 4 5" xfId="41698"/>
    <cellStyle name="Header2 4 5 2" xfId="35123"/>
    <cellStyle name="Header2 4 5 2 2" xfId="8307"/>
    <cellStyle name="Header2 4 5 2 3" xfId="22915"/>
    <cellStyle name="Header2 4 5 3" xfId="39355"/>
    <cellStyle name="Header2 4 5 4" xfId="33932"/>
    <cellStyle name="Header2 4 6" xfId="48139"/>
    <cellStyle name="Header2 4 6 2" xfId="33502"/>
    <cellStyle name="Header2 4 6 2 2" xfId="45971"/>
    <cellStyle name="Header2 4 6 2 3" xfId="43160"/>
    <cellStyle name="Header2 4 6 3" xfId="2261"/>
    <cellStyle name="Header2 4 6 4" xfId="12147"/>
    <cellStyle name="Header2 4 7" xfId="16319"/>
    <cellStyle name="Header2 4 7 2" xfId="14739"/>
    <cellStyle name="Header2 4 7 2 2" xfId="34259"/>
    <cellStyle name="Header2 4 7 2 3" xfId="27469"/>
    <cellStyle name="Header2 4 7 3" xfId="40926"/>
    <cellStyle name="Header2 4 7 4" xfId="12102"/>
    <cellStyle name="Header2 4 8" xfId="49248"/>
    <cellStyle name="Header2 4 8 2" xfId="2114"/>
    <cellStyle name="Header2 4 8 2 2" xfId="35866"/>
    <cellStyle name="Header2 4 8 2 3" xfId="41999"/>
    <cellStyle name="Header2 4 8 3" xfId="8508"/>
    <cellStyle name="Header2 4 8 4" xfId="39329"/>
    <cellStyle name="Header2 4 9" xfId="21119"/>
    <cellStyle name="Header2 4 9 2" xfId="50572"/>
    <cellStyle name="Header2 4 9 2 2" xfId="52552"/>
    <cellStyle name="Header2 4 9 2 3" xfId="16923"/>
    <cellStyle name="Header2 4 9 3" xfId="1405"/>
    <cellStyle name="Header2 4 9 4" xfId="51733"/>
    <cellStyle name="Header2 40" xfId="24084"/>
    <cellStyle name="Header2 40 2" xfId="32675"/>
    <cellStyle name="Header2 40 3" xfId="44095"/>
    <cellStyle name="Header2 41" xfId="48024"/>
    <cellStyle name="Header2 41 2" xfId="42871"/>
    <cellStyle name="Header2 41 3" xfId="42044"/>
    <cellStyle name="Header2 42" xfId="21383"/>
    <cellStyle name="Header2 42 2" xfId="48917"/>
    <cellStyle name="Header2 42 3" xfId="52695"/>
    <cellStyle name="Header2 43" xfId="44346"/>
    <cellStyle name="Header2 43 2" xfId="44065"/>
    <cellStyle name="Header2 43 3" xfId="43975"/>
    <cellStyle name="Header2 44" xfId="29146"/>
    <cellStyle name="Header2 44 2" xfId="17429"/>
    <cellStyle name="Header2 44 3" xfId="19504"/>
    <cellStyle name="Header2 45" xfId="24550"/>
    <cellStyle name="Header2 45 2" xfId="45747"/>
    <cellStyle name="Header2 45 3" xfId="7745"/>
    <cellStyle name="Header2 46" xfId="47327"/>
    <cellStyle name="Header2 46 2" xfId="40503"/>
    <cellStyle name="Header2 46 3" xfId="4741"/>
    <cellStyle name="Header2 47" xfId="23538"/>
    <cellStyle name="Header2 47 2" xfId="14649"/>
    <cellStyle name="Header2 47 3" xfId="4268"/>
    <cellStyle name="Header2 48" xfId="17543"/>
    <cellStyle name="Header2 49" xfId="18310"/>
    <cellStyle name="Header2 5" xfId="28688"/>
    <cellStyle name="Header2 5 2" xfId="20953"/>
    <cellStyle name="Header2 5 2 2" xfId="6401"/>
    <cellStyle name="Header2 5 2 3" xfId="20409"/>
    <cellStyle name="Header2 5 3" xfId="9469"/>
    <cellStyle name="Header2 5 4" xfId="35563"/>
    <cellStyle name="Header2 50" xfId="18127"/>
    <cellStyle name="Header2 51" xfId="29038"/>
    <cellStyle name="Header2 6" xfId="51549"/>
    <cellStyle name="Header2 6 2" xfId="38642"/>
    <cellStyle name="Header2 6 3" xfId="5988"/>
    <cellStyle name="Header2 7" xfId="27473"/>
    <cellStyle name="Header2 7 2" xfId="47845"/>
    <cellStyle name="Header2 7 3" xfId="38889"/>
    <cellStyle name="Header2 8" xfId="41749"/>
    <cellStyle name="Header2 8 2" xfId="43311"/>
    <cellStyle name="Header2 8 3" xfId="25945"/>
    <cellStyle name="Header2 9" xfId="467"/>
    <cellStyle name="Header2 9 2" xfId="46143"/>
    <cellStyle name="Header2 9 3" xfId="5884"/>
    <cellStyle name="Header2_Cash Cost Real vrs. Budget" xfId="22029"/>
    <cellStyle name="Headers" xfId="36398"/>
    <cellStyle name="Headers 2" xfId="32174"/>
    <cellStyle name="Headers 3" xfId="36809"/>
    <cellStyle name="Heading" xfId="1288"/>
    <cellStyle name="Heading 1" xfId="33430"/>
    <cellStyle name="Heading 1 10" xfId="38665"/>
    <cellStyle name="Heading 1 10 2" xfId="30946"/>
    <cellStyle name="Heading 1 10 3" xfId="3118"/>
    <cellStyle name="Heading 1 11" xfId="47482"/>
    <cellStyle name="Heading 1 11 2" xfId="44068"/>
    <cellStyle name="Heading 1 11 3" xfId="46719"/>
    <cellStyle name="Heading 1 12" xfId="5658"/>
    <cellStyle name="Heading 1 12 2" xfId="14038"/>
    <cellStyle name="Heading 1 12 3" xfId="38346"/>
    <cellStyle name="Heading 1 13" xfId="44444"/>
    <cellStyle name="Heading 1 13 2" xfId="45999"/>
    <cellStyle name="Heading 1 13 3" xfId="1459"/>
    <cellStyle name="Heading 1 14" xfId="16695"/>
    <cellStyle name="Heading 1 14 2" xfId="52993"/>
    <cellStyle name="Heading 1 14 3" xfId="14219"/>
    <cellStyle name="Heading 1 15" xfId="47584"/>
    <cellStyle name="Heading 1 15 2" xfId="18446"/>
    <cellStyle name="Heading 1 15 3" xfId="35811"/>
    <cellStyle name="Heading 1 16" xfId="25101"/>
    <cellStyle name="Heading 1 16 2" xfId="15806"/>
    <cellStyle name="Heading 1 16 3" xfId="40369"/>
    <cellStyle name="Heading 1 17" xfId="36185"/>
    <cellStyle name="Heading 1 17 2" xfId="8562"/>
    <cellStyle name="Heading 1 17 3" xfId="17714"/>
    <cellStyle name="Heading 1 18" xfId="43518"/>
    <cellStyle name="Heading 1 18 2" xfId="35713"/>
    <cellStyle name="Heading 1 18 3" xfId="45843"/>
    <cellStyle name="Heading 1 19" xfId="38145"/>
    <cellStyle name="Heading 1 19 2" xfId="29883"/>
    <cellStyle name="Heading 1 19 3" xfId="40660"/>
    <cellStyle name="Heading 1 2" xfId="41537"/>
    <cellStyle name="Heading 1 2 2" xfId="53021"/>
    <cellStyle name="Heading 1 2 2 2" xfId="31580"/>
    <cellStyle name="Heading 1 2 2 3" xfId="25211"/>
    <cellStyle name="Heading 1 2 2 4" xfId="18126"/>
    <cellStyle name="Heading 1 2 3" xfId="4482"/>
    <cellStyle name="Heading 1 2 3 2" xfId="32927"/>
    <cellStyle name="Heading 1 2 3 3" xfId="28528"/>
    <cellStyle name="Heading 1 2 4" xfId="51458"/>
    <cellStyle name="Heading 1 2 4 2" xfId="37476"/>
    <cellStyle name="Heading 1 2 4 3" xfId="40048"/>
    <cellStyle name="Heading 1 2 5" xfId="31517"/>
    <cellStyle name="Heading 1 2 5 2" xfId="46901"/>
    <cellStyle name="Heading 1 2 5 3" xfId="46173"/>
    <cellStyle name="Heading 1 2 6" xfId="33975"/>
    <cellStyle name="Heading 1 2 7" xfId="32276"/>
    <cellStyle name="Heading 1 2 8" xfId="48636"/>
    <cellStyle name="Heading 1 2_08-07 Consolidated Monthly Operational Report - Office 2003" xfId="36101"/>
    <cellStyle name="Heading 1 20" xfId="1738"/>
    <cellStyle name="Heading 1 20 2" xfId="34891"/>
    <cellStyle name="Heading 1 20 3" xfId="17695"/>
    <cellStyle name="Heading 1 21" xfId="34646"/>
    <cellStyle name="Heading 1 21 2" xfId="47323"/>
    <cellStyle name="Heading 1 21 3" xfId="30019"/>
    <cellStyle name="Heading 1 22" xfId="10255"/>
    <cellStyle name="Heading 1 22 2" xfId="38081"/>
    <cellStyle name="Heading 1 22 3" xfId="2930"/>
    <cellStyle name="Heading 1 23" xfId="50254"/>
    <cellStyle name="Heading 1 23 2" xfId="4652"/>
    <cellStyle name="Heading 1 23 3" xfId="19882"/>
    <cellStyle name="Heading 1 24" xfId="10004"/>
    <cellStyle name="Heading 1 24 2" xfId="49973"/>
    <cellStyle name="Heading 1 24 3" xfId="7114"/>
    <cellStyle name="Heading 1 25" xfId="48034"/>
    <cellStyle name="Heading 1 25 2" xfId="38518"/>
    <cellStyle name="Heading 1 25 3" xfId="19740"/>
    <cellStyle name="Heading 1 26" xfId="41726"/>
    <cellStyle name="Heading 1 26 2" xfId="34158"/>
    <cellStyle name="Heading 1 26 3" xfId="25565"/>
    <cellStyle name="Heading 1 27" xfId="49558"/>
    <cellStyle name="Heading 1 27 2" xfId="40899"/>
    <cellStyle name="Heading 1 27 3" xfId="6479"/>
    <cellStyle name="Heading 1 28" xfId="1007"/>
    <cellStyle name="Heading 1 28 2" xfId="47937"/>
    <cellStyle name="Heading 1 28 3" xfId="7338"/>
    <cellStyle name="Heading 1 29" xfId="11968"/>
    <cellStyle name="Heading 1 29 2" xfId="1619"/>
    <cellStyle name="Heading 1 29 3" xfId="43225"/>
    <cellStyle name="Heading 1 3" xfId="39495"/>
    <cellStyle name="Heading 1 3 10" xfId="6985"/>
    <cellStyle name="Heading 1 3 10 2" xfId="22436"/>
    <cellStyle name="Heading 1 3 10 3" xfId="43535"/>
    <cellStyle name="Heading 1 3 11" xfId="11943"/>
    <cellStyle name="Heading 1 3 11 2" xfId="45536"/>
    <cellStyle name="Heading 1 3 11 3" xfId="17122"/>
    <cellStyle name="Heading 1 3 12" xfId="14211"/>
    <cellStyle name="Heading 1 3 12 2" xfId="19921"/>
    <cellStyle name="Heading 1 3 12 3" xfId="37579"/>
    <cellStyle name="Heading 1 3 13" xfId="15885"/>
    <cellStyle name="Heading 1 3 13 2" xfId="26686"/>
    <cellStyle name="Heading 1 3 13 3" xfId="51994"/>
    <cellStyle name="Heading 1 3 14" xfId="21208"/>
    <cellStyle name="Heading 1 3 14 2" xfId="18314"/>
    <cellStyle name="Heading 1 3 14 3" xfId="31192"/>
    <cellStyle name="Heading 1 3 15" xfId="15792"/>
    <cellStyle name="Heading 1 3 15 2" xfId="7089"/>
    <cellStyle name="Heading 1 3 15 3" xfId="14894"/>
    <cellStyle name="Heading 1 3 16" xfId="6698"/>
    <cellStyle name="Heading 1 3 16 2" xfId="10549"/>
    <cellStyle name="Heading 1 3 16 3" xfId="43000"/>
    <cellStyle name="Heading 1 3 17" xfId="14981"/>
    <cellStyle name="Heading 1 3 17 2" xfId="28478"/>
    <cellStyle name="Heading 1 3 17 3" xfId="1640"/>
    <cellStyle name="Heading 1 3 18" xfId="26890"/>
    <cellStyle name="Heading 1 3 18 2" xfId="36484"/>
    <cellStyle name="Heading 1 3 18 3" xfId="47031"/>
    <cellStyle name="Heading 1 3 19" xfId="26136"/>
    <cellStyle name="Heading 1 3 2" xfId="14163"/>
    <cellStyle name="Heading 1 3 2 2" xfId="34159"/>
    <cellStyle name="Heading 1 3 2 3" xfId="4888"/>
    <cellStyle name="Heading 1 3 2 4" xfId="41895"/>
    <cellStyle name="Heading 1 3 20" xfId="31978"/>
    <cellStyle name="Heading 1 3 21" xfId="29481"/>
    <cellStyle name="Heading 1 3 3" xfId="9188"/>
    <cellStyle name="Heading 1 3 3 2" xfId="24518"/>
    <cellStyle name="Heading 1 3 3 3" xfId="22424"/>
    <cellStyle name="Heading 1 3 4" xfId="3272"/>
    <cellStyle name="Heading 1 3 4 2" xfId="18173"/>
    <cellStyle name="Heading 1 3 4 3" xfId="10443"/>
    <cellStyle name="Heading 1 3 5" xfId="25754"/>
    <cellStyle name="Heading 1 3 5 2" xfId="1692"/>
    <cellStyle name="Heading 1 3 5 3" xfId="44124"/>
    <cellStyle name="Heading 1 3 6" xfId="29058"/>
    <cellStyle name="Heading 1 3 6 2" xfId="18786"/>
    <cellStyle name="Heading 1 3 6 3" xfId="16872"/>
    <cellStyle name="Heading 1 3 7" xfId="11951"/>
    <cellStyle name="Heading 1 3 7 2" xfId="35466"/>
    <cellStyle name="Heading 1 3 7 3" xfId="26237"/>
    <cellStyle name="Heading 1 3 8" xfId="3563"/>
    <cellStyle name="Heading 1 3 8 2" xfId="19946"/>
    <cellStyle name="Heading 1 3 8 3" xfId="37224"/>
    <cellStyle name="Heading 1 3 9" xfId="3248"/>
    <cellStyle name="Heading 1 3 9 2" xfId="16791"/>
    <cellStyle name="Heading 1 3 9 3" xfId="51520"/>
    <cellStyle name="Heading 1 3_Cash Cost Real vrs. Budget" xfId="10813"/>
    <cellStyle name="Heading 1 30" xfId="48672"/>
    <cellStyle name="Heading 1 30 2" xfId="15025"/>
    <cellStyle name="Heading 1 30 3" xfId="19620"/>
    <cellStyle name="Heading 1 31" xfId="44821"/>
    <cellStyle name="Heading 1 31 2" xfId="33739"/>
    <cellStyle name="Heading 1 31 3" xfId="17559"/>
    <cellStyle name="Heading 1 32" xfId="51600"/>
    <cellStyle name="Heading 1 32 2" xfId="17162"/>
    <cellStyle name="Heading 1 32 3" xfId="23689"/>
    <cellStyle name="Heading 1 33" xfId="18000"/>
    <cellStyle name="Heading 1 33 2" xfId="51345"/>
    <cellStyle name="Heading 1 33 3" xfId="17258"/>
    <cellStyle name="Heading 1 34" xfId="53265"/>
    <cellStyle name="Heading 1 34 2" xfId="50682"/>
    <cellStyle name="Heading 1 34 3" xfId="44988"/>
    <cellStyle name="Heading 1 35" xfId="5819"/>
    <cellStyle name="Heading 1 35 2" xfId="19340"/>
    <cellStyle name="Heading 1 35 3" xfId="4882"/>
    <cellStyle name="Heading 1 36" xfId="26784"/>
    <cellStyle name="Heading 1 36 2" xfId="38715"/>
    <cellStyle name="Heading 1 36 3" xfId="7633"/>
    <cellStyle name="Heading 1 37" xfId="41235"/>
    <cellStyle name="Heading 1 37 2" xfId="11716"/>
    <cellStyle name="Heading 1 37 3" xfId="45637"/>
    <cellStyle name="Heading 1 38" xfId="48645"/>
    <cellStyle name="Heading 1 38 2" xfId="8162"/>
    <cellStyle name="Heading 1 38 3" xfId="28873"/>
    <cellStyle name="Heading 1 39" xfId="42437"/>
    <cellStyle name="Heading 1 39 2" xfId="41803"/>
    <cellStyle name="Heading 1 39 3" xfId="27158"/>
    <cellStyle name="Heading 1 4" xfId="35290"/>
    <cellStyle name="Heading 1 4 2" xfId="49001"/>
    <cellStyle name="Heading 1 4 3" xfId="21575"/>
    <cellStyle name="Heading 1 40" xfId="45286"/>
    <cellStyle name="Heading 1 40 2" xfId="16496"/>
    <cellStyle name="Heading 1 40 3" xfId="1871"/>
    <cellStyle name="Heading 1 41" xfId="15198"/>
    <cellStyle name="Heading 1 41 2" xfId="37977"/>
    <cellStyle name="Heading 1 41 3" xfId="9499"/>
    <cellStyle name="Heading 1 42" xfId="45429"/>
    <cellStyle name="Heading 1 42 2" xfId="12084"/>
    <cellStyle name="Heading 1 42 3" xfId="37095"/>
    <cellStyle name="Heading 1 43" xfId="30859"/>
    <cellStyle name="Heading 1 43 2" xfId="44110"/>
    <cellStyle name="Heading 1 43 3" xfId="2929"/>
    <cellStyle name="Heading 1 44" xfId="41799"/>
    <cellStyle name="Heading 1 44 2" xfId="35409"/>
    <cellStyle name="Heading 1 44 3" xfId="26088"/>
    <cellStyle name="Heading 1 45" xfId="37013"/>
    <cellStyle name="Heading 1 45 2" xfId="12430"/>
    <cellStyle name="Heading 1 45 3" xfId="41727"/>
    <cellStyle name="Heading 1 46" xfId="23356"/>
    <cellStyle name="Heading 1 46 2" xfId="16607"/>
    <cellStyle name="Heading 1 46 3" xfId="35860"/>
    <cellStyle name="Heading 1 47" xfId="49693"/>
    <cellStyle name="Heading 1 47 2" xfId="30116"/>
    <cellStyle name="Heading 1 47 3" xfId="16135"/>
    <cellStyle name="Heading 1 48" xfId="36749"/>
    <cellStyle name="Heading 1 48 2" xfId="40874"/>
    <cellStyle name="Heading 1 48 3" xfId="3544"/>
    <cellStyle name="Heading 1 49" xfId="34928"/>
    <cellStyle name="Heading 1 49 2" xfId="5083"/>
    <cellStyle name="Heading 1 49 3" xfId="9252"/>
    <cellStyle name="Heading 1 5" xfId="30352"/>
    <cellStyle name="Heading 1 5 2" xfId="12042"/>
    <cellStyle name="Heading 1 5 3" xfId="21307"/>
    <cellStyle name="Heading 1 50" xfId="25554"/>
    <cellStyle name="Heading 1 50 2" xfId="36210"/>
    <cellStyle name="Heading 1 50 3" xfId="50779"/>
    <cellStyle name="Heading 1 51" xfId="3229"/>
    <cellStyle name="Heading 1 51 2" xfId="11606"/>
    <cellStyle name="Heading 1 51 3" xfId="44107"/>
    <cellStyle name="Heading 1 52" xfId="36824"/>
    <cellStyle name="Heading 1 52 2" xfId="36738"/>
    <cellStyle name="Heading 1 52 3" xfId="32537"/>
    <cellStyle name="Heading 1 53" xfId="24003"/>
    <cellStyle name="Heading 1 53 2" xfId="35990"/>
    <cellStyle name="Heading 1 53 3" xfId="1056"/>
    <cellStyle name="Heading 1 54" xfId="46194"/>
    <cellStyle name="Heading 1 54 2" xfId="20832"/>
    <cellStyle name="Heading 1 54 3" xfId="46317"/>
    <cellStyle name="Heading 1 55" xfId="16096"/>
    <cellStyle name="Heading 1 55 2" xfId="39383"/>
    <cellStyle name="Heading 1 55 3" xfId="42196"/>
    <cellStyle name="Heading 1 56" xfId="36411"/>
    <cellStyle name="Heading 1 56 2" xfId="42327"/>
    <cellStyle name="Heading 1 56 3" xfId="50447"/>
    <cellStyle name="Heading 1 57" xfId="48319"/>
    <cellStyle name="Heading 1 57 2" xfId="13519"/>
    <cellStyle name="Heading 1 57 3" xfId="9480"/>
    <cellStyle name="Heading 1 58" xfId="37676"/>
    <cellStyle name="Heading 1 58 2" xfId="44208"/>
    <cellStyle name="Heading 1 58 3" xfId="34956"/>
    <cellStyle name="Heading 1 59" xfId="49989"/>
    <cellStyle name="Heading 1 59 2" xfId="45378"/>
    <cellStyle name="Heading 1 59 3" xfId="14966"/>
    <cellStyle name="Heading 1 6" xfId="28810"/>
    <cellStyle name="Heading 1 6 2" xfId="3006"/>
    <cellStyle name="Heading 1 6 3" xfId="13988"/>
    <cellStyle name="Heading 1 60" xfId="15672"/>
    <cellStyle name="Heading 1 60 2" xfId="13533"/>
    <cellStyle name="Heading 1 60 3" xfId="46553"/>
    <cellStyle name="Heading 1 61" xfId="31256"/>
    <cellStyle name="Heading 1 7" xfId="22021"/>
    <cellStyle name="Heading 1 7 2" xfId="52487"/>
    <cellStyle name="Heading 1 7 3" xfId="39490"/>
    <cellStyle name="Heading 1 8" xfId="46855"/>
    <cellStyle name="Heading 1 8 2" xfId="8265"/>
    <cellStyle name="Heading 1 8 3" xfId="7111"/>
    <cellStyle name="Heading 1 9" xfId="17060"/>
    <cellStyle name="Heading 1 9 2" xfId="30697"/>
    <cellStyle name="Heading 1 9 3" xfId="20579"/>
    <cellStyle name="Heading 10" xfId="21042"/>
    <cellStyle name="Heading 10 2" xfId="10873"/>
    <cellStyle name="Heading 10 3" xfId="40937"/>
    <cellStyle name="Heading 11" xfId="13001"/>
    <cellStyle name="Heading 11 2" xfId="2224"/>
    <cellStyle name="Heading 11 3" xfId="49589"/>
    <cellStyle name="Heading 11 Bold" xfId="24315"/>
    <cellStyle name="Heading 11 Bold 2" xfId="51946"/>
    <cellStyle name="Heading 11 Bold 2 10" xfId="33224"/>
    <cellStyle name="Heading 11 Bold 2 10 2" xfId="3287"/>
    <cellStyle name="Heading 11 Bold 2 10 2 2" xfId="50528"/>
    <cellStyle name="Heading 11 Bold 2 10 2 3" xfId="6967"/>
    <cellStyle name="Heading 11 Bold 2 10 3" xfId="6265"/>
    <cellStyle name="Heading 11 Bold 2 10 4" xfId="44032"/>
    <cellStyle name="Heading 11 Bold 2 11" xfId="11498"/>
    <cellStyle name="Heading 11 Bold 2 11 2" xfId="31292"/>
    <cellStyle name="Heading 11 Bold 2 11 2 2" xfId="9035"/>
    <cellStyle name="Heading 11 Bold 2 11 2 3" xfId="40954"/>
    <cellStyle name="Heading 11 Bold 2 11 3" xfId="34149"/>
    <cellStyle name="Heading 11 Bold 2 11 4" xfId="20744"/>
    <cellStyle name="Heading 11 Bold 2 12" xfId="37396"/>
    <cellStyle name="Heading 11 Bold 2 12 2" xfId="26711"/>
    <cellStyle name="Heading 11 Bold 2 12 2 2" xfId="5327"/>
    <cellStyle name="Heading 11 Bold 2 12 2 3" xfId="42908"/>
    <cellStyle name="Heading 11 Bold 2 12 3" xfId="41835"/>
    <cellStyle name="Heading 11 Bold 2 12 4" xfId="10024"/>
    <cellStyle name="Heading 11 Bold 2 13" xfId="29570"/>
    <cellStyle name="Heading 11 Bold 2 13 2" xfId="11361"/>
    <cellStyle name="Heading 11 Bold 2 13 2 2" xfId="35570"/>
    <cellStyle name="Heading 11 Bold 2 13 2 3" xfId="43316"/>
    <cellStyle name="Heading 11 Bold 2 13 3" xfId="4321"/>
    <cellStyle name="Heading 11 Bold 2 13 4" xfId="33490"/>
    <cellStyle name="Heading 11 Bold 2 14" xfId="6984"/>
    <cellStyle name="Heading 11 Bold 2 14 2" xfId="21144"/>
    <cellStyle name="Heading 11 Bold 2 14 2 2" xfId="36308"/>
    <cellStyle name="Heading 11 Bold 2 14 2 3" xfId="21648"/>
    <cellStyle name="Heading 11 Bold 2 14 3" xfId="52287"/>
    <cellStyle name="Heading 11 Bold 2 14 4" xfId="50434"/>
    <cellStyle name="Heading 11 Bold 2 15" xfId="33369"/>
    <cellStyle name="Heading 11 Bold 2 15 2" xfId="47172"/>
    <cellStyle name="Heading 11 Bold 2 15 2 2" xfId="43651"/>
    <cellStyle name="Heading 11 Bold 2 15 2 3" xfId="1109"/>
    <cellStyle name="Heading 11 Bold 2 15 3" xfId="2903"/>
    <cellStyle name="Heading 11 Bold 2 15 4" xfId="18489"/>
    <cellStyle name="Heading 11 Bold 2 16" xfId="21390"/>
    <cellStyle name="Heading 11 Bold 2 16 2" xfId="20926"/>
    <cellStyle name="Heading 11 Bold 2 16 3" xfId="2804"/>
    <cellStyle name="Heading 11 Bold 2 17" xfId="41282"/>
    <cellStyle name="Heading 11 Bold 2 18" xfId="2121"/>
    <cellStyle name="Heading 11 Bold 2 2" xfId="21563"/>
    <cellStyle name="Heading 11 Bold 2 2 2" xfId="23274"/>
    <cellStyle name="Heading 11 Bold 2 2 2 2" xfId="31202"/>
    <cellStyle name="Heading 11 Bold 2 2 2 3" xfId="11383"/>
    <cellStyle name="Heading 11 Bold 2 2 3" xfId="48883"/>
    <cellStyle name="Heading 11 Bold 2 2 4" xfId="39562"/>
    <cellStyle name="Heading 11 Bold 2 3" xfId="50153"/>
    <cellStyle name="Heading 11 Bold 2 3 2" xfId="21566"/>
    <cellStyle name="Heading 11 Bold 2 3 2 2" xfId="26883"/>
    <cellStyle name="Heading 11 Bold 2 3 2 3" xfId="52371"/>
    <cellStyle name="Heading 11 Bold 2 3 3" xfId="31529"/>
    <cellStyle name="Heading 11 Bold 2 3 4" xfId="32481"/>
    <cellStyle name="Heading 11 Bold 2 4" xfId="13390"/>
    <cellStyle name="Heading 11 Bold 2 4 2" xfId="27879"/>
    <cellStyle name="Heading 11 Bold 2 4 2 2" xfId="21123"/>
    <cellStyle name="Heading 11 Bold 2 4 2 3" xfId="37020"/>
    <cellStyle name="Heading 11 Bold 2 4 3" xfId="22985"/>
    <cellStyle name="Heading 11 Bold 2 4 4" xfId="20167"/>
    <cellStyle name="Heading 11 Bold 2 5" xfId="24605"/>
    <cellStyle name="Heading 11 Bold 2 5 2" xfId="28706"/>
    <cellStyle name="Heading 11 Bold 2 5 2 2" xfId="15697"/>
    <cellStyle name="Heading 11 Bold 2 5 2 3" xfId="52361"/>
    <cellStyle name="Heading 11 Bold 2 5 3" xfId="14854"/>
    <cellStyle name="Heading 11 Bold 2 5 4" xfId="35041"/>
    <cellStyle name="Heading 11 Bold 2 6" xfId="22452"/>
    <cellStyle name="Heading 11 Bold 2 6 2" xfId="20062"/>
    <cellStyle name="Heading 11 Bold 2 6 2 2" xfId="6957"/>
    <cellStyle name="Heading 11 Bold 2 6 2 3" xfId="27950"/>
    <cellStyle name="Heading 11 Bold 2 6 3" xfId="33222"/>
    <cellStyle name="Heading 11 Bold 2 6 4" xfId="47782"/>
    <cellStyle name="Heading 11 Bold 2 7" xfId="14873"/>
    <cellStyle name="Heading 11 Bold 2 7 2" xfId="10708"/>
    <cellStyle name="Heading 11 Bold 2 7 2 2" xfId="23207"/>
    <cellStyle name="Heading 11 Bold 2 7 2 3" xfId="4541"/>
    <cellStyle name="Heading 11 Bold 2 7 3" xfId="48812"/>
    <cellStyle name="Heading 11 Bold 2 7 4" xfId="8940"/>
    <cellStyle name="Heading 11 Bold 2 8" xfId="10594"/>
    <cellStyle name="Heading 11 Bold 2 8 2" xfId="21892"/>
    <cellStyle name="Heading 11 Bold 2 8 2 2" xfId="13915"/>
    <cellStyle name="Heading 11 Bold 2 8 2 3" xfId="16451"/>
    <cellStyle name="Heading 11 Bold 2 8 3" xfId="7504"/>
    <cellStyle name="Heading 11 Bold 2 8 4" xfId="44590"/>
    <cellStyle name="Heading 11 Bold 2 9" xfId="26623"/>
    <cellStyle name="Heading 11 Bold 2 9 2" xfId="33069"/>
    <cellStyle name="Heading 11 Bold 2 9 2 2" xfId="40543"/>
    <cellStyle name="Heading 11 Bold 2 9 2 3" xfId="28696"/>
    <cellStyle name="Heading 11 Bold 2 9 3" xfId="32557"/>
    <cellStyle name="Heading 11 Bold 2 9 4" xfId="47883"/>
    <cellStyle name="Heading 11 Bold 3" xfId="25150"/>
    <cellStyle name="Heading 11 Bold 3 10" xfId="6045"/>
    <cellStyle name="Heading 11 Bold 3 10 2" xfId="45270"/>
    <cellStyle name="Heading 11 Bold 3 10 2 2" xfId="12352"/>
    <cellStyle name="Heading 11 Bold 3 10 2 3" xfId="43200"/>
    <cellStyle name="Heading 11 Bold 3 10 3" xfId="46760"/>
    <cellStyle name="Heading 11 Bold 3 10 4" xfId="4737"/>
    <cellStyle name="Heading 11 Bold 3 11" xfId="9389"/>
    <cellStyle name="Heading 11 Bold 3 11 2" xfId="50773"/>
    <cellStyle name="Heading 11 Bold 3 11 2 2" xfId="18994"/>
    <cellStyle name="Heading 11 Bold 3 11 2 3" xfId="2898"/>
    <cellStyle name="Heading 11 Bold 3 11 3" xfId="44187"/>
    <cellStyle name="Heading 11 Bold 3 11 4" xfId="18575"/>
    <cellStyle name="Heading 11 Bold 3 12" xfId="29659"/>
    <cellStyle name="Heading 11 Bold 3 12 2" xfId="31921"/>
    <cellStyle name="Heading 11 Bold 3 12 2 2" xfId="47506"/>
    <cellStyle name="Heading 11 Bold 3 12 2 3" xfId="17938"/>
    <cellStyle name="Heading 11 Bold 3 12 3" xfId="30071"/>
    <cellStyle name="Heading 11 Bold 3 12 4" xfId="5821"/>
    <cellStyle name="Heading 11 Bold 3 13" xfId="22927"/>
    <cellStyle name="Heading 11 Bold 3 13 2" xfId="2541"/>
    <cellStyle name="Heading 11 Bold 3 13 2 2" xfId="50486"/>
    <cellStyle name="Heading 11 Bold 3 13 2 3" xfId="49387"/>
    <cellStyle name="Heading 11 Bold 3 13 3" xfId="32715"/>
    <cellStyle name="Heading 11 Bold 3 13 4" xfId="657"/>
    <cellStyle name="Heading 11 Bold 3 14" xfId="52931"/>
    <cellStyle name="Heading 11 Bold 3 14 2" xfId="12973"/>
    <cellStyle name="Heading 11 Bold 3 14 2 2" xfId="8334"/>
    <cellStyle name="Heading 11 Bold 3 14 2 3" xfId="25446"/>
    <cellStyle name="Heading 11 Bold 3 14 3" xfId="35616"/>
    <cellStyle name="Heading 11 Bold 3 14 4" xfId="7776"/>
    <cellStyle name="Heading 11 Bold 3 15" xfId="36662"/>
    <cellStyle name="Heading 11 Bold 3 15 2" xfId="18247"/>
    <cellStyle name="Heading 11 Bold 3 15 2 2" xfId="13985"/>
    <cellStyle name="Heading 11 Bold 3 15 2 3" xfId="32689"/>
    <cellStyle name="Heading 11 Bold 3 15 3" xfId="2908"/>
    <cellStyle name="Heading 11 Bold 3 15 4" xfId="47855"/>
    <cellStyle name="Heading 11 Bold 3 16" xfId="23523"/>
    <cellStyle name="Heading 11 Bold 3 16 2" xfId="4228"/>
    <cellStyle name="Heading 11 Bold 3 16 2 2" xfId="19065"/>
    <cellStyle name="Heading 11 Bold 3 16 2 3" xfId="7552"/>
    <cellStyle name="Heading 11 Bold 3 16 3" xfId="33053"/>
    <cellStyle name="Heading 11 Bold 3 16 4" xfId="29487"/>
    <cellStyle name="Heading 11 Bold 3 17" xfId="26115"/>
    <cellStyle name="Heading 11 Bold 3 17 2" xfId="35311"/>
    <cellStyle name="Heading 11 Bold 3 17 2 2" xfId="29520"/>
    <cellStyle name="Heading 11 Bold 3 17 2 3" xfId="42332"/>
    <cellStyle name="Heading 11 Bold 3 17 3" xfId="39696"/>
    <cellStyle name="Heading 11 Bold 3 17 4" xfId="47667"/>
    <cellStyle name="Heading 11 Bold 3 18" xfId="40784"/>
    <cellStyle name="Heading 11 Bold 3 18 2" xfId="20610"/>
    <cellStyle name="Heading 11 Bold 3 18 2 2" xfId="42067"/>
    <cellStyle name="Heading 11 Bold 3 18 2 3" xfId="39339"/>
    <cellStyle name="Heading 11 Bold 3 18 3" xfId="35527"/>
    <cellStyle name="Heading 11 Bold 3 18 4" xfId="10615"/>
    <cellStyle name="Heading 11 Bold 3 19" xfId="47361"/>
    <cellStyle name="Heading 11 Bold 3 2" xfId="23483"/>
    <cellStyle name="Heading 11 Bold 3 2 2" xfId="21918"/>
    <cellStyle name="Heading 11 Bold 3 2 2 2" xfId="45753"/>
    <cellStyle name="Heading 11 Bold 3 2 2 3" xfId="10377"/>
    <cellStyle name="Heading 11 Bold 3 2 3" xfId="4871"/>
    <cellStyle name="Heading 11 Bold 3 2 4" xfId="44592"/>
    <cellStyle name="Heading 11 Bold 3 20" xfId="9296"/>
    <cellStyle name="Heading 11 Bold 3 3" xfId="51541"/>
    <cellStyle name="Heading 11 Bold 3 3 2" xfId="18989"/>
    <cellStyle name="Heading 11 Bold 3 3 2 2" xfId="37736"/>
    <cellStyle name="Heading 11 Bold 3 3 2 3" xfId="40240"/>
    <cellStyle name="Heading 11 Bold 3 3 3" xfId="41804"/>
    <cellStyle name="Heading 11 Bold 3 3 4" xfId="27908"/>
    <cellStyle name="Heading 11 Bold 3 4" xfId="2784"/>
    <cellStyle name="Heading 11 Bold 3 4 2" xfId="22105"/>
    <cellStyle name="Heading 11 Bold 3 4 2 2" xfId="10100"/>
    <cellStyle name="Heading 11 Bold 3 4 2 3" xfId="26041"/>
    <cellStyle name="Heading 11 Bold 3 4 3" xfId="41838"/>
    <cellStyle name="Heading 11 Bold 3 4 4" xfId="24185"/>
    <cellStyle name="Heading 11 Bold 3 5" xfId="50743"/>
    <cellStyle name="Heading 11 Bold 3 5 2" xfId="11327"/>
    <cellStyle name="Heading 11 Bold 3 5 2 2" xfId="49647"/>
    <cellStyle name="Heading 11 Bold 3 5 2 3" xfId="18510"/>
    <cellStyle name="Heading 11 Bold 3 5 3" xfId="16652"/>
    <cellStyle name="Heading 11 Bold 3 5 4" xfId="24626"/>
    <cellStyle name="Heading 11 Bold 3 6" xfId="31813"/>
    <cellStyle name="Heading 11 Bold 3 6 2" xfId="29850"/>
    <cellStyle name="Heading 11 Bold 3 6 2 2" xfId="31455"/>
    <cellStyle name="Heading 11 Bold 3 6 2 3" xfId="49492"/>
    <cellStyle name="Heading 11 Bold 3 6 3" xfId="38596"/>
    <cellStyle name="Heading 11 Bold 3 6 4" xfId="25318"/>
    <cellStyle name="Heading 11 Bold 3 7" xfId="21975"/>
    <cellStyle name="Heading 11 Bold 3 7 2" xfId="49258"/>
    <cellStyle name="Heading 11 Bold 3 7 2 2" xfId="52658"/>
    <cellStyle name="Heading 11 Bold 3 7 2 3" xfId="46499"/>
    <cellStyle name="Heading 11 Bold 3 7 3" xfId="31736"/>
    <cellStyle name="Heading 11 Bold 3 7 4" xfId="21315"/>
    <cellStyle name="Heading 11 Bold 3 8" xfId="5072"/>
    <cellStyle name="Heading 11 Bold 3 8 2" xfId="5161"/>
    <cellStyle name="Heading 11 Bold 3 8 2 2" xfId="41748"/>
    <cellStyle name="Heading 11 Bold 3 8 2 3" xfId="44159"/>
    <cellStyle name="Heading 11 Bold 3 8 3" xfId="16162"/>
    <cellStyle name="Heading 11 Bold 3 8 4" xfId="25946"/>
    <cellStyle name="Heading 11 Bold 3 9" xfId="11260"/>
    <cellStyle name="Heading 11 Bold 3 9 2" xfId="13013"/>
    <cellStyle name="Heading 11 Bold 3 9 2 2" xfId="12668"/>
    <cellStyle name="Heading 11 Bold 3 9 2 3" xfId="20830"/>
    <cellStyle name="Heading 11 Bold 3 9 3" xfId="18977"/>
    <cellStyle name="Heading 11 Bold 3 9 4" xfId="14867"/>
    <cellStyle name="Heading 11 Bold 4" xfId="5597"/>
    <cellStyle name="Heading 11 Bold 4 2" xfId="39973"/>
    <cellStyle name="Heading 11 Bold 4 3" xfId="510"/>
    <cellStyle name="Heading 11 Bold 5" xfId="41106"/>
    <cellStyle name="Heading 11 Bold 6" xfId="12820"/>
    <cellStyle name="Heading 11 Bold_Penasquito - Sulphide" xfId="15113"/>
    <cellStyle name="Heading 11_Cash Cost Real vrs. Budget" xfId="30878"/>
    <cellStyle name="Heading 12" xfId="23662"/>
    <cellStyle name="Heading 12 2" xfId="1343"/>
    <cellStyle name="Heading 12 3" xfId="38040"/>
    <cellStyle name="Heading 13" xfId="47242"/>
    <cellStyle name="Heading 13 2" xfId="25022"/>
    <cellStyle name="Heading 13 3" xfId="22653"/>
    <cellStyle name="Heading 14" xfId="601"/>
    <cellStyle name="Heading 14 2" xfId="5897"/>
    <cellStyle name="Heading 14 3" xfId="34109"/>
    <cellStyle name="Heading 15" xfId="51961"/>
    <cellStyle name="Heading 15 2" xfId="36203"/>
    <cellStyle name="Heading 15 3" xfId="6666"/>
    <cellStyle name="Heading 16" xfId="5448"/>
    <cellStyle name="Heading 16 2" xfId="43870"/>
    <cellStyle name="Heading 16 3" xfId="24311"/>
    <cellStyle name="Heading 17" xfId="26392"/>
    <cellStyle name="Heading 17 2" xfId="37482"/>
    <cellStyle name="Heading 17 3" xfId="5385"/>
    <cellStyle name="Heading 18" xfId="20503"/>
    <cellStyle name="Heading 18 2" xfId="23620"/>
    <cellStyle name="Heading 18 3" xfId="47479"/>
    <cellStyle name="Heading 19" xfId="869"/>
    <cellStyle name="Heading 19 2" xfId="41928"/>
    <cellStyle name="Heading 19 3" xfId="26173"/>
    <cellStyle name="Heading 2" xfId="39589"/>
    <cellStyle name="Heading 2 10" xfId="8116"/>
    <cellStyle name="Heading 2 10 2" xfId="27459"/>
    <cellStyle name="Heading 2 10 3" xfId="17899"/>
    <cellStyle name="Heading 2 11" xfId="15789"/>
    <cellStyle name="Heading 2 11 2" xfId="36009"/>
    <cellStyle name="Heading 2 11 3" xfId="36282"/>
    <cellStyle name="Heading 2 12" xfId="45920"/>
    <cellStyle name="Heading 2 12 2" xfId="21204"/>
    <cellStyle name="Heading 2 12 3" xfId="32501"/>
    <cellStyle name="Heading 2 13" xfId="12386"/>
    <cellStyle name="Heading 2 13 2" xfId="634"/>
    <cellStyle name="Heading 2 13 3" xfId="13495"/>
    <cellStyle name="Heading 2 14" xfId="14542"/>
    <cellStyle name="Heading 2 14 2" xfId="46978"/>
    <cellStyle name="Heading 2 14 3" xfId="13708"/>
    <cellStyle name="Heading 2 15" xfId="51696"/>
    <cellStyle name="Heading 2 15 2" xfId="53036"/>
    <cellStyle name="Heading 2 15 3" xfId="9527"/>
    <cellStyle name="Heading 2 16" xfId="42795"/>
    <cellStyle name="Heading 2 16 2" xfId="2361"/>
    <cellStyle name="Heading 2 16 3" xfId="50588"/>
    <cellStyle name="Heading 2 17" xfId="681"/>
    <cellStyle name="Heading 2 17 2" xfId="49023"/>
    <cellStyle name="Heading 2 17 3" xfId="14705"/>
    <cellStyle name="Heading 2 18" xfId="37944"/>
    <cellStyle name="Heading 2 18 2" xfId="6935"/>
    <cellStyle name="Heading 2 18 3" xfId="44883"/>
    <cellStyle name="Heading 2 19" xfId="52647"/>
    <cellStyle name="Heading 2 19 2" xfId="22202"/>
    <cellStyle name="Heading 2 19 3" xfId="43360"/>
    <cellStyle name="Heading 2 2" xfId="29446"/>
    <cellStyle name="Heading 2 2 2" xfId="32363"/>
    <cellStyle name="Heading 2 2 2 2" xfId="38793"/>
    <cellStyle name="Heading 2 2 2 3" xfId="17187"/>
    <cellStyle name="Heading 2 2 2 4" xfId="20498"/>
    <cellStyle name="Heading 2 2 3" xfId="49568"/>
    <cellStyle name="Heading 2 2 3 2" xfId="48394"/>
    <cellStyle name="Heading 2 2 3 3" xfId="44976"/>
    <cellStyle name="Heading 2 2 4" xfId="48047"/>
    <cellStyle name="Heading 2 2 4 2" xfId="39893"/>
    <cellStyle name="Heading 2 2 4 3" xfId="25696"/>
    <cellStyle name="Heading 2 2 5" xfId="22576"/>
    <cellStyle name="Heading 2 2 5 2" xfId="52066"/>
    <cellStyle name="Heading 2 2 5 3" xfId="4919"/>
    <cellStyle name="Heading 2 2 6" xfId="15076"/>
    <cellStyle name="Heading 2 2 7" xfId="40472"/>
    <cellStyle name="Heading 2 2 8" xfId="15547"/>
    <cellStyle name="Heading 2 2_Alumbrera 100%" xfId="31017"/>
    <cellStyle name="Heading 2 20" xfId="1740"/>
    <cellStyle name="Heading 2 20 2" xfId="25139"/>
    <cellStyle name="Heading 2 20 3" xfId="16380"/>
    <cellStyle name="Heading 2 21" xfId="36601"/>
    <cellStyle name="Heading 2 21 2" xfId="42106"/>
    <cellStyle name="Heading 2 21 3" xfId="21862"/>
    <cellStyle name="Heading 2 22" xfId="41696"/>
    <cellStyle name="Heading 2 22 2" xfId="28046"/>
    <cellStyle name="Heading 2 22 3" xfId="28654"/>
    <cellStyle name="Heading 2 23" xfId="40127"/>
    <cellStyle name="Heading 2 23 2" xfId="39142"/>
    <cellStyle name="Heading 2 23 3" xfId="44258"/>
    <cellStyle name="Heading 2 24" xfId="41296"/>
    <cellStyle name="Heading 2 24 2" xfId="24167"/>
    <cellStyle name="Heading 2 24 3" xfId="27862"/>
    <cellStyle name="Heading 2 25" xfId="21794"/>
    <cellStyle name="Heading 2 25 2" xfId="9535"/>
    <cellStyle name="Heading 2 25 3" xfId="23395"/>
    <cellStyle name="Heading 2 26" xfId="8646"/>
    <cellStyle name="Heading 2 26 2" xfId="37231"/>
    <cellStyle name="Heading 2 26 3" xfId="8197"/>
    <cellStyle name="Heading 2 27" xfId="7763"/>
    <cellStyle name="Heading 2 27 2" xfId="2393"/>
    <cellStyle name="Heading 2 27 3" xfId="5508"/>
    <cellStyle name="Heading 2 28" xfId="15154"/>
    <cellStyle name="Heading 2 28 2" xfId="17340"/>
    <cellStyle name="Heading 2 28 3" xfId="48947"/>
    <cellStyle name="Heading 2 29" xfId="16225"/>
    <cellStyle name="Heading 2 29 2" xfId="51295"/>
    <cellStyle name="Heading 2 29 3" xfId="44530"/>
    <cellStyle name="Heading 2 3" xfId="15542"/>
    <cellStyle name="Heading 2 3 10" xfId="4049"/>
    <cellStyle name="Heading 2 3 10 2" xfId="45583"/>
    <cellStyle name="Heading 2 3 10 3" xfId="5995"/>
    <cellStyle name="Heading 2 3 11" xfId="45849"/>
    <cellStyle name="Heading 2 3 11 2" xfId="49464"/>
    <cellStyle name="Heading 2 3 11 3" xfId="18304"/>
    <cellStyle name="Heading 2 3 12" xfId="42441"/>
    <cellStyle name="Heading 2 3 12 2" xfId="42733"/>
    <cellStyle name="Heading 2 3 12 3" xfId="16389"/>
    <cellStyle name="Heading 2 3 13" xfId="37137"/>
    <cellStyle name="Heading 2 3 13 2" xfId="41819"/>
    <cellStyle name="Heading 2 3 13 3" xfId="15998"/>
    <cellStyle name="Heading 2 3 14" xfId="14935"/>
    <cellStyle name="Heading 2 3 14 2" xfId="1809"/>
    <cellStyle name="Heading 2 3 14 3" xfId="48171"/>
    <cellStyle name="Heading 2 3 15" xfId="43554"/>
    <cellStyle name="Heading 2 3 15 2" xfId="7712"/>
    <cellStyle name="Heading 2 3 15 3" xfId="47321"/>
    <cellStyle name="Heading 2 3 16" xfId="48187"/>
    <cellStyle name="Heading 2 3 16 2" xfId="17970"/>
    <cellStyle name="Heading 2 3 16 3" xfId="34740"/>
    <cellStyle name="Heading 2 3 17" xfId="36578"/>
    <cellStyle name="Heading 2 3 17 2" xfId="45912"/>
    <cellStyle name="Heading 2 3 17 3" xfId="51193"/>
    <cellStyle name="Heading 2 3 18" xfId="34656"/>
    <cellStyle name="Heading 2 3 18 2" xfId="31970"/>
    <cellStyle name="Heading 2 3 18 3" xfId="46035"/>
    <cellStyle name="Heading 2 3 19" xfId="23838"/>
    <cellStyle name="Heading 2 3 2" xfId="16143"/>
    <cellStyle name="Heading 2 3 2 2" xfId="13345"/>
    <cellStyle name="Heading 2 3 2 3" xfId="40064"/>
    <cellStyle name="Heading 2 3 2 4" xfId="37967"/>
    <cellStyle name="Heading 2 3 20" xfId="50252"/>
    <cellStyle name="Heading 2 3 21" xfId="13642"/>
    <cellStyle name="Heading 2 3 3" xfId="12170"/>
    <cellStyle name="Heading 2 3 3 2" xfId="3760"/>
    <cellStyle name="Heading 2 3 3 3" xfId="6829"/>
    <cellStyle name="Heading 2 3 4" xfId="15050"/>
    <cellStyle name="Heading 2 3 4 2" xfId="36952"/>
    <cellStyle name="Heading 2 3 4 3" xfId="35965"/>
    <cellStyle name="Heading 2 3 5" xfId="27072"/>
    <cellStyle name="Heading 2 3 5 2" xfId="26315"/>
    <cellStyle name="Heading 2 3 5 3" xfId="51811"/>
    <cellStyle name="Heading 2 3 6" xfId="18741"/>
    <cellStyle name="Heading 2 3 6 2" xfId="49649"/>
    <cellStyle name="Heading 2 3 6 3" xfId="22442"/>
    <cellStyle name="Heading 2 3 7" xfId="14147"/>
    <cellStyle name="Heading 2 3 7 2" xfId="9915"/>
    <cellStyle name="Heading 2 3 7 3" xfId="33272"/>
    <cellStyle name="Heading 2 3 8" xfId="6311"/>
    <cellStyle name="Heading 2 3 8 2" xfId="43786"/>
    <cellStyle name="Heading 2 3 8 3" xfId="26770"/>
    <cellStyle name="Heading 2 3 9" xfId="30876"/>
    <cellStyle name="Heading 2 3 9 2" xfId="28348"/>
    <cellStyle name="Heading 2 3 9 3" xfId="6400"/>
    <cellStyle name="Heading 2 3_Cash Cost Real vrs. Budget" xfId="19369"/>
    <cellStyle name="Heading 2 30" xfId="27388"/>
    <cellStyle name="Heading 2 30 2" xfId="18206"/>
    <cellStyle name="Heading 2 30 3" xfId="49901"/>
    <cellStyle name="Heading 2 31" xfId="35424"/>
    <cellStyle name="Heading 2 31 2" xfId="11417"/>
    <cellStyle name="Heading 2 31 3" xfId="31866"/>
    <cellStyle name="Heading 2 32" xfId="15752"/>
    <cellStyle name="Heading 2 32 2" xfId="52179"/>
    <cellStyle name="Heading 2 32 3" xfId="6526"/>
    <cellStyle name="Heading 2 33" xfId="20069"/>
    <cellStyle name="Heading 2 33 2" xfId="24974"/>
    <cellStyle name="Heading 2 33 3" xfId="50148"/>
    <cellStyle name="Heading 2 34" xfId="35993"/>
    <cellStyle name="Heading 2 34 2" xfId="3581"/>
    <cellStyle name="Heading 2 34 3" xfId="22365"/>
    <cellStyle name="Heading 2 35" xfId="52653"/>
    <cellStyle name="Heading 2 35 2" xfId="26385"/>
    <cellStyle name="Heading 2 35 3" xfId="53270"/>
    <cellStyle name="Heading 2 36" xfId="9120"/>
    <cellStyle name="Heading 2 36 2" xfId="3560"/>
    <cellStyle name="Heading 2 36 3" xfId="49304"/>
    <cellStyle name="Heading 2 37" xfId="15501"/>
    <cellStyle name="Heading 2 37 2" xfId="21334"/>
    <cellStyle name="Heading 2 37 3" xfId="17124"/>
    <cellStyle name="Heading 2 38" xfId="16136"/>
    <cellStyle name="Heading 2 38 2" xfId="1152"/>
    <cellStyle name="Heading 2 38 3" xfId="48486"/>
    <cellStyle name="Heading 2 39" xfId="25711"/>
    <cellStyle name="Heading 2 39 2" xfId="17347"/>
    <cellStyle name="Heading 2 39 3" xfId="1948"/>
    <cellStyle name="Heading 2 4" xfId="26337"/>
    <cellStyle name="Heading 2 4 2" xfId="50924"/>
    <cellStyle name="Heading 2 4 3" xfId="24093"/>
    <cellStyle name="Heading 2 40" xfId="31102"/>
    <cellStyle name="Heading 2 40 2" xfId="19739"/>
    <cellStyle name="Heading 2 40 3" xfId="12695"/>
    <cellStyle name="Heading 2 41" xfId="33207"/>
    <cellStyle name="Heading 2 41 2" xfId="3421"/>
    <cellStyle name="Heading 2 41 3" xfId="22258"/>
    <cellStyle name="Heading 2 42" xfId="30658"/>
    <cellStyle name="Heading 2 42 2" xfId="19702"/>
    <cellStyle name="Heading 2 42 3" xfId="26417"/>
    <cellStyle name="Heading 2 43" xfId="50012"/>
    <cellStyle name="Heading 2 43 2" xfId="32841"/>
    <cellStyle name="Heading 2 43 3" xfId="13824"/>
    <cellStyle name="Heading 2 44" xfId="3425"/>
    <cellStyle name="Heading 2 44 2" xfId="16842"/>
    <cellStyle name="Heading 2 44 3" xfId="41372"/>
    <cellStyle name="Heading 2 45" xfId="18475"/>
    <cellStyle name="Heading 2 45 2" xfId="37091"/>
    <cellStyle name="Heading 2 45 3" xfId="39181"/>
    <cellStyle name="Heading 2 46" xfId="6326"/>
    <cellStyle name="Heading 2 46 2" xfId="49949"/>
    <cellStyle name="Heading 2 46 3" xfId="51138"/>
    <cellStyle name="Heading 2 47" xfId="25960"/>
    <cellStyle name="Heading 2 47 2" xfId="11984"/>
    <cellStyle name="Heading 2 47 3" xfId="16388"/>
    <cellStyle name="Heading 2 48" xfId="45473"/>
    <cellStyle name="Heading 2 48 2" xfId="43151"/>
    <cellStyle name="Heading 2 48 3" xfId="6720"/>
    <cellStyle name="Heading 2 49" xfId="46779"/>
    <cellStyle name="Heading 2 49 2" xfId="18172"/>
    <cellStyle name="Heading 2 49 3" xfId="47466"/>
    <cellStyle name="Heading 2 5" xfId="24047"/>
    <cellStyle name="Heading 2 5 2" xfId="44714"/>
    <cellStyle name="Heading 2 5 3" xfId="51967"/>
    <cellStyle name="Heading 2 50" xfId="9325"/>
    <cellStyle name="Heading 2 50 2" xfId="20948"/>
    <cellStyle name="Heading 2 50 3" xfId="5367"/>
    <cellStyle name="Heading 2 51" xfId="13711"/>
    <cellStyle name="Heading 2 51 2" xfId="34664"/>
    <cellStyle name="Heading 2 51 3" xfId="18652"/>
    <cellStyle name="Heading 2 52" xfId="43091"/>
    <cellStyle name="Heading 2 52 2" xfId="12120"/>
    <cellStyle name="Heading 2 52 3" xfId="47602"/>
    <cellStyle name="Heading 2 53" xfId="33941"/>
    <cellStyle name="Heading 2 53 2" xfId="35596"/>
    <cellStyle name="Heading 2 53 3" xfId="6108"/>
    <cellStyle name="Heading 2 54" xfId="27240"/>
    <cellStyle name="Heading 2 54 2" xfId="17823"/>
    <cellStyle name="Heading 2 54 3" xfId="7038"/>
    <cellStyle name="Heading 2 55" xfId="46803"/>
    <cellStyle name="Heading 2 55 2" xfId="2297"/>
    <cellStyle name="Heading 2 55 3" xfId="31046"/>
    <cellStyle name="Heading 2 56" xfId="11037"/>
    <cellStyle name="Heading 2 56 2" xfId="43888"/>
    <cellStyle name="Heading 2 56 3" xfId="14475"/>
    <cellStyle name="Heading 2 57" xfId="31013"/>
    <cellStyle name="Heading 2 57 2" xfId="45482"/>
    <cellStyle name="Heading 2 57 3" xfId="41035"/>
    <cellStyle name="Heading 2 58" xfId="31119"/>
    <cellStyle name="Heading 2 58 2" xfId="28509"/>
    <cellStyle name="Heading 2 58 3" xfId="28320"/>
    <cellStyle name="Heading 2 59" xfId="12234"/>
    <cellStyle name="Heading 2 59 2" xfId="42094"/>
    <cellStyle name="Heading 2 59 3" xfId="34544"/>
    <cellStyle name="Heading 2 6" xfId="10267"/>
    <cellStyle name="Heading 2 6 2" xfId="7480"/>
    <cellStyle name="Heading 2 6 3" xfId="21839"/>
    <cellStyle name="Heading 2 60" xfId="5226"/>
    <cellStyle name="Heading 2 60 2" xfId="38605"/>
    <cellStyle name="Heading 2 60 3" xfId="15088"/>
    <cellStyle name="Heading 2 61" xfId="48531"/>
    <cellStyle name="Heading 2 7" xfId="24593"/>
    <cellStyle name="Heading 2 7 2" xfId="18396"/>
    <cellStyle name="Heading 2 7 3" xfId="17718"/>
    <cellStyle name="Heading 2 8" xfId="32950"/>
    <cellStyle name="Heading 2 8 2" xfId="26093"/>
    <cellStyle name="Heading 2 8 3" xfId="5769"/>
    <cellStyle name="Heading 2 9" xfId="21502"/>
    <cellStyle name="Heading 2 9 2" xfId="47421"/>
    <cellStyle name="Heading 2 9 3" xfId="20685"/>
    <cellStyle name="Heading 20" xfId="48457"/>
    <cellStyle name="Heading 20 2" xfId="3157"/>
    <cellStyle name="Heading 20 3" xfId="44544"/>
    <cellStyle name="Heading 21" xfId="9741"/>
    <cellStyle name="Heading 21 2" xfId="13045"/>
    <cellStyle name="Heading 21 3" xfId="9509"/>
    <cellStyle name="Heading 22" xfId="51998"/>
    <cellStyle name="Heading 22 2" xfId="16210"/>
    <cellStyle name="Heading 22 3" xfId="18381"/>
    <cellStyle name="Heading 23" xfId="6557"/>
    <cellStyle name="Heading 23 2" xfId="13091"/>
    <cellStyle name="Heading 23 3" xfId="50844"/>
    <cellStyle name="Heading 24" xfId="3677"/>
    <cellStyle name="Heading 24 2" xfId="22321"/>
    <cellStyle name="Heading 24 3" xfId="25997"/>
    <cellStyle name="Heading 25" xfId="46022"/>
    <cellStyle name="Heading 25 2" xfId="29886"/>
    <cellStyle name="Heading 25 3" xfId="10232"/>
    <cellStyle name="Heading 26" xfId="41087"/>
    <cellStyle name="Heading 26 2" xfId="51090"/>
    <cellStyle name="Heading 26 3" xfId="30674"/>
    <cellStyle name="Heading 27" xfId="23654"/>
    <cellStyle name="Heading 27 2" xfId="24147"/>
    <cellStyle name="Heading 27 3" xfId="6573"/>
    <cellStyle name="Heading 28" xfId="20421"/>
    <cellStyle name="Heading 28 2" xfId="4735"/>
    <cellStyle name="Heading 28 3" xfId="10323"/>
    <cellStyle name="Heading 29" xfId="15826"/>
    <cellStyle name="Heading 29 2" xfId="44390"/>
    <cellStyle name="Heading 29 3" xfId="44300"/>
    <cellStyle name="Heading 3" xfId="2266"/>
    <cellStyle name="Heading 3 10" xfId="18799"/>
    <cellStyle name="Heading 3 10 2" xfId="19243"/>
    <cellStyle name="Heading 3 10 3" xfId="475"/>
    <cellStyle name="Heading 3 11" xfId="13733"/>
    <cellStyle name="Heading 3 11 2" xfId="27402"/>
    <cellStyle name="Heading 3 11 3" xfId="30483"/>
    <cellStyle name="Heading 3 12" xfId="7541"/>
    <cellStyle name="Heading 3 12 2" xfId="51753"/>
    <cellStyle name="Heading 3 12 3" xfId="41363"/>
    <cellStyle name="Heading 3 13" xfId="27460"/>
    <cellStyle name="Heading 3 13 2" xfId="36860"/>
    <cellStyle name="Heading 3 13 3" xfId="29220"/>
    <cellStyle name="Heading 3 14" xfId="51111"/>
    <cellStyle name="Heading 3 14 2" xfId="21619"/>
    <cellStyle name="Heading 3 14 3" xfId="5216"/>
    <cellStyle name="Heading 3 15" xfId="46123"/>
    <cellStyle name="Heading 3 15 2" xfId="32114"/>
    <cellStyle name="Heading 3 15 3" xfId="7363"/>
    <cellStyle name="Heading 3 16" xfId="32864"/>
    <cellStyle name="Heading 3 16 2" xfId="50304"/>
    <cellStyle name="Heading 3 16 3" xfId="14644"/>
    <cellStyle name="Heading 3 17" xfId="49720"/>
    <cellStyle name="Heading 3 17 2" xfId="42969"/>
    <cellStyle name="Heading 3 17 3" xfId="33689"/>
    <cellStyle name="Heading 3 18" xfId="48236"/>
    <cellStyle name="Heading 3 18 2" xfId="17778"/>
    <cellStyle name="Heading 3 18 3" xfId="51643"/>
    <cellStyle name="Heading 3 19" xfId="11458"/>
    <cellStyle name="Heading 3 19 2" xfId="41250"/>
    <cellStyle name="Heading 3 19 3" xfId="51827"/>
    <cellStyle name="Heading 3 2" xfId="5131"/>
    <cellStyle name="Heading 3 2 2" xfId="46958"/>
    <cellStyle name="Heading 3 2 2 2" xfId="12533"/>
    <cellStyle name="Heading 3 2 2 3" xfId="14341"/>
    <cellStyle name="Heading 3 2 3" xfId="12340"/>
    <cellStyle name="Heading 3 2 4" xfId="49173"/>
    <cellStyle name="Heading 3 2 5" xfId="1055"/>
    <cellStyle name="Heading 3 20" xfId="8430"/>
    <cellStyle name="Heading 3 20 2" xfId="12023"/>
    <cellStyle name="Heading 3 20 3" xfId="19943"/>
    <cellStyle name="Heading 3 21" xfId="15796"/>
    <cellStyle name="Heading 3 21 2" xfId="24793"/>
    <cellStyle name="Heading 3 21 3" xfId="6517"/>
    <cellStyle name="Heading 3 22" xfId="18504"/>
    <cellStyle name="Heading 3 22 2" xfId="31686"/>
    <cellStyle name="Heading 3 22 3" xfId="5553"/>
    <cellStyle name="Heading 3 23" xfId="27491"/>
    <cellStyle name="Heading 3 23 2" xfId="13395"/>
    <cellStyle name="Heading 3 23 3" xfId="246"/>
    <cellStyle name="Heading 3 24" xfId="10170"/>
    <cellStyle name="Heading 3 24 2" xfId="43329"/>
    <cellStyle name="Heading 3 24 3" xfId="5342"/>
    <cellStyle name="Heading 3 25" xfId="4401"/>
    <cellStyle name="Heading 3 25 2" xfId="31858"/>
    <cellStyle name="Heading 3 25 3" xfId="9668"/>
    <cellStyle name="Heading 3 26" xfId="943"/>
    <cellStyle name="Heading 3 26 2" xfId="22511"/>
    <cellStyle name="Heading 3 26 3" xfId="35820"/>
    <cellStyle name="Heading 3 27" xfId="33477"/>
    <cellStyle name="Heading 3 27 2" xfId="50604"/>
    <cellStyle name="Heading 3 27 3" xfId="43421"/>
    <cellStyle name="Heading 3 28" xfId="12539"/>
    <cellStyle name="Heading 3 28 2" xfId="9279"/>
    <cellStyle name="Heading 3 28 3" xfId="35162"/>
    <cellStyle name="Heading 3 29" xfId="14930"/>
    <cellStyle name="Heading 3 29 2" xfId="48037"/>
    <cellStyle name="Heading 3 29 3" xfId="37582"/>
    <cellStyle name="Heading 3 3" xfId="14941"/>
    <cellStyle name="Heading 3 3 2" xfId="24653"/>
    <cellStyle name="Heading 3 3 3" xfId="50222"/>
    <cellStyle name="Heading 3 3 4" xfId="14756"/>
    <cellStyle name="Heading 3 30" xfId="53070"/>
    <cellStyle name="Heading 3 30 2" xfId="18041"/>
    <cellStyle name="Heading 3 30 3" xfId="9018"/>
    <cellStyle name="Heading 3 31" xfId="19138"/>
    <cellStyle name="Heading 3 31 2" xfId="43701"/>
    <cellStyle name="Heading 3 31 3" xfId="2955"/>
    <cellStyle name="Heading 3 32" xfId="26980"/>
    <cellStyle name="Heading 3 32 2" xfId="49802"/>
    <cellStyle name="Heading 3 32 3" xfId="36503"/>
    <cellStyle name="Heading 3 33" xfId="34639"/>
    <cellStyle name="Heading 3 33 2" xfId="45665"/>
    <cellStyle name="Heading 3 33 3" xfId="7662"/>
    <cellStyle name="Heading 3 34" xfId="28489"/>
    <cellStyle name="Heading 3 34 2" xfId="16189"/>
    <cellStyle name="Heading 3 34 3" xfId="48973"/>
    <cellStyle name="Heading 3 35" xfId="2143"/>
    <cellStyle name="Heading 3 35 2" xfId="19913"/>
    <cellStyle name="Heading 3 35 3" xfId="2048"/>
    <cellStyle name="Heading 3 36" xfId="27527"/>
    <cellStyle name="Heading 3 36 2" xfId="44238"/>
    <cellStyle name="Heading 3 36 3" xfId="17589"/>
    <cellStyle name="Heading 3 37" xfId="8608"/>
    <cellStyle name="Heading 3 37 2" xfId="16869"/>
    <cellStyle name="Heading 3 37 3" xfId="51850"/>
    <cellStyle name="Heading 3 38" xfId="32443"/>
    <cellStyle name="Heading 3 38 2" xfId="20372"/>
    <cellStyle name="Heading 3 38 3" xfId="53031"/>
    <cellStyle name="Heading 3 39" xfId="45288"/>
    <cellStyle name="Heading 3 39 2" xfId="17365"/>
    <cellStyle name="Heading 3 39 3" xfId="10074"/>
    <cellStyle name="Heading 3 4" xfId="42333"/>
    <cellStyle name="Heading 3 4 2" xfId="48640"/>
    <cellStyle name="Heading 3 4 3" xfId="27594"/>
    <cellStyle name="Heading 3 40" xfId="20330"/>
    <cellStyle name="Heading 3 40 2" xfId="10218"/>
    <cellStyle name="Heading 3 40 3" xfId="8537"/>
    <cellStyle name="Heading 3 41" xfId="35778"/>
    <cellStyle name="Heading 3 41 2" xfId="44417"/>
    <cellStyle name="Heading 3 41 3" xfId="20094"/>
    <cellStyle name="Heading 3 42" xfId="51997"/>
    <cellStyle name="Heading 3 42 2" xfId="13040"/>
    <cellStyle name="Heading 3 42 3" xfId="5231"/>
    <cellStyle name="Heading 3 43" xfId="14506"/>
    <cellStyle name="Heading 3 43 2" xfId="51472"/>
    <cellStyle name="Heading 3 43 3" xfId="37090"/>
    <cellStyle name="Heading 3 44" xfId="48108"/>
    <cellStyle name="Heading 3 44 2" xfId="34465"/>
    <cellStyle name="Heading 3 44 3" xfId="17010"/>
    <cellStyle name="Heading 3 45" xfId="34405"/>
    <cellStyle name="Heading 3 45 2" xfId="7706"/>
    <cellStyle name="Heading 3 45 3" xfId="3081"/>
    <cellStyle name="Heading 3 46" xfId="6704"/>
    <cellStyle name="Heading 3 46 2" xfId="16479"/>
    <cellStyle name="Heading 3 46 3" xfId="13025"/>
    <cellStyle name="Heading 3 47" xfId="25739"/>
    <cellStyle name="Heading 3 47 2" xfId="35923"/>
    <cellStyle name="Heading 3 47 3" xfId="51219"/>
    <cellStyle name="Heading 3 48" xfId="21022"/>
    <cellStyle name="Heading 3 48 2" xfId="5015"/>
    <cellStyle name="Heading 3 48 3" xfId="32661"/>
    <cellStyle name="Heading 3 49" xfId="16228"/>
    <cellStyle name="Heading 3 49 2" xfId="32894"/>
    <cellStyle name="Heading 3 49 3" xfId="48388"/>
    <cellStyle name="Heading 3 5" xfId="47780"/>
    <cellStyle name="Heading 3 5 2" xfId="30078"/>
    <cellStyle name="Heading 3 5 3" xfId="30985"/>
    <cellStyle name="Heading 3 50" xfId="39769"/>
    <cellStyle name="Heading 3 50 2" xfId="30623"/>
    <cellStyle name="Heading 3 50 3" xfId="42224"/>
    <cellStyle name="Heading 3 51" xfId="18297"/>
    <cellStyle name="Heading 3 51 2" xfId="47387"/>
    <cellStyle name="Heading 3 51 3" xfId="15384"/>
    <cellStyle name="Heading 3 52" xfId="1240"/>
    <cellStyle name="Heading 3 52 2" xfId="38579"/>
    <cellStyle name="Heading 3 52 3" xfId="19443"/>
    <cellStyle name="Heading 3 53" xfId="12503"/>
    <cellStyle name="Heading 3 53 2" xfId="52173"/>
    <cellStyle name="Heading 3 53 3" xfId="31639"/>
    <cellStyle name="Heading 3 54" xfId="33020"/>
    <cellStyle name="Heading 3 54 2" xfId="16253"/>
    <cellStyle name="Heading 3 54 3" xfId="11577"/>
    <cellStyle name="Heading 3 55" xfId="32224"/>
    <cellStyle name="Heading 3 55 2" xfId="25722"/>
    <cellStyle name="Heading 3 55 3" xfId="52307"/>
    <cellStyle name="Heading 3 56" xfId="11808"/>
    <cellStyle name="Heading 3 56 2" xfId="33742"/>
    <cellStyle name="Heading 3 56 3" xfId="29624"/>
    <cellStyle name="Heading 3 57" xfId="24668"/>
    <cellStyle name="Heading 3 57 2" xfId="10753"/>
    <cellStyle name="Heading 3 57 3" xfId="20997"/>
    <cellStyle name="Heading 3 58" xfId="38285"/>
    <cellStyle name="Heading 3 58 2" xfId="33877"/>
    <cellStyle name="Heading 3 58 3" xfId="38831"/>
    <cellStyle name="Heading 3 59" xfId="49565"/>
    <cellStyle name="Heading 3 59 2" xfId="34257"/>
    <cellStyle name="Heading 3 59 3" xfId="45060"/>
    <cellStyle name="Heading 3 6" xfId="47369"/>
    <cellStyle name="Heading 3 6 2" xfId="28975"/>
    <cellStyle name="Heading 3 6 3" xfId="41081"/>
    <cellStyle name="Heading 3 60" xfId="51586"/>
    <cellStyle name="Heading 3 60 2" xfId="12088"/>
    <cellStyle name="Heading 3 60 3" xfId="1219"/>
    <cellStyle name="Heading 3 7" xfId="48746"/>
    <cellStyle name="Heading 3 7 2" xfId="7505"/>
    <cellStyle name="Heading 3 7 3" xfId="31791"/>
    <cellStyle name="Heading 3 8" xfId="32254"/>
    <cellStyle name="Heading 3 8 2" xfId="38288"/>
    <cellStyle name="Heading 3 8 3" xfId="701"/>
    <cellStyle name="Heading 3 9" xfId="33493"/>
    <cellStyle name="Heading 3 9 2" xfId="22539"/>
    <cellStyle name="Heading 3 9 3" xfId="39354"/>
    <cellStyle name="Heading 30" xfId="45531"/>
    <cellStyle name="Heading 30 2" xfId="7563"/>
    <cellStyle name="Heading 30 3" xfId="46355"/>
    <cellStyle name="Heading 31" xfId="22270"/>
    <cellStyle name="Heading 31 2" xfId="46905"/>
    <cellStyle name="Heading 31 3" xfId="41472"/>
    <cellStyle name="Heading 32" xfId="51470"/>
    <cellStyle name="Heading 32 2" xfId="10945"/>
    <cellStyle name="Heading 32 3" xfId="34260"/>
    <cellStyle name="Heading 33" xfId="14105"/>
    <cellStyle name="Heading 33 2" xfId="32440"/>
    <cellStyle name="Heading 33 3" xfId="46001"/>
    <cellStyle name="Heading 34" xfId="41585"/>
    <cellStyle name="Heading 34 2" xfId="23163"/>
    <cellStyle name="Heading 34 3" xfId="42979"/>
    <cellStyle name="Heading 35" xfId="51173"/>
    <cellStyle name="Heading 35 2" xfId="18456"/>
    <cellStyle name="Heading 35 3" xfId="46546"/>
    <cellStyle name="Heading 36" xfId="33507"/>
    <cellStyle name="Heading 36 2" xfId="40968"/>
    <cellStyle name="Heading 36 3" xfId="6508"/>
    <cellStyle name="Heading 37" xfId="20776"/>
    <cellStyle name="Heading 37 2" xfId="2857"/>
    <cellStyle name="Heading 37 3" xfId="51199"/>
    <cellStyle name="Heading 38" xfId="2277"/>
    <cellStyle name="Heading 38 2" xfId="15997"/>
    <cellStyle name="Heading 38 3" xfId="2517"/>
    <cellStyle name="Heading 39" xfId="40591"/>
    <cellStyle name="Heading 39 2" xfId="35966"/>
    <cellStyle name="Heading 39 3" xfId="16181"/>
    <cellStyle name="Heading 4 10" xfId="13286"/>
    <cellStyle name="Heading 4 10 2" xfId="28887"/>
    <cellStyle name="Heading 4 10 3" xfId="15011"/>
    <cellStyle name="Heading 4 11" xfId="52731"/>
    <cellStyle name="Heading 4 11 2" xfId="3464"/>
    <cellStyle name="Heading 4 11 3" xfId="47471"/>
    <cellStyle name="Heading 4 12" xfId="19990"/>
    <cellStyle name="Heading 4 12 2" xfId="19917"/>
    <cellStyle name="Heading 4 12 3" xfId="34459"/>
    <cellStyle name="Heading 4 13" xfId="48938"/>
    <cellStyle name="Heading 4 13 2" xfId="18933"/>
    <cellStyle name="Heading 4 13 3" xfId="44304"/>
    <cellStyle name="Heading 4 14" xfId="14468"/>
    <cellStyle name="Heading 4 14 2" xfId="46454"/>
    <cellStyle name="Heading 4 14 3" xfId="37812"/>
    <cellStyle name="Heading 4 15" xfId="3665"/>
    <cellStyle name="Heading 4 15 2" xfId="17027"/>
    <cellStyle name="Heading 4 15 3" xfId="36898"/>
    <cellStyle name="Heading 4 16" xfId="36165"/>
    <cellStyle name="Heading 4 16 2" xfId="26767"/>
    <cellStyle name="Heading 4 16 3" xfId="4488"/>
    <cellStyle name="Heading 4 17" xfId="49244"/>
    <cellStyle name="Heading 4 17 2" xfId="27017"/>
    <cellStyle name="Heading 4 17 3" xfId="40182"/>
    <cellStyle name="Heading 4 18" xfId="40656"/>
    <cellStyle name="Heading 4 18 2" xfId="7270"/>
    <cellStyle name="Heading 4 18 3" xfId="29376"/>
    <cellStyle name="Heading 4 19" xfId="35154"/>
    <cellStyle name="Heading 4 19 2" xfId="25178"/>
    <cellStyle name="Heading 4 19 3" xfId="7151"/>
    <cellStyle name="Heading 4 2" xfId="31907"/>
    <cellStyle name="Heading 4 2 2" xfId="51008"/>
    <cellStyle name="Heading 4 2 3" xfId="8525"/>
    <cellStyle name="Heading 4 20" xfId="37292"/>
    <cellStyle name="Heading 4 20 2" xfId="41667"/>
    <cellStyle name="Heading 4 20 3" xfId="22934"/>
    <cellStyle name="Heading 4 21" xfId="7408"/>
    <cellStyle name="Heading 4 21 2" xfId="13987"/>
    <cellStyle name="Heading 4 21 3" xfId="42946"/>
    <cellStyle name="Heading 4 22" xfId="10887"/>
    <cellStyle name="Heading 4 22 2" xfId="28081"/>
    <cellStyle name="Heading 4 22 3" xfId="22868"/>
    <cellStyle name="Heading 4 23" xfId="33356"/>
    <cellStyle name="Heading 4 23 2" xfId="29668"/>
    <cellStyle name="Heading 4 23 3" xfId="17389"/>
    <cellStyle name="Heading 4 24" xfId="13205"/>
    <cellStyle name="Heading 4 24 2" xfId="26826"/>
    <cellStyle name="Heading 4 24 3" xfId="9103"/>
    <cellStyle name="Heading 4 25" xfId="46619"/>
    <cellStyle name="Heading 4 25 2" xfId="33679"/>
    <cellStyle name="Heading 4 25 3" xfId="32329"/>
    <cellStyle name="Heading 4 26" xfId="25644"/>
    <cellStyle name="Heading 4 26 2" xfId="1000"/>
    <cellStyle name="Heading 4 26 3" xfId="44287"/>
    <cellStyle name="Heading 4 27" xfId="5580"/>
    <cellStyle name="Heading 4 27 2" xfId="14932"/>
    <cellStyle name="Heading 4 27 3" xfId="28435"/>
    <cellStyle name="Heading 4 28" xfId="41370"/>
    <cellStyle name="Heading 4 28 2" xfId="34655"/>
    <cellStyle name="Heading 4 28 3" xfId="15628"/>
    <cellStyle name="Heading 4 29" xfId="53231"/>
    <cellStyle name="Heading 4 29 2" xfId="7374"/>
    <cellStyle name="Heading 4 29 3" xfId="31855"/>
    <cellStyle name="Heading 4 3" xfId="21786"/>
    <cellStyle name="Heading 4 3 2" xfId="21102"/>
    <cellStyle name="Heading 4 3 3" xfId="38013"/>
    <cellStyle name="Heading 4 30" xfId="12825"/>
    <cellStyle name="Heading 4 30 2" xfId="323"/>
    <cellStyle name="Heading 4 30 3" xfId="6618"/>
    <cellStyle name="Heading 4 31" xfId="1808"/>
    <cellStyle name="Heading 4 31 2" xfId="13807"/>
    <cellStyle name="Heading 4 31 3" xfId="22131"/>
    <cellStyle name="Heading 4 32" xfId="6278"/>
    <cellStyle name="Heading 4 32 2" xfId="36846"/>
    <cellStyle name="Heading 4 32 3" xfId="49246"/>
    <cellStyle name="Heading 4 33" xfId="26039"/>
    <cellStyle name="Heading 4 33 2" xfId="2499"/>
    <cellStyle name="Heading 4 33 3" xfId="48303"/>
    <cellStyle name="Heading 4 34" xfId="26790"/>
    <cellStyle name="Heading 4 34 2" xfId="6581"/>
    <cellStyle name="Heading 4 34 3" xfId="7395"/>
    <cellStyle name="Heading 4 35" xfId="17163"/>
    <cellStyle name="Heading 4 35 2" xfId="28055"/>
    <cellStyle name="Heading 4 35 3" xfId="6334"/>
    <cellStyle name="Heading 4 36" xfId="39125"/>
    <cellStyle name="Heading 4 36 2" xfId="15009"/>
    <cellStyle name="Heading 4 36 3" xfId="31607"/>
    <cellStyle name="Heading 4 37" xfId="12595"/>
    <cellStyle name="Heading 4 37 2" xfId="21309"/>
    <cellStyle name="Heading 4 37 3" xfId="38370"/>
    <cellStyle name="Heading 4 38" xfId="29661"/>
    <cellStyle name="Heading 4 38 2" xfId="16264"/>
    <cellStyle name="Heading 4 38 3" xfId="34206"/>
    <cellStyle name="Heading 4 39" xfId="42782"/>
    <cellStyle name="Heading 4 39 2" xfId="17455"/>
    <cellStyle name="Heading 4 39 3" xfId="16880"/>
    <cellStyle name="Heading 4 4" xfId="51259"/>
    <cellStyle name="Heading 4 4 2" xfId="24761"/>
    <cellStyle name="Heading 4 4 3" xfId="22146"/>
    <cellStyle name="Heading 4 40" xfId="3944"/>
    <cellStyle name="Heading 4 40 2" xfId="15306"/>
    <cellStyle name="Heading 4 40 3" xfId="13049"/>
    <cellStyle name="Heading 4 41" xfId="31749"/>
    <cellStyle name="Heading 4 41 2" xfId="12020"/>
    <cellStyle name="Heading 4 41 3" xfId="70"/>
    <cellStyle name="Heading 4 42" xfId="9046"/>
    <cellStyle name="Heading 4 42 2" xfId="326"/>
    <cellStyle name="Heading 4 42 3" xfId="14331"/>
    <cellStyle name="Heading 4 43" xfId="31724"/>
    <cellStyle name="Heading 4 43 2" xfId="23619"/>
    <cellStyle name="Heading 4 43 3" xfId="41221"/>
    <cellStyle name="Heading 4 44" xfId="22467"/>
    <cellStyle name="Heading 4 44 2" xfId="2379"/>
    <cellStyle name="Heading 4 44 3" xfId="19256"/>
    <cellStyle name="Heading 4 45" xfId="41636"/>
    <cellStyle name="Heading 4 45 2" xfId="52063"/>
    <cellStyle name="Heading 4 45 3" xfId="43646"/>
    <cellStyle name="Heading 4 46" xfId="9316"/>
    <cellStyle name="Heading 4 46 2" xfId="45327"/>
    <cellStyle name="Heading 4 46 3" xfId="8054"/>
    <cellStyle name="Heading 4 47" xfId="26275"/>
    <cellStyle name="Heading 4 47 2" xfId="33895"/>
    <cellStyle name="Heading 4 47 3" xfId="51407"/>
    <cellStyle name="Heading 4 48" xfId="32897"/>
    <cellStyle name="Heading 4 48 2" xfId="46083"/>
    <cellStyle name="Heading 4 48 3" xfId="35677"/>
    <cellStyle name="Heading 4 49" xfId="43079"/>
    <cellStyle name="Heading 4 49 2" xfId="2018"/>
    <cellStyle name="Heading 4 49 3" xfId="20392"/>
    <cellStyle name="Heading 4 5" xfId="14459"/>
    <cellStyle name="Heading 4 5 2" xfId="1882"/>
    <cellStyle name="Heading 4 5 3" xfId="4731"/>
    <cellStyle name="Heading 4 50" xfId="32794"/>
    <cellStyle name="Heading 4 50 2" xfId="32319"/>
    <cellStyle name="Heading 4 50 3" xfId="50976"/>
    <cellStyle name="Heading 4 51" xfId="23898"/>
    <cellStyle name="Heading 4 51 2" xfId="5386"/>
    <cellStyle name="Heading 4 51 3" xfId="21320"/>
    <cellStyle name="Heading 4 52" xfId="37528"/>
    <cellStyle name="Heading 4 52 2" xfId="38194"/>
    <cellStyle name="Heading 4 52 3" xfId="11256"/>
    <cellStyle name="Heading 4 53" xfId="42820"/>
    <cellStyle name="Heading 4 53 2" xfId="42353"/>
    <cellStyle name="Heading 4 53 3" xfId="9197"/>
    <cellStyle name="Heading 4 54" xfId="463"/>
    <cellStyle name="Heading 4 54 2" xfId="37455"/>
    <cellStyle name="Heading 4 54 3" xfId="13401"/>
    <cellStyle name="Heading 4 55" xfId="22938"/>
    <cellStyle name="Heading 4 55 2" xfId="25106"/>
    <cellStyle name="Heading 4 55 3" xfId="37220"/>
    <cellStyle name="Heading 4 56" xfId="39671"/>
    <cellStyle name="Heading 4 56 2" xfId="17916"/>
    <cellStyle name="Heading 4 56 3" xfId="52713"/>
    <cellStyle name="Heading 4 6" xfId="27496"/>
    <cellStyle name="Heading 4 6 2" xfId="37888"/>
    <cellStyle name="Heading 4 6 3" xfId="19705"/>
    <cellStyle name="Heading 4 7" xfId="6609"/>
    <cellStyle name="Heading 4 7 2" xfId="33157"/>
    <cellStyle name="Heading 4 7 3" xfId="51507"/>
    <cellStyle name="Heading 4 8" xfId="26327"/>
    <cellStyle name="Heading 4 8 2" xfId="8467"/>
    <cellStyle name="Heading 4 8 3" xfId="27843"/>
    <cellStyle name="Heading 4 9" xfId="24045"/>
    <cellStyle name="Heading 4 9 2" xfId="2672"/>
    <cellStyle name="Heading 4 9 3" xfId="92"/>
    <cellStyle name="Heading 40" xfId="24611"/>
    <cellStyle name="Heading 40 2" xfId="2714"/>
    <cellStyle name="Heading 40 2 2" xfId="36985"/>
    <cellStyle name="Heading 40 2 3" xfId="25036"/>
    <cellStyle name="Heading 40 3" xfId="32425"/>
    <cellStyle name="Heading 40 4" xfId="10770"/>
    <cellStyle name="Heading 40_Cash Cost Real vrs. Budget" xfId="15949"/>
    <cellStyle name="Heading 41" xfId="7738"/>
    <cellStyle name="Heading 41 2" xfId="725"/>
    <cellStyle name="Heading 41 3" xfId="12748"/>
    <cellStyle name="Heading 42" xfId="16586"/>
    <cellStyle name="Heading 42 2" xfId="2014"/>
    <cellStyle name="Heading 42 3" xfId="20675"/>
    <cellStyle name="Heading 43" xfId="41665"/>
    <cellStyle name="Heading 43 2" xfId="33293"/>
    <cellStyle name="Heading 43 3" xfId="13121"/>
    <cellStyle name="Heading 44" xfId="45760"/>
    <cellStyle name="Heading 44 2" xfId="20010"/>
    <cellStyle name="Heading 44 3" xfId="10593"/>
    <cellStyle name="Heading 45" xfId="40121"/>
    <cellStyle name="Heading 45 2" xfId="45884"/>
    <cellStyle name="Heading 45 3" xfId="1073"/>
    <cellStyle name="Heading 46" xfId="35252"/>
    <cellStyle name="Heading 46 2" xfId="51209"/>
    <cellStyle name="Heading 46 3" xfId="36021"/>
    <cellStyle name="Heading 47" xfId="41577"/>
    <cellStyle name="Heading 47 2" xfId="37156"/>
    <cellStyle name="Heading 47 3" xfId="376"/>
    <cellStyle name="Heading 48" xfId="13615"/>
    <cellStyle name="Heading 48 2" xfId="12213"/>
    <cellStyle name="Heading 48 3" xfId="632"/>
    <cellStyle name="Heading 49" xfId="36680"/>
    <cellStyle name="Heading 49 2" xfId="10883"/>
    <cellStyle name="Heading 49 3" xfId="8344"/>
    <cellStyle name="Heading 5" xfId="9611"/>
    <cellStyle name="Heading 5 2" xfId="11926"/>
    <cellStyle name="Heading 5 3" xfId="37380"/>
    <cellStyle name="Heading 5 4" xfId="46423"/>
    <cellStyle name="Heading 50" xfId="26476"/>
    <cellStyle name="Heading 50 2" xfId="42548"/>
    <cellStyle name="Heading 50 3" xfId="33349"/>
    <cellStyle name="Heading 51" xfId="44540"/>
    <cellStyle name="Heading 51 2" xfId="39929"/>
    <cellStyle name="Heading 51 3" xfId="24570"/>
    <cellStyle name="Heading 52" xfId="34700"/>
    <cellStyle name="Heading 53" xfId="48281"/>
    <cellStyle name="Heading 54" xfId="43277"/>
    <cellStyle name="Heading 55" xfId="5207"/>
    <cellStyle name="Heading 56" xfId="16438"/>
    <cellStyle name="Heading 6" xfId="26036"/>
    <cellStyle name="Heading 6 2" xfId="37726"/>
    <cellStyle name="Heading 6 2 2" xfId="27467"/>
    <cellStyle name="Heading 6 2 3" xfId="47697"/>
    <cellStyle name="Heading 6 3" xfId="26156"/>
    <cellStyle name="Heading 6 3 2" xfId="12062"/>
    <cellStyle name="Heading 6 3 3" xfId="28816"/>
    <cellStyle name="Heading 6 4" xfId="32347"/>
    <cellStyle name="Heading 6 5" xfId="12332"/>
    <cellStyle name="Heading 6_Cash Cost Real vrs. Budget" xfId="53245"/>
    <cellStyle name="Heading 7" xfId="4930"/>
    <cellStyle name="Heading 7 2" xfId="19621"/>
    <cellStyle name="Heading 7 3" xfId="12059"/>
    <cellStyle name="Heading 8" xfId="31023"/>
    <cellStyle name="Heading 8 2" xfId="22145"/>
    <cellStyle name="Heading 8 3" xfId="8780"/>
    <cellStyle name="Heading 9" xfId="16194"/>
    <cellStyle name="Heading 9 2" xfId="49148"/>
    <cellStyle name="Heading 9 3" xfId="2203"/>
    <cellStyle name="heading info" xfId="44943"/>
    <cellStyle name="heading info 2" xfId="30778"/>
    <cellStyle name="heading info 2 2" xfId="43987"/>
    <cellStyle name="Heading1" xfId="18380"/>
    <cellStyle name="HEADING1 10" xfId="3039"/>
    <cellStyle name="HEADING1 10 2" xfId="48144"/>
    <cellStyle name="HEADING1 10 3" xfId="8712"/>
    <cellStyle name="HEADING1 11" xfId="45654"/>
    <cellStyle name="HEADING1 11 2" xfId="48374"/>
    <cellStyle name="HEADING1 11 3" xfId="49740"/>
    <cellStyle name="HEADING1 12" xfId="5873"/>
    <cellStyle name="HEADING1 12 2" xfId="23022"/>
    <cellStyle name="HEADING1 12 3" xfId="27578"/>
    <cellStyle name="HEADING1 13" xfId="8323"/>
    <cellStyle name="HEADING1 13 2" xfId="31802"/>
    <cellStyle name="HEADING1 13 3" xfId="14440"/>
    <cellStyle name="HEADING1 14" xfId="23106"/>
    <cellStyle name="HEADING1 14 2" xfId="46198"/>
    <cellStyle name="HEADING1 14 3" xfId="5324"/>
    <cellStyle name="HEADING1 15" xfId="22918"/>
    <cellStyle name="HEADING1 15 2" xfId="27465"/>
    <cellStyle name="HEADING1 15 3" xfId="39576"/>
    <cellStyle name="HEADING1 16" xfId="26971"/>
    <cellStyle name="HEADING1 16 2" xfId="13787"/>
    <cellStyle name="HEADING1 16 3" xfId="29962"/>
    <cellStyle name="HEADING1 17" xfId="16514"/>
    <cellStyle name="HEADING1 17 2" xfId="4853"/>
    <cellStyle name="HEADING1 17 3" xfId="16645"/>
    <cellStyle name="HEADING1 18" xfId="40430"/>
    <cellStyle name="HEADING1 18 2" xfId="52241"/>
    <cellStyle name="HEADING1 18 3" xfId="4763"/>
    <cellStyle name="HEADING1 19" xfId="23030"/>
    <cellStyle name="HEADING1 19 2" xfId="36245"/>
    <cellStyle name="HEADING1 19 3" xfId="23738"/>
    <cellStyle name="HEADING1 2" xfId="48429"/>
    <cellStyle name="HEADING1 2 2" xfId="14718"/>
    <cellStyle name="HEADING1 2 2 2" xfId="15823"/>
    <cellStyle name="HEADING1 2 2 2 2" xfId="6975"/>
    <cellStyle name="HEADING1 2 2 2 3" xfId="14288"/>
    <cellStyle name="HEADING1 2 2 3" xfId="41626"/>
    <cellStyle name="HEADING1 2 2 4" xfId="23651"/>
    <cellStyle name="HEADING1 2 2 5" xfId="33061"/>
    <cellStyle name="HEADING1 2 3" xfId="37694"/>
    <cellStyle name="HEADING1 2 3 2" xfId="43596"/>
    <cellStyle name="HEADING1 2 3 3" xfId="13948"/>
    <cellStyle name="HEADING1 2 4" xfId="23688"/>
    <cellStyle name="HEADING1 2 5" xfId="8627"/>
    <cellStyle name="HEADING1 2 6" xfId="40416"/>
    <cellStyle name="HEADING1 2_08-07 Consolidated Monthly Operational Report - Office 2003" xfId="18300"/>
    <cellStyle name="HEADING1 20" xfId="20108"/>
    <cellStyle name="HEADING1 20 2" xfId="32849"/>
    <cellStyle name="HEADING1 20 3" xfId="23609"/>
    <cellStyle name="HEADING1 21" xfId="21971"/>
    <cellStyle name="HEADING1 21 2" xfId="3711"/>
    <cellStyle name="HEADING1 21 3" xfId="44859"/>
    <cellStyle name="HEADING1 22" xfId="29937"/>
    <cellStyle name="HEADING1 22 2" xfId="5966"/>
    <cellStyle name="HEADING1 22 3" xfId="35370"/>
    <cellStyle name="HEADING1 23" xfId="4985"/>
    <cellStyle name="HEADING1 23 2" xfId="3301"/>
    <cellStyle name="HEADING1 23 3" xfId="32576"/>
    <cellStyle name="HEADING1 24" xfId="15093"/>
    <cellStyle name="HEADING1 24 2" xfId="7760"/>
    <cellStyle name="HEADING1 24 3" xfId="17920"/>
    <cellStyle name="HEADING1 25" xfId="25077"/>
    <cellStyle name="HEADING1 25 2" xfId="16357"/>
    <cellStyle name="HEADING1 25 3" xfId="6060"/>
    <cellStyle name="HEADING1 26" xfId="47275"/>
    <cellStyle name="HEADING1 26 2" xfId="49683"/>
    <cellStyle name="HEADING1 26 3" xfId="44552"/>
    <cellStyle name="HEADING1 27" xfId="13212"/>
    <cellStyle name="HEADING1 27 2" xfId="46149"/>
    <cellStyle name="HEADING1 27 3" xfId="22212"/>
    <cellStyle name="HEADING1 28" xfId="35206"/>
    <cellStyle name="HEADING1 28 2" xfId="51039"/>
    <cellStyle name="HEADING1 28 3" xfId="8622"/>
    <cellStyle name="HEADING1 29" xfId="16823"/>
    <cellStyle name="HEADING1 29 2" xfId="49761"/>
    <cellStyle name="HEADING1 29 3" xfId="48203"/>
    <cellStyle name="HEADING1 3" xfId="621"/>
    <cellStyle name="HEADING1 3 2" xfId="45294"/>
    <cellStyle name="HEADING1 3 3" xfId="33263"/>
    <cellStyle name="HEADING1 3 4" xfId="35557"/>
    <cellStyle name="HEADING1 30" xfId="45068"/>
    <cellStyle name="HEADING1 30 2" xfId="22307"/>
    <cellStyle name="HEADING1 30 3" xfId="23169"/>
    <cellStyle name="HEADING1 31" xfId="24604"/>
    <cellStyle name="HEADING1 31 2" xfId="40217"/>
    <cellStyle name="HEADING1 31 3" xfId="48331"/>
    <cellStyle name="HEADING1 32" xfId="17472"/>
    <cellStyle name="HEADING1 32 2" xfId="1894"/>
    <cellStyle name="HEADING1 32 3" xfId="5526"/>
    <cellStyle name="HEADING1 33" xfId="14753"/>
    <cellStyle name="HEADING1 33 2" xfId="1398"/>
    <cellStyle name="HEADING1 33 3" xfId="29206"/>
    <cellStyle name="HEADING1 34" xfId="17524"/>
    <cellStyle name="HEADING1 34 2" xfId="27530"/>
    <cellStyle name="HEADING1 34 3" xfId="7443"/>
    <cellStyle name="HEADING1 35" xfId="20521"/>
    <cellStyle name="HEADING1 35 2" xfId="37648"/>
    <cellStyle name="HEADING1 35 3" xfId="11298"/>
    <cellStyle name="HEADING1 36" xfId="42146"/>
    <cellStyle name="HEADING1 36 2" xfId="7335"/>
    <cellStyle name="HEADING1 36 3" xfId="16683"/>
    <cellStyle name="HEADING1 37" xfId="32203"/>
    <cellStyle name="HEADING1 37 2" xfId="8915"/>
    <cellStyle name="HEADING1 37 3" xfId="46381"/>
    <cellStyle name="HEADING1 38" xfId="31906"/>
    <cellStyle name="HEADING1 38 2" xfId="1524"/>
    <cellStyle name="HEADING1 38 3" xfId="33700"/>
    <cellStyle name="HEADING1 39" xfId="6183"/>
    <cellStyle name="HEADING1 39 2" xfId="46920"/>
    <cellStyle name="HEADING1 39 3" xfId="1241"/>
    <cellStyle name="HEADING1 4" xfId="35042"/>
    <cellStyle name="HEADING1 4 2" xfId="5882"/>
    <cellStyle name="HEADING1 4 3" xfId="31454"/>
    <cellStyle name="HEADING1 40" xfId="51822"/>
    <cellStyle name="HEADING1 40 2" xfId="46520"/>
    <cellStyle name="HEADING1 40 3" xfId="34503"/>
    <cellStyle name="HEADING1 41" xfId="9263"/>
    <cellStyle name="HEADING1 41 2" xfId="12037"/>
    <cellStyle name="HEADING1 41 3" xfId="6965"/>
    <cellStyle name="HEADING1 42" xfId="12351"/>
    <cellStyle name="HEADING1 42 2" xfId="24730"/>
    <cellStyle name="HEADING1 42 3" xfId="25736"/>
    <cellStyle name="HEADING1 43" xfId="4818"/>
    <cellStyle name="HEADING1 43 2" xfId="4756"/>
    <cellStyle name="HEADING1 43 3" xfId="27681"/>
    <cellStyle name="HEADING1 44" xfId="36039"/>
    <cellStyle name="HEADING1 44 2" xfId="4312"/>
    <cellStyle name="HEADING1 44 3" xfId="11783"/>
    <cellStyle name="HEADING1 45" xfId="13765"/>
    <cellStyle name="HEADING1 45 2" xfId="38217"/>
    <cellStyle name="HEADING1 45 3" xfId="4561"/>
    <cellStyle name="HEADING1 46" xfId="32327"/>
    <cellStyle name="HEADING1 46 2" xfId="46677"/>
    <cellStyle name="HEADING1 46 3" xfId="40755"/>
    <cellStyle name="HEADING1 47" xfId="49924"/>
    <cellStyle name="HEADING1 47 2" xfId="46587"/>
    <cellStyle name="HEADING1 47 3" xfId="24589"/>
    <cellStyle name="HEADING1 48" xfId="35781"/>
    <cellStyle name="HEADING1 48 2" xfId="31895"/>
    <cellStyle name="HEADING1 48 3" xfId="50485"/>
    <cellStyle name="HEADING1 49" xfId="33918"/>
    <cellStyle name="HEADING1 49 2" xfId="39638"/>
    <cellStyle name="HEADING1 49 3" xfId="40025"/>
    <cellStyle name="HEADING1 5" xfId="46867"/>
    <cellStyle name="HEADING1 5 2" xfId="2790"/>
    <cellStyle name="HEADING1 5 3" xfId="5265"/>
    <cellStyle name="HEADING1 50" xfId="13115"/>
    <cellStyle name="HEADING1 50 2" xfId="30714"/>
    <cellStyle name="HEADING1 50 3" xfId="52024"/>
    <cellStyle name="HEADING1 51" xfId="36608"/>
    <cellStyle name="HEADING1 51 2" xfId="29728"/>
    <cellStyle name="HEADING1 51 3" xfId="47329"/>
    <cellStyle name="HEADING1 52" xfId="35092"/>
    <cellStyle name="HEADING1 52 2" xfId="35305"/>
    <cellStyle name="HEADING1 52 3" xfId="49438"/>
    <cellStyle name="HEADING1 53" xfId="46629"/>
    <cellStyle name="HEADING1 53 2" xfId="4659"/>
    <cellStyle name="HEADING1 53 3" xfId="35495"/>
    <cellStyle name="HEADING1 54" xfId="15321"/>
    <cellStyle name="HEADING1 54 2" xfId="10767"/>
    <cellStyle name="HEADING1 54 3" xfId="30710"/>
    <cellStyle name="HEADING1 55" xfId="7391"/>
    <cellStyle name="HEADING1 55 2" xfId="45155"/>
    <cellStyle name="HEADING1 55 3" xfId="52194"/>
    <cellStyle name="HEADING1 56" xfId="11893"/>
    <cellStyle name="HEADING1 56 2" xfId="39997"/>
    <cellStyle name="HEADING1 56 3" xfId="44710"/>
    <cellStyle name="HEADING1 57" xfId="40677"/>
    <cellStyle name="HEADING1 57 2" xfId="16533"/>
    <cellStyle name="HEADING1 57 3" xfId="36730"/>
    <cellStyle name="HEADING1 58" xfId="20970"/>
    <cellStyle name="HEADING1 58 2" xfId="25870"/>
    <cellStyle name="HEADING1 58 3" xfId="32383"/>
    <cellStyle name="HEADING1 59" xfId="17964"/>
    <cellStyle name="HEADING1 59 2" xfId="44025"/>
    <cellStyle name="HEADING1 59 3" xfId="20985"/>
    <cellStyle name="HEADING1 6" xfId="21134"/>
    <cellStyle name="HEADING1 6 2" xfId="52335"/>
    <cellStyle name="HEADING1 6 3" xfId="40334"/>
    <cellStyle name="HEADING1 60" xfId="16183"/>
    <cellStyle name="HEADING1 60 2" xfId="39758"/>
    <cellStyle name="HEADING1 60 3" xfId="44685"/>
    <cellStyle name="HEADING1 61" xfId="52388"/>
    <cellStyle name="HEADING1 61 2" xfId="43353"/>
    <cellStyle name="HEADING1 61 3" xfId="51313"/>
    <cellStyle name="Heading1 62" xfId="48012"/>
    <cellStyle name="Heading1 63" xfId="32226"/>
    <cellStyle name="Heading1 64" xfId="22577"/>
    <cellStyle name="HEADING1 65" xfId="47617"/>
    <cellStyle name="HEADING1 66" xfId="20095"/>
    <cellStyle name="HEADING1 67" xfId="6234"/>
    <cellStyle name="HEADING1 7" xfId="22197"/>
    <cellStyle name="HEADING1 7 2" xfId="44772"/>
    <cellStyle name="HEADING1 7 3" xfId="38483"/>
    <cellStyle name="HEADING1 8" xfId="35628"/>
    <cellStyle name="HEADING1 8 2" xfId="22482"/>
    <cellStyle name="HEADING1 8 3" xfId="47092"/>
    <cellStyle name="HEADING1 9" xfId="25830"/>
    <cellStyle name="HEADING1 9 2" xfId="7968"/>
    <cellStyle name="HEADING1 9 3" xfId="41310"/>
    <cellStyle name="Heading1_1) Waterfall Graph OPEX Plant" xfId="45148"/>
    <cellStyle name="Heading2" xfId="17353"/>
    <cellStyle name="HEADING2 10" xfId="41340"/>
    <cellStyle name="HEADING2 10 2" xfId="25347"/>
    <cellStyle name="HEADING2 10 3" xfId="41100"/>
    <cellStyle name="HEADING2 11" xfId="32007"/>
    <cellStyle name="HEADING2 11 2" xfId="43594"/>
    <cellStyle name="HEADING2 11 3" xfId="45693"/>
    <cellStyle name="HEADING2 12" xfId="25491"/>
    <cellStyle name="HEADING2 12 2" xfId="44215"/>
    <cellStyle name="HEADING2 12 3" xfId="44244"/>
    <cellStyle name="HEADING2 13" xfId="14324"/>
    <cellStyle name="HEADING2 13 2" xfId="23168"/>
    <cellStyle name="HEADING2 13 3" xfId="16563"/>
    <cellStyle name="HEADING2 14" xfId="51910"/>
    <cellStyle name="HEADING2 14 2" xfId="28344"/>
    <cellStyle name="HEADING2 14 3" xfId="41210"/>
    <cellStyle name="HEADING2 15" xfId="48288"/>
    <cellStyle name="HEADING2 15 2" xfId="22831"/>
    <cellStyle name="HEADING2 15 3" xfId="23786"/>
    <cellStyle name="HEADING2 16" xfId="19607"/>
    <cellStyle name="HEADING2 16 2" xfId="9967"/>
    <cellStyle name="HEADING2 16 3" xfId="13003"/>
    <cellStyle name="HEADING2 17" xfId="2117"/>
    <cellStyle name="HEADING2 17 2" xfId="37357"/>
    <cellStyle name="HEADING2 17 3" xfId="2511"/>
    <cellStyle name="HEADING2 18" xfId="39334"/>
    <cellStyle name="HEADING2 18 2" xfId="41030"/>
    <cellStyle name="HEADING2 18 3" xfId="37081"/>
    <cellStyle name="HEADING2 19" xfId="52403"/>
    <cellStyle name="HEADING2 19 2" xfId="35439"/>
    <cellStyle name="HEADING2 19 3" xfId="36729"/>
    <cellStyle name="HEADING2 2" xfId="9089"/>
    <cellStyle name="HEADING2 2 2" xfId="7439"/>
    <cellStyle name="HEADING2 2 2 2" xfId="25480"/>
    <cellStyle name="HEADING2 2 2 2 2" xfId="26907"/>
    <cellStyle name="HEADING2 2 2 2 3" xfId="47265"/>
    <cellStyle name="HEADING2 2 2 3" xfId="14401"/>
    <cellStyle name="HEADING2 2 2 4" xfId="43220"/>
    <cellStyle name="HEADING2 2 2 5" xfId="30893"/>
    <cellStyle name="HEADING2 2 3" xfId="6695"/>
    <cellStyle name="HEADING2 2 3 2" xfId="14993"/>
    <cellStyle name="HEADING2 2 3 3" xfId="30189"/>
    <cellStyle name="HEADING2 2 4" xfId="29852"/>
    <cellStyle name="HEADING2 2 5" xfId="12474"/>
    <cellStyle name="HEADING2 2 6" xfId="13442"/>
    <cellStyle name="HEADING2 2_08-07 Consolidated Monthly Operational Report - Office 2003" xfId="23099"/>
    <cellStyle name="HEADING2 20" xfId="24411"/>
    <cellStyle name="HEADING2 20 2" xfId="47173"/>
    <cellStyle name="HEADING2 20 3" xfId="43863"/>
    <cellStyle name="HEADING2 21" xfId="47431"/>
    <cellStyle name="HEADING2 21 2" xfId="7329"/>
    <cellStyle name="HEADING2 21 3" xfId="45504"/>
    <cellStyle name="HEADING2 22" xfId="15633"/>
    <cellStyle name="HEADING2 22 2" xfId="43802"/>
    <cellStyle name="HEADING2 22 3" xfId="4720"/>
    <cellStyle name="HEADING2 23" xfId="23995"/>
    <cellStyle name="HEADING2 23 2" xfId="16457"/>
    <cellStyle name="HEADING2 23 3" xfId="28979"/>
    <cellStyle name="HEADING2 24" xfId="50707"/>
    <cellStyle name="HEADING2 24 2" xfId="24656"/>
    <cellStyle name="HEADING2 24 3" xfId="16996"/>
    <cellStyle name="HEADING2 25" xfId="15092"/>
    <cellStyle name="HEADING2 25 2" xfId="28011"/>
    <cellStyle name="HEADING2 25 3" xfId="15745"/>
    <cellStyle name="HEADING2 26" xfId="29475"/>
    <cellStyle name="HEADING2 26 2" xfId="28207"/>
    <cellStyle name="HEADING2 26 3" xfId="12492"/>
    <cellStyle name="HEADING2 27" xfId="44657"/>
    <cellStyle name="HEADING2 27 2" xfId="34681"/>
    <cellStyle name="HEADING2 27 3" xfId="31355"/>
    <cellStyle name="HEADING2 28" xfId="13127"/>
    <cellStyle name="HEADING2 28 2" xfId="43913"/>
    <cellStyle name="HEADING2 28 3" xfId="5692"/>
    <cellStyle name="HEADING2 29" xfId="36112"/>
    <cellStyle name="HEADING2 29 2" xfId="42478"/>
    <cellStyle name="HEADING2 29 3" xfId="19156"/>
    <cellStyle name="HEADING2 3" xfId="33722"/>
    <cellStyle name="HEADING2 3 2" xfId="19593"/>
    <cellStyle name="HEADING2 3 3" xfId="4481"/>
    <cellStyle name="HEADING2 3 4" xfId="28017"/>
    <cellStyle name="HEADING2 30" xfId="11797"/>
    <cellStyle name="HEADING2 30 2" xfId="14101"/>
    <cellStyle name="HEADING2 30 3" xfId="17979"/>
    <cellStyle name="HEADING2 31" xfId="46539"/>
    <cellStyle name="HEADING2 31 2" xfId="10583"/>
    <cellStyle name="HEADING2 31 3" xfId="22087"/>
    <cellStyle name="HEADING2 32" xfId="49713"/>
    <cellStyle name="HEADING2 32 2" xfId="21880"/>
    <cellStyle name="HEADING2 32 3" xfId="45052"/>
    <cellStyle name="HEADING2 33" xfId="16738"/>
    <cellStyle name="HEADING2 33 2" xfId="50318"/>
    <cellStyle name="HEADING2 33 3" xfId="33340"/>
    <cellStyle name="HEADING2 34" xfId="11114"/>
    <cellStyle name="HEADING2 34 2" xfId="16494"/>
    <cellStyle name="HEADING2 34 3" xfId="22124"/>
    <cellStyle name="HEADING2 35" xfId="9956"/>
    <cellStyle name="HEADING2 35 2" xfId="28287"/>
    <cellStyle name="HEADING2 35 3" xfId="10316"/>
    <cellStyle name="HEADING2 36" xfId="34023"/>
    <cellStyle name="HEADING2 36 2" xfId="18415"/>
    <cellStyle name="HEADING2 36 3" xfId="29087"/>
    <cellStyle name="HEADING2 37" xfId="52688"/>
    <cellStyle name="HEADING2 37 2" xfId="1182"/>
    <cellStyle name="HEADING2 37 3" xfId="26839"/>
    <cellStyle name="HEADING2 38" xfId="24142"/>
    <cellStyle name="HEADING2 38 2" xfId="10651"/>
    <cellStyle name="HEADING2 38 3" xfId="34423"/>
    <cellStyle name="HEADING2 39" xfId="11107"/>
    <cellStyle name="HEADING2 39 2" xfId="39046"/>
    <cellStyle name="HEADING2 39 3" xfId="19314"/>
    <cellStyle name="HEADING2 4" xfId="9731"/>
    <cellStyle name="HEADING2 4 2" xfId="13342"/>
    <cellStyle name="HEADING2 4 3" xfId="11749"/>
    <cellStyle name="HEADING2 40" xfId="19699"/>
    <cellStyle name="HEADING2 40 2" xfId="30677"/>
    <cellStyle name="HEADING2 40 3" xfId="32512"/>
    <cellStyle name="HEADING2 41" xfId="39102"/>
    <cellStyle name="HEADING2 41 2" xfId="4673"/>
    <cellStyle name="HEADING2 41 3" xfId="53311"/>
    <cellStyle name="HEADING2 42" xfId="31752"/>
    <cellStyle name="HEADING2 42 2" xfId="41769"/>
    <cellStyle name="HEADING2 42 3" xfId="25283"/>
    <cellStyle name="HEADING2 43" xfId="32754"/>
    <cellStyle name="HEADING2 43 2" xfId="6530"/>
    <cellStyle name="HEADING2 43 3" xfId="4246"/>
    <cellStyle name="HEADING2 44" xfId="10349"/>
    <cellStyle name="HEADING2 44 2" xfId="40632"/>
    <cellStyle name="HEADING2 44 3" xfId="51547"/>
    <cellStyle name="HEADING2 45" xfId="43301"/>
    <cellStyle name="HEADING2 45 2" xfId="49965"/>
    <cellStyle name="HEADING2 45 3" xfId="14808"/>
    <cellStyle name="HEADING2 46" xfId="25838"/>
    <cellStyle name="HEADING2 46 2" xfId="2464"/>
    <cellStyle name="HEADING2 46 3" xfId="14080"/>
    <cellStyle name="HEADING2 47" xfId="33821"/>
    <cellStyle name="HEADING2 47 2" xfId="44309"/>
    <cellStyle name="HEADING2 47 3" xfId="5177"/>
    <cellStyle name="HEADING2 48" xfId="23926"/>
    <cellStyle name="HEADING2 48 2" xfId="7160"/>
    <cellStyle name="HEADING2 48 3" xfId="13196"/>
    <cellStyle name="HEADING2 49" xfId="19840"/>
    <cellStyle name="HEADING2 49 2" xfId="9619"/>
    <cellStyle name="HEADING2 49 3" xfId="11850"/>
    <cellStyle name="HEADING2 5" xfId="28856"/>
    <cellStyle name="HEADING2 5 2" xfId="51030"/>
    <cellStyle name="HEADING2 5 3" xfId="2991"/>
    <cellStyle name="HEADING2 50" xfId="15434"/>
    <cellStyle name="HEADING2 50 2" xfId="30201"/>
    <cellStyle name="HEADING2 50 3" xfId="42432"/>
    <cellStyle name="HEADING2 51" xfId="47932"/>
    <cellStyle name="HEADING2 51 2" xfId="7159"/>
    <cellStyle name="HEADING2 51 3" xfId="14447"/>
    <cellStyle name="HEADING2 52" xfId="52957"/>
    <cellStyle name="HEADING2 52 2" xfId="22391"/>
    <cellStyle name="HEADING2 52 3" xfId="1360"/>
    <cellStyle name="HEADING2 53" xfId="21753"/>
    <cellStyle name="HEADING2 53 2" xfId="23863"/>
    <cellStyle name="HEADING2 53 3" xfId="10949"/>
    <cellStyle name="HEADING2 54" xfId="13432"/>
    <cellStyle name="HEADING2 54 2" xfId="13744"/>
    <cellStyle name="HEADING2 54 3" xfId="4661"/>
    <cellStyle name="HEADING2 55" xfId="6656"/>
    <cellStyle name="HEADING2 55 2" xfId="25403"/>
    <cellStyle name="HEADING2 55 3" xfId="35897"/>
    <cellStyle name="HEADING2 56" xfId="27192"/>
    <cellStyle name="HEADING2 56 2" xfId="41127"/>
    <cellStyle name="HEADING2 56 3" xfId="6012"/>
    <cellStyle name="HEADING2 57" xfId="26751"/>
    <cellStyle name="HEADING2 57 2" xfId="26517"/>
    <cellStyle name="HEADING2 57 3" xfId="3438"/>
    <cellStyle name="HEADING2 58" xfId="13125"/>
    <cellStyle name="HEADING2 58 2" xfId="47460"/>
    <cellStyle name="HEADING2 58 3" xfId="18086"/>
    <cellStyle name="HEADING2 59" xfId="4811"/>
    <cellStyle name="HEADING2 59 2" xfId="19435"/>
    <cellStyle name="HEADING2 59 3" xfId="43665"/>
    <cellStyle name="HEADING2 6" xfId="50174"/>
    <cellStyle name="HEADING2 6 2" xfId="42115"/>
    <cellStyle name="HEADING2 6 3" xfId="37207"/>
    <cellStyle name="HEADING2 60" xfId="20477"/>
    <cellStyle name="HEADING2 60 2" xfId="34673"/>
    <cellStyle name="HEADING2 60 3" xfId="20417"/>
    <cellStyle name="HEADING2 61" xfId="23962"/>
    <cellStyle name="HEADING2 61 2" xfId="6070"/>
    <cellStyle name="HEADING2 61 3" xfId="12158"/>
    <cellStyle name="Heading2 62" xfId="23224"/>
    <cellStyle name="Heading2 63" xfId="29429"/>
    <cellStyle name="Heading2 64" xfId="44703"/>
    <cellStyle name="HEADING2 65" xfId="2643"/>
    <cellStyle name="HEADING2 66" xfId="13867"/>
    <cellStyle name="HEADING2 67" xfId="21622"/>
    <cellStyle name="HEADING2 7" xfId="11987"/>
    <cellStyle name="HEADING2 7 2" xfId="24159"/>
    <cellStyle name="HEADING2 7 3" xfId="3774"/>
    <cellStyle name="HEADING2 8" xfId="3943"/>
    <cellStyle name="HEADING2 8 2" xfId="37093"/>
    <cellStyle name="HEADING2 8 3" xfId="31722"/>
    <cellStyle name="HEADING2 9" xfId="2802"/>
    <cellStyle name="HEADING2 9 2" xfId="17351"/>
    <cellStyle name="HEADING2 9 3" xfId="6463"/>
    <cellStyle name="Heading2_1) Waterfall Graph OPEX Plant" xfId="6582"/>
    <cellStyle name="Heading3" xfId="9698"/>
    <cellStyle name="Heading3 10" xfId="44510"/>
    <cellStyle name="Heading3 10 2" xfId="6392"/>
    <cellStyle name="Heading3 10 3" xfId="23160"/>
    <cellStyle name="Heading3 11" xfId="3621"/>
    <cellStyle name="Heading3 11 2" xfId="10924"/>
    <cellStyle name="Heading3 11 3" xfId="21835"/>
    <cellStyle name="Heading3 12" xfId="13316"/>
    <cellStyle name="Heading3 12 2" xfId="24681"/>
    <cellStyle name="Heading3 12 3" xfId="11165"/>
    <cellStyle name="Heading3 13" xfId="15967"/>
    <cellStyle name="Heading3 13 2" xfId="27315"/>
    <cellStyle name="Heading3 13 3" xfId="13688"/>
    <cellStyle name="Heading3 14" xfId="6109"/>
    <cellStyle name="Heading3 14 2" xfId="48703"/>
    <cellStyle name="Heading3 14 3" xfId="38974"/>
    <cellStyle name="Heading3 15" xfId="26689"/>
    <cellStyle name="Heading3 15 2" xfId="38175"/>
    <cellStyle name="Heading3 15 3" xfId="21906"/>
    <cellStyle name="Heading3 16" xfId="13210"/>
    <cellStyle name="Heading3 16 2" xfId="39134"/>
    <cellStyle name="Heading3 16 3" xfId="25506"/>
    <cellStyle name="Heading3 17" xfId="39348"/>
    <cellStyle name="Heading3 17 2" xfId="50728"/>
    <cellStyle name="Heading3 17 3" xfId="42923"/>
    <cellStyle name="Heading3 18" xfId="8040"/>
    <cellStyle name="Heading3 18 2" xfId="18698"/>
    <cellStyle name="Heading3 18 3" xfId="19624"/>
    <cellStyle name="Heading3 19" xfId="15666"/>
    <cellStyle name="Heading3 19 2" xfId="50516"/>
    <cellStyle name="Heading3 19 3" xfId="40321"/>
    <cellStyle name="Heading3 2" xfId="15514"/>
    <cellStyle name="Heading3 2 2" xfId="19023"/>
    <cellStyle name="Heading3 2 2 2" xfId="18956"/>
    <cellStyle name="Heading3 2 2 3" xfId="51165"/>
    <cellStyle name="Heading3 2 3" xfId="51589"/>
    <cellStyle name="Heading3 2 4" xfId="10776"/>
    <cellStyle name="Heading3 2 5" xfId="48292"/>
    <cellStyle name="Heading3 20" xfId="53051"/>
    <cellStyle name="Heading3 20 2" xfId="20883"/>
    <cellStyle name="Heading3 20 3" xfId="2103"/>
    <cellStyle name="Heading3 21" xfId="50493"/>
    <cellStyle name="Heading3 21 2" xfId="38277"/>
    <cellStyle name="Heading3 21 3" xfId="25879"/>
    <cellStyle name="Heading3 22" xfId="26227"/>
    <cellStyle name="Heading3 22 2" xfId="48987"/>
    <cellStyle name="Heading3 22 3" xfId="559"/>
    <cellStyle name="Heading3 23" xfId="4484"/>
    <cellStyle name="Heading3 23 2" xfId="31255"/>
    <cellStyle name="Heading3 23 3" xfId="30217"/>
    <cellStyle name="Heading3 24" xfId="17158"/>
    <cellStyle name="Heading3 24 2" xfId="22224"/>
    <cellStyle name="Heading3 24 3" xfId="3304"/>
    <cellStyle name="Heading3 25" xfId="50379"/>
    <cellStyle name="Heading3 25 2" xfId="31743"/>
    <cellStyle name="Heading3 25 3" xfId="18821"/>
    <cellStyle name="Heading3 26" xfId="42808"/>
    <cellStyle name="Heading3 26 2" xfId="30393"/>
    <cellStyle name="Heading3 26 3" xfId="51360"/>
    <cellStyle name="Heading3 27" xfId="26386"/>
    <cellStyle name="Heading3 27 2" xfId="53308"/>
    <cellStyle name="Heading3 27 3" xfId="13643"/>
    <cellStyle name="Heading3 28" xfId="49934"/>
    <cellStyle name="Heading3 28 2" xfId="39550"/>
    <cellStyle name="Heading3 28 3" xfId="24203"/>
    <cellStyle name="Heading3 29" xfId="52773"/>
    <cellStyle name="Heading3 29 2" xfId="10914"/>
    <cellStyle name="Heading3 29 3" xfId="18990"/>
    <cellStyle name="Heading3 3" xfId="32682"/>
    <cellStyle name="Heading3 3 2" xfId="11010"/>
    <cellStyle name="Heading3 3 3" xfId="47297"/>
    <cellStyle name="Heading3 3 4" xfId="12908"/>
    <cellStyle name="Heading3 30" xfId="18268"/>
    <cellStyle name="Heading3 30 2" xfId="46121"/>
    <cellStyle name="Heading3 30 3" xfId="4502"/>
    <cellStyle name="Heading3 31" xfId="12571"/>
    <cellStyle name="Heading3 31 2" xfId="12220"/>
    <cellStyle name="Heading3 31 3" xfId="9275"/>
    <cellStyle name="Heading3 32" xfId="3885"/>
    <cellStyle name="Heading3 32 2" xfId="23658"/>
    <cellStyle name="Heading3 32 3" xfId="14716"/>
    <cellStyle name="Heading3 33" xfId="10188"/>
    <cellStyle name="Heading3 33 2" xfId="13702"/>
    <cellStyle name="Heading3 33 3" xfId="38506"/>
    <cellStyle name="Heading3 34" xfId="18611"/>
    <cellStyle name="Heading3 34 2" xfId="659"/>
    <cellStyle name="Heading3 34 3" xfId="28797"/>
    <cellStyle name="Heading3 35" xfId="27880"/>
    <cellStyle name="Heading3 35 2" xfId="38621"/>
    <cellStyle name="Heading3 35 3" xfId="44170"/>
    <cellStyle name="Heading3 36" xfId="1806"/>
    <cellStyle name="Heading3 36 2" xfId="14540"/>
    <cellStyle name="Heading3 36 3" xfId="13776"/>
    <cellStyle name="Heading3 37" xfId="39266"/>
    <cellStyle name="Heading3 37 2" xfId="8442"/>
    <cellStyle name="Heading3 37 3" xfId="42982"/>
    <cellStyle name="Heading3 38" xfId="30369"/>
    <cellStyle name="Heading3 38 2" xfId="19549"/>
    <cellStyle name="Heading3 38 3" xfId="43158"/>
    <cellStyle name="Heading3 39" xfId="37086"/>
    <cellStyle name="Heading3 39 2" xfId="299"/>
    <cellStyle name="Heading3 39 3" xfId="33788"/>
    <cellStyle name="Heading3 4" xfId="20805"/>
    <cellStyle name="Heading3 4 2" xfId="42577"/>
    <cellStyle name="Heading3 4 3" xfId="22109"/>
    <cellStyle name="Heading3 40" xfId="52279"/>
    <cellStyle name="Heading3 40 2" xfId="21183"/>
    <cellStyle name="Heading3 40 3" xfId="32126"/>
    <cellStyle name="Heading3 41" xfId="18335"/>
    <cellStyle name="Heading3 41 2" xfId="10384"/>
    <cellStyle name="Heading3 41 3" xfId="13052"/>
    <cellStyle name="Heading3 42" xfId="46097"/>
    <cellStyle name="Heading3 42 2" xfId="41864"/>
    <cellStyle name="Heading3 42 3" xfId="2162"/>
    <cellStyle name="Heading3 43" xfId="42732"/>
    <cellStyle name="Heading3 43 2" xfId="45599"/>
    <cellStyle name="Heading3 43 3" xfId="41117"/>
    <cellStyle name="Heading3 44" xfId="42655"/>
    <cellStyle name="Heading3 44 2" xfId="39853"/>
    <cellStyle name="Heading3 44 3" xfId="22584"/>
    <cellStyle name="Heading3 45" xfId="11313"/>
    <cellStyle name="Heading3 45 2" xfId="17563"/>
    <cellStyle name="Heading3 45 3" xfId="36850"/>
    <cellStyle name="Heading3 46" xfId="42910"/>
    <cellStyle name="Heading3 46 2" xfId="2719"/>
    <cellStyle name="Heading3 46 3" xfId="37364"/>
    <cellStyle name="Heading3 47" xfId="4274"/>
    <cellStyle name="Heading3 47 2" xfId="3632"/>
    <cellStyle name="Heading3 47 3" xfId="6727"/>
    <cellStyle name="Heading3 48" xfId="12795"/>
    <cellStyle name="Heading3 48 2" xfId="14893"/>
    <cellStyle name="Heading3 48 3" xfId="20743"/>
    <cellStyle name="Heading3 49" xfId="16445"/>
    <cellStyle name="Heading3 49 2" xfId="21049"/>
    <cellStyle name="Heading3 49 3" xfId="1429"/>
    <cellStyle name="Heading3 5" xfId="24269"/>
    <cellStyle name="Heading3 5 2" xfId="29280"/>
    <cellStyle name="Heading3 5 3" xfId="26650"/>
    <cellStyle name="Heading3 50" xfId="47571"/>
    <cellStyle name="Heading3 51" xfId="38281"/>
    <cellStyle name="Heading3 52" xfId="11220"/>
    <cellStyle name="Heading3 6" xfId="7593"/>
    <cellStyle name="Heading3 6 2" xfId="10786"/>
    <cellStyle name="Heading3 6 3" xfId="26299"/>
    <cellStyle name="Heading3 7" xfId="11004"/>
    <cellStyle name="Heading3 7 2" xfId="7298"/>
    <cellStyle name="Heading3 7 3" xfId="34207"/>
    <cellStyle name="Heading3 8" xfId="13850"/>
    <cellStyle name="Heading3 8 2" xfId="52153"/>
    <cellStyle name="Heading3 8 3" xfId="22176"/>
    <cellStyle name="Heading3 9" xfId="29199"/>
    <cellStyle name="Heading3 9 2" xfId="33945"/>
    <cellStyle name="Heading3 9 3" xfId="34096"/>
    <cellStyle name="Heading3_08-07 Consolidated Monthly Operational Report - Office 2003" xfId="15410"/>
    <cellStyle name="Heading4" xfId="27606"/>
    <cellStyle name="Heading4 10" xfId="36172"/>
    <cellStyle name="Heading4 10 2" xfId="24474"/>
    <cellStyle name="Heading4 10 3" xfId="19271"/>
    <cellStyle name="Heading4 11" xfId="23428"/>
    <cellStyle name="Heading4 11 2" xfId="42854"/>
    <cellStyle name="Heading4 11 3" xfId="31954"/>
    <cellStyle name="Heading4 12" xfId="47745"/>
    <cellStyle name="Heading4 12 2" xfId="11857"/>
    <cellStyle name="Heading4 12 3" xfId="20864"/>
    <cellStyle name="Heading4 13" xfId="11334"/>
    <cellStyle name="Heading4 13 2" xfId="33789"/>
    <cellStyle name="Heading4 13 3" xfId="4935"/>
    <cellStyle name="Heading4 14" xfId="36254"/>
    <cellStyle name="Heading4 14 2" xfId="18338"/>
    <cellStyle name="Heading4 14 3" xfId="5361"/>
    <cellStyle name="Heading4 15" xfId="27684"/>
    <cellStyle name="Heading4 15 2" xfId="17499"/>
    <cellStyle name="Heading4 15 3" xfId="1658"/>
    <cellStyle name="Heading4 16" xfId="48110"/>
    <cellStyle name="Heading4 16 2" xfId="7107"/>
    <cellStyle name="Heading4 16 3" xfId="50430"/>
    <cellStyle name="Heading4 17" xfId="10442"/>
    <cellStyle name="Heading4 17 2" xfId="34175"/>
    <cellStyle name="Heading4 17 3" xfId="29721"/>
    <cellStyle name="Heading4 18" xfId="42467"/>
    <cellStyle name="Heading4 18 2" xfId="19895"/>
    <cellStyle name="Heading4 18 3" xfId="38739"/>
    <cellStyle name="Heading4 19" xfId="7485"/>
    <cellStyle name="Heading4 19 2" xfId="45108"/>
    <cellStyle name="Heading4 19 3" xfId="1597"/>
    <cellStyle name="Heading4 2" xfId="3091"/>
    <cellStyle name="Heading4 2 2" xfId="11539"/>
    <cellStyle name="Heading4 2 2 2" xfId="45122"/>
    <cellStyle name="Heading4 2 2 3" xfId="18656"/>
    <cellStyle name="Heading4 2 3" xfId="22622"/>
    <cellStyle name="Heading4 2 4" xfId="29207"/>
    <cellStyle name="Heading4 20" xfId="4224"/>
    <cellStyle name="Heading4 20 2" xfId="45905"/>
    <cellStyle name="Heading4 20 3" xfId="46208"/>
    <cellStyle name="Heading4 21" xfId="4713"/>
    <cellStyle name="Heading4 21 2" xfId="28426"/>
    <cellStyle name="Heading4 21 3" xfId="16224"/>
    <cellStyle name="Heading4 22" xfId="17299"/>
    <cellStyle name="Heading4 22 2" xfId="15982"/>
    <cellStyle name="Heading4 22 3" xfId="45500"/>
    <cellStyle name="Heading4 23" xfId="35796"/>
    <cellStyle name="Heading4 23 2" xfId="21717"/>
    <cellStyle name="Heading4 23 3" xfId="35116"/>
    <cellStyle name="Heading4 24" xfId="43718"/>
    <cellStyle name="Heading4 24 2" xfId="51794"/>
    <cellStyle name="Heading4 24 3" xfId="16077"/>
    <cellStyle name="Heading4 25" xfId="22192"/>
    <cellStyle name="Heading4 25 2" xfId="52123"/>
    <cellStyle name="Heading4 25 3" xfId="38644"/>
    <cellStyle name="Heading4 26" xfId="30219"/>
    <cellStyle name="Heading4 26 2" xfId="27262"/>
    <cellStyle name="Heading4 26 3" xfId="18827"/>
    <cellStyle name="Heading4 27" xfId="40460"/>
    <cellStyle name="Heading4 27 2" xfId="35867"/>
    <cellStyle name="Heading4 27 3" xfId="27817"/>
    <cellStyle name="Heading4 28" xfId="9792"/>
    <cellStyle name="Heading4 28 2" xfId="38317"/>
    <cellStyle name="Heading4 28 3" xfId="51086"/>
    <cellStyle name="Heading4 29" xfId="49578"/>
    <cellStyle name="Heading4 29 2" xfId="8267"/>
    <cellStyle name="Heading4 29 3" xfId="42039"/>
    <cellStyle name="Heading4 3" xfId="23826"/>
    <cellStyle name="Heading4 3 2" xfId="52056"/>
    <cellStyle name="Heading4 3 3" xfId="35958"/>
    <cellStyle name="Heading4 30" xfId="53200"/>
    <cellStyle name="Heading4 30 2" xfId="17644"/>
    <cellStyle name="Heading4 30 3" xfId="40756"/>
    <cellStyle name="Heading4 31" xfId="10588"/>
    <cellStyle name="Heading4 31 2" xfId="41609"/>
    <cellStyle name="Heading4 31 3" xfId="53203"/>
    <cellStyle name="Heading4 32" xfId="35133"/>
    <cellStyle name="Heading4 32 2" xfId="30492"/>
    <cellStyle name="Heading4 32 3" xfId="50715"/>
    <cellStyle name="Heading4 33" xfId="6906"/>
    <cellStyle name="Heading4 33 2" xfId="21854"/>
    <cellStyle name="Heading4 33 3" xfId="48946"/>
    <cellStyle name="Heading4 34" xfId="6139"/>
    <cellStyle name="Heading4 34 2" xfId="42370"/>
    <cellStyle name="Heading4 34 3" xfId="18245"/>
    <cellStyle name="Heading4 35" xfId="25801"/>
    <cellStyle name="Heading4 35 2" xfId="12185"/>
    <cellStyle name="Heading4 35 3" xfId="13535"/>
    <cellStyle name="Heading4 36" xfId="21690"/>
    <cellStyle name="Heading4 36 2" xfId="23615"/>
    <cellStyle name="Heading4 36 3" xfId="76"/>
    <cellStyle name="Heading4 37" xfId="25291"/>
    <cellStyle name="Heading4 37 2" xfId="32962"/>
    <cellStyle name="Heading4 37 3" xfId="48363"/>
    <cellStyle name="Heading4 38" xfId="39254"/>
    <cellStyle name="Heading4 38 2" xfId="37953"/>
    <cellStyle name="Heading4 38 3" xfId="31297"/>
    <cellStyle name="Heading4 39" xfId="19693"/>
    <cellStyle name="Heading4 39 2" xfId="17535"/>
    <cellStyle name="Heading4 39 3" xfId="21633"/>
    <cellStyle name="Heading4 4" xfId="12520"/>
    <cellStyle name="Heading4 4 2" xfId="5568"/>
    <cellStyle name="Heading4 4 3" xfId="3813"/>
    <cellStyle name="Heading4 40" xfId="43840"/>
    <cellStyle name="Heading4 40 2" xfId="9725"/>
    <cellStyle name="Heading4 40 3" xfId="9209"/>
    <cellStyle name="Heading4 41" xfId="21009"/>
    <cellStyle name="Heading4 41 2" xfId="26989"/>
    <cellStyle name="Heading4 41 3" xfId="20220"/>
    <cellStyle name="Heading4 42" xfId="5129"/>
    <cellStyle name="Heading4 42 2" xfId="49410"/>
    <cellStyle name="Heading4 42 3" xfId="42117"/>
    <cellStyle name="Heading4 43" xfId="49345"/>
    <cellStyle name="Heading4 43 2" xfId="25612"/>
    <cellStyle name="Heading4 43 3" xfId="22673"/>
    <cellStyle name="Heading4 44" xfId="53091"/>
    <cellStyle name="Heading4 44 2" xfId="49603"/>
    <cellStyle name="Heading4 44 3" xfId="18626"/>
    <cellStyle name="Heading4 45" xfId="36379"/>
    <cellStyle name="Heading4 45 2" xfId="51540"/>
    <cellStyle name="Heading4 45 3" xfId="21514"/>
    <cellStyle name="Heading4 46" xfId="45260"/>
    <cellStyle name="Heading4 46 2" xfId="52953"/>
    <cellStyle name="Heading4 46 3" xfId="13255"/>
    <cellStyle name="Heading4 47" xfId="40157"/>
    <cellStyle name="Heading4 47 2" xfId="45810"/>
    <cellStyle name="Heading4 47 3" xfId="26280"/>
    <cellStyle name="Heading4 48" xfId="3024"/>
    <cellStyle name="Heading4 49" xfId="29895"/>
    <cellStyle name="Heading4 5" xfId="37124"/>
    <cellStyle name="Heading4 5 2" xfId="44476"/>
    <cellStyle name="Heading4 5 3" xfId="35426"/>
    <cellStyle name="Heading4 50" xfId="15001"/>
    <cellStyle name="Heading4 6" xfId="28970"/>
    <cellStyle name="Heading4 6 2" xfId="19219"/>
    <cellStyle name="Heading4 6 3" xfId="5567"/>
    <cellStyle name="Heading4 7" xfId="26130"/>
    <cellStyle name="Heading4 7 2" xfId="39966"/>
    <cellStyle name="Heading4 7 3" xfId="39775"/>
    <cellStyle name="Heading4 8" xfId="1945"/>
    <cellStyle name="Heading4 8 2" xfId="14812"/>
    <cellStyle name="Heading4 8 3" xfId="341"/>
    <cellStyle name="Heading4 9" xfId="28305"/>
    <cellStyle name="Heading4 9 2" xfId="26953"/>
    <cellStyle name="Heading4 9 3" xfId="12787"/>
    <cellStyle name="Heading4_Cash Cost Real vrs. Budget" xfId="15123"/>
    <cellStyle name="HeadingMerged" xfId="10536"/>
    <cellStyle name="HeadingMerged 2" xfId="31671"/>
    <cellStyle name="HeadingMerged 2 2" xfId="16041"/>
    <cellStyle name="HeadingMerged 2 3" xfId="22183"/>
    <cellStyle name="HeadingMerged 3" xfId="361"/>
    <cellStyle name="HeadingMerged 4" xfId="7748"/>
    <cellStyle name="HEADINGS" xfId="30546"/>
    <cellStyle name="HEADINGS 10" xfId="4091"/>
    <cellStyle name="HEADINGS 10 2" xfId="52034"/>
    <cellStyle name="HEADINGS 10 3" xfId="32931"/>
    <cellStyle name="HEADINGS 11" xfId="12735"/>
    <cellStyle name="HEADINGS 11 2" xfId="48350"/>
    <cellStyle name="HEADINGS 11 3" xfId="38702"/>
    <cellStyle name="HEADINGS 12" xfId="13874"/>
    <cellStyle name="HEADINGS 12 2" xfId="2496"/>
    <cellStyle name="HEADINGS 12 3" xfId="15243"/>
    <cellStyle name="HEADINGS 13" xfId="44729"/>
    <cellStyle name="HEADINGS 13 2" xfId="9963"/>
    <cellStyle name="HEADINGS 13 3" xfId="5802"/>
    <cellStyle name="HEADINGS 14" xfId="2545"/>
    <cellStyle name="HEADINGS 14 2" xfId="40112"/>
    <cellStyle name="HEADINGS 14 3" xfId="38010"/>
    <cellStyle name="HEADINGS 15" xfId="37806"/>
    <cellStyle name="HEADINGS 15 2" xfId="38806"/>
    <cellStyle name="HEADINGS 15 3" xfId="10455"/>
    <cellStyle name="HEADINGS 16" xfId="12356"/>
    <cellStyle name="HEADINGS 16 2" xfId="44014"/>
    <cellStyle name="HEADINGS 16 3" xfId="15871"/>
    <cellStyle name="HEADINGS 17" xfId="40994"/>
    <cellStyle name="HEADINGS 17 2" xfId="45997"/>
    <cellStyle name="HEADINGS 17 3" xfId="8726"/>
    <cellStyle name="HEADINGS 18" xfId="15648"/>
    <cellStyle name="HEADINGS 18 2" xfId="52426"/>
    <cellStyle name="HEADINGS 18 3" xfId="2921"/>
    <cellStyle name="HEADINGS 19" xfId="15755"/>
    <cellStyle name="HEADINGS 19 2" xfId="53049"/>
    <cellStyle name="HEADINGS 19 3" xfId="30718"/>
    <cellStyle name="HEADINGS 2" xfId="31512"/>
    <cellStyle name="HEADINGS 2 2" xfId="10060"/>
    <cellStyle name="HEADINGS 2 2 2" xfId="12464"/>
    <cellStyle name="HEADINGS 2 2 3" xfId="40153"/>
    <cellStyle name="HEADINGS 2 3" xfId="37074"/>
    <cellStyle name="HEADINGS 2 3 2" xfId="23071"/>
    <cellStyle name="HEADINGS 2 3 3" xfId="9139"/>
    <cellStyle name="HEADINGS 2 4" xfId="22475"/>
    <cellStyle name="HEADINGS 2 5" xfId="3197"/>
    <cellStyle name="HEADINGS 2 6" xfId="19903"/>
    <cellStyle name="HEADINGS 20" xfId="46838"/>
    <cellStyle name="HEADINGS 20 2" xfId="3294"/>
    <cellStyle name="HEADINGS 20 3" xfId="41298"/>
    <cellStyle name="HEADINGS 21" xfId="51945"/>
    <cellStyle name="HEADINGS 21 2" xfId="48078"/>
    <cellStyle name="HEADINGS 21 3" xfId="21831"/>
    <cellStyle name="HEADINGS 22" xfId="20565"/>
    <cellStyle name="HEADINGS 22 2" xfId="42482"/>
    <cellStyle name="HEADINGS 22 3" xfId="27746"/>
    <cellStyle name="HEADINGS 23" xfId="3823"/>
    <cellStyle name="HEADINGS 23 2" xfId="12809"/>
    <cellStyle name="HEADINGS 23 3" xfId="33822"/>
    <cellStyle name="HEADINGS 24" xfId="3457"/>
    <cellStyle name="HEADINGS 24 2" xfId="23145"/>
    <cellStyle name="HEADINGS 24 3" xfId="27710"/>
    <cellStyle name="HEADINGS 25" xfId="48452"/>
    <cellStyle name="HEADINGS 25 2" xfId="20487"/>
    <cellStyle name="HEADINGS 25 3" xfId="9062"/>
    <cellStyle name="HEADINGS 26" xfId="15747"/>
    <cellStyle name="HEADINGS 26 2" xfId="47517"/>
    <cellStyle name="HEADINGS 26 3" xfId="2177"/>
    <cellStyle name="HEADINGS 27" xfId="276"/>
    <cellStyle name="HEADINGS 27 2" xfId="13950"/>
    <cellStyle name="HEADINGS 27 3" xfId="25408"/>
    <cellStyle name="HEADINGS 28" xfId="48487"/>
    <cellStyle name="HEADINGS 28 2" xfId="13999"/>
    <cellStyle name="HEADINGS 28 3" xfId="38058"/>
    <cellStyle name="HEADINGS 29" xfId="35626"/>
    <cellStyle name="HEADINGS 29 2" xfId="5659"/>
    <cellStyle name="HEADINGS 29 3" xfId="15303"/>
    <cellStyle name="HEADINGS 3" xfId="31346"/>
    <cellStyle name="HEADINGS 3 2" xfId="17780"/>
    <cellStyle name="HEADINGS 3 2 2" xfId="38259"/>
    <cellStyle name="HEADINGS 3 2 3" xfId="12628"/>
    <cellStyle name="HEADINGS 3 3" xfId="42054"/>
    <cellStyle name="HEADINGS 3 4" xfId="9820"/>
    <cellStyle name="HEADINGS 30" xfId="36658"/>
    <cellStyle name="HEADINGS 30 2" xfId="15668"/>
    <cellStyle name="HEADINGS 30 3" xfId="2796"/>
    <cellStyle name="HEADINGS 31" xfId="14859"/>
    <cellStyle name="HEADINGS 31 2" xfId="24467"/>
    <cellStyle name="HEADINGS 31 3" xfId="28722"/>
    <cellStyle name="HEADINGS 32" xfId="28926"/>
    <cellStyle name="HEADINGS 32 2" xfId="3876"/>
    <cellStyle name="HEADINGS 32 3" xfId="1988"/>
    <cellStyle name="HEADINGS 33" xfId="41961"/>
    <cellStyle name="HEADINGS 33 2" xfId="51071"/>
    <cellStyle name="HEADINGS 33 3" xfId="27876"/>
    <cellStyle name="HEADINGS 34" xfId="51973"/>
    <cellStyle name="HEADINGS 34 2" xfId="4776"/>
    <cellStyle name="HEADINGS 34 3" xfId="6619"/>
    <cellStyle name="HEADINGS 35" xfId="1448"/>
    <cellStyle name="HEADINGS 35 2" xfId="14792"/>
    <cellStyle name="HEADINGS 35 3" xfId="26311"/>
    <cellStyle name="HEADINGS 36" xfId="17620"/>
    <cellStyle name="HEADINGS 36 2" xfId="43589"/>
    <cellStyle name="HEADINGS 36 3" xfId="32201"/>
    <cellStyle name="HEADINGS 37" xfId="25652"/>
    <cellStyle name="HEADINGS 37 2" xfId="1100"/>
    <cellStyle name="HEADINGS 37 3" xfId="32650"/>
    <cellStyle name="HEADINGS 38" xfId="6215"/>
    <cellStyle name="HEADINGS 38 2" xfId="38744"/>
    <cellStyle name="HEADINGS 38 3" xfId="10375"/>
    <cellStyle name="HEADINGS 39" xfId="39062"/>
    <cellStyle name="HEADINGS 39 2" xfId="39699"/>
    <cellStyle name="HEADINGS 39 3" xfId="9122"/>
    <cellStyle name="HEADINGS 4" xfId="10283"/>
    <cellStyle name="HEADINGS 4 2" xfId="10808"/>
    <cellStyle name="HEADINGS 4 3" xfId="25978"/>
    <cellStyle name="HEADINGS 40" xfId="47086"/>
    <cellStyle name="HEADINGS 40 2" xfId="21000"/>
    <cellStyle name="HEADINGS 40 3" xfId="4204"/>
    <cellStyle name="HEADINGS 41" xfId="27850"/>
    <cellStyle name="HEADINGS 41 2" xfId="20457"/>
    <cellStyle name="HEADINGS 41 3" xfId="30045"/>
    <cellStyle name="HEADINGS 42" xfId="30275"/>
    <cellStyle name="HEADINGS 42 2" xfId="23095"/>
    <cellStyle name="HEADINGS 42 3" xfId="34062"/>
    <cellStyle name="HEADINGS 43" xfId="15665"/>
    <cellStyle name="HEADINGS 43 2" xfId="6408"/>
    <cellStyle name="HEADINGS 43 3" xfId="16964"/>
    <cellStyle name="HEADINGS 44" xfId="18963"/>
    <cellStyle name="HEADINGS 44 2" xfId="41826"/>
    <cellStyle name="HEADINGS 44 3" xfId="41487"/>
    <cellStyle name="HEADINGS 45" xfId="9902"/>
    <cellStyle name="HEADINGS 45 2" xfId="19512"/>
    <cellStyle name="HEADINGS 45 3" xfId="15635"/>
    <cellStyle name="HEADINGS 46" xfId="24224"/>
    <cellStyle name="HEADINGS 46 2" xfId="44614"/>
    <cellStyle name="HEADINGS 46 3" xfId="5021"/>
    <cellStyle name="HEADINGS 47" xfId="45985"/>
    <cellStyle name="HEADINGS 47 2" xfId="15278"/>
    <cellStyle name="HEADINGS 47 3" xfId="39455"/>
    <cellStyle name="HEADINGS 48" xfId="10962"/>
    <cellStyle name="HEADINGS 48 2" xfId="51415"/>
    <cellStyle name="HEADINGS 48 3" xfId="45150"/>
    <cellStyle name="HEADINGS 49" xfId="39776"/>
    <cellStyle name="HEADINGS 49 2" xfId="7767"/>
    <cellStyle name="HEADINGS 49 3" xfId="28021"/>
    <cellStyle name="HEADINGS 5" xfId="22357"/>
    <cellStyle name="HEADINGS 5 2" xfId="9803"/>
    <cellStyle name="HEADINGS 5 3" xfId="24824"/>
    <cellStyle name="HEADINGS 50" xfId="15348"/>
    <cellStyle name="HEADINGS 50 2" xfId="43932"/>
    <cellStyle name="HEADINGS 50 3" xfId="24394"/>
    <cellStyle name="HEADINGS 51" xfId="46067"/>
    <cellStyle name="HEADINGS 52" xfId="1375"/>
    <cellStyle name="HEADINGS 53" xfId="17654"/>
    <cellStyle name="HEADINGS 6" xfId="7678"/>
    <cellStyle name="HEADINGS 6 2" xfId="40335"/>
    <cellStyle name="HEADINGS 6 3" xfId="47226"/>
    <cellStyle name="HEADINGS 7" xfId="5778"/>
    <cellStyle name="HEADINGS 7 2" xfId="32341"/>
    <cellStyle name="HEADINGS 7 3" xfId="43332"/>
    <cellStyle name="HEADINGS 8" xfId="47653"/>
    <cellStyle name="HEADINGS 8 2" xfId="43689"/>
    <cellStyle name="HEADINGS 8 3" xfId="9061"/>
    <cellStyle name="HEADINGS 9" xfId="20237"/>
    <cellStyle name="HEADINGS 9 2" xfId="29681"/>
    <cellStyle name="HEADINGS 9 3" xfId="11411"/>
    <cellStyle name="HEADINGS_2009 MAA 100%" xfId="40177"/>
    <cellStyle name="HEADINGSTOP" xfId="33315"/>
    <cellStyle name="HEADINGSTOP 10" xfId="44317"/>
    <cellStyle name="HEADINGSTOP 10 2" xfId="17493"/>
    <cellStyle name="HEADINGSTOP 10 3" xfId="40346"/>
    <cellStyle name="HEADINGSTOP 11" xfId="11247"/>
    <cellStyle name="HEADINGSTOP 11 2" xfId="42562"/>
    <cellStyle name="HEADINGSTOP 11 3" xfId="9216"/>
    <cellStyle name="HEADINGSTOP 12" xfId="49490"/>
    <cellStyle name="HEADINGSTOP 12 2" xfId="18696"/>
    <cellStyle name="HEADINGSTOP 12 3" xfId="42211"/>
    <cellStyle name="HEADINGSTOP 13" xfId="25319"/>
    <cellStyle name="HEADINGSTOP 13 2" xfId="17207"/>
    <cellStyle name="HEADINGSTOP 13 3" xfId="23923"/>
    <cellStyle name="HEADINGSTOP 14" xfId="47480"/>
    <cellStyle name="HEADINGSTOP 14 2" xfId="26238"/>
    <cellStyle name="HEADINGSTOP 14 3" xfId="15135"/>
    <cellStyle name="HEADINGSTOP 15" xfId="15005"/>
    <cellStyle name="HEADINGSTOP 15 2" xfId="2799"/>
    <cellStyle name="HEADINGSTOP 15 3" xfId="25781"/>
    <cellStyle name="HEADINGSTOP 16" xfId="4797"/>
    <cellStyle name="HEADINGSTOP 16 2" xfId="49242"/>
    <cellStyle name="HEADINGSTOP 16 3" xfId="14215"/>
    <cellStyle name="HEADINGSTOP 17" xfId="23056"/>
    <cellStyle name="HEADINGSTOP 17 2" xfId="50744"/>
    <cellStyle name="HEADINGSTOP 17 3" xfId="27361"/>
    <cellStyle name="HEADINGSTOP 18" xfId="52900"/>
    <cellStyle name="HEADINGSTOP 18 2" xfId="23026"/>
    <cellStyle name="HEADINGSTOP 18 3" xfId="47955"/>
    <cellStyle name="HEADINGSTOP 19" xfId="25585"/>
    <cellStyle name="HEADINGSTOP 19 2" xfId="52520"/>
    <cellStyle name="HEADINGSTOP 19 3" xfId="50851"/>
    <cellStyle name="HEADINGSTOP 2" xfId="6622"/>
    <cellStyle name="HEADINGSTOP 2 2" xfId="28457"/>
    <cellStyle name="HEADINGSTOP 2 2 2" xfId="17540"/>
    <cellStyle name="HEADINGSTOP 2 2 3" xfId="43493"/>
    <cellStyle name="HEADINGSTOP 2 3" xfId="18437"/>
    <cellStyle name="HEADINGSTOP 2 4" xfId="36653"/>
    <cellStyle name="HEADINGSTOP 2 5" xfId="15237"/>
    <cellStyle name="HEADINGSTOP 20" xfId="2462"/>
    <cellStyle name="HEADINGSTOP 20 2" xfId="39196"/>
    <cellStyle name="HEADINGSTOP 20 3" xfId="13809"/>
    <cellStyle name="HEADINGSTOP 21" xfId="30276"/>
    <cellStyle name="HEADINGSTOP 21 2" xfId="52431"/>
    <cellStyle name="HEADINGSTOP 21 3" xfId="36361"/>
    <cellStyle name="HEADINGSTOP 22" xfId="32053"/>
    <cellStyle name="HEADINGSTOP 22 2" xfId="4"/>
    <cellStyle name="HEADINGSTOP 22 3" xfId="27705"/>
    <cellStyle name="HEADINGSTOP 23" xfId="47418"/>
    <cellStyle name="HEADINGSTOP 23 2" xfId="24216"/>
    <cellStyle name="HEADINGSTOP 23 3" xfId="23238"/>
    <cellStyle name="HEADINGSTOP 24" xfId="38708"/>
    <cellStyle name="HEADINGSTOP 24 2" xfId="53278"/>
    <cellStyle name="HEADINGSTOP 24 3" xfId="52420"/>
    <cellStyle name="HEADINGSTOP 25" xfId="42953"/>
    <cellStyle name="HEADINGSTOP 25 2" xfId="38453"/>
    <cellStyle name="HEADINGSTOP 25 3" xfId="42127"/>
    <cellStyle name="HEADINGSTOP 26" xfId="28075"/>
    <cellStyle name="HEADINGSTOP 26 2" xfId="17757"/>
    <cellStyle name="HEADINGSTOP 26 3" xfId="9664"/>
    <cellStyle name="HEADINGSTOP 27" xfId="16481"/>
    <cellStyle name="HEADINGSTOP 27 2" xfId="28061"/>
    <cellStyle name="HEADINGSTOP 27 3" xfId="22065"/>
    <cellStyle name="HEADINGSTOP 28" xfId="36412"/>
    <cellStyle name="HEADINGSTOP 28 2" xfId="4582"/>
    <cellStyle name="HEADINGSTOP 28 3" xfId="16826"/>
    <cellStyle name="HEADINGSTOP 29" xfId="4528"/>
    <cellStyle name="HEADINGSTOP 29 2" xfId="39452"/>
    <cellStyle name="HEADINGSTOP 29 3" xfId="42155"/>
    <cellStyle name="HEADINGSTOP 3" xfId="13237"/>
    <cellStyle name="HEADINGSTOP 3 2" xfId="16730"/>
    <cellStyle name="HEADINGSTOP 3 3" xfId="21592"/>
    <cellStyle name="HEADINGSTOP 3 4" xfId="7823"/>
    <cellStyle name="HEADINGSTOP 30" xfId="34569"/>
    <cellStyle name="HEADINGSTOP 30 2" xfId="33117"/>
    <cellStyle name="HEADINGSTOP 30 3" xfId="50794"/>
    <cellStyle name="HEADINGSTOP 31" xfId="24200"/>
    <cellStyle name="HEADINGSTOP 31 2" xfId="42219"/>
    <cellStyle name="HEADINGSTOP 31 3" xfId="10394"/>
    <cellStyle name="HEADINGSTOP 32" xfId="11005"/>
    <cellStyle name="HEADINGSTOP 32 2" xfId="46294"/>
    <cellStyle name="HEADINGSTOP 32 3" xfId="1125"/>
    <cellStyle name="HEADINGSTOP 33" xfId="41766"/>
    <cellStyle name="HEADINGSTOP 33 2" xfId="10259"/>
    <cellStyle name="HEADINGSTOP 33 3" xfId="20913"/>
    <cellStyle name="HEADINGSTOP 34" xfId="30978"/>
    <cellStyle name="HEADINGSTOP 34 2" xfId="51682"/>
    <cellStyle name="HEADINGSTOP 34 3" xfId="49909"/>
    <cellStyle name="HEADINGSTOP 35" xfId="405"/>
    <cellStyle name="HEADINGSTOP 35 2" xfId="36267"/>
    <cellStyle name="HEADINGSTOP 35 3" xfId="10824"/>
    <cellStyle name="HEADINGSTOP 36" xfId="38996"/>
    <cellStyle name="HEADINGSTOP 36 2" xfId="4017"/>
    <cellStyle name="HEADINGSTOP 36 3" xfId="17504"/>
    <cellStyle name="HEADINGSTOP 37" xfId="26342"/>
    <cellStyle name="HEADINGSTOP 37 2" xfId="17501"/>
    <cellStyle name="HEADINGSTOP 37 3" xfId="39141"/>
    <cellStyle name="HEADINGSTOP 38" xfId="45007"/>
    <cellStyle name="HEADINGSTOP 38 2" xfId="28934"/>
    <cellStyle name="HEADINGSTOP 38 3" xfId="44384"/>
    <cellStyle name="HEADINGSTOP 39" xfId="51802"/>
    <cellStyle name="HEADINGSTOP 39 2" xfId="10401"/>
    <cellStyle name="HEADINGSTOP 39 3" xfId="15209"/>
    <cellStyle name="HEADINGSTOP 4" xfId="33029"/>
    <cellStyle name="HEADINGSTOP 4 2" xfId="23424"/>
    <cellStyle name="HEADINGSTOP 4 3" xfId="23351"/>
    <cellStyle name="HEADINGSTOP 40" xfId="1781"/>
    <cellStyle name="HEADINGSTOP 40 2" xfId="31556"/>
    <cellStyle name="HEADINGSTOP 40 3" xfId="45611"/>
    <cellStyle name="HEADINGSTOP 41" xfId="7860"/>
    <cellStyle name="HEADINGSTOP 41 2" xfId="50780"/>
    <cellStyle name="HEADINGSTOP 41 3" xfId="24594"/>
    <cellStyle name="HEADINGSTOP 42" xfId="50301"/>
    <cellStyle name="HEADINGSTOP 42 2" xfId="7755"/>
    <cellStyle name="HEADINGSTOP 42 3" xfId="7019"/>
    <cellStyle name="HEADINGSTOP 43" xfId="26719"/>
    <cellStyle name="HEADINGSTOP 43 2" xfId="5395"/>
    <cellStyle name="HEADINGSTOP 43 3" xfId="34946"/>
    <cellStyle name="HEADINGSTOP 44" xfId="22680"/>
    <cellStyle name="HEADINGSTOP 44 2" xfId="40132"/>
    <cellStyle name="HEADINGSTOP 44 3" xfId="42477"/>
    <cellStyle name="HEADINGSTOP 45" xfId="10082"/>
    <cellStyle name="HEADINGSTOP 45 2" xfId="42701"/>
    <cellStyle name="HEADINGSTOP 45 3" xfId="13439"/>
    <cellStyle name="HEADINGSTOP 46" xfId="19401"/>
    <cellStyle name="HEADINGSTOP 46 2" xfId="32378"/>
    <cellStyle name="HEADINGSTOP 46 3" xfId="41844"/>
    <cellStyle name="HEADINGSTOP 47" xfId="24564"/>
    <cellStyle name="HEADINGSTOP 47 2" xfId="3853"/>
    <cellStyle name="HEADINGSTOP 47 3" xfId="38515"/>
    <cellStyle name="HEADINGSTOP 48" xfId="42020"/>
    <cellStyle name="HEADINGSTOP 48 2" xfId="13483"/>
    <cellStyle name="HEADINGSTOP 48 3" xfId="35962"/>
    <cellStyle name="HEADINGSTOP 49" xfId="7723"/>
    <cellStyle name="HEADINGSTOP 49 2" xfId="8373"/>
    <cellStyle name="HEADINGSTOP 49 3" xfId="50816"/>
    <cellStyle name="HEADINGSTOP 5" xfId="26074"/>
    <cellStyle name="HEADINGSTOP 5 2" xfId="27498"/>
    <cellStyle name="HEADINGSTOP 5 3" xfId="16570"/>
    <cellStyle name="HEADINGSTOP 50" xfId="44646"/>
    <cellStyle name="HEADINGSTOP 51" xfId="43894"/>
    <cellStyle name="HEADINGSTOP 52" xfId="8051"/>
    <cellStyle name="HEADINGSTOP 6" xfId="1212"/>
    <cellStyle name="HEADINGSTOP 6 2" xfId="33217"/>
    <cellStyle name="HEADINGSTOP 6 3" xfId="43984"/>
    <cellStyle name="HEADINGSTOP 7" xfId="12524"/>
    <cellStyle name="HEADINGSTOP 7 2" xfId="28579"/>
    <cellStyle name="HEADINGSTOP 7 3" xfId="20077"/>
    <cellStyle name="HEADINGSTOP 8" xfId="11290"/>
    <cellStyle name="HEADINGSTOP 8 2" xfId="43304"/>
    <cellStyle name="HEADINGSTOP 8 3" xfId="13829"/>
    <cellStyle name="HEADINGSTOP 9" xfId="49216"/>
    <cellStyle name="HEADINGSTOP 9 2" xfId="52506"/>
    <cellStyle name="HEADINGSTOP 9 3" xfId="17555"/>
    <cellStyle name="HEADINGSTOP_2009 MAA 100%" xfId="2233"/>
    <cellStyle name="Headline" xfId="33048"/>
    <cellStyle name="Headline I" xfId="22703"/>
    <cellStyle name="Headline I 10" xfId="52182"/>
    <cellStyle name="Headline I 10 2" xfId="44483"/>
    <cellStyle name="Headline I 10 3" xfId="7614"/>
    <cellStyle name="Headline I 11" xfId="1531"/>
    <cellStyle name="Headline I 11 2" xfId="41513"/>
    <cellStyle name="Headline I 11 3" xfId="35095"/>
    <cellStyle name="Headline I 12" xfId="43510"/>
    <cellStyle name="Headline I 12 2" xfId="39147"/>
    <cellStyle name="Headline I 12 3" xfId="49154"/>
    <cellStyle name="Headline I 13" xfId="43819"/>
    <cellStyle name="Headline I 13 2" xfId="2"/>
    <cellStyle name="Headline I 13 3" xfId="45671"/>
    <cellStyle name="Headline I 14" xfId="5624"/>
    <cellStyle name="Headline I 14 2" xfId="28229"/>
    <cellStyle name="Headline I 14 3" xfId="27807"/>
    <cellStyle name="Headline I 15" xfId="11033"/>
    <cellStyle name="Headline I 15 2" xfId="21006"/>
    <cellStyle name="Headline I 15 3" xfId="10644"/>
    <cellStyle name="Headline I 16" xfId="36922"/>
    <cellStyle name="Headline I 16 2" xfId="39565"/>
    <cellStyle name="Headline I 16 3" xfId="26536"/>
    <cellStyle name="Headline I 17" xfId="27639"/>
    <cellStyle name="Headline I 17 2" xfId="25989"/>
    <cellStyle name="Headline I 17 3" xfId="32436"/>
    <cellStyle name="Headline I 18" xfId="23739"/>
    <cellStyle name="Headline I 18 2" xfId="1113"/>
    <cellStyle name="Headline I 18 3" xfId="49635"/>
    <cellStyle name="Headline I 19" xfId="52799"/>
    <cellStyle name="Headline I 19 2" xfId="8580"/>
    <cellStyle name="Headline I 19 3" xfId="40850"/>
    <cellStyle name="Headline I 2" xfId="1156"/>
    <cellStyle name="Headline I 2 2" xfId="30121"/>
    <cellStyle name="Headline I 2 2 2" xfId="8039"/>
    <cellStyle name="Headline I 2 2 3" xfId="5144"/>
    <cellStyle name="Headline I 2 3" xfId="39751"/>
    <cellStyle name="Headline I 2 4" xfId="43939"/>
    <cellStyle name="Headline I 2 5" xfId="33242"/>
    <cellStyle name="Headline I 20" xfId="24282"/>
    <cellStyle name="Headline I 20 2" xfId="13620"/>
    <cellStyle name="Headline I 20 3" xfId="38530"/>
    <cellStyle name="Headline I 21" xfId="28397"/>
    <cellStyle name="Headline I 21 2" xfId="41783"/>
    <cellStyle name="Headline I 21 3" xfId="51095"/>
    <cellStyle name="Headline I 22" xfId="2735"/>
    <cellStyle name="Headline I 22 2" xfId="28089"/>
    <cellStyle name="Headline I 22 3" xfId="52698"/>
    <cellStyle name="Headline I 23" xfId="35693"/>
    <cellStyle name="Headline I 23 2" xfId="15727"/>
    <cellStyle name="Headline I 23 3" xfId="52185"/>
    <cellStyle name="Headline I 24" xfId="31219"/>
    <cellStyle name="Headline I 24 2" xfId="13869"/>
    <cellStyle name="Headline I 24 3" xfId="41638"/>
    <cellStyle name="Headline I 25" xfId="50621"/>
    <cellStyle name="Headline I 25 2" xfId="11986"/>
    <cellStyle name="Headline I 25 3" xfId="41529"/>
    <cellStyle name="Headline I 26" xfId="5807"/>
    <cellStyle name="Headline I 26 2" xfId="21773"/>
    <cellStyle name="Headline I 26 3" xfId="31120"/>
    <cellStyle name="Headline I 27" xfId="52657"/>
    <cellStyle name="Headline I 27 2" xfId="10890"/>
    <cellStyle name="Headline I 27 3" xfId="38086"/>
    <cellStyle name="Headline I 28" xfId="43372"/>
    <cellStyle name="Headline I 28 2" xfId="4025"/>
    <cellStyle name="Headline I 28 3" xfId="31927"/>
    <cellStyle name="Headline I 29" xfId="11137"/>
    <cellStyle name="Headline I 29 2" xfId="39474"/>
    <cellStyle name="Headline I 29 3" xfId="53271"/>
    <cellStyle name="Headline I 3" xfId="12195"/>
    <cellStyle name="Headline I 3 2" xfId="5029"/>
    <cellStyle name="Headline I 3 3" xfId="9304"/>
    <cellStyle name="Headline I 3 4" xfId="38904"/>
    <cellStyle name="Headline I 30" xfId="37792"/>
    <cellStyle name="Headline I 30 2" xfId="51886"/>
    <cellStyle name="Headline I 30 3" xfId="32084"/>
    <cellStyle name="Headline I 31" xfId="44155"/>
    <cellStyle name="Headline I 31 2" xfId="36538"/>
    <cellStyle name="Headline I 31 3" xfId="16982"/>
    <cellStyle name="Headline I 32" xfId="876"/>
    <cellStyle name="Headline I 32 2" xfId="3891"/>
    <cellStyle name="Headline I 32 3" xfId="8740"/>
    <cellStyle name="Headline I 33" xfId="22244"/>
    <cellStyle name="Headline I 33 2" xfId="30119"/>
    <cellStyle name="Headline I 33 3" xfId="46348"/>
    <cellStyle name="Headline I 34" xfId="19432"/>
    <cellStyle name="Headline I 34 2" xfId="31130"/>
    <cellStyle name="Headline I 34 3" xfId="47179"/>
    <cellStyle name="Headline I 35" xfId="43019"/>
    <cellStyle name="Headline I 35 2" xfId="26029"/>
    <cellStyle name="Headline I 35 3" xfId="36482"/>
    <cellStyle name="Headline I 36" xfId="38592"/>
    <cellStyle name="Headline I 36 2" xfId="14214"/>
    <cellStyle name="Headline I 36 3" xfId="31856"/>
    <cellStyle name="Headline I 37" xfId="400"/>
    <cellStyle name="Headline I 37 2" xfId="5589"/>
    <cellStyle name="Headline I 37 3" xfId="11216"/>
    <cellStyle name="Headline I 38" xfId="33811"/>
    <cellStyle name="Headline I 38 2" xfId="31824"/>
    <cellStyle name="Headline I 38 3" xfId="51818"/>
    <cellStyle name="Headline I 39" xfId="49656"/>
    <cellStyle name="Headline I 39 2" xfId="47380"/>
    <cellStyle name="Headline I 39 3" xfId="43367"/>
    <cellStyle name="Headline I 4" xfId="42779"/>
    <cellStyle name="Headline I 4 2" xfId="8782"/>
    <cellStyle name="Headline I 4 3" xfId="25663"/>
    <cellStyle name="Headline I 40" xfId="50782"/>
    <cellStyle name="Headline I 40 2" xfId="963"/>
    <cellStyle name="Headline I 40 3" xfId="26120"/>
    <cellStyle name="Headline I 41" xfId="13088"/>
    <cellStyle name="Headline I 41 2" xfId="26181"/>
    <cellStyle name="Headline I 41 3" xfId="19351"/>
    <cellStyle name="Headline I 42" xfId="27301"/>
    <cellStyle name="Headline I 42 2" xfId="30509"/>
    <cellStyle name="Headline I 42 3" xfId="526"/>
    <cellStyle name="Headline I 43" xfId="30643"/>
    <cellStyle name="Headline I 43 2" xfId="9401"/>
    <cellStyle name="Headline I 43 3" xfId="10637"/>
    <cellStyle name="Headline I 44" xfId="49055"/>
    <cellStyle name="Headline I 44 2" xfId="45396"/>
    <cellStyle name="Headline I 44 3" xfId="49226"/>
    <cellStyle name="Headline I 45" xfId="15739"/>
    <cellStyle name="Headline I 45 2" xfId="51419"/>
    <cellStyle name="Headline I 45 3" xfId="17873"/>
    <cellStyle name="Headline I 46" xfId="33578"/>
    <cellStyle name="Headline I 46 2" xfId="46155"/>
    <cellStyle name="Headline I 46 3" xfId="42492"/>
    <cellStyle name="Headline I 47" xfId="48055"/>
    <cellStyle name="Headline I 47 2" xfId="11310"/>
    <cellStyle name="Headline I 47 3" xfId="22967"/>
    <cellStyle name="Headline I 48" xfId="44741"/>
    <cellStyle name="Headline I 48 2" xfId="44532"/>
    <cellStyle name="Headline I 48 3" xfId="32049"/>
    <cellStyle name="Headline I 49" xfId="46160"/>
    <cellStyle name="Headline I 49 2" xfId="7526"/>
    <cellStyle name="Headline I 49 3" xfId="49086"/>
    <cellStyle name="Headline I 5" xfId="13221"/>
    <cellStyle name="Headline I 5 2" xfId="21342"/>
    <cellStyle name="Headline I 5 3" xfId="536"/>
    <cellStyle name="Headline I 50" xfId="253"/>
    <cellStyle name="Headline I 51" xfId="46452"/>
    <cellStyle name="Headline I 52" xfId="26255"/>
    <cellStyle name="Headline I 6" xfId="28259"/>
    <cellStyle name="Headline I 6 2" xfId="48169"/>
    <cellStyle name="Headline I 6 3" xfId="42393"/>
    <cellStyle name="Headline I 7" xfId="22516"/>
    <cellStyle name="Headline I 7 2" xfId="46071"/>
    <cellStyle name="Headline I 7 3" xfId="34144"/>
    <cellStyle name="Headline I 8" xfId="49961"/>
    <cellStyle name="Headline I 8 2" xfId="10930"/>
    <cellStyle name="Headline I 8 3" xfId="9897"/>
    <cellStyle name="Headline I 9" xfId="29724"/>
    <cellStyle name="Headline I 9 2" xfId="39204"/>
    <cellStyle name="Headline I 9 3" xfId="44100"/>
    <cellStyle name="Headline I_2009 MAA 100%" xfId="38273"/>
    <cellStyle name="Headline II" xfId="14632"/>
    <cellStyle name="Headline II 10" xfId="31822"/>
    <cellStyle name="Headline II 10 2" xfId="4910"/>
    <cellStyle name="Headline II 10 3" xfId="12305"/>
    <cellStyle name="Headline II 11" xfId="47345"/>
    <cellStyle name="Headline II 11 2" xfId="8930"/>
    <cellStyle name="Headline II 11 3" xfId="44649"/>
    <cellStyle name="Headline II 12" xfId="31829"/>
    <cellStyle name="Headline II 12 2" xfId="23241"/>
    <cellStyle name="Headline II 12 3" xfId="30479"/>
    <cellStyle name="Headline II 13" xfId="52209"/>
    <cellStyle name="Headline II 13 2" xfId="46743"/>
    <cellStyle name="Headline II 13 3" xfId="12718"/>
    <cellStyle name="Headline II 14" xfId="28618"/>
    <cellStyle name="Headline II 14 2" xfId="40320"/>
    <cellStyle name="Headline II 14 3" xfId="3743"/>
    <cellStyle name="Headline II 15" xfId="26236"/>
    <cellStyle name="Headline II 15 2" xfId="509"/>
    <cellStyle name="Headline II 15 3" xfId="47817"/>
    <cellStyle name="Headline II 16" xfId="24198"/>
    <cellStyle name="Headline II 16 2" xfId="28189"/>
    <cellStyle name="Headline II 16 3" xfId="2900"/>
    <cellStyle name="Headline II 17" xfId="50031"/>
    <cellStyle name="Headline II 17 2" xfId="11294"/>
    <cellStyle name="Headline II 17 3" xfId="2876"/>
    <cellStyle name="Headline II 18" xfId="6148"/>
    <cellStyle name="Headline II 18 2" xfId="33379"/>
    <cellStyle name="Headline II 18 3" xfId="17765"/>
    <cellStyle name="Headline II 19" xfId="46328"/>
    <cellStyle name="Headline II 19 2" xfId="40732"/>
    <cellStyle name="Headline II 19 3" xfId="16864"/>
    <cellStyle name="Headline II 2" xfId="23444"/>
    <cellStyle name="Headline II 2 2" xfId="27274"/>
    <cellStyle name="Headline II 2 2 2" xfId="37123"/>
    <cellStyle name="Headline II 2 2 3" xfId="49999"/>
    <cellStyle name="Headline II 2 3" xfId="47474"/>
    <cellStyle name="Headline II 2 4" xfId="51342"/>
    <cellStyle name="Headline II 2 5" xfId="9003"/>
    <cellStyle name="Headline II 20" xfId="22879"/>
    <cellStyle name="Headline II 20 2" xfId="41179"/>
    <cellStyle name="Headline II 20 3" xfId="1216"/>
    <cellStyle name="Headline II 21" xfId="15488"/>
    <cellStyle name="Headline II 21 2" xfId="1234"/>
    <cellStyle name="Headline II 21 3" xfId="23135"/>
    <cellStyle name="Headline II 22" xfId="30344"/>
    <cellStyle name="Headline II 22 2" xfId="1687"/>
    <cellStyle name="Headline II 22 3" xfId="7912"/>
    <cellStyle name="Headline II 23" xfId="19969"/>
    <cellStyle name="Headline II 23 2" xfId="11575"/>
    <cellStyle name="Headline II 23 3" xfId="25988"/>
    <cellStyle name="Headline II 24" xfId="12810"/>
    <cellStyle name="Headline II 24 2" xfId="49876"/>
    <cellStyle name="Headline II 24 3" xfId="4851"/>
    <cellStyle name="Headline II 25" xfId="29103"/>
    <cellStyle name="Headline II 25 2" xfId="14274"/>
    <cellStyle name="Headline II 25 3" xfId="10811"/>
    <cellStyle name="Headline II 26" xfId="52347"/>
    <cellStyle name="Headline II 26 2" xfId="9663"/>
    <cellStyle name="Headline II 26 3" xfId="18716"/>
    <cellStyle name="Headline II 27" xfId="52316"/>
    <cellStyle name="Headline II 27 2" xfId="8572"/>
    <cellStyle name="Headline II 27 3" xfId="24079"/>
    <cellStyle name="Headline II 28" xfId="16080"/>
    <cellStyle name="Headline II 28 2" xfId="29078"/>
    <cellStyle name="Headline II 28 3" xfId="12739"/>
    <cellStyle name="Headline II 29" xfId="32628"/>
    <cellStyle name="Headline II 29 2" xfId="4964"/>
    <cellStyle name="Headline II 29 3" xfId="29596"/>
    <cellStyle name="Headline II 3" xfId="52822"/>
    <cellStyle name="Headline II 3 2" xfId="2329"/>
    <cellStyle name="Headline II 3 3" xfId="28655"/>
    <cellStyle name="Headline II 3 4" xfId="15992"/>
    <cellStyle name="Headline II 30" xfId="2840"/>
    <cellStyle name="Headline II 30 2" xfId="14729"/>
    <cellStyle name="Headline II 30 3" xfId="42772"/>
    <cellStyle name="Headline II 31" xfId="25971"/>
    <cellStyle name="Headline II 31 2" xfId="301"/>
    <cellStyle name="Headline II 31 3" xfId="7120"/>
    <cellStyle name="Headline II 32" xfId="39179"/>
    <cellStyle name="Headline II 32 2" xfId="52288"/>
    <cellStyle name="Headline II 32 3" xfId="19131"/>
    <cellStyle name="Headline II 33" xfId="21820"/>
    <cellStyle name="Headline II 33 2" xfId="10069"/>
    <cellStyle name="Headline II 33 3" xfId="49096"/>
    <cellStyle name="Headline II 34" xfId="44626"/>
    <cellStyle name="Headline II 34 2" xfId="17828"/>
    <cellStyle name="Headline II 34 3" xfId="52535"/>
    <cellStyle name="Headline II 35" xfId="17436"/>
    <cellStyle name="Headline II 35 2" xfId="26858"/>
    <cellStyle name="Headline II 35 3" xfId="42517"/>
    <cellStyle name="Headline II 36" xfId="3748"/>
    <cellStyle name="Headline II 36 2" xfId="23680"/>
    <cellStyle name="Headline II 36 3" xfId="15910"/>
    <cellStyle name="Headline II 37" xfId="21437"/>
    <cellStyle name="Headline II 37 2" xfId="48147"/>
    <cellStyle name="Headline II 37 3" xfId="41326"/>
    <cellStyle name="Headline II 38" xfId="41322"/>
    <cellStyle name="Headline II 38 2" xfId="38668"/>
    <cellStyle name="Headline II 38 3" xfId="40205"/>
    <cellStyle name="Headline II 39" xfId="34566"/>
    <cellStyle name="Headline II 39 2" xfId="31746"/>
    <cellStyle name="Headline II 39 3" xfId="2998"/>
    <cellStyle name="Headline II 4" xfId="13726"/>
    <cellStyle name="Headline II 4 2" xfId="50725"/>
    <cellStyle name="Headline II 4 3" xfId="320"/>
    <cellStyle name="Headline II 40" xfId="14351"/>
    <cellStyle name="Headline II 40 2" xfId="43274"/>
    <cellStyle name="Headline II 40 3" xfId="26008"/>
    <cellStyle name="Headline II 41" xfId="10143"/>
    <cellStyle name="Headline II 41 2" xfId="29169"/>
    <cellStyle name="Headline II 41 3" xfId="19234"/>
    <cellStyle name="Headline II 42" xfId="53218"/>
    <cellStyle name="Headline II 42 2" xfId="46786"/>
    <cellStyle name="Headline II 42 3" xfId="17045"/>
    <cellStyle name="Headline II 43" xfId="6495"/>
    <cellStyle name="Headline II 43 2" xfId="45783"/>
    <cellStyle name="Headline II 43 3" xfId="14974"/>
    <cellStyle name="Headline II 44" xfId="50724"/>
    <cellStyle name="Headline II 44 2" xfId="4564"/>
    <cellStyle name="Headline II 44 3" xfId="10842"/>
    <cellStyle name="Headline II 45" xfId="44254"/>
    <cellStyle name="Headline II 45 2" xfId="37345"/>
    <cellStyle name="Headline II 45 3" xfId="35813"/>
    <cellStyle name="Headline II 46" xfId="15184"/>
    <cellStyle name="Headline II 46 2" xfId="15852"/>
    <cellStyle name="Headline II 46 3" xfId="8636"/>
    <cellStyle name="Headline II 47" xfId="1642"/>
    <cellStyle name="Headline II 47 2" xfId="13640"/>
    <cellStyle name="Headline II 47 3" xfId="42058"/>
    <cellStyle name="Headline II 48" xfId="32496"/>
    <cellStyle name="Headline II 48 2" xfId="19821"/>
    <cellStyle name="Headline II 48 3" xfId="41219"/>
    <cellStyle name="Headline II 49" xfId="15471"/>
    <cellStyle name="Headline II 49 2" xfId="17619"/>
    <cellStyle name="Headline II 49 3" xfId="13514"/>
    <cellStyle name="Headline II 5" xfId="52492"/>
    <cellStyle name="Headline II 5 2" xfId="42073"/>
    <cellStyle name="Headline II 5 3" xfId="44255"/>
    <cellStyle name="Headline II 50" xfId="36599"/>
    <cellStyle name="Headline II 51" xfId="18663"/>
    <cellStyle name="Headline II 52" xfId="29842"/>
    <cellStyle name="Headline II 6" xfId="15359"/>
    <cellStyle name="Headline II 6 2" xfId="41196"/>
    <cellStyle name="Headline II 6 3" xfId="35306"/>
    <cellStyle name="Headline II 7" xfId="33691"/>
    <cellStyle name="Headline II 7 2" xfId="9682"/>
    <cellStyle name="Headline II 7 3" xfId="14525"/>
    <cellStyle name="Headline II 8" xfId="29407"/>
    <cellStyle name="Headline II 8 2" xfId="10860"/>
    <cellStyle name="Headline II 8 3" xfId="42377"/>
    <cellStyle name="Headline II 9" xfId="53219"/>
    <cellStyle name="Headline II 9 2" xfId="35372"/>
    <cellStyle name="Headline II 9 3" xfId="39746"/>
    <cellStyle name="Headline II_2009 MAA 100%" xfId="6306"/>
    <cellStyle name="Headline III" xfId="21497"/>
    <cellStyle name="Headline III 10" xfId="47959"/>
    <cellStyle name="Headline III 10 2" xfId="6182"/>
    <cellStyle name="Headline III 10 3" xfId="21290"/>
    <cellStyle name="Headline III 11" xfId="7619"/>
    <cellStyle name="Headline III 11 2" xfId="21631"/>
    <cellStyle name="Headline III 11 3" xfId="3999"/>
    <cellStyle name="Headline III 12" xfId="27173"/>
    <cellStyle name="Headline III 12 2" xfId="25885"/>
    <cellStyle name="Headline III 12 3" xfId="42474"/>
    <cellStyle name="Headline III 13" xfId="21063"/>
    <cellStyle name="Headline III 13 2" xfId="10772"/>
    <cellStyle name="Headline III 13 3" xfId="36912"/>
    <cellStyle name="Headline III 14" xfId="21517"/>
    <cellStyle name="Headline III 14 2" xfId="15416"/>
    <cellStyle name="Headline III 14 3" xfId="50975"/>
    <cellStyle name="Headline III 15" xfId="5594"/>
    <cellStyle name="Headline III 15 2" xfId="19408"/>
    <cellStyle name="Headline III 15 3" xfId="9969"/>
    <cellStyle name="Headline III 16" xfId="38130"/>
    <cellStyle name="Headline III 16 2" xfId="46510"/>
    <cellStyle name="Headline III 16 3" xfId="17284"/>
    <cellStyle name="Headline III 17" xfId="4665"/>
    <cellStyle name="Headline III 17 2" xfId="37273"/>
    <cellStyle name="Headline III 17 3" xfId="40865"/>
    <cellStyle name="Headline III 18" xfId="30958"/>
    <cellStyle name="Headline III 18 2" xfId="47087"/>
    <cellStyle name="Headline III 18 3" xfId="40735"/>
    <cellStyle name="Headline III 19" xfId="32111"/>
    <cellStyle name="Headline III 19 2" xfId="47314"/>
    <cellStyle name="Headline III 19 3" xfId="1355"/>
    <cellStyle name="Headline III 2" xfId="5660"/>
    <cellStyle name="Headline III 2 2" xfId="35916"/>
    <cellStyle name="Headline III 2 2 2" xfId="14988"/>
    <cellStyle name="Headline III 2 2 3" xfId="51053"/>
    <cellStyle name="Headline III 2 3" xfId="24211"/>
    <cellStyle name="Headline III 2 4" xfId="15187"/>
    <cellStyle name="Headline III 2 5" xfId="30702"/>
    <cellStyle name="Headline III 20" xfId="26052"/>
    <cellStyle name="Headline III 20 2" xfId="33795"/>
    <cellStyle name="Headline III 20 3" xfId="53180"/>
    <cellStyle name="Headline III 21" xfId="52904"/>
    <cellStyle name="Headline III 21 2" xfId="2289"/>
    <cellStyle name="Headline III 21 3" xfId="28321"/>
    <cellStyle name="Headline III 22" xfId="44041"/>
    <cellStyle name="Headline III 22 2" xfId="25789"/>
    <cellStyle name="Headline III 22 3" xfId="14990"/>
    <cellStyle name="Headline III 23" xfId="46095"/>
    <cellStyle name="Headline III 23 2" xfId="9941"/>
    <cellStyle name="Headline III 23 3" xfId="18120"/>
    <cellStyle name="Headline III 24" xfId="23985"/>
    <cellStyle name="Headline III 24 2" xfId="23720"/>
    <cellStyle name="Headline III 24 3" xfId="213"/>
    <cellStyle name="Headline III 25" xfId="27617"/>
    <cellStyle name="Headline III 25 2" xfId="1344"/>
    <cellStyle name="Headline III 25 3" xfId="40742"/>
    <cellStyle name="Headline III 26" xfId="7727"/>
    <cellStyle name="Headline III 26 2" xfId="33547"/>
    <cellStyle name="Headline III 26 3" xfId="28630"/>
    <cellStyle name="Headline III 27" xfId="9357"/>
    <cellStyle name="Headline III 27 2" xfId="12312"/>
    <cellStyle name="Headline III 27 3" xfId="34945"/>
    <cellStyle name="Headline III 28" xfId="13925"/>
    <cellStyle name="Headline III 28 2" xfId="2423"/>
    <cellStyle name="Headline III 28 3" xfId="14568"/>
    <cellStyle name="Headline III 29" xfId="32464"/>
    <cellStyle name="Headline III 29 2" xfId="43698"/>
    <cellStyle name="Headline III 29 3" xfId="37960"/>
    <cellStyle name="Headline III 3" xfId="25791"/>
    <cellStyle name="Headline III 3 2" xfId="36722"/>
    <cellStyle name="Headline III 3 3" xfId="34039"/>
    <cellStyle name="Headline III 3 4" xfId="25130"/>
    <cellStyle name="Headline III 30" xfId="22623"/>
    <cellStyle name="Headline III 30 2" xfId="5556"/>
    <cellStyle name="Headline III 30 3" xfId="41449"/>
    <cellStyle name="Headline III 31" xfId="32858"/>
    <cellStyle name="Headline III 31 2" xfId="9742"/>
    <cellStyle name="Headline III 31 3" xfId="20025"/>
    <cellStyle name="Headline III 32" xfId="46390"/>
    <cellStyle name="Headline III 32 2" xfId="15781"/>
    <cellStyle name="Headline III 32 3" xfId="49124"/>
    <cellStyle name="Headline III 33" xfId="24163"/>
    <cellStyle name="Headline III 33 2" xfId="42932"/>
    <cellStyle name="Headline III 33 3" xfId="38128"/>
    <cellStyle name="Headline III 34" xfId="26119"/>
    <cellStyle name="Headline III 34 2" xfId="32855"/>
    <cellStyle name="Headline III 34 3" xfId="40887"/>
    <cellStyle name="Headline III 35" xfId="6216"/>
    <cellStyle name="Headline III 35 2" xfId="5952"/>
    <cellStyle name="Headline III 35 3" xfId="20768"/>
    <cellStyle name="Headline III 36" xfId="8485"/>
    <cellStyle name="Headline III 36 2" xfId="53217"/>
    <cellStyle name="Headline III 36 3" xfId="36297"/>
    <cellStyle name="Headline III 37" xfId="22292"/>
    <cellStyle name="Headline III 37 2" xfId="20818"/>
    <cellStyle name="Headline III 37 3" xfId="41357"/>
    <cellStyle name="Headline III 38" xfId="11983"/>
    <cellStyle name="Headline III 38 2" xfId="52251"/>
    <cellStyle name="Headline III 38 3" xfId="11908"/>
    <cellStyle name="Headline III 39" xfId="38868"/>
    <cellStyle name="Headline III 39 2" xfId="27307"/>
    <cellStyle name="Headline III 39 3" xfId="52121"/>
    <cellStyle name="Headline III 4" xfId="40385"/>
    <cellStyle name="Headline III 4 2" xfId="35764"/>
    <cellStyle name="Headline III 4 3" xfId="10016"/>
    <cellStyle name="Headline III 40" xfId="48999"/>
    <cellStyle name="Headline III 40 2" xfId="28747"/>
    <cellStyle name="Headline III 40 3" xfId="10586"/>
    <cellStyle name="Headline III 41" xfId="4878"/>
    <cellStyle name="Headline III 41 2" xfId="2339"/>
    <cellStyle name="Headline III 41 3" xfId="33940"/>
    <cellStyle name="Headline III 42" xfId="14092"/>
    <cellStyle name="Headline III 42 2" xfId="3849"/>
    <cellStyle name="Headline III 42 3" xfId="3049"/>
    <cellStyle name="Headline III 43" xfId="38410"/>
    <cellStyle name="Headline III 43 2" xfId="9141"/>
    <cellStyle name="Headline III 43 3" xfId="4730"/>
    <cellStyle name="Headline III 44" xfId="5549"/>
    <cellStyle name="Headline III 44 2" xfId="37191"/>
    <cellStyle name="Headline III 44 3" xfId="27300"/>
    <cellStyle name="Headline III 45" xfId="33492"/>
    <cellStyle name="Headline III 45 2" xfId="35912"/>
    <cellStyle name="Headline III 45 3" xfId="38764"/>
    <cellStyle name="Headline III 46" xfId="14390"/>
    <cellStyle name="Headline III 46 2" xfId="49630"/>
    <cellStyle name="Headline III 46 3" xfId="27519"/>
    <cellStyle name="Headline III 47" xfId="42660"/>
    <cellStyle name="Headline III 47 2" xfId="12831"/>
    <cellStyle name="Headline III 47 3" xfId="50930"/>
    <cellStyle name="Headline III 48" xfId="7635"/>
    <cellStyle name="Headline III 48 2" xfId="2041"/>
    <cellStyle name="Headline III 48 3" xfId="52941"/>
    <cellStyle name="Headline III 49" xfId="27155"/>
    <cellStyle name="Headline III 49 2" xfId="50211"/>
    <cellStyle name="Headline III 49 3" xfId="14165"/>
    <cellStyle name="Headline III 5" xfId="41440"/>
    <cellStyle name="Headline III 5 2" xfId="15459"/>
    <cellStyle name="Headline III 5 3" xfId="5124"/>
    <cellStyle name="Headline III 50" xfId="10638"/>
    <cellStyle name="Headline III 51" xfId="4215"/>
    <cellStyle name="Headline III 52" xfId="40404"/>
    <cellStyle name="Headline III 6" xfId="31955"/>
    <cellStyle name="Headline III 6 2" xfId="11904"/>
    <cellStyle name="Headline III 6 3" xfId="10979"/>
    <cellStyle name="Headline III 7" xfId="37036"/>
    <cellStyle name="Headline III 7 2" xfId="17016"/>
    <cellStyle name="Headline III 7 3" xfId="24864"/>
    <cellStyle name="Headline III 8" xfId="19616"/>
    <cellStyle name="Headline III 8 2" xfId="19733"/>
    <cellStyle name="Headline III 8 3" xfId="29382"/>
    <cellStyle name="Headline III 9" xfId="12129"/>
    <cellStyle name="Headline III 9 2" xfId="19212"/>
    <cellStyle name="Headline III 9 3" xfId="20800"/>
    <cellStyle name="Headline III_2009 MAA 100%" xfId="50994"/>
    <cellStyle name="HIDDEN" xfId="50876"/>
    <cellStyle name="HIDDEN 2" xfId="19389"/>
    <cellStyle name="HIDDEN 3" xfId="18769"/>
    <cellStyle name="hidden zero phys" xfId="29195"/>
    <cellStyle name="hidden zero phys 2" xfId="27755"/>
    <cellStyle name="hidden zero phys 3" xfId="44665"/>
    <cellStyle name="HIDDEN_Cash Cost Real vrs. Budget" xfId="52345"/>
    <cellStyle name="Hide" xfId="27949"/>
    <cellStyle name="Hide 2" xfId="16662"/>
    <cellStyle name="Hide 2 2" xfId="52808"/>
    <cellStyle name="Hide 2 3" xfId="45797"/>
    <cellStyle name="Hide 2 4" xfId="2685"/>
    <cellStyle name="Hide 3" xfId="14493"/>
    <cellStyle name="Hide 3 2" xfId="17478"/>
    <cellStyle name="Hide 3 3" xfId="25439"/>
    <cellStyle name="Hide 3 4" xfId="3603"/>
    <cellStyle name="Hide 4" xfId="15152"/>
    <cellStyle name="Hide 5" xfId="9879"/>
    <cellStyle name="Hide_08-07 Consolidated Monthly Operational Report - Office 2003" xfId="38070"/>
    <cellStyle name="HIGHLIGHT" xfId="49489"/>
    <cellStyle name="Hiperlacze" xfId="20306"/>
    <cellStyle name="Hipervínculo 2" xfId="11061"/>
    <cellStyle name="Hipervínculo 2 2" xfId="3394"/>
    <cellStyle name="Hipervínculo 2 3" xfId="49419"/>
    <cellStyle name="Hipervínculo 3" xfId="22903"/>
    <cellStyle name="Hipervínculo 3 2" xfId="15236"/>
    <cellStyle name="Hipervínculo 3 3" xfId="45530"/>
    <cellStyle name="Hipervínculo 3 4" xfId="49673"/>
    <cellStyle name="Hipervínculo 4" xfId="50395"/>
    <cellStyle name="Historic" xfId="30696"/>
    <cellStyle name="Historical" xfId="33190"/>
    <cellStyle name="Historical 2" xfId="34716"/>
    <cellStyle name="Historical 2 2" xfId="18178"/>
    <cellStyle name="Historical 2 3" xfId="34340"/>
    <cellStyle name="Historical 3" xfId="17237"/>
    <cellStyle name="Historical 3 2" xfId="49545"/>
    <cellStyle name="Historical 3 3" xfId="42554"/>
    <cellStyle name="Historical 4" xfId="22970"/>
    <cellStyle name="Historical 4 2" xfId="5030"/>
    <cellStyle name="Historical 4 3" xfId="4802"/>
    <cellStyle name="Historical 5" xfId="12893"/>
    <cellStyle name="Historical 6" xfId="347"/>
    <cellStyle name="Historical Percent" xfId="42090"/>
    <cellStyle name="Historical_Assump" xfId="6133"/>
    <cellStyle name="Historico" xfId="29543"/>
    <cellStyle name="Horizontal" xfId="23050"/>
    <cellStyle name="Horizontal 10" xfId="32843"/>
    <cellStyle name="Horizontal 10 2" xfId="1041"/>
    <cellStyle name="Horizontal 10 3" xfId="32067"/>
    <cellStyle name="Horizontal 11" xfId="35726"/>
    <cellStyle name="Horizontal 11 2" xfId="19868"/>
    <cellStyle name="Horizontal 11 3" xfId="30611"/>
    <cellStyle name="Horizontal 12" xfId="12435"/>
    <cellStyle name="Horizontal 12 2" xfId="39087"/>
    <cellStyle name="Horizontal 12 3" xfId="53352"/>
    <cellStyle name="Horizontal 13" xfId="44920"/>
    <cellStyle name="Horizontal 13 2" xfId="2656"/>
    <cellStyle name="Horizontal 13 3" xfId="7396"/>
    <cellStyle name="Horizontal 14" xfId="11324"/>
    <cellStyle name="Horizontal 14 2" xfId="40998"/>
    <cellStyle name="Horizontal 14 3" xfId="22698"/>
    <cellStyle name="Horizontal 15" xfId="45448"/>
    <cellStyle name="Horizontal 15 2" xfId="12620"/>
    <cellStyle name="Horizontal 15 3" xfId="42494"/>
    <cellStyle name="Horizontal 16" xfId="33652"/>
    <cellStyle name="Horizontal 16 2" xfId="16706"/>
    <cellStyle name="Horizontal 16 3" xfId="24075"/>
    <cellStyle name="Horizontal 17" xfId="38641"/>
    <cellStyle name="Horizontal 17 2" xfId="16796"/>
    <cellStyle name="Horizontal 17 3" xfId="43295"/>
    <cellStyle name="Horizontal 18" xfId="29355"/>
    <cellStyle name="Horizontal 18 2" xfId="36248"/>
    <cellStyle name="Horizontal 18 3" xfId="27422"/>
    <cellStyle name="Horizontal 19" xfId="3461"/>
    <cellStyle name="Horizontal 19 2" xfId="7815"/>
    <cellStyle name="Horizontal 19 3" xfId="24946"/>
    <cellStyle name="Horizontal 2" xfId="15731"/>
    <cellStyle name="Horizontal 2 2" xfId="811"/>
    <cellStyle name="Horizontal 2 2 2" xfId="7219"/>
    <cellStyle name="Horizontal 2 2 3" xfId="21308"/>
    <cellStyle name="Horizontal 2 3" xfId="43478"/>
    <cellStyle name="Horizontal 2 4" xfId="23083"/>
    <cellStyle name="Horizontal 2 5" xfId="18866"/>
    <cellStyle name="Horizontal 20" xfId="2934"/>
    <cellStyle name="Horizontal 20 2" xfId="13438"/>
    <cellStyle name="Horizontal 20 3" xfId="31756"/>
    <cellStyle name="Horizontal 21" xfId="13624"/>
    <cellStyle name="Horizontal 21 2" xfId="18167"/>
    <cellStyle name="Horizontal 21 3" xfId="34470"/>
    <cellStyle name="Horizontal 22" xfId="17381"/>
    <cellStyle name="Horizontal 22 2" xfId="26629"/>
    <cellStyle name="Horizontal 22 3" xfId="46107"/>
    <cellStyle name="Horizontal 23" xfId="335"/>
    <cellStyle name="Horizontal 23 2" xfId="49499"/>
    <cellStyle name="Horizontal 23 3" xfId="10987"/>
    <cellStyle name="Horizontal 24" xfId="6013"/>
    <cellStyle name="Horizontal 24 2" xfId="35307"/>
    <cellStyle name="Horizontal 24 3" xfId="4445"/>
    <cellStyle name="Horizontal 25" xfId="9561"/>
    <cellStyle name="Horizontal 25 2" xfId="42056"/>
    <cellStyle name="Horizontal 25 3" xfId="43343"/>
    <cellStyle name="Horizontal 26" xfId="8320"/>
    <cellStyle name="Horizontal 26 2" xfId="10687"/>
    <cellStyle name="Horizontal 26 3" xfId="51859"/>
    <cellStyle name="Horizontal 27" xfId="45271"/>
    <cellStyle name="Horizontal 27 2" xfId="50813"/>
    <cellStyle name="Horizontal 27 3" xfId="4539"/>
    <cellStyle name="Horizontal 28" xfId="25162"/>
    <cellStyle name="Horizontal 28 2" xfId="51988"/>
    <cellStyle name="Horizontal 28 3" xfId="35529"/>
    <cellStyle name="Horizontal 29" xfId="8236"/>
    <cellStyle name="Horizontal 29 2" xfId="11865"/>
    <cellStyle name="Horizontal 29 3" xfId="26749"/>
    <cellStyle name="Horizontal 3" xfId="45047"/>
    <cellStyle name="Horizontal 3 2" xfId="16910"/>
    <cellStyle name="Horizontal 3 3" xfId="32548"/>
    <cellStyle name="Horizontal 3 4" xfId="21444"/>
    <cellStyle name="Horizontal 30" xfId="8193"/>
    <cellStyle name="Horizontal 30 2" xfId="18170"/>
    <cellStyle name="Horizontal 30 3" xfId="10972"/>
    <cellStyle name="Horizontal 31" xfId="11581"/>
    <cellStyle name="Horizontal 31 2" xfId="45050"/>
    <cellStyle name="Horizontal 31 3" xfId="46895"/>
    <cellStyle name="Horizontal 32" xfId="45828"/>
    <cellStyle name="Horizontal 32 2" xfId="41625"/>
    <cellStyle name="Horizontal 32 3" xfId="30983"/>
    <cellStyle name="Horizontal 33" xfId="47237"/>
    <cellStyle name="Horizontal 33 2" xfId="19540"/>
    <cellStyle name="Horizontal 33 3" xfId="29706"/>
    <cellStyle name="Horizontal 34" xfId="12778"/>
    <cellStyle name="Horizontal 34 2" xfId="51119"/>
    <cellStyle name="Horizontal 34 3" xfId="40775"/>
    <cellStyle name="Horizontal 35" xfId="12684"/>
    <cellStyle name="Horizontal 35 2" xfId="24369"/>
    <cellStyle name="Horizontal 35 3" xfId="8693"/>
    <cellStyle name="Horizontal 36" xfId="10997"/>
    <cellStyle name="Horizontal 36 2" xfId="6784"/>
    <cellStyle name="Horizontal 36 3" xfId="3591"/>
    <cellStyle name="Horizontal 37" xfId="17265"/>
    <cellStyle name="Horizontal 37 2" xfId="9384"/>
    <cellStyle name="Horizontal 37 3" xfId="29723"/>
    <cellStyle name="Horizontal 38" xfId="22820"/>
    <cellStyle name="Horizontal 38 2" xfId="46561"/>
    <cellStyle name="Horizontal 38 3" xfId="23843"/>
    <cellStyle name="Horizontal 39" xfId="51093"/>
    <cellStyle name="Horizontal 39 2" xfId="10857"/>
    <cellStyle name="Horizontal 39 3" xfId="48082"/>
    <cellStyle name="Horizontal 4" xfId="33603"/>
    <cellStyle name="Horizontal 4 2" xfId="23484"/>
    <cellStyle name="Horizontal 4 3" xfId="41220"/>
    <cellStyle name="Horizontal 40" xfId="45510"/>
    <cellStyle name="Horizontal 40 2" xfId="14365"/>
    <cellStyle name="Horizontal 40 3" xfId="51661"/>
    <cellStyle name="Horizontal 41" xfId="33215"/>
    <cellStyle name="Horizontal 41 2" xfId="1845"/>
    <cellStyle name="Horizontal 41 3" xfId="7679"/>
    <cellStyle name="Horizontal 42" xfId="10200"/>
    <cellStyle name="Horizontal 42 2" xfId="11074"/>
    <cellStyle name="Horizontal 42 3" xfId="6424"/>
    <cellStyle name="Horizontal 43" xfId="10123"/>
    <cellStyle name="Horizontal 43 2" xfId="21224"/>
    <cellStyle name="Horizontal 43 3" xfId="19060"/>
    <cellStyle name="Horizontal 44" xfId="8394"/>
    <cellStyle name="Horizontal 44 2" xfId="23613"/>
    <cellStyle name="Horizontal 44 3" xfId="28029"/>
    <cellStyle name="Horizontal 45" xfId="46711"/>
    <cellStyle name="Horizontal 45 2" xfId="6382"/>
    <cellStyle name="Horizontal 45 3" xfId="40712"/>
    <cellStyle name="Horizontal 46" xfId="6377"/>
    <cellStyle name="Horizontal 46 2" xfId="25729"/>
    <cellStyle name="Horizontal 46 3" xfId="43761"/>
    <cellStyle name="Horizontal 47" xfId="22377"/>
    <cellStyle name="Horizontal 47 2" xfId="8457"/>
    <cellStyle name="Horizontal 47 3" xfId="32342"/>
    <cellStyle name="Horizontal 48" xfId="7940"/>
    <cellStyle name="Horizontal 48 2" xfId="16559"/>
    <cellStyle name="Horizontal 48 3" xfId="32221"/>
    <cellStyle name="Horizontal 49" xfId="45222"/>
    <cellStyle name="Horizontal 49 2" xfId="46723"/>
    <cellStyle name="Horizontal 49 3" xfId="785"/>
    <cellStyle name="Horizontal 5" xfId="50019"/>
    <cellStyle name="Horizontal 5 2" xfId="43517"/>
    <cellStyle name="Horizontal 5 3" xfId="25898"/>
    <cellStyle name="Horizontal 50" xfId="30657"/>
    <cellStyle name="Horizontal 51" xfId="16254"/>
    <cellStyle name="Horizontal 52" xfId="40932"/>
    <cellStyle name="Horizontal 6" xfId="34225"/>
    <cellStyle name="Horizontal 6 2" xfId="24131"/>
    <cellStyle name="Horizontal 6 3" xfId="8405"/>
    <cellStyle name="Horizontal 7" xfId="33341"/>
    <cellStyle name="Horizontal 7 2" xfId="52257"/>
    <cellStyle name="Horizontal 7 3" xfId="43088"/>
    <cellStyle name="Horizontal 8" xfId="26616"/>
    <cellStyle name="Horizontal 8 2" xfId="16651"/>
    <cellStyle name="Horizontal 8 3" xfId="20447"/>
    <cellStyle name="Horizontal 9" xfId="46131"/>
    <cellStyle name="Horizontal 9 2" xfId="27043"/>
    <cellStyle name="Horizontal 9 3" xfId="26391"/>
    <cellStyle name="Horizontal_08-07 Consolidated Monthly Operational Report - Office 2003" xfId="46830"/>
    <cellStyle name="Hyperlink" xfId="30066"/>
    <cellStyle name="Hyperlink 2" xfId="48839"/>
    <cellStyle name="Hyperlink 2 2" xfId="33850"/>
    <cellStyle name="Hyperlink 2 3" xfId="30097"/>
    <cellStyle name="Hyperlink 3" xfId="23243"/>
    <cellStyle name="Imput" xfId="24767"/>
    <cellStyle name="IncomeStatement" xfId="52595"/>
    <cellStyle name="Incorrecto 10" xfId="37187"/>
    <cellStyle name="Incorrecto 10 2" xfId="38085"/>
    <cellStyle name="Incorrecto 10 2 2" xfId="21901"/>
    <cellStyle name="Incorrecto 10 3" xfId="16544"/>
    <cellStyle name="Incorrecto 10 3 2" xfId="14155"/>
    <cellStyle name="Incorrecto 11" xfId="45690"/>
    <cellStyle name="Incorrecto 11 2" xfId="7757"/>
    <cellStyle name="Incorrecto 11 2 2" xfId="7737"/>
    <cellStyle name="Incorrecto 11 3" xfId="31412"/>
    <cellStyle name="Incorrecto 11 4" xfId="32210"/>
    <cellStyle name="Incorrecto 12" xfId="13991"/>
    <cellStyle name="Incorrecto 12 2" xfId="4242"/>
    <cellStyle name="Incorrecto 12 3" xfId="53263"/>
    <cellStyle name="Incorrecto 12 4" xfId="16621"/>
    <cellStyle name="Incorrecto 13" xfId="34123"/>
    <cellStyle name="Incorrecto 13 2" xfId="17986"/>
    <cellStyle name="Incorrecto 13 3" xfId="13283"/>
    <cellStyle name="Incorrecto 14" xfId="17917"/>
    <cellStyle name="Incorrecto 14 2" xfId="42232"/>
    <cellStyle name="Incorrecto 14 3" xfId="51975"/>
    <cellStyle name="Incorrecto 15" xfId="46189"/>
    <cellStyle name="Incorrecto 15 2" xfId="41608"/>
    <cellStyle name="Incorrecto 15 3" xfId="45573"/>
    <cellStyle name="Incorrecto 16" xfId="10921"/>
    <cellStyle name="Incorrecto 16 2" xfId="49831"/>
    <cellStyle name="Incorrecto 16 3" xfId="14212"/>
    <cellStyle name="Incorrecto 17" xfId="31814"/>
    <cellStyle name="Incorrecto 17 2" xfId="49667"/>
    <cellStyle name="Incorrecto 17 3" xfId="11296"/>
    <cellStyle name="Incorrecto 18" xfId="27533"/>
    <cellStyle name="Incorrecto 18 2" xfId="22405"/>
    <cellStyle name="Incorrecto 18 3" xfId="16281"/>
    <cellStyle name="Incorrecto 19" xfId="42034"/>
    <cellStyle name="Incorrecto 19 2" xfId="22991"/>
    <cellStyle name="Incorrecto 19 3" xfId="34749"/>
    <cellStyle name="Incorrecto 2" xfId="23922"/>
    <cellStyle name="Incorrecto 2 2" xfId="25901"/>
    <cellStyle name="Incorrecto 2 2 2" xfId="20982"/>
    <cellStyle name="Incorrecto 2 3" xfId="21994"/>
    <cellStyle name="Incorrecto 2 3 2" xfId="2588"/>
    <cellStyle name="Incorrecto 2 4" xfId="8308"/>
    <cellStyle name="Incorrecto 2 5" xfId="15002"/>
    <cellStyle name="Incorrecto 2 6" xfId="19277"/>
    <cellStyle name="Incorrecto 2 7" xfId="30381"/>
    <cellStyle name="Incorrecto 2 8" xfId="14698"/>
    <cellStyle name="Incorrecto 2 9" xfId="30565"/>
    <cellStyle name="Incorrecto 20" xfId="44919"/>
    <cellStyle name="Incorrecto 20 2" xfId="51581"/>
    <cellStyle name="Incorrecto 20 3" xfId="23887"/>
    <cellStyle name="Incorrecto 21" xfId="42788"/>
    <cellStyle name="Incorrecto 21 2" xfId="18903"/>
    <cellStyle name="Incorrecto 21 3" xfId="17382"/>
    <cellStyle name="Incorrecto 22" xfId="43044"/>
    <cellStyle name="Incorrecto 22 2" xfId="51955"/>
    <cellStyle name="Incorrecto 22 3" xfId="4522"/>
    <cellStyle name="Incorrecto 23" xfId="8609"/>
    <cellStyle name="Incorrecto 23 2" xfId="22236"/>
    <cellStyle name="Incorrecto 23 3" xfId="33793"/>
    <cellStyle name="Incorrecto 24" xfId="42622"/>
    <cellStyle name="Incorrecto 24 2" xfId="22715"/>
    <cellStyle name="Incorrecto 24 3" xfId="19456"/>
    <cellStyle name="Incorrecto 25" xfId="28790"/>
    <cellStyle name="Incorrecto 25 2" xfId="48305"/>
    <cellStyle name="Incorrecto 25 3" xfId="16741"/>
    <cellStyle name="Incorrecto 26" xfId="16039"/>
    <cellStyle name="Incorrecto 26 2" xfId="41290"/>
    <cellStyle name="Incorrecto 26 3" xfId="13222"/>
    <cellStyle name="Incorrecto 27" xfId="31956"/>
    <cellStyle name="Incorrecto 27 2" xfId="14110"/>
    <cellStyle name="Incorrecto 27 3" xfId="22406"/>
    <cellStyle name="Incorrecto 28" xfId="10334"/>
    <cellStyle name="Incorrecto 28 2" xfId="14026"/>
    <cellStyle name="Incorrecto 28 3" xfId="29194"/>
    <cellStyle name="Incorrecto 29" xfId="18964"/>
    <cellStyle name="Incorrecto 29 2" xfId="23612"/>
    <cellStyle name="Incorrecto 29 3" xfId="17915"/>
    <cellStyle name="Incorrecto 3" xfId="22830"/>
    <cellStyle name="Incorrecto 3 2" xfId="33620"/>
    <cellStyle name="Incorrecto 3 3" xfId="32100"/>
    <cellStyle name="Incorrecto 3 4" xfId="44388"/>
    <cellStyle name="Incorrecto 30" xfId="7406"/>
    <cellStyle name="Incorrecto 30 2" xfId="53153"/>
    <cellStyle name="Incorrecto 30 3" xfId="1123"/>
    <cellStyle name="Incorrecto 31" xfId="48845"/>
    <cellStyle name="Incorrecto 31 2" xfId="52026"/>
    <cellStyle name="Incorrecto 31 3" xfId="7559"/>
    <cellStyle name="Incorrecto 32" xfId="51536"/>
    <cellStyle name="Incorrecto 32 2" xfId="50982"/>
    <cellStyle name="Incorrecto 32 3" xfId="36739"/>
    <cellStyle name="Incorrecto 33" xfId="679"/>
    <cellStyle name="Incorrecto 33 2" xfId="31923"/>
    <cellStyle name="Incorrecto 33 3" xfId="41567"/>
    <cellStyle name="Incorrecto 34" xfId="29128"/>
    <cellStyle name="Incorrecto 34 2" xfId="49444"/>
    <cellStyle name="Incorrecto 34 3" xfId="17182"/>
    <cellStyle name="Incorrecto 35" xfId="2583"/>
    <cellStyle name="Incorrecto 35 2" xfId="47390"/>
    <cellStyle name="Incorrecto 35 3" xfId="34552"/>
    <cellStyle name="Incorrecto 36" xfId="1760"/>
    <cellStyle name="Incorrecto 36 2" xfId="42624"/>
    <cellStyle name="Incorrecto 36 3" xfId="37667"/>
    <cellStyle name="Incorrecto 37" xfId="27126"/>
    <cellStyle name="Incorrecto 37 2" xfId="18186"/>
    <cellStyle name="Incorrecto 37 3" xfId="44419"/>
    <cellStyle name="Incorrecto 38" xfId="16758"/>
    <cellStyle name="Incorrecto 38 2" xfId="10390"/>
    <cellStyle name="Incorrecto 38 3" xfId="40767"/>
    <cellStyle name="Incorrecto 39" xfId="46234"/>
    <cellStyle name="Incorrecto 39 2" xfId="37993"/>
    <cellStyle name="Incorrecto 39 3" xfId="25626"/>
    <cellStyle name="Incorrecto 4" xfId="41693"/>
    <cellStyle name="Incorrecto 4 2" xfId="52395"/>
    <cellStyle name="Incorrecto 4 3" xfId="6983"/>
    <cellStyle name="Incorrecto 4 4" xfId="42555"/>
    <cellStyle name="Incorrecto 40" xfId="52524"/>
    <cellStyle name="Incorrecto 40 2" xfId="44454"/>
    <cellStyle name="Incorrecto 40 3" xfId="20308"/>
    <cellStyle name="Incorrecto 41" xfId="21433"/>
    <cellStyle name="Incorrecto 41 2" xfId="43957"/>
    <cellStyle name="Incorrecto 41 3" xfId="15330"/>
    <cellStyle name="Incorrecto 42" xfId="45477"/>
    <cellStyle name="Incorrecto 42 2" xfId="16885"/>
    <cellStyle name="Incorrecto 42 3" xfId="7568"/>
    <cellStyle name="Incorrecto 43" xfId="36911"/>
    <cellStyle name="Incorrecto 43 2" xfId="8738"/>
    <cellStyle name="Incorrecto 43 3" xfId="49792"/>
    <cellStyle name="Incorrecto 44" xfId="27495"/>
    <cellStyle name="Incorrecto 44 2" xfId="20910"/>
    <cellStyle name="Incorrecto 44 3" xfId="28087"/>
    <cellStyle name="Incorrecto 45" xfId="3361"/>
    <cellStyle name="Incorrecto 45 2" xfId="52258"/>
    <cellStyle name="Incorrecto 45 3" xfId="50854"/>
    <cellStyle name="Incorrecto 46" xfId="5789"/>
    <cellStyle name="Incorrecto 46 2" xfId="23047"/>
    <cellStyle name="Incorrecto 46 3" xfId="17413"/>
    <cellStyle name="Incorrecto 47" xfId="44675"/>
    <cellStyle name="Incorrecto 47 2" xfId="9380"/>
    <cellStyle name="Incorrecto 47 3" xfId="30500"/>
    <cellStyle name="Incorrecto 48" xfId="7237"/>
    <cellStyle name="Incorrecto 5" xfId="46636"/>
    <cellStyle name="Incorrecto 5 2" xfId="29609"/>
    <cellStyle name="Incorrecto 5 3" xfId="52525"/>
    <cellStyle name="Incorrecto 5 4" xfId="18001"/>
    <cellStyle name="Incorrecto 6" xfId="45679"/>
    <cellStyle name="Incorrecto 6 2" xfId="27701"/>
    <cellStyle name="Incorrecto 6 2 2" xfId="29100"/>
    <cellStyle name="Incorrecto 6 3" xfId="44035"/>
    <cellStyle name="Incorrecto 6 3 2" xfId="6492"/>
    <cellStyle name="Incorrecto 7" xfId="5702"/>
    <cellStyle name="Incorrecto 7 2" xfId="27719"/>
    <cellStyle name="Incorrecto 7 2 2" xfId="14847"/>
    <cellStyle name="Incorrecto 7 3" xfId="31441"/>
    <cellStyle name="Incorrecto 7 3 2" xfId="2647"/>
    <cellStyle name="Incorrecto 8" xfId="11420"/>
    <cellStyle name="Incorrecto 8 2" xfId="36060"/>
    <cellStyle name="Incorrecto 8 2 2" xfId="10327"/>
    <cellStyle name="Incorrecto 8 3" xfId="23140"/>
    <cellStyle name="Incorrecto 8 3 2" xfId="49785"/>
    <cellStyle name="Incorrecto 9" xfId="48988"/>
    <cellStyle name="Incorrecto 9 2" xfId="18804"/>
    <cellStyle name="Incorrecto 9 2 2" xfId="17945"/>
    <cellStyle name="Incorrecto 9 3" xfId="27517"/>
    <cellStyle name="Incorrecto 9 3 2" xfId="49624"/>
    <cellStyle name="Index" xfId="30752"/>
    <cellStyle name="Index 2" xfId="25541"/>
    <cellStyle name="Index 2 2" xfId="44161"/>
    <cellStyle name="Index 2 3" xfId="7067"/>
    <cellStyle name="Index 3" xfId="19087"/>
    <cellStyle name="Index 4" xfId="24679"/>
    <cellStyle name="Input - 3 dec" xfId="44873"/>
    <cellStyle name="Input - 3 dec 2" xfId="8653"/>
    <cellStyle name="Input - 3 dec 2 2" xfId="52947"/>
    <cellStyle name="Input - 3 dec 2 3" xfId="19068"/>
    <cellStyle name="Input - 3 dec 2 4" xfId="1530"/>
    <cellStyle name="Input - 3 dec 2 5" xfId="52146"/>
    <cellStyle name="Input - 3 dec 3" xfId="44449"/>
    <cellStyle name="Input - 3 dec 4" xfId="51322"/>
    <cellStyle name="Input - 3 dec 4 2" xfId="12876"/>
    <cellStyle name="Input - 3 dec 5" xfId="36224"/>
    <cellStyle name="Input - 3 dec 6" xfId="37332"/>
    <cellStyle name="Input [yellow]" xfId="8497"/>
    <cellStyle name="Input [yellow] 10" xfId="35348"/>
    <cellStyle name="Input [yellow] 2" xfId="16022"/>
    <cellStyle name="Input [yellow] 2 2" xfId="3593"/>
    <cellStyle name="Input [yellow] 2 2 10" xfId="5905"/>
    <cellStyle name="Input [yellow] 2 2 10 2" xfId="34085"/>
    <cellStyle name="Input [yellow] 2 2 10 2 2" xfId="27363"/>
    <cellStyle name="Input [yellow] 2 2 10 2 3" xfId="8948"/>
    <cellStyle name="Input [yellow] 2 2 10 3" xfId="52243"/>
    <cellStyle name="Input [yellow] 2 2 10 4" xfId="32708"/>
    <cellStyle name="Input [yellow] 2 2 11" xfId="44323"/>
    <cellStyle name="Input [yellow] 2 2 11 2" xfId="8822"/>
    <cellStyle name="Input [yellow] 2 2 11 2 2" xfId="7449"/>
    <cellStyle name="Input [yellow] 2 2 11 2 3" xfId="3852"/>
    <cellStyle name="Input [yellow] 2 2 11 3" xfId="38740"/>
    <cellStyle name="Input [yellow] 2 2 11 4" xfId="14140"/>
    <cellStyle name="Input [yellow] 2 2 12" xfId="8421"/>
    <cellStyle name="Input [yellow] 2 2 12 2" xfId="23982"/>
    <cellStyle name="Input [yellow] 2 2 12 2 2" xfId="47514"/>
    <cellStyle name="Input [yellow] 2 2 12 2 3" xfId="49715"/>
    <cellStyle name="Input [yellow] 2 2 12 3" xfId="42699"/>
    <cellStyle name="Input [yellow] 2 2 12 4" xfId="7465"/>
    <cellStyle name="Input [yellow] 2 2 13" xfId="44759"/>
    <cellStyle name="Input [yellow] 2 2 13 2" xfId="16193"/>
    <cellStyle name="Input [yellow] 2 2 13 2 2" xfId="31912"/>
    <cellStyle name="Input [yellow] 2 2 13 2 3" xfId="682"/>
    <cellStyle name="Input [yellow] 2 2 13 3" xfId="46732"/>
    <cellStyle name="Input [yellow] 2 2 13 4" xfId="29156"/>
    <cellStyle name="Input [yellow] 2 2 14" xfId="11809"/>
    <cellStyle name="Input [yellow] 2 2 14 2" xfId="49733"/>
    <cellStyle name="Input [yellow] 2 2 14 2 2" xfId="9065"/>
    <cellStyle name="Input [yellow] 2 2 14 2 3" xfId="41225"/>
    <cellStyle name="Input [yellow] 2 2 14 3" xfId="28742"/>
    <cellStyle name="Input [yellow] 2 2 14 4" xfId="12575"/>
    <cellStyle name="Input [yellow] 2 2 15" xfId="5218"/>
    <cellStyle name="Input [yellow] 2 2 15 2" xfId="48003"/>
    <cellStyle name="Input [yellow] 2 2 15 2 2" xfId="16081"/>
    <cellStyle name="Input [yellow] 2 2 15 2 3" xfId="34515"/>
    <cellStyle name="Input [yellow] 2 2 15 3" xfId="38134"/>
    <cellStyle name="Input [yellow] 2 2 15 4" xfId="34530"/>
    <cellStyle name="Input [yellow] 2 2 16" xfId="23179"/>
    <cellStyle name="Input [yellow] 2 2 16 2" xfId="6592"/>
    <cellStyle name="Input [yellow] 2 2 16 3" xfId="45561"/>
    <cellStyle name="Input [yellow] 2 2 17" xfId="44268"/>
    <cellStyle name="Input [yellow] 2 2 18" xfId="15142"/>
    <cellStyle name="Input [yellow] 2 2 2" xfId="50010"/>
    <cellStyle name="Input [yellow] 2 2 2 2" xfId="38276"/>
    <cellStyle name="Input [yellow] 2 2 2 2 2" xfId="48934"/>
    <cellStyle name="Input [yellow] 2 2 2 2 3" xfId="42588"/>
    <cellStyle name="Input [yellow] 2 2 2 3" xfId="35496"/>
    <cellStyle name="Input [yellow] 2 2 2 4" xfId="33894"/>
    <cellStyle name="Input [yellow] 2 2 3" xfId="1110"/>
    <cellStyle name="Input [yellow] 2 2 3 2" xfId="20788"/>
    <cellStyle name="Input [yellow] 2 2 3 2 2" xfId="36874"/>
    <cellStyle name="Input [yellow] 2 2 3 2 3" xfId="32890"/>
    <cellStyle name="Input [yellow] 2 2 3 3" xfId="1215"/>
    <cellStyle name="Input [yellow] 2 2 3 4" xfId="8420"/>
    <cellStyle name="Input [yellow] 2 2 4" xfId="34187"/>
    <cellStyle name="Input [yellow] 2 2 4 2" xfId="16709"/>
    <cellStyle name="Input [yellow] 2 2 4 2 2" xfId="18308"/>
    <cellStyle name="Input [yellow] 2 2 4 2 3" xfId="36705"/>
    <cellStyle name="Input [yellow] 2 2 4 3" xfId="14663"/>
    <cellStyle name="Input [yellow] 2 2 4 4" xfId="13458"/>
    <cellStyle name="Input [yellow] 2 2 5" xfId="40253"/>
    <cellStyle name="Input [yellow] 2 2 5 2" xfId="1756"/>
    <cellStyle name="Input [yellow] 2 2 5 2 2" xfId="30192"/>
    <cellStyle name="Input [yellow] 2 2 5 2 3" xfId="23396"/>
    <cellStyle name="Input [yellow] 2 2 5 3" xfId="7247"/>
    <cellStyle name="Input [yellow] 2 2 5 4" xfId="45045"/>
    <cellStyle name="Input [yellow] 2 2 6" xfId="43624"/>
    <cellStyle name="Input [yellow] 2 2 6 2" xfId="10707"/>
    <cellStyle name="Input [yellow] 2 2 6 2 2" xfId="47561"/>
    <cellStyle name="Input [yellow] 2 2 6 2 3" xfId="38180"/>
    <cellStyle name="Input [yellow] 2 2 6 3" xfId="24587"/>
    <cellStyle name="Input [yellow] 2 2 6 4" xfId="50899"/>
    <cellStyle name="Input [yellow] 2 2 7" xfId="36692"/>
    <cellStyle name="Input [yellow] 2 2 7 2" xfId="27335"/>
    <cellStyle name="Input [yellow] 2 2 7 2 2" xfId="29167"/>
    <cellStyle name="Input [yellow] 2 2 7 2 3" xfId="41277"/>
    <cellStyle name="Input [yellow] 2 2 7 3" xfId="50892"/>
    <cellStyle name="Input [yellow] 2 2 7 4" xfId="15716"/>
    <cellStyle name="Input [yellow] 2 2 8" xfId="51212"/>
    <cellStyle name="Input [yellow] 2 2 8 2" xfId="22163"/>
    <cellStyle name="Input [yellow] 2 2 8 2 2" xfId="22869"/>
    <cellStyle name="Input [yellow] 2 2 8 2 3" xfId="8719"/>
    <cellStyle name="Input [yellow] 2 2 8 3" xfId="31380"/>
    <cellStyle name="Input [yellow] 2 2 8 4" xfId="42304"/>
    <cellStyle name="Input [yellow] 2 2 9" xfId="50241"/>
    <cellStyle name="Input [yellow] 2 2 9 2" xfId="16903"/>
    <cellStyle name="Input [yellow] 2 2 9 2 2" xfId="35760"/>
    <cellStyle name="Input [yellow] 2 2 9 2 3" xfId="15900"/>
    <cellStyle name="Input [yellow] 2 2 9 3" xfId="41552"/>
    <cellStyle name="Input [yellow] 2 2 9 4" xfId="777"/>
    <cellStyle name="Input [yellow] 2 3" xfId="10995"/>
    <cellStyle name="Input [yellow] 2 3 10" xfId="38135"/>
    <cellStyle name="Input [yellow] 2 3 10 2" xfId="16430"/>
    <cellStyle name="Input [yellow] 2 3 10 2 2" xfId="15667"/>
    <cellStyle name="Input [yellow] 2 3 10 2 3" xfId="21242"/>
    <cellStyle name="Input [yellow] 2 3 10 3" xfId="37687"/>
    <cellStyle name="Input [yellow] 2 3 10 4" xfId="12098"/>
    <cellStyle name="Input [yellow] 2 3 11" xfId="23308"/>
    <cellStyle name="Input [yellow] 2 3 11 2" xfId="9807"/>
    <cellStyle name="Input [yellow] 2 3 11 2 2" xfId="47624"/>
    <cellStyle name="Input [yellow] 2 3 11 2 3" xfId="626"/>
    <cellStyle name="Input [yellow] 2 3 11 3" xfId="26338"/>
    <cellStyle name="Input [yellow] 2 3 11 4" xfId="14615"/>
    <cellStyle name="Input [yellow] 2 3 12" xfId="39065"/>
    <cellStyle name="Input [yellow] 2 3 12 2" xfId="16749"/>
    <cellStyle name="Input [yellow] 2 3 12 2 2" xfId="49625"/>
    <cellStyle name="Input [yellow] 2 3 12 2 3" xfId="22352"/>
    <cellStyle name="Input [yellow] 2 3 12 3" xfId="31217"/>
    <cellStyle name="Input [yellow] 2 3 12 4" xfId="21584"/>
    <cellStyle name="Input [yellow] 2 3 13" xfId="17909"/>
    <cellStyle name="Input [yellow] 2 3 13 2" xfId="23634"/>
    <cellStyle name="Input [yellow] 2 3 13 2 2" xfId="25814"/>
    <cellStyle name="Input [yellow] 2 3 13 2 3" xfId="50100"/>
    <cellStyle name="Input [yellow] 2 3 13 3" xfId="17218"/>
    <cellStyle name="Input [yellow] 2 3 13 4" xfId="4660"/>
    <cellStyle name="Input [yellow] 2 3 14" xfId="26307"/>
    <cellStyle name="Input [yellow] 2 3 14 2" xfId="17974"/>
    <cellStyle name="Input [yellow] 2 3 14 2 2" xfId="46909"/>
    <cellStyle name="Input [yellow] 2 3 14 2 3" xfId="45422"/>
    <cellStyle name="Input [yellow] 2 3 14 3" xfId="48837"/>
    <cellStyle name="Input [yellow] 2 3 14 4" xfId="23468"/>
    <cellStyle name="Input [yellow] 2 3 15" xfId="51528"/>
    <cellStyle name="Input [yellow] 2 3 15 2" xfId="45579"/>
    <cellStyle name="Input [yellow] 2 3 15 2 2" xfId="49080"/>
    <cellStyle name="Input [yellow] 2 3 15 2 3" xfId="30795"/>
    <cellStyle name="Input [yellow] 2 3 15 3" xfId="45370"/>
    <cellStyle name="Input [yellow] 2 3 15 4" xfId="33079"/>
    <cellStyle name="Input [yellow] 2 3 16" xfId="27522"/>
    <cellStyle name="Input [yellow] 2 3 16 2" xfId="11640"/>
    <cellStyle name="Input [yellow] 2 3 16 2 2" xfId="41207"/>
    <cellStyle name="Input [yellow] 2 3 16 2 3" xfId="41931"/>
    <cellStyle name="Input [yellow] 2 3 16 3" xfId="22458"/>
    <cellStyle name="Input [yellow] 2 3 16 4" xfId="4610"/>
    <cellStyle name="Input [yellow] 2 3 17" xfId="42348"/>
    <cellStyle name="Input [yellow] 2 3 17 2" xfId="48066"/>
    <cellStyle name="Input [yellow] 2 3 17 2 2" xfId="45942"/>
    <cellStyle name="Input [yellow] 2 3 17 2 3" xfId="19130"/>
    <cellStyle name="Input [yellow] 2 3 17 3" xfId="52976"/>
    <cellStyle name="Input [yellow] 2 3 17 4" xfId="27972"/>
    <cellStyle name="Input [yellow] 2 3 18" xfId="48921"/>
    <cellStyle name="Input [yellow] 2 3 18 2" xfId="2815"/>
    <cellStyle name="Input [yellow] 2 3 18 2 2" xfId="35084"/>
    <cellStyle name="Input [yellow] 2 3 18 2 3" xfId="38083"/>
    <cellStyle name="Input [yellow] 2 3 18 3" xfId="9094"/>
    <cellStyle name="Input [yellow] 2 3 18 4" xfId="18585"/>
    <cellStyle name="Input [yellow] 2 3 19" xfId="11876"/>
    <cellStyle name="Input [yellow] 2 3 2" xfId="752"/>
    <cellStyle name="Input [yellow] 2 3 2 2" xfId="16185"/>
    <cellStyle name="Input [yellow] 2 3 2 2 2" xfId="42859"/>
    <cellStyle name="Input [yellow] 2 3 2 2 3" xfId="11203"/>
    <cellStyle name="Input [yellow] 2 3 2 3" xfId="11133"/>
    <cellStyle name="Input [yellow] 2 3 2 4" xfId="5198"/>
    <cellStyle name="Input [yellow] 2 3 20" xfId="20587"/>
    <cellStyle name="Input [yellow] 2 3 3" xfId="46832"/>
    <cellStyle name="Input [yellow] 2 3 3 2" xfId="27891"/>
    <cellStyle name="Input [yellow] 2 3 3 2 2" xfId="43522"/>
    <cellStyle name="Input [yellow] 2 3 3 2 3" xfId="17105"/>
    <cellStyle name="Input [yellow] 2 3 3 3" xfId="2371"/>
    <cellStyle name="Input [yellow] 2 3 3 4" xfId="47490"/>
    <cellStyle name="Input [yellow] 2 3 4" xfId="14093"/>
    <cellStyle name="Input [yellow] 2 3 4 2" xfId="12612"/>
    <cellStyle name="Input [yellow] 2 3 4 2 2" xfId="41368"/>
    <cellStyle name="Input [yellow] 2 3 4 2 3" xfId="34906"/>
    <cellStyle name="Input [yellow] 2 3 4 3" xfId="30594"/>
    <cellStyle name="Input [yellow] 2 3 4 4" xfId="25324"/>
    <cellStyle name="Input [yellow] 2 3 5" xfId="15505"/>
    <cellStyle name="Input [yellow] 2 3 5 2" xfId="51641"/>
    <cellStyle name="Input [yellow] 2 3 5 2 2" xfId="9172"/>
    <cellStyle name="Input [yellow] 2 3 5 2 3" xfId="39415"/>
    <cellStyle name="Input [yellow] 2 3 5 3" xfId="44245"/>
    <cellStyle name="Input [yellow] 2 3 5 4" xfId="33036"/>
    <cellStyle name="Input [yellow] 2 3 6" xfId="41062"/>
    <cellStyle name="Input [yellow] 2 3 6 2" xfId="33258"/>
    <cellStyle name="Input [yellow] 2 3 6 2 2" xfId="25639"/>
    <cellStyle name="Input [yellow] 2 3 6 2 3" xfId="11202"/>
    <cellStyle name="Input [yellow] 2 3 6 3" xfId="37732"/>
    <cellStyle name="Input [yellow] 2 3 6 4" xfId="22335"/>
    <cellStyle name="Input [yellow] 2 3 7" xfId="9048"/>
    <cellStyle name="Input [yellow] 2 3 7 2" xfId="37504"/>
    <cellStyle name="Input [yellow] 2 3 7 2 2" xfId="47492"/>
    <cellStyle name="Input [yellow] 2 3 7 2 3" xfId="13622"/>
    <cellStyle name="Input [yellow] 2 3 7 3" xfId="45425"/>
    <cellStyle name="Input [yellow] 2 3 7 4" xfId="34479"/>
    <cellStyle name="Input [yellow] 2 3 8" xfId="30629"/>
    <cellStyle name="Input [yellow] 2 3 8 2" xfId="49070"/>
    <cellStyle name="Input [yellow] 2 3 8 2 2" xfId="19765"/>
    <cellStyle name="Input [yellow] 2 3 8 2 3" xfId="24340"/>
    <cellStyle name="Input [yellow] 2 3 8 3" xfId="39465"/>
    <cellStyle name="Input [yellow] 2 3 8 4" xfId="11392"/>
    <cellStyle name="Input [yellow] 2 3 9" xfId="6640"/>
    <cellStyle name="Input [yellow] 2 3 9 2" xfId="30486"/>
    <cellStyle name="Input [yellow] 2 3 9 2 2" xfId="28227"/>
    <cellStyle name="Input [yellow] 2 3 9 2 3" xfId="19027"/>
    <cellStyle name="Input [yellow] 2 3 9 3" xfId="1613"/>
    <cellStyle name="Input [yellow] 2 3 9 4" xfId="32285"/>
    <cellStyle name="Input [yellow] 2 4" xfId="31826"/>
    <cellStyle name="Input [yellow] 2 4 2" xfId="36758"/>
    <cellStyle name="Input [yellow] 2 4 3" xfId="26047"/>
    <cellStyle name="Input [yellow] 2 5" xfId="49455"/>
    <cellStyle name="Input [yellow] 2 5 2" xfId="49003"/>
    <cellStyle name="Input [yellow] 2 5 3" xfId="24138"/>
    <cellStyle name="Input [yellow] 2 6" xfId="48719"/>
    <cellStyle name="Input [yellow] 2 7" xfId="23640"/>
    <cellStyle name="Input [yellow] 2_Penasquito - Sulphide" xfId="3170"/>
    <cellStyle name="Input [yellow] 3" xfId="48498"/>
    <cellStyle name="Input [yellow] 3 2" xfId="13739"/>
    <cellStyle name="Input [yellow] 3 2 10" xfId="19289"/>
    <cellStyle name="Input [yellow] 3 2 10 2" xfId="38161"/>
    <cellStyle name="Input [yellow] 3 2 10 2 2" xfId="17116"/>
    <cellStyle name="Input [yellow] 3 2 10 2 3" xfId="20643"/>
    <cellStyle name="Input [yellow] 3 2 10 3" xfId="45278"/>
    <cellStyle name="Input [yellow] 3 2 10 4" xfId="38399"/>
    <cellStyle name="Input [yellow] 3 2 11" xfId="36464"/>
    <cellStyle name="Input [yellow] 3 2 11 2" xfId="35482"/>
    <cellStyle name="Input [yellow] 3 2 11 2 2" xfId="36314"/>
    <cellStyle name="Input [yellow] 3 2 11 2 3" xfId="31449"/>
    <cellStyle name="Input [yellow] 3 2 11 3" xfId="18234"/>
    <cellStyle name="Input [yellow] 3 2 11 4" xfId="52398"/>
    <cellStyle name="Input [yellow] 3 2 12" xfId="23530"/>
    <cellStyle name="Input [yellow] 3 2 12 2" xfId="40371"/>
    <cellStyle name="Input [yellow] 3 2 12 2 2" xfId="42938"/>
    <cellStyle name="Input [yellow] 3 2 12 2 3" xfId="44099"/>
    <cellStyle name="Input [yellow] 3 2 12 3" xfId="49247"/>
    <cellStyle name="Input [yellow] 3 2 12 4" xfId="15573"/>
    <cellStyle name="Input [yellow] 3 2 13" xfId="20377"/>
    <cellStyle name="Input [yellow] 3 2 13 2" xfId="27264"/>
    <cellStyle name="Input [yellow] 3 2 13 2 2" xfId="43368"/>
    <cellStyle name="Input [yellow] 3 2 13 2 3" xfId="27354"/>
    <cellStyle name="Input [yellow] 3 2 13 3" xfId="25551"/>
    <cellStyle name="Input [yellow] 3 2 13 4" xfId="51889"/>
    <cellStyle name="Input [yellow] 3 2 14" xfId="37758"/>
    <cellStyle name="Input [yellow] 3 2 14 2" xfId="46929"/>
    <cellStyle name="Input [yellow] 3 2 14 2 2" xfId="17489"/>
    <cellStyle name="Input [yellow] 3 2 14 2 3" xfId="4438"/>
    <cellStyle name="Input [yellow] 3 2 14 3" xfId="30179"/>
    <cellStyle name="Input [yellow] 3 2 14 4" xfId="2218"/>
    <cellStyle name="Input [yellow] 3 2 15" xfId="15012"/>
    <cellStyle name="Input [yellow] 3 2 15 2" xfId="37319"/>
    <cellStyle name="Input [yellow] 3 2 15 2 2" xfId="11043"/>
    <cellStyle name="Input [yellow] 3 2 15 2 3" xfId="43937"/>
    <cellStyle name="Input [yellow] 3 2 15 3" xfId="48058"/>
    <cellStyle name="Input [yellow] 3 2 15 4" xfId="17306"/>
    <cellStyle name="Input [yellow] 3 2 16" xfId="23541"/>
    <cellStyle name="Input [yellow] 3 2 16 2" xfId="44263"/>
    <cellStyle name="Input [yellow] 3 2 16 3" xfId="45273"/>
    <cellStyle name="Input [yellow] 3 2 17" xfId="32952"/>
    <cellStyle name="Input [yellow] 3 2 18" xfId="47867"/>
    <cellStyle name="Input [yellow] 3 2 2" xfId="12639"/>
    <cellStyle name="Input [yellow] 3 2 2 2" xfId="43779"/>
    <cellStyle name="Input [yellow] 3 2 2 2 2" xfId="38667"/>
    <cellStyle name="Input [yellow] 3 2 2 2 3" xfId="10587"/>
    <cellStyle name="Input [yellow] 3 2 2 3" xfId="7469"/>
    <cellStyle name="Input [yellow] 3 2 2 4" xfId="31610"/>
    <cellStyle name="Input [yellow] 3 2 3" xfId="41461"/>
    <cellStyle name="Input [yellow] 3 2 3 2" xfId="14373"/>
    <cellStyle name="Input [yellow] 3 2 3 2 2" xfId="1544"/>
    <cellStyle name="Input [yellow] 3 2 3 2 3" xfId="7624"/>
    <cellStyle name="Input [yellow] 3 2 3 3" xfId="34998"/>
    <cellStyle name="Input [yellow] 3 2 3 4" xfId="5033"/>
    <cellStyle name="Input [yellow] 3 2 4" xfId="4764"/>
    <cellStyle name="Input [yellow] 3 2 4 2" xfId="43483"/>
    <cellStyle name="Input [yellow] 3 2 4 2 2" xfId="15272"/>
    <cellStyle name="Input [yellow] 3 2 4 2 3" xfId="24548"/>
    <cellStyle name="Input [yellow] 3 2 4 3" xfId="30105"/>
    <cellStyle name="Input [yellow] 3 2 4 4" xfId="4709"/>
    <cellStyle name="Input [yellow] 3 2 5" xfId="34966"/>
    <cellStyle name="Input [yellow] 3 2 5 2" xfId="39612"/>
    <cellStyle name="Input [yellow] 3 2 5 2 2" xfId="3895"/>
    <cellStyle name="Input [yellow] 3 2 5 2 3" xfId="39791"/>
    <cellStyle name="Input [yellow] 3 2 5 3" xfId="17239"/>
    <cellStyle name="Input [yellow] 3 2 5 4" xfId="51005"/>
    <cellStyle name="Input [yellow] 3 2 6" xfId="28187"/>
    <cellStyle name="Input [yellow] 3 2 6 2" xfId="5127"/>
    <cellStyle name="Input [yellow] 3 2 6 2 2" xfId="43412"/>
    <cellStyle name="Input [yellow] 3 2 6 2 3" xfId="9395"/>
    <cellStyle name="Input [yellow] 3 2 6 3" xfId="14610"/>
    <cellStyle name="Input [yellow] 3 2 6 4" xfId="27679"/>
    <cellStyle name="Input [yellow] 3 2 7" xfId="18599"/>
    <cellStyle name="Input [yellow] 3 2 7 2" xfId="2795"/>
    <cellStyle name="Input [yellow] 3 2 7 2 2" xfId="4647"/>
    <cellStyle name="Input [yellow] 3 2 7 2 3" xfId="35295"/>
    <cellStyle name="Input [yellow] 3 2 7 3" xfId="43662"/>
    <cellStyle name="Input [yellow] 3 2 7 4" xfId="46566"/>
    <cellStyle name="Input [yellow] 3 2 8" xfId="29737"/>
    <cellStyle name="Input [yellow] 3 2 8 2" xfId="14802"/>
    <cellStyle name="Input [yellow] 3 2 8 2 2" xfId="51050"/>
    <cellStyle name="Input [yellow] 3 2 8 2 3" xfId="31330"/>
    <cellStyle name="Input [yellow] 3 2 8 3" xfId="21917"/>
    <cellStyle name="Input [yellow] 3 2 8 4" xfId="25428"/>
    <cellStyle name="Input [yellow] 3 2 9" xfId="20549"/>
    <cellStyle name="Input [yellow] 3 2 9 2" xfId="33471"/>
    <cellStyle name="Input [yellow] 3 2 9 2 2" xfId="31916"/>
    <cellStyle name="Input [yellow] 3 2 9 2 3" xfId="372"/>
    <cellStyle name="Input [yellow] 3 2 9 3" xfId="33997"/>
    <cellStyle name="Input [yellow] 3 2 9 4" xfId="25012"/>
    <cellStyle name="Input [yellow] 3 3" xfId="31654"/>
    <cellStyle name="Input [yellow] 3 3 10" xfId="28066"/>
    <cellStyle name="Input [yellow] 3 3 10 2" xfId="28486"/>
    <cellStyle name="Input [yellow] 3 3 10 2 2" xfId="7680"/>
    <cellStyle name="Input [yellow] 3 3 10 2 3" xfId="33108"/>
    <cellStyle name="Input [yellow] 3 3 10 3" xfId="29936"/>
    <cellStyle name="Input [yellow] 3 3 10 4" xfId="46321"/>
    <cellStyle name="Input [yellow] 3 3 11" xfId="2709"/>
    <cellStyle name="Input [yellow] 3 3 11 2" xfId="37328"/>
    <cellStyle name="Input [yellow] 3 3 11 2 2" xfId="32791"/>
    <cellStyle name="Input [yellow] 3 3 11 2 3" xfId="11111"/>
    <cellStyle name="Input [yellow] 3 3 11 3" xfId="45037"/>
    <cellStyle name="Input [yellow] 3 3 11 4" xfId="23553"/>
    <cellStyle name="Input [yellow] 3 3 12" xfId="26177"/>
    <cellStyle name="Input [yellow] 3 3 12 2" xfId="22730"/>
    <cellStyle name="Input [yellow] 3 3 12 2 2" xfId="47454"/>
    <cellStyle name="Input [yellow] 3 3 12 2 3" xfId="42233"/>
    <cellStyle name="Input [yellow] 3 3 12 3" xfId="14588"/>
    <cellStyle name="Input [yellow] 3 3 12 4" xfId="26840"/>
    <cellStyle name="Input [yellow] 3 3 13" xfId="36284"/>
    <cellStyle name="Input [yellow] 3 3 13 2" xfId="11591"/>
    <cellStyle name="Input [yellow] 3 3 13 2 2" xfId="51561"/>
    <cellStyle name="Input [yellow] 3 3 13 2 3" xfId="42391"/>
    <cellStyle name="Input [yellow] 3 3 13 3" xfId="45741"/>
    <cellStyle name="Input [yellow] 3 3 13 4" xfId="34941"/>
    <cellStyle name="Input [yellow] 3 3 14" xfId="49283"/>
    <cellStyle name="Input [yellow] 3 3 14 2" xfId="5550"/>
    <cellStyle name="Input [yellow] 3 3 14 2 2" xfId="16815"/>
    <cellStyle name="Input [yellow] 3 3 14 2 3" xfId="32738"/>
    <cellStyle name="Input [yellow] 3 3 14 3" xfId="26618"/>
    <cellStyle name="Input [yellow] 3 3 14 4" xfId="13225"/>
    <cellStyle name="Input [yellow] 3 3 15" xfId="2337"/>
    <cellStyle name="Input [yellow] 3 3 15 2" xfId="47301"/>
    <cellStyle name="Input [yellow] 3 3 15 2 2" xfId="28862"/>
    <cellStyle name="Input [yellow] 3 3 15 2 3" xfId="15065"/>
    <cellStyle name="Input [yellow] 3 3 15 3" xfId="49316"/>
    <cellStyle name="Input [yellow] 3 3 15 4" xfId="38679"/>
    <cellStyle name="Input [yellow] 3 3 16" xfId="17407"/>
    <cellStyle name="Input [yellow] 3 3 16 2" xfId="23551"/>
    <cellStyle name="Input [yellow] 3 3 16 2 2" xfId="16317"/>
    <cellStyle name="Input [yellow] 3 3 16 2 3" xfId="41074"/>
    <cellStyle name="Input [yellow] 3 3 16 3" xfId="24017"/>
    <cellStyle name="Input [yellow] 3 3 16 4" xfId="47578"/>
    <cellStyle name="Input [yellow] 3 3 17" xfId="25436"/>
    <cellStyle name="Input [yellow] 3 3 17 2" xfId="50558"/>
    <cellStyle name="Input [yellow] 3 3 17 2 2" xfId="36006"/>
    <cellStyle name="Input [yellow] 3 3 17 2 3" xfId="21614"/>
    <cellStyle name="Input [yellow] 3 3 17 3" xfId="31162"/>
    <cellStyle name="Input [yellow] 3 3 17 4" xfId="19760"/>
    <cellStyle name="Input [yellow] 3 3 18" xfId="21731"/>
    <cellStyle name="Input [yellow] 3 3 18 2" xfId="24907"/>
    <cellStyle name="Input [yellow] 3 3 18 2 2" xfId="50839"/>
    <cellStyle name="Input [yellow] 3 3 18 2 3" xfId="46164"/>
    <cellStyle name="Input [yellow] 3 3 18 3" xfId="16816"/>
    <cellStyle name="Input [yellow] 3 3 18 4" xfId="25282"/>
    <cellStyle name="Input [yellow] 3 3 19" xfId="19461"/>
    <cellStyle name="Input [yellow] 3 3 2" xfId="27564"/>
    <cellStyle name="Input [yellow] 3 3 2 2" xfId="9459"/>
    <cellStyle name="Input [yellow] 3 3 2 2 2" xfId="27589"/>
    <cellStyle name="Input [yellow] 3 3 2 2 3" xfId="43930"/>
    <cellStyle name="Input [yellow] 3 3 2 3" xfId="39675"/>
    <cellStyle name="Input [yellow] 3 3 2 4" xfId="44647"/>
    <cellStyle name="Input [yellow] 3 3 20" xfId="32180"/>
    <cellStyle name="Input [yellow] 3 3 3" xfId="6303"/>
    <cellStyle name="Input [yellow] 3 3 3 2" xfId="15957"/>
    <cellStyle name="Input [yellow] 3 3 3 2 2" xfId="28467"/>
    <cellStyle name="Input [yellow] 3 3 3 2 3" xfId="26733"/>
    <cellStyle name="Input [yellow] 3 3 3 3" xfId="15408"/>
    <cellStyle name="Input [yellow] 3 3 3 4" xfId="5023"/>
    <cellStyle name="Input [yellow] 3 3 4" xfId="19404"/>
    <cellStyle name="Input [yellow] 3 3 4 2" xfId="52385"/>
    <cellStyle name="Input [yellow] 3 3 4 2 2" xfId="34209"/>
    <cellStyle name="Input [yellow] 3 3 4 2 3" xfId="22627"/>
    <cellStyle name="Input [yellow] 3 3 4 3" xfId="45250"/>
    <cellStyle name="Input [yellow] 3 3 4 4" xfId="18078"/>
    <cellStyle name="Input [yellow] 3 3 5" xfId="48788"/>
    <cellStyle name="Input [yellow] 3 3 5 2" xfId="29402"/>
    <cellStyle name="Input [yellow] 3 3 5 2 2" xfId="9839"/>
    <cellStyle name="Input [yellow] 3 3 5 2 3" xfId="33749"/>
    <cellStyle name="Input [yellow] 3 3 5 3" xfId="44824"/>
    <cellStyle name="Input [yellow] 3 3 5 4" xfId="51133"/>
    <cellStyle name="Input [yellow] 3 3 6" xfId="13532"/>
    <cellStyle name="Input [yellow] 3 3 6 2" xfId="2362"/>
    <cellStyle name="Input [yellow] 3 3 6 2 2" xfId="24904"/>
    <cellStyle name="Input [yellow] 3 3 6 2 3" xfId="5463"/>
    <cellStyle name="Input [yellow] 3 3 6 3" xfId="19383"/>
    <cellStyle name="Input [yellow] 3 3 6 4" xfId="43223"/>
    <cellStyle name="Input [yellow] 3 3 7" xfId="52488"/>
    <cellStyle name="Input [yellow] 3 3 7 2" xfId="40882"/>
    <cellStyle name="Input [yellow] 3 3 7 2 2" xfId="20872"/>
    <cellStyle name="Input [yellow] 3 3 7 2 3" xfId="1878"/>
    <cellStyle name="Input [yellow] 3 3 7 3" xfId="22319"/>
    <cellStyle name="Input [yellow] 3 3 7 4" xfId="46687"/>
    <cellStyle name="Input [yellow] 3 3 8" xfId="2349"/>
    <cellStyle name="Input [yellow] 3 3 8 2" xfId="25556"/>
    <cellStyle name="Input [yellow] 3 3 8 2 2" xfId="11123"/>
    <cellStyle name="Input [yellow] 3 3 8 2 3" xfId="42025"/>
    <cellStyle name="Input [yellow] 3 3 8 3" xfId="34758"/>
    <cellStyle name="Input [yellow] 3 3 8 4" xfId="38754"/>
    <cellStyle name="Input [yellow] 3 3 9" xfId="41244"/>
    <cellStyle name="Input [yellow] 3 3 9 2" xfId="38526"/>
    <cellStyle name="Input [yellow] 3 3 9 2 2" xfId="3088"/>
    <cellStyle name="Input [yellow] 3 3 9 2 3" xfId="52340"/>
    <cellStyle name="Input [yellow] 3 3 9 3" xfId="39384"/>
    <cellStyle name="Input [yellow] 3 3 9 4" xfId="15463"/>
    <cellStyle name="Input [yellow] 3 4" xfId="20932"/>
    <cellStyle name="Input [yellow] 3 4 2" xfId="52314"/>
    <cellStyle name="Input [yellow] 3 4 3" xfId="13716"/>
    <cellStyle name="Input [yellow] 3 5" xfId="1819"/>
    <cellStyle name="Input [yellow] 3 5 2" xfId="36686"/>
    <cellStyle name="Input [yellow] 3 5 3" xfId="1566"/>
    <cellStyle name="Input [yellow] 3 6" xfId="35833"/>
    <cellStyle name="Input [yellow] 3 7" xfId="36815"/>
    <cellStyle name="Input [yellow] 3_Penasquito - Sulphide" xfId="29447"/>
    <cellStyle name="Input [yellow] 4" xfId="12187"/>
    <cellStyle name="Input [yellow] 4 10" xfId="34991"/>
    <cellStyle name="Input [yellow] 4 10 2" xfId="43156"/>
    <cellStyle name="Input [yellow] 4 10 2 2" xfId="16895"/>
    <cellStyle name="Input [yellow] 4 10 2 3" xfId="45613"/>
    <cellStyle name="Input [yellow] 4 10 3" xfId="4132"/>
    <cellStyle name="Input [yellow] 4 10 4" xfId="6942"/>
    <cellStyle name="Input [yellow] 4 11" xfId="48170"/>
    <cellStyle name="Input [yellow] 4 11 2" xfId="15430"/>
    <cellStyle name="Input [yellow] 4 11 2 2" xfId="21103"/>
    <cellStyle name="Input [yellow] 4 11 2 3" xfId="26993"/>
    <cellStyle name="Input [yellow] 4 11 3" xfId="12983"/>
    <cellStyle name="Input [yellow] 4 11 4" xfId="51131"/>
    <cellStyle name="Input [yellow] 4 12" xfId="1797"/>
    <cellStyle name="Input [yellow] 4 12 2" xfId="40804"/>
    <cellStyle name="Input [yellow] 4 12 2 2" xfId="25627"/>
    <cellStyle name="Input [yellow] 4 12 2 3" xfId="19541"/>
    <cellStyle name="Input [yellow] 4 12 3" xfId="25185"/>
    <cellStyle name="Input [yellow] 4 12 4" xfId="7697"/>
    <cellStyle name="Input [yellow] 4 13" xfId="39198"/>
    <cellStyle name="Input [yellow] 4 13 2" xfId="4232"/>
    <cellStyle name="Input [yellow] 4 13 2 2" xfId="40685"/>
    <cellStyle name="Input [yellow] 4 13 2 3" xfId="20790"/>
    <cellStyle name="Input [yellow] 4 13 3" xfId="42445"/>
    <cellStyle name="Input [yellow] 4 13 4" xfId="47646"/>
    <cellStyle name="Input [yellow] 4 14" xfId="4860"/>
    <cellStyle name="Input [yellow] 4 14 2" xfId="33602"/>
    <cellStyle name="Input [yellow] 4 14 2 2" xfId="13174"/>
    <cellStyle name="Input [yellow] 4 14 2 3" xfId="34835"/>
    <cellStyle name="Input [yellow] 4 14 3" xfId="20550"/>
    <cellStyle name="Input [yellow] 4 14 4" xfId="10113"/>
    <cellStyle name="Input [yellow] 4 15" xfId="1104"/>
    <cellStyle name="Input [yellow] 4 15 2" xfId="12698"/>
    <cellStyle name="Input [yellow] 4 15 2 2" xfId="18723"/>
    <cellStyle name="Input [yellow] 4 15 2 3" xfId="40931"/>
    <cellStyle name="Input [yellow] 4 15 3" xfId="31576"/>
    <cellStyle name="Input [yellow] 4 15 4" xfId="44299"/>
    <cellStyle name="Input [yellow] 4 16" xfId="5125"/>
    <cellStyle name="Input [yellow] 4 16 2" xfId="50747"/>
    <cellStyle name="Input [yellow] 4 16 3" xfId="16489"/>
    <cellStyle name="Input [yellow] 4 17" xfId="27702"/>
    <cellStyle name="Input [yellow] 4 18" xfId="9276"/>
    <cellStyle name="Input [yellow] 4 2" xfId="16170"/>
    <cellStyle name="Input [yellow] 4 2 2" xfId="1349"/>
    <cellStyle name="Input [yellow] 4 2 2 2" xfId="40645"/>
    <cellStyle name="Input [yellow] 4 2 2 3" xfId="52590"/>
    <cellStyle name="Input [yellow] 4 2 3" xfId="14264"/>
    <cellStyle name="Input [yellow] 4 2 4" xfId="8614"/>
    <cellStyle name="Input [yellow] 4 3" xfId="36294"/>
    <cellStyle name="Input [yellow] 4 3 2" xfId="34377"/>
    <cellStyle name="Input [yellow] 4 3 2 2" xfId="30368"/>
    <cellStyle name="Input [yellow] 4 3 2 3" xfId="40394"/>
    <cellStyle name="Input [yellow] 4 3 3" xfId="34399"/>
    <cellStyle name="Input [yellow] 4 3 4" xfId="40992"/>
    <cellStyle name="Input [yellow] 4 4" xfId="1031"/>
    <cellStyle name="Input [yellow] 4 4 2" xfId="51190"/>
    <cellStyle name="Input [yellow] 4 4 2 2" xfId="40005"/>
    <cellStyle name="Input [yellow] 4 4 2 3" xfId="17680"/>
    <cellStyle name="Input [yellow] 4 4 3" xfId="11525"/>
    <cellStyle name="Input [yellow] 4 4 4" xfId="6527"/>
    <cellStyle name="Input [yellow] 4 5" xfId="26676"/>
    <cellStyle name="Input [yellow] 4 5 2" xfId="49284"/>
    <cellStyle name="Input [yellow] 4 5 2 2" xfId="28592"/>
    <cellStyle name="Input [yellow] 4 5 2 3" xfId="49368"/>
    <cellStyle name="Input [yellow] 4 5 3" xfId="7220"/>
    <cellStyle name="Input [yellow] 4 5 4" xfId="24383"/>
    <cellStyle name="Input [yellow] 4 6" xfId="48496"/>
    <cellStyle name="Input [yellow] 4 6 2" xfId="35055"/>
    <cellStyle name="Input [yellow] 4 6 2 2" xfId="5203"/>
    <cellStyle name="Input [yellow] 4 6 2 3" xfId="847"/>
    <cellStyle name="Input [yellow] 4 6 3" xfId="4658"/>
    <cellStyle name="Input [yellow] 4 6 4" xfId="35310"/>
    <cellStyle name="Input [yellow] 4 7" xfId="22635"/>
    <cellStyle name="Input [yellow] 4 7 2" xfId="4678"/>
    <cellStyle name="Input [yellow] 4 7 2 2" xfId="26316"/>
    <cellStyle name="Input [yellow] 4 7 2 3" xfId="47847"/>
    <cellStyle name="Input [yellow] 4 7 3" xfId="26700"/>
    <cellStyle name="Input [yellow] 4 7 4" xfId="40815"/>
    <cellStyle name="Input [yellow] 4 8" xfId="12467"/>
    <cellStyle name="Input [yellow] 4 8 2" xfId="14066"/>
    <cellStyle name="Input [yellow] 4 8 2 2" xfId="923"/>
    <cellStyle name="Input [yellow] 4 8 2 3" xfId="29039"/>
    <cellStyle name="Input [yellow] 4 8 3" xfId="23222"/>
    <cellStyle name="Input [yellow] 4 8 4" xfId="32244"/>
    <cellStyle name="Input [yellow] 4 9" xfId="49827"/>
    <cellStyle name="Input [yellow] 4 9 2" xfId="45149"/>
    <cellStyle name="Input [yellow] 4 9 2 2" xfId="40139"/>
    <cellStyle name="Input [yellow] 4 9 2 3" xfId="36946"/>
    <cellStyle name="Input [yellow] 4 9 3" xfId="22309"/>
    <cellStyle name="Input [yellow] 4 9 4" xfId="3744"/>
    <cellStyle name="Input [yellow] 5" xfId="321"/>
    <cellStyle name="Input [yellow] 5 10" xfId="35396"/>
    <cellStyle name="Input [yellow] 5 10 2" xfId="33387"/>
    <cellStyle name="Input [yellow] 5 10 2 2" xfId="45692"/>
    <cellStyle name="Input [yellow] 5 10 2 3" xfId="40445"/>
    <cellStyle name="Input [yellow] 5 10 3" xfId="6155"/>
    <cellStyle name="Input [yellow] 5 10 4" xfId="20213"/>
    <cellStyle name="Input [yellow] 5 11" xfId="24642"/>
    <cellStyle name="Input [yellow] 5 11 2" xfId="440"/>
    <cellStyle name="Input [yellow] 5 11 2 2" xfId="40617"/>
    <cellStyle name="Input [yellow] 5 11 2 3" xfId="41454"/>
    <cellStyle name="Input [yellow] 5 11 3" xfId="34902"/>
    <cellStyle name="Input [yellow] 5 11 4" xfId="32142"/>
    <cellStyle name="Input [yellow] 5 12" xfId="22228"/>
    <cellStyle name="Input [yellow] 5 12 2" xfId="7405"/>
    <cellStyle name="Input [yellow] 5 12 2 2" xfId="15210"/>
    <cellStyle name="Input [yellow] 5 12 2 3" xfId="8010"/>
    <cellStyle name="Input [yellow] 5 12 3" xfId="28947"/>
    <cellStyle name="Input [yellow] 5 12 4" xfId="12294"/>
    <cellStyle name="Input [yellow] 5 13" xfId="43487"/>
    <cellStyle name="Input [yellow] 5 13 2" xfId="32227"/>
    <cellStyle name="Input [yellow] 5 13 2 2" xfId="9095"/>
    <cellStyle name="Input [yellow] 5 13 2 3" xfId="21790"/>
    <cellStyle name="Input [yellow] 5 13 3" xfId="52052"/>
    <cellStyle name="Input [yellow] 5 13 4" xfId="18911"/>
    <cellStyle name="Input [yellow] 5 14" xfId="38407"/>
    <cellStyle name="Input [yellow] 5 14 2" xfId="19663"/>
    <cellStyle name="Input [yellow] 5 14 2 2" xfId="34087"/>
    <cellStyle name="Input [yellow] 5 14 2 3" xfId="32644"/>
    <cellStyle name="Input [yellow] 5 14 3" xfId="29774"/>
    <cellStyle name="Input [yellow] 5 14 4" xfId="48633"/>
    <cellStyle name="Input [yellow] 5 15" xfId="44369"/>
    <cellStyle name="Input [yellow] 5 15 2" xfId="39059"/>
    <cellStyle name="Input [yellow] 5 15 2 2" xfId="31124"/>
    <cellStyle name="Input [yellow] 5 15 2 3" xfId="15398"/>
    <cellStyle name="Input [yellow] 5 15 3" xfId="18622"/>
    <cellStyle name="Input [yellow] 5 15 4" xfId="11015"/>
    <cellStyle name="Input [yellow] 5 16" xfId="37998"/>
    <cellStyle name="Input [yellow] 5 16 2" xfId="8275"/>
    <cellStyle name="Input [yellow] 5 16 2 2" xfId="20228"/>
    <cellStyle name="Input [yellow] 5 16 2 3" xfId="38580"/>
    <cellStyle name="Input [yellow] 5 16 3" xfId="45056"/>
    <cellStyle name="Input [yellow] 5 16 4" xfId="12957"/>
    <cellStyle name="Input [yellow] 5 17" xfId="52095"/>
    <cellStyle name="Input [yellow] 5 17 2" xfId="22851"/>
    <cellStyle name="Input [yellow] 5 17 2 2" xfId="45115"/>
    <cellStyle name="Input [yellow] 5 17 2 3" xfId="35601"/>
    <cellStyle name="Input [yellow] 5 17 3" xfId="18855"/>
    <cellStyle name="Input [yellow] 5 17 4" xfId="11401"/>
    <cellStyle name="Input [yellow] 5 18" xfId="1013"/>
    <cellStyle name="Input [yellow] 5 18 2" xfId="26076"/>
    <cellStyle name="Input [yellow] 5 18 2 2" xfId="5439"/>
    <cellStyle name="Input [yellow] 5 18 2 3" xfId="7409"/>
    <cellStyle name="Input [yellow] 5 18 3" xfId="42481"/>
    <cellStyle name="Input [yellow] 5 18 4" xfId="20399"/>
    <cellStyle name="Input [yellow] 5 19" xfId="26985"/>
    <cellStyle name="Input [yellow] 5 2" xfId="33195"/>
    <cellStyle name="Input [yellow] 5 2 2" xfId="47379"/>
    <cellStyle name="Input [yellow] 5 2 2 2" xfId="13876"/>
    <cellStyle name="Input [yellow] 5 2 2 3" xfId="2178"/>
    <cellStyle name="Input [yellow] 5 2 3" xfId="50331"/>
    <cellStyle name="Input [yellow] 5 2 4" xfId="37682"/>
    <cellStyle name="Input [yellow] 5 20" xfId="5208"/>
    <cellStyle name="Input [yellow] 5 3" xfId="29244"/>
    <cellStyle name="Input [yellow] 5 3 2" xfId="5913"/>
    <cellStyle name="Input [yellow] 5 3 2 2" xfId="8742"/>
    <cellStyle name="Input [yellow] 5 3 2 3" xfId="12949"/>
    <cellStyle name="Input [yellow] 5 3 3" xfId="48871"/>
    <cellStyle name="Input [yellow] 5 3 4" xfId="33181"/>
    <cellStyle name="Input [yellow] 5 4" xfId="37379"/>
    <cellStyle name="Input [yellow] 5 4 2" xfId="22419"/>
    <cellStyle name="Input [yellow] 5 4 2 2" xfId="15537"/>
    <cellStyle name="Input [yellow] 5 4 2 3" xfId="24010"/>
    <cellStyle name="Input [yellow] 5 4 3" xfId="4957"/>
    <cellStyle name="Input [yellow] 5 4 4" xfId="34345"/>
    <cellStyle name="Input [yellow] 5 5" xfId="37677"/>
    <cellStyle name="Input [yellow] 5 5 2" xfId="51770"/>
    <cellStyle name="Input [yellow] 5 5 2 2" xfId="33022"/>
    <cellStyle name="Input [yellow] 5 5 2 3" xfId="17685"/>
    <cellStyle name="Input [yellow] 5 5 3" xfId="26128"/>
    <cellStyle name="Input [yellow] 5 5 4" xfId="21087"/>
    <cellStyle name="Input [yellow] 5 6" xfId="41257"/>
    <cellStyle name="Input [yellow] 5 6 2" xfId="14001"/>
    <cellStyle name="Input [yellow] 5 6 2 2" xfId="16757"/>
    <cellStyle name="Input [yellow] 5 6 2 3" xfId="22729"/>
    <cellStyle name="Input [yellow] 5 6 3" xfId="24766"/>
    <cellStyle name="Input [yellow] 5 6 4" xfId="42724"/>
    <cellStyle name="Input [yellow] 5 7" xfId="25833"/>
    <cellStyle name="Input [yellow] 5 7 2" xfId="41968"/>
    <cellStyle name="Input [yellow] 5 7 2 2" xfId="46257"/>
    <cellStyle name="Input [yellow] 5 7 2 3" xfId="14711"/>
    <cellStyle name="Input [yellow] 5 7 3" xfId="24834"/>
    <cellStyle name="Input [yellow] 5 7 4" xfId="7493"/>
    <cellStyle name="Input [yellow] 5 8" xfId="20268"/>
    <cellStyle name="Input [yellow] 5 8 2" xfId="12371"/>
    <cellStyle name="Input [yellow] 5 8 2 2" xfId="15334"/>
    <cellStyle name="Input [yellow] 5 8 2 3" xfId="17575"/>
    <cellStyle name="Input [yellow] 5 8 3" xfId="6837"/>
    <cellStyle name="Input [yellow] 5 8 4" xfId="32941"/>
    <cellStyle name="Input [yellow] 5 9" xfId="19977"/>
    <cellStyle name="Input [yellow] 5 9 2" xfId="37213"/>
    <cellStyle name="Input [yellow] 5 9 2 2" xfId="40972"/>
    <cellStyle name="Input [yellow] 5 9 2 3" xfId="17084"/>
    <cellStyle name="Input [yellow] 5 9 3" xfId="17450"/>
    <cellStyle name="Input [yellow] 5 9 4" xfId="2417"/>
    <cellStyle name="Input [yellow] 6" xfId="49391"/>
    <cellStyle name="Input [yellow] 6 2" xfId="12211"/>
    <cellStyle name="Input [yellow] 6 3" xfId="29190"/>
    <cellStyle name="Input [yellow] 7" xfId="3601"/>
    <cellStyle name="Input [yellow] 7 2" xfId="38262"/>
    <cellStyle name="Input [yellow] 7 3" xfId="17769"/>
    <cellStyle name="Input [yellow] 8" xfId="39719"/>
    <cellStyle name="Input [yellow] 9" xfId="5583"/>
    <cellStyle name="Input [yellow]_Cash Cost Real vrs. Budget" xfId="32790"/>
    <cellStyle name="Input %" xfId="8861"/>
    <cellStyle name="Input % 2" xfId="9874"/>
    <cellStyle name="Input % 3" xfId="37059"/>
    <cellStyle name="Input 1" xfId="48242"/>
    <cellStyle name="Input 10" xfId="17602"/>
    <cellStyle name="Input 10 2" xfId="37502"/>
    <cellStyle name="Input 10 3" xfId="3913"/>
    <cellStyle name="Input 11" xfId="46077"/>
    <cellStyle name="Input 11 2" xfId="2372"/>
    <cellStyle name="Input 11 3" xfId="45503"/>
    <cellStyle name="Input 12" xfId="121"/>
    <cellStyle name="Input 12 2" xfId="27045"/>
    <cellStyle name="Input 12 3" xfId="8450"/>
    <cellStyle name="Input 13" xfId="210"/>
    <cellStyle name="Input 13 2" xfId="6723"/>
    <cellStyle name="Input 13 3" xfId="11384"/>
    <cellStyle name="Input 14" xfId="24076"/>
    <cellStyle name="Input 14 2" xfId="41482"/>
    <cellStyle name="Input 14 3" xfId="21347"/>
    <cellStyle name="Input 15" xfId="52157"/>
    <cellStyle name="Input 15 2" xfId="10782"/>
    <cellStyle name="Input 15 3" xfId="49291"/>
    <cellStyle name="Input 15 4" xfId="9755"/>
    <cellStyle name="Input 15 5" xfId="28171"/>
    <cellStyle name="Input 16" xfId="34382"/>
    <cellStyle name="Input 16 2" xfId="2684"/>
    <cellStyle name="Input 16 3" xfId="10419"/>
    <cellStyle name="Input 16 4" xfId="33092"/>
    <cellStyle name="Input 16 5" xfId="31982"/>
    <cellStyle name="Input 17" xfId="32334"/>
    <cellStyle name="Input 17 2" xfId="12053"/>
    <cellStyle name="Input 17 3" xfId="12818"/>
    <cellStyle name="Input 17 4" xfId="46316"/>
    <cellStyle name="Input 17 5" xfId="21295"/>
    <cellStyle name="Input 18" xfId="19531"/>
    <cellStyle name="Input 18 2" xfId="37458"/>
    <cellStyle name="Input 18 2 2" xfId="38932"/>
    <cellStyle name="Input 18 3" xfId="33126"/>
    <cellStyle name="Input 18 4" xfId="6253"/>
    <cellStyle name="Input 18 5" xfId="31475"/>
    <cellStyle name="Input 19" xfId="42940"/>
    <cellStyle name="Input 19 2" xfId="2454"/>
    <cellStyle name="Input 19 3" xfId="19837"/>
    <cellStyle name="Input 2" xfId="48759"/>
    <cellStyle name="Input 2 2" xfId="46032"/>
    <cellStyle name="Input 2 3" xfId="50948"/>
    <cellStyle name="Input 2 4" xfId="293"/>
    <cellStyle name="Input 20" xfId="18645"/>
    <cellStyle name="Input 20 2" xfId="2375"/>
    <cellStyle name="Input 20 3" xfId="44218"/>
    <cellStyle name="Input 21" xfId="35005"/>
    <cellStyle name="Input 21 2" xfId="2267"/>
    <cellStyle name="Input 21 3" xfId="49198"/>
    <cellStyle name="Input 22" xfId="18196"/>
    <cellStyle name="Input 22 2" xfId="23049"/>
    <cellStyle name="Input 22 3" xfId="26533"/>
    <cellStyle name="Input 23" xfId="44867"/>
    <cellStyle name="Input 23 2" xfId="15698"/>
    <cellStyle name="Input 23 3" xfId="41027"/>
    <cellStyle name="Input 24" xfId="3354"/>
    <cellStyle name="Input 24 2" xfId="41496"/>
    <cellStyle name="Input 24 3" xfId="25828"/>
    <cellStyle name="Input 25" xfId="52085"/>
    <cellStyle name="Input 25 2" xfId="52350"/>
    <cellStyle name="Input 25 3" xfId="36801"/>
    <cellStyle name="Input 26" xfId="53067"/>
    <cellStyle name="Input 26 2" xfId="38044"/>
    <cellStyle name="Input 26 3" xfId="17435"/>
    <cellStyle name="Input 27" xfId="52844"/>
    <cellStyle name="Input 27 2" xfId="7564"/>
    <cellStyle name="Input 27 3" xfId="9837"/>
    <cellStyle name="Input 28" xfId="10410"/>
    <cellStyle name="Input 28 2" xfId="21534"/>
    <cellStyle name="Input 28 3" xfId="44098"/>
    <cellStyle name="Input 29" xfId="19373"/>
    <cellStyle name="Input 29 2" xfId="45746"/>
    <cellStyle name="Input 29 3" xfId="51514"/>
    <cellStyle name="Input 3" xfId="21872"/>
    <cellStyle name="Input 3 2" xfId="2356"/>
    <cellStyle name="Input 3 3" xfId="14299"/>
    <cellStyle name="Input 3 4" xfId="13930"/>
    <cellStyle name="Input 30" xfId="16250"/>
    <cellStyle name="Input 30 2" xfId="14888"/>
    <cellStyle name="Input 30 3" xfId="2191"/>
    <cellStyle name="Input 31" xfId="5994"/>
    <cellStyle name="Input 31 2" xfId="25675"/>
    <cellStyle name="Input 31 3" xfId="3070"/>
    <cellStyle name="Input 32" xfId="42585"/>
    <cellStyle name="Input 32 2" xfId="13574"/>
    <cellStyle name="Input 32 3" xfId="48042"/>
    <cellStyle name="Input 33" xfId="6632"/>
    <cellStyle name="Input 33 2" xfId="12838"/>
    <cellStyle name="Input 33 3" xfId="45836"/>
    <cellStyle name="Input 34" xfId="28353"/>
    <cellStyle name="Input 34 2" xfId="28152"/>
    <cellStyle name="Input 34 3" xfId="35679"/>
    <cellStyle name="Input 35" xfId="35285"/>
    <cellStyle name="Input 35 2" xfId="15413"/>
    <cellStyle name="Input 35 3" xfId="16090"/>
    <cellStyle name="Input 36" xfId="50552"/>
    <cellStyle name="Input 36 2" xfId="34741"/>
    <cellStyle name="Input 36 3" xfId="37982"/>
    <cellStyle name="Input 37" xfId="28676"/>
    <cellStyle name="Input 37 2" xfId="33854"/>
    <cellStyle name="Input 37 3" xfId="23556"/>
    <cellStyle name="Input 38" xfId="42274"/>
    <cellStyle name="Input 38 2" xfId="51605"/>
    <cellStyle name="Input 38 3" xfId="20073"/>
    <cellStyle name="Input 39" xfId="39216"/>
    <cellStyle name="Input 39 2" xfId="47599"/>
    <cellStyle name="Input 39 3" xfId="17145"/>
    <cellStyle name="Input 4" xfId="23882"/>
    <cellStyle name="Input 4 2" xfId="34306"/>
    <cellStyle name="Input 4 3" xfId="53192"/>
    <cellStyle name="Input 4 3 2" xfId="46777"/>
    <cellStyle name="Input 4 3 2 2" xfId="37750"/>
    <cellStyle name="Input 4 3 2 3" xfId="52752"/>
    <cellStyle name="Input 4 3 3" xfId="11885"/>
    <cellStyle name="Input 4 3 3 2" xfId="23155"/>
    <cellStyle name="Input 4 3 3 2 2" xfId="44283"/>
    <cellStyle name="Input 4 3 3 3" xfId="35948"/>
    <cellStyle name="Input 4 3 4" xfId="15942"/>
    <cellStyle name="Input 4 4" xfId="48995"/>
    <cellStyle name="Input 4 5" xfId="32071"/>
    <cellStyle name="Input 4 6" xfId="44738"/>
    <cellStyle name="Input 4 7" xfId="37193"/>
    <cellStyle name="Input 40" xfId="6843"/>
    <cellStyle name="Input 40 2" xfId="36092"/>
    <cellStyle name="Input 40 3" xfId="38120"/>
    <cellStyle name="Input 41" xfId="44889"/>
    <cellStyle name="Input 41 2" xfId="13836"/>
    <cellStyle name="Input 41 3" xfId="30184"/>
    <cellStyle name="Input 42" xfId="51115"/>
    <cellStyle name="Input 42 2" xfId="9121"/>
    <cellStyle name="Input 42 3" xfId="9221"/>
    <cellStyle name="Input 43" xfId="733"/>
    <cellStyle name="Input 43 2" xfId="26448"/>
    <cellStyle name="Input 43 3" xfId="49292"/>
    <cellStyle name="Input 44" xfId="19720"/>
    <cellStyle name="Input 44 2" xfId="15367"/>
    <cellStyle name="Input 44 3" xfId="41588"/>
    <cellStyle name="Input 45" xfId="28125"/>
    <cellStyle name="Input 45 2" xfId="14671"/>
    <cellStyle name="Input 45 3" xfId="36330"/>
    <cellStyle name="Input 46" xfId="51831"/>
    <cellStyle name="Input 46 2" xfId="51426"/>
    <cellStyle name="Input 46 3" xfId="38619"/>
    <cellStyle name="Input 47" xfId="3951"/>
    <cellStyle name="Input 47 2" xfId="33687"/>
    <cellStyle name="Input 47 3" xfId="5132"/>
    <cellStyle name="Input 48" xfId="22178"/>
    <cellStyle name="Input 48 2" xfId="26723"/>
    <cellStyle name="Input 48 3" xfId="38795"/>
    <cellStyle name="Input 49" xfId="40933"/>
    <cellStyle name="Input 49 2" xfId="25892"/>
    <cellStyle name="Input 49 3" xfId="8706"/>
    <cellStyle name="Input 5" xfId="47917"/>
    <cellStyle name="Input 5 2" xfId="35617"/>
    <cellStyle name="Input 5 2 2" xfId="17801"/>
    <cellStyle name="Input 5 2 3" xfId="26389"/>
    <cellStyle name="Input 5 3" xfId="49036"/>
    <cellStyle name="Input 5 3 2" xfId="35584"/>
    <cellStyle name="Input 5 3 2 2" xfId="14561"/>
    <cellStyle name="Input 5 3 3" xfId="20897"/>
    <cellStyle name="Input 5 4" xfId="34186"/>
    <cellStyle name="Input 5 5" xfId="26345"/>
    <cellStyle name="Input 5 6" xfId="20426"/>
    <cellStyle name="Input 5 7" xfId="2798"/>
    <cellStyle name="Input 50" xfId="40453"/>
    <cellStyle name="Input 50 2" xfId="18372"/>
    <cellStyle name="Input 50 3" xfId="43041"/>
    <cellStyle name="Input 51" xfId="43273"/>
    <cellStyle name="Input 51 2" xfId="41950"/>
    <cellStyle name="Input 51 3" xfId="15776"/>
    <cellStyle name="Input 52" xfId="33011"/>
    <cellStyle name="Input 52 2" xfId="12568"/>
    <cellStyle name="Input 52 3" xfId="37639"/>
    <cellStyle name="Input 53" xfId="48339"/>
    <cellStyle name="Input 53 2" xfId="16686"/>
    <cellStyle name="Input 53 3" xfId="22441"/>
    <cellStyle name="Input 54" xfId="30002"/>
    <cellStyle name="Input 54 2" xfId="50322"/>
    <cellStyle name="Input 54 3" xfId="53026"/>
    <cellStyle name="Input 55" xfId="44376"/>
    <cellStyle name="Input 55 2" xfId="35298"/>
    <cellStyle name="Input 55 3" xfId="30593"/>
    <cellStyle name="Input 56" xfId="48940"/>
    <cellStyle name="Input 56 2" xfId="4001"/>
    <cellStyle name="Input 56 3" xfId="5215"/>
    <cellStyle name="Input 57" xfId="1637"/>
    <cellStyle name="Input 57 2" xfId="20672"/>
    <cellStyle name="Input 57 3" xfId="21220"/>
    <cellStyle name="Input 58" xfId="43123"/>
    <cellStyle name="Input 58 2" xfId="19556"/>
    <cellStyle name="Input 58 3" xfId="24563"/>
    <cellStyle name="Input 59" xfId="5684"/>
    <cellStyle name="Input 59 2" xfId="17336"/>
    <cellStyle name="Input 59 3" xfId="48963"/>
    <cellStyle name="Input 6" xfId="37531"/>
    <cellStyle name="Input 6 2" xfId="29349"/>
    <cellStyle name="Input 6 2 2" xfId="19360"/>
    <cellStyle name="Input 6 2 3" xfId="14626"/>
    <cellStyle name="Input 6 3" xfId="10162"/>
    <cellStyle name="Input 6 3 2" xfId="8875"/>
    <cellStyle name="Input 6 3 2 2" xfId="39098"/>
    <cellStyle name="Input 6 3 3" xfId="13540"/>
    <cellStyle name="Input 6 4" xfId="23531"/>
    <cellStyle name="Input 6 5" xfId="23886"/>
    <cellStyle name="Input 6 6" xfId="27623"/>
    <cellStyle name="Input 6 7" xfId="27320"/>
    <cellStyle name="Input 60" xfId="473"/>
    <cellStyle name="Input 60 2" xfId="38248"/>
    <cellStyle name="Input 60 3" xfId="18901"/>
    <cellStyle name="Input 61" xfId="9799"/>
    <cellStyle name="Input 61 2" xfId="41622"/>
    <cellStyle name="Input 61 3" xfId="43053"/>
    <cellStyle name="Input 62" xfId="37616"/>
    <cellStyle name="Input 62 2" xfId="38337"/>
    <cellStyle name="Input 62 3" xfId="46818"/>
    <cellStyle name="Input 63" xfId="23499"/>
    <cellStyle name="Input 63 2" xfId="12456"/>
    <cellStyle name="Input 63 3" xfId="2182"/>
    <cellStyle name="Input 64" xfId="44423"/>
    <cellStyle name="Input 64 2" xfId="21445"/>
    <cellStyle name="Input 64 3" xfId="44643"/>
    <cellStyle name="Input 65" xfId="39765"/>
    <cellStyle name="Input 65 2" xfId="37188"/>
    <cellStyle name="Input 65 3" xfId="38451"/>
    <cellStyle name="Input 66" xfId="20416"/>
    <cellStyle name="Input 66 2" xfId="20318"/>
    <cellStyle name="Input 66 3" xfId="45498"/>
    <cellStyle name="Input 67" xfId="29020"/>
    <cellStyle name="Input 67 2" xfId="41236"/>
    <cellStyle name="Input 67 3" xfId="51123"/>
    <cellStyle name="Input 68" xfId="16014"/>
    <cellStyle name="Input 68 2" xfId="30515"/>
    <cellStyle name="Input 68 3" xfId="26478"/>
    <cellStyle name="Input 69" xfId="36543"/>
    <cellStyle name="Input 69 2" xfId="37216"/>
    <cellStyle name="Input 69 3" xfId="1713"/>
    <cellStyle name="Input 7" xfId="40801"/>
    <cellStyle name="Input 7 2" xfId="16629"/>
    <cellStyle name="Input 7 2 2" xfId="33550"/>
    <cellStyle name="Input 7 2 3" xfId="10463"/>
    <cellStyle name="Input 7 3" xfId="17707"/>
    <cellStyle name="Input 7 3 2" xfId="49495"/>
    <cellStyle name="Input 7 3 2 2" xfId="21446"/>
    <cellStyle name="Input 7 3 3" xfId="42951"/>
    <cellStyle name="Input 7 4" xfId="20825"/>
    <cellStyle name="Input 7 5" xfId="41345"/>
    <cellStyle name="Input 7 6" xfId="23094"/>
    <cellStyle name="Input 7 7" xfId="37995"/>
    <cellStyle name="Input 70" xfId="22817"/>
    <cellStyle name="Input 70 2" xfId="40130"/>
    <cellStyle name="Input 70 3" xfId="1538"/>
    <cellStyle name="Input 71" xfId="45666"/>
    <cellStyle name="Input 71 2" xfId="24105"/>
    <cellStyle name="Input 71 3" xfId="48174"/>
    <cellStyle name="Input 72" xfId="15995"/>
    <cellStyle name="Input 72 2" xfId="22583"/>
    <cellStyle name="Input 72 3" xfId="30338"/>
    <cellStyle name="Input 73" xfId="48857"/>
    <cellStyle name="Input 73 2" xfId="38269"/>
    <cellStyle name="Input 73 3" xfId="18090"/>
    <cellStyle name="Input 74" xfId="47475"/>
    <cellStyle name="Input 74 2" xfId="281"/>
    <cellStyle name="Input 74 3" xfId="39092"/>
    <cellStyle name="Input 75" xfId="47255"/>
    <cellStyle name="Input 75 2" xfId="49526"/>
    <cellStyle name="Input 75 3" xfId="45871"/>
    <cellStyle name="Input 76" xfId="20706"/>
    <cellStyle name="Input 76 2" xfId="35694"/>
    <cellStyle name="Input 76 3" xfId="34894"/>
    <cellStyle name="Input 77" xfId="47844"/>
    <cellStyle name="Input 8" xfId="42364"/>
    <cellStyle name="Input 8 2" xfId="18296"/>
    <cellStyle name="Input 8 2 2" xfId="5251"/>
    <cellStyle name="Input 8 2 3" xfId="7344"/>
    <cellStyle name="Input 8 3" xfId="42248"/>
    <cellStyle name="Input 8 3 2" xfId="51730"/>
    <cellStyle name="Input 8 3 2 2" xfId="35158"/>
    <cellStyle name="Input 8 3 3" xfId="40966"/>
    <cellStyle name="Input 8 4" xfId="35283"/>
    <cellStyle name="Input 8 5" xfId="7489"/>
    <cellStyle name="Input 8 6" xfId="18321"/>
    <cellStyle name="Input 9" xfId="45574"/>
    <cellStyle name="Input 9 2" xfId="51105"/>
    <cellStyle name="Input 9 3" xfId="6091"/>
    <cellStyle name="Input Currency" xfId="44401"/>
    <cellStyle name="Input Data" xfId="36645"/>
    <cellStyle name="Input Data 2" xfId="3403"/>
    <cellStyle name="Input Data 2 2" xfId="39907"/>
    <cellStyle name="Input Data 3" xfId="34747"/>
    <cellStyle name="Input Data 4" xfId="31467"/>
    <cellStyle name="Input Date" xfId="41681"/>
    <cellStyle name="Input Fixed [0]" xfId="17185"/>
    <cellStyle name="Input Normal" xfId="46432"/>
    <cellStyle name="Input Percent" xfId="8248"/>
    <cellStyle name="Input Percent [2]" xfId="14474"/>
    <cellStyle name="Input Percent_20061120 Holland_template v0.16" xfId="20328"/>
    <cellStyle name="Input Title" xfId="11181"/>
    <cellStyle name="Input Titles" xfId="24620"/>
    <cellStyle name="Input-Text Only" xfId="17280"/>
    <cellStyle name="Input-Text Only 2" xfId="45073"/>
    <cellStyle name="Input-Text Only 3" xfId="12291"/>
    <cellStyle name="Input%" xfId="20858"/>
    <cellStyle name="Input% 2" xfId="33936"/>
    <cellStyle name="Input% 2 2" xfId="20490"/>
    <cellStyle name="Input% 2 2 2" xfId="29390"/>
    <cellStyle name="Input% 2 2 2 2" xfId="7263"/>
    <cellStyle name="Input% 2 2 3" xfId="35481"/>
    <cellStyle name="Input% 2 3" xfId="18036"/>
    <cellStyle name="Input% 2 3 2" xfId="41717"/>
    <cellStyle name="Input% 2 4" xfId="45609"/>
    <cellStyle name="Input% 3" xfId="12740"/>
    <cellStyle name="Input% 3 2" xfId="42776"/>
    <cellStyle name="Input% 3 2 2" xfId="8648"/>
    <cellStyle name="Input% 3 2 2 2" xfId="9856"/>
    <cellStyle name="Input% 3 2 3" xfId="44144"/>
    <cellStyle name="Input% 3 3" xfId="20567"/>
    <cellStyle name="Input% 3 3 2" xfId="5663"/>
    <cellStyle name="Input% 3 4" xfId="47285"/>
    <cellStyle name="Input% 4" xfId="25124"/>
    <cellStyle name="Input% 4 2" xfId="24678"/>
    <cellStyle name="Input% 4 2 2" xfId="49662"/>
    <cellStyle name="Input% 4 2 2 2" xfId="33230"/>
    <cellStyle name="Input% 4 2 3" xfId="2465"/>
    <cellStyle name="Input% 4 3" xfId="7588"/>
    <cellStyle name="Input% 4 3 2" xfId="31178"/>
    <cellStyle name="Input% 4 4" xfId="31185"/>
    <cellStyle name="Input% 5" xfId="36823"/>
    <cellStyle name="Input% 5 2" xfId="43949"/>
    <cellStyle name="Input% 5 2 2" xfId="33078"/>
    <cellStyle name="Input% 5 2 2 2" xfId="10597"/>
    <cellStyle name="Input% 5 2 3" xfId="13833"/>
    <cellStyle name="Input% 5 3" xfId="26250"/>
    <cellStyle name="Input% 5 3 2" xfId="11065"/>
    <cellStyle name="Input% 5 4" xfId="2455"/>
    <cellStyle name="Input% 6" xfId="500"/>
    <cellStyle name="Input% 6 2" xfId="15443"/>
    <cellStyle name="Input% 6 2 2" xfId="36204"/>
    <cellStyle name="Input% 6 2 2 2" xfId="43268"/>
    <cellStyle name="Input% 6 2 3" xfId="45485"/>
    <cellStyle name="Input% 6 3" xfId="12924"/>
    <cellStyle name="Input% 6 3 2" xfId="11563"/>
    <cellStyle name="Input% 6 4" xfId="11588"/>
    <cellStyle name="Input% 7" xfId="23589"/>
    <cellStyle name="Input% 7 2" xfId="20275"/>
    <cellStyle name="Input% 7 2 2" xfId="36461"/>
    <cellStyle name="Input% 7 3" xfId="33628"/>
    <cellStyle name="Input% 8" xfId="47069"/>
    <cellStyle name="Input% 8 2" xfId="45414"/>
    <cellStyle name="Input% 9" xfId="36093"/>
    <cellStyle name="InputCell" xfId="46358"/>
    <cellStyle name="InputCell 2" xfId="51352"/>
    <cellStyle name="InputCell 3" xfId="10378"/>
    <cellStyle name="InputPop" xfId="13784"/>
    <cellStyle name="Insertion Line" xfId="38384"/>
    <cellStyle name="Instructions" xfId="2577"/>
    <cellStyle name="Inverse Header" xfId="18606"/>
    <cellStyle name="J.P.M. input" xfId="5570"/>
    <cellStyle name="JWH Preferred - 2 Decimals" xfId="14208"/>
    <cellStyle name="JWH Preferred - 2 Decimals 10" xfId="45495"/>
    <cellStyle name="JWH Preferred - 2 Decimals 10 2" xfId="8720"/>
    <cellStyle name="JWH Preferred - 2 Decimals 10 3" xfId="44667"/>
    <cellStyle name="JWH Preferred - 2 Decimals 11" xfId="48771"/>
    <cellStyle name="JWH Preferred - 2 Decimals 11 2" xfId="44043"/>
    <cellStyle name="JWH Preferred - 2 Decimals 11 3" xfId="46669"/>
    <cellStyle name="JWH Preferred - 2 Decimals 12" xfId="12125"/>
    <cellStyle name="JWH Preferred - 2 Decimals 12 2" xfId="9375"/>
    <cellStyle name="JWH Preferred - 2 Decimals 12 3" xfId="32878"/>
    <cellStyle name="JWH Preferred - 2 Decimals 13" xfId="31501"/>
    <cellStyle name="JWH Preferred - 2 Decimals 13 2" xfId="19991"/>
    <cellStyle name="JWH Preferred - 2 Decimals 13 3" xfId="39044"/>
    <cellStyle name="JWH Preferred - 2 Decimals 14" xfId="45127"/>
    <cellStyle name="JWH Preferred - 2 Decimals 14 2" xfId="30419"/>
    <cellStyle name="JWH Preferred - 2 Decimals 14 3" xfId="41012"/>
    <cellStyle name="JWH Preferred - 2 Decimals 15" xfId="44769"/>
    <cellStyle name="JWH Preferred - 2 Decimals 15 2" xfId="41141"/>
    <cellStyle name="JWH Preferred - 2 Decimals 15 3" xfId="6861"/>
    <cellStyle name="JWH Preferred - 2 Decimals 16" xfId="12942"/>
    <cellStyle name="JWH Preferred - 2 Decimals 16 2" xfId="23698"/>
    <cellStyle name="JWH Preferred - 2 Decimals 16 3" xfId="31352"/>
    <cellStyle name="JWH Preferred - 2 Decimals 17" xfId="52348"/>
    <cellStyle name="JWH Preferred - 2 Decimals 17 2" xfId="18882"/>
    <cellStyle name="JWH Preferred - 2 Decimals 17 3" xfId="44276"/>
    <cellStyle name="JWH Preferred - 2 Decimals 18" xfId="48247"/>
    <cellStyle name="JWH Preferred - 2 Decimals 18 2" xfId="18922"/>
    <cellStyle name="JWH Preferred - 2 Decimals 18 3" xfId="23505"/>
    <cellStyle name="JWH Preferred - 2 Decimals 19" xfId="6359"/>
    <cellStyle name="JWH Preferred - 2 Decimals 19 2" xfId="12625"/>
    <cellStyle name="JWH Preferred - 2 Decimals 19 2 2" xfId="27087"/>
    <cellStyle name="JWH Preferred - 2 Decimals 19 2 3" xfId="51890"/>
    <cellStyle name="JWH Preferred - 2 Decimals 19 3" xfId="9824"/>
    <cellStyle name="JWH Preferred - 2 Decimals 19 3 2" xfId="38756"/>
    <cellStyle name="JWH Preferred - 2 Decimals 19 3 3" xfId="46084"/>
    <cellStyle name="JWH Preferred - 2 Decimals 19 4" xfId="32196"/>
    <cellStyle name="JWH Preferred - 2 Decimals 19 5" xfId="9318"/>
    <cellStyle name="JWH Preferred - 2 Decimals 19_Cash Cost Real vrs. Budget" xfId="13949"/>
    <cellStyle name="JWH Preferred - 2 Decimals 2" xfId="32993"/>
    <cellStyle name="JWH Preferred - 2 Decimals 2 2" xfId="35748"/>
    <cellStyle name="JWH Preferred - 2 Decimals 2 3" xfId="23716"/>
    <cellStyle name="JWH Preferred - 2 Decimals 20" xfId="31646"/>
    <cellStyle name="JWH Preferred - 2 Decimals 20 2" xfId="46531"/>
    <cellStyle name="JWH Preferred - 2 Decimals 20 3" xfId="47447"/>
    <cellStyle name="JWH Preferred - 2 Decimals 21" xfId="34554"/>
    <cellStyle name="JWH Preferred - 2 Decimals 21 2" xfId="14804"/>
    <cellStyle name="JWH Preferred - 2 Decimals 21 3" xfId="37832"/>
    <cellStyle name="JWH Preferred - 2 Decimals 22" xfId="41573"/>
    <cellStyle name="JWH Preferred - 2 Decimals 22 2" xfId="27276"/>
    <cellStyle name="JWH Preferred - 2 Decimals 22 3" xfId="43358"/>
    <cellStyle name="JWH Preferred - 2 Decimals 23" xfId="20822"/>
    <cellStyle name="JWH Preferred - 2 Decimals 23 2" xfId="28339"/>
    <cellStyle name="JWH Preferred - 2 Decimals 23 3" xfId="5159"/>
    <cellStyle name="JWH Preferred - 2 Decimals 24" xfId="36358"/>
    <cellStyle name="JWH Preferred - 2 Decimals 24 2" xfId="40459"/>
    <cellStyle name="JWH Preferred - 2 Decimals 24 3" xfId="3715"/>
    <cellStyle name="JWH Preferred - 2 Decimals 25" xfId="51923"/>
    <cellStyle name="JWH Preferred - 2 Decimals 25 2" xfId="33962"/>
    <cellStyle name="JWH Preferred - 2 Decimals 25 3" xfId="38235"/>
    <cellStyle name="JWH Preferred - 2 Decimals 26" xfId="40981"/>
    <cellStyle name="JWH Preferred - 2 Decimals 26 2" xfId="48077"/>
    <cellStyle name="JWH Preferred - 2 Decimals 26 3" xfId="14315"/>
    <cellStyle name="JWH Preferred - 2 Decimals 27" xfId="29840"/>
    <cellStyle name="JWH Preferred - 2 Decimals 27 2" xfId="15322"/>
    <cellStyle name="JWH Preferred - 2 Decimals 27 3" xfId="29546"/>
    <cellStyle name="JWH Preferred - 2 Decimals 28" xfId="1102"/>
    <cellStyle name="JWH Preferred - 2 Decimals 28 2" xfId="22198"/>
    <cellStyle name="JWH Preferred - 2 Decimals 28 3" xfId="13421"/>
    <cellStyle name="JWH Preferred - 2 Decimals 29" xfId="20506"/>
    <cellStyle name="JWH Preferred - 2 Decimals 29 2" xfId="4937"/>
    <cellStyle name="JWH Preferred - 2 Decimals 29 3" xfId="2644"/>
    <cellStyle name="JWH Preferred - 2 Decimals 3" xfId="2293"/>
    <cellStyle name="JWH Preferred - 2 Decimals 3 10" xfId="19175"/>
    <cellStyle name="JWH Preferred - 2 Decimals 3 10 2" xfId="5581"/>
    <cellStyle name="JWH Preferred - 2 Decimals 3 10 3" xfId="13797"/>
    <cellStyle name="JWH Preferred - 2 Decimals 3 11" xfId="41452"/>
    <cellStyle name="JWH Preferred - 2 Decimals 3 11 2" xfId="26231"/>
    <cellStyle name="JWH Preferred - 2 Decimals 3 11 3" xfId="35845"/>
    <cellStyle name="JWH Preferred - 2 Decimals 3 12" xfId="149"/>
    <cellStyle name="JWH Preferred - 2 Decimals 3 12 2" xfId="27171"/>
    <cellStyle name="JWH Preferred - 2 Decimals 3 12 3" xfId="35743"/>
    <cellStyle name="JWH Preferred - 2 Decimals 3 13" xfId="17200"/>
    <cellStyle name="JWH Preferred - 2 Decimals 3 13 2" xfId="24237"/>
    <cellStyle name="JWH Preferred - 2 Decimals 3 13 3" xfId="48554"/>
    <cellStyle name="JWH Preferred - 2 Decimals 3 14" xfId="33247"/>
    <cellStyle name="JWH Preferred - 2 Decimals 3 14 2" xfId="18941"/>
    <cellStyle name="JWH Preferred - 2 Decimals 3 14 3" xfId="1455"/>
    <cellStyle name="JWH Preferred - 2 Decimals 3 15" xfId="49018"/>
    <cellStyle name="JWH Preferred - 2 Decimals 3 15 2" xfId="44412"/>
    <cellStyle name="JWH Preferred - 2 Decimals 3 15 3" xfId="52417"/>
    <cellStyle name="JWH Preferred - 2 Decimals 3 16" xfId="35381"/>
    <cellStyle name="JWH Preferred - 2 Decimals 3 16 2" xfId="25170"/>
    <cellStyle name="JWH Preferred - 2 Decimals 3 16 3" xfId="15156"/>
    <cellStyle name="JWH Preferred - 2 Decimals 3 17" xfId="9578"/>
    <cellStyle name="JWH Preferred - 2 Decimals 3 17 2" xfId="23591"/>
    <cellStyle name="JWH Preferred - 2 Decimals 3 17 3" xfId="28516"/>
    <cellStyle name="JWH Preferred - 2 Decimals 3 18" xfId="3495"/>
    <cellStyle name="JWH Preferred - 2 Decimals 3 18 2" xfId="43721"/>
    <cellStyle name="JWH Preferred - 2 Decimals 3 18 3" xfId="14960"/>
    <cellStyle name="JWH Preferred - 2 Decimals 3 19" xfId="28840"/>
    <cellStyle name="JWH Preferred - 2 Decimals 3 19 2" xfId="31782"/>
    <cellStyle name="JWH Preferred - 2 Decimals 3 19 3" xfId="44147"/>
    <cellStyle name="JWH Preferred - 2 Decimals 3 2" xfId="8327"/>
    <cellStyle name="JWH Preferred - 2 Decimals 3 2 2" xfId="11265"/>
    <cellStyle name="JWH Preferred - 2 Decimals 3 2 3" xfId="25332"/>
    <cellStyle name="JWH Preferred - 2 Decimals 3 20" xfId="53135"/>
    <cellStyle name="JWH Preferred - 2 Decimals 3 20 2" xfId="21425"/>
    <cellStyle name="JWH Preferred - 2 Decimals 3 20 3" xfId="9260"/>
    <cellStyle name="JWH Preferred - 2 Decimals 3 21" xfId="31998"/>
    <cellStyle name="JWH Preferred - 2 Decimals 3 21 2" xfId="40790"/>
    <cellStyle name="JWH Preferred - 2 Decimals 3 21 3" xfId="44531"/>
    <cellStyle name="JWH Preferred - 2 Decimals 3 22" xfId="45386"/>
    <cellStyle name="JWH Preferred - 2 Decimals 3 22 2" xfId="4003"/>
    <cellStyle name="JWH Preferred - 2 Decimals 3 22 3" xfId="31514"/>
    <cellStyle name="JWH Preferred - 2 Decimals 3 23" xfId="46178"/>
    <cellStyle name="JWH Preferred - 2 Decimals 3 23 2" xfId="18965"/>
    <cellStyle name="JWH Preferred - 2 Decimals 3 23 3" xfId="44027"/>
    <cellStyle name="JWH Preferred - 2 Decimals 3 24" xfId="21045"/>
    <cellStyle name="JWH Preferred - 2 Decimals 3 24 2" xfId="29915"/>
    <cellStyle name="JWH Preferred - 2 Decimals 3 24 3" xfId="39644"/>
    <cellStyle name="JWH Preferred - 2 Decimals 3 25" xfId="33319"/>
    <cellStyle name="JWH Preferred - 2 Decimals 3 25 2" xfId="10508"/>
    <cellStyle name="JWH Preferred - 2 Decimals 3 25 3" xfId="18387"/>
    <cellStyle name="JWH Preferred - 2 Decimals 3 26" xfId="39093"/>
    <cellStyle name="JWH Preferred - 2 Decimals 3 26 2" xfId="3313"/>
    <cellStyle name="JWH Preferred - 2 Decimals 3 26 3" xfId="12204"/>
    <cellStyle name="JWH Preferred - 2 Decimals 3 27" xfId="39168"/>
    <cellStyle name="JWH Preferred - 2 Decimals 3 27 2" xfId="2072"/>
    <cellStyle name="JWH Preferred - 2 Decimals 3 27 3" xfId="47119"/>
    <cellStyle name="JWH Preferred - 2 Decimals 3 28" xfId="7440"/>
    <cellStyle name="JWH Preferred - 2 Decimals 3 28 2" xfId="6750"/>
    <cellStyle name="JWH Preferred - 2 Decimals 3 28 3" xfId="11870"/>
    <cellStyle name="JWH Preferred - 2 Decimals 3 29" xfId="19380"/>
    <cellStyle name="JWH Preferred - 2 Decimals 3 29 2" xfId="52967"/>
    <cellStyle name="JWH Preferred - 2 Decimals 3 29 3" xfId="47253"/>
    <cellStyle name="JWH Preferred - 2 Decimals 3 3" xfId="44935"/>
    <cellStyle name="JWH Preferred - 2 Decimals 3 3 2" xfId="33885"/>
    <cellStyle name="JWH Preferred - 2 Decimals 3 3 3" xfId="51871"/>
    <cellStyle name="JWH Preferred - 2 Decimals 3 30" xfId="18819"/>
    <cellStyle name="JWH Preferred - 2 Decimals 3 30 2" xfId="39809"/>
    <cellStyle name="JWH Preferred - 2 Decimals 3 30 3" xfId="35451"/>
    <cellStyle name="JWH Preferred - 2 Decimals 3 31" xfId="27351"/>
    <cellStyle name="JWH Preferred - 2 Decimals 3 31 2" xfId="51112"/>
    <cellStyle name="JWH Preferred - 2 Decimals 3 31 3" xfId="12099"/>
    <cellStyle name="JWH Preferred - 2 Decimals 3 32" xfId="10834"/>
    <cellStyle name="JWH Preferred - 2 Decimals 3 32 2" xfId="11263"/>
    <cellStyle name="JWH Preferred - 2 Decimals 3 32 3" xfId="8847"/>
    <cellStyle name="JWH Preferred - 2 Decimals 3 33" xfId="48102"/>
    <cellStyle name="JWH Preferred - 2 Decimals 3 33 2" xfId="9217"/>
    <cellStyle name="JWH Preferred - 2 Decimals 3 33 3" xfId="14068"/>
    <cellStyle name="JWH Preferred - 2 Decimals 3 34" xfId="28725"/>
    <cellStyle name="JWH Preferred - 2 Decimals 3 34 2" xfId="19299"/>
    <cellStyle name="JWH Preferred - 2 Decimals 3 34 3" xfId="24637"/>
    <cellStyle name="JWH Preferred - 2 Decimals 3 35" xfId="50261"/>
    <cellStyle name="JWH Preferred - 2 Decimals 3 35 2" xfId="1251"/>
    <cellStyle name="JWH Preferred - 2 Decimals 3 35 3" xfId="25236"/>
    <cellStyle name="JWH Preferred - 2 Decimals 3 36" xfId="2627"/>
    <cellStyle name="JWH Preferred - 2 Decimals 3 36 2" xfId="19854"/>
    <cellStyle name="JWH Preferred - 2 Decimals 3 36 3" xfId="45297"/>
    <cellStyle name="JWH Preferred - 2 Decimals 3 37" xfId="24862"/>
    <cellStyle name="JWH Preferred - 2 Decimals 3 37 2" xfId="17610"/>
    <cellStyle name="JWH Preferred - 2 Decimals 3 37 3" xfId="52661"/>
    <cellStyle name="JWH Preferred - 2 Decimals 3 38" xfId="37480"/>
    <cellStyle name="JWH Preferred - 2 Decimals 3 38 2" xfId="7507"/>
    <cellStyle name="JWH Preferred - 2 Decimals 3 38 3" xfId="34744"/>
    <cellStyle name="JWH Preferred - 2 Decimals 3 39" xfId="26492"/>
    <cellStyle name="JWH Preferred - 2 Decimals 3 39 2" xfId="44312"/>
    <cellStyle name="JWH Preferred - 2 Decimals 3 39 3" xfId="47075"/>
    <cellStyle name="JWH Preferred - 2 Decimals 3 4" xfId="7215"/>
    <cellStyle name="JWH Preferred - 2 Decimals 3 4 2" xfId="7109"/>
    <cellStyle name="JWH Preferred - 2 Decimals 3 4 3" xfId="52558"/>
    <cellStyle name="JWH Preferred - 2 Decimals 3 40" xfId="33447"/>
    <cellStyle name="JWH Preferred - 2 Decimals 3 40 2" xfId="50094"/>
    <cellStyle name="JWH Preferred - 2 Decimals 3 40 3" xfId="37113"/>
    <cellStyle name="JWH Preferred - 2 Decimals 3 41" xfId="18279"/>
    <cellStyle name="JWH Preferred - 2 Decimals 3 41 2" xfId="31878"/>
    <cellStyle name="JWH Preferred - 2 Decimals 3 41 3" xfId="48803"/>
    <cellStyle name="JWH Preferred - 2 Decimals 3 42" xfId="52109"/>
    <cellStyle name="JWH Preferred - 2 Decimals 3 42 2" xfId="30263"/>
    <cellStyle name="JWH Preferred - 2 Decimals 3 42 3" xfId="42072"/>
    <cellStyle name="JWH Preferred - 2 Decimals 3 43" xfId="6524"/>
    <cellStyle name="JWH Preferred - 2 Decimals 3 43 2" xfId="2176"/>
    <cellStyle name="JWH Preferred - 2 Decimals 3 43 3" xfId="32253"/>
    <cellStyle name="JWH Preferred - 2 Decimals 3 44" xfId="31304"/>
    <cellStyle name="JWH Preferred - 2 Decimals 3 44 2" xfId="46407"/>
    <cellStyle name="JWH Preferred - 2 Decimals 3 44 3" xfId="42893"/>
    <cellStyle name="JWH Preferred - 2 Decimals 3 45" xfId="16833"/>
    <cellStyle name="JWH Preferred - 2 Decimals 3 45 2" xfId="16814"/>
    <cellStyle name="JWH Preferred - 2 Decimals 3 45 3" xfId="35837"/>
    <cellStyle name="JWH Preferred - 2 Decimals 3 46" xfId="52588"/>
    <cellStyle name="JWH Preferred - 2 Decimals 3 46 2" xfId="14532"/>
    <cellStyle name="JWH Preferred - 2 Decimals 3 46 3" xfId="15736"/>
    <cellStyle name="JWH Preferred - 2 Decimals 3 47" xfId="2334"/>
    <cellStyle name="JWH Preferred - 2 Decimals 3 48" xfId="20347"/>
    <cellStyle name="JWH Preferred - 2 Decimals 3 5" xfId="1228"/>
    <cellStyle name="JWH Preferred - 2 Decimals 3 5 2" xfId="49644"/>
    <cellStyle name="JWH Preferred - 2 Decimals 3 5 3" xfId="24566"/>
    <cellStyle name="JWH Preferred - 2 Decimals 3 6" xfId="5405"/>
    <cellStyle name="JWH Preferred - 2 Decimals 3 6 2" xfId="42266"/>
    <cellStyle name="JWH Preferred - 2 Decimals 3 6 3" xfId="46648"/>
    <cellStyle name="JWH Preferred - 2 Decimals 3 7" xfId="13689"/>
    <cellStyle name="JWH Preferred - 2 Decimals 3 7 2" xfId="43376"/>
    <cellStyle name="JWH Preferred - 2 Decimals 3 7 3" xfId="26116"/>
    <cellStyle name="JWH Preferred - 2 Decimals 3 8" xfId="46408"/>
    <cellStyle name="JWH Preferred - 2 Decimals 3 8 2" xfId="40361"/>
    <cellStyle name="JWH Preferred - 2 Decimals 3 8 3" xfId="9333"/>
    <cellStyle name="JWH Preferred - 2 Decimals 3 9" xfId="31706"/>
    <cellStyle name="JWH Preferred - 2 Decimals 3 9 2" xfId="36025"/>
    <cellStyle name="JWH Preferred - 2 Decimals 3 9 3" xfId="44130"/>
    <cellStyle name="JWH Preferred - 2 Decimals 3_Cash Cost Real vrs. Budget" xfId="16201"/>
    <cellStyle name="JWH Preferred - 2 Decimals 30" xfId="46513"/>
    <cellStyle name="JWH Preferred - 2 Decimals 30 2" xfId="24782"/>
    <cellStyle name="JWH Preferred - 2 Decimals 30 3" xfId="47925"/>
    <cellStyle name="JWH Preferred - 2 Decimals 31" xfId="5381"/>
    <cellStyle name="JWH Preferred - 2 Decimals 31 2" xfId="3983"/>
    <cellStyle name="JWH Preferred - 2 Decimals 31 3" xfId="48459"/>
    <cellStyle name="JWH Preferred - 2 Decimals 32" xfId="30180"/>
    <cellStyle name="JWH Preferred - 2 Decimals 32 2" xfId="31052"/>
    <cellStyle name="JWH Preferred - 2 Decimals 32 3" xfId="18348"/>
    <cellStyle name="JWH Preferred - 2 Decimals 33" xfId="39182"/>
    <cellStyle name="JWH Preferred - 2 Decimals 33 2" xfId="31175"/>
    <cellStyle name="JWH Preferred - 2 Decimals 33 3" xfId="45768"/>
    <cellStyle name="JWH Preferred - 2 Decimals 34" xfId="2984"/>
    <cellStyle name="JWH Preferred - 2 Decimals 34 2" xfId="45358"/>
    <cellStyle name="JWH Preferred - 2 Decimals 34 3" xfId="29502"/>
    <cellStyle name="JWH Preferred - 2 Decimals 35" xfId="41329"/>
    <cellStyle name="JWH Preferred - 2 Decimals 35 2" xfId="21418"/>
    <cellStyle name="JWH Preferred - 2 Decimals 35 3" xfId="17791"/>
    <cellStyle name="JWH Preferred - 2 Decimals 36" xfId="21124"/>
    <cellStyle name="JWH Preferred - 2 Decimals 36 2" xfId="49790"/>
    <cellStyle name="JWH Preferred - 2 Decimals 36 3" xfId="45452"/>
    <cellStyle name="JWH Preferred - 2 Decimals 37" xfId="48768"/>
    <cellStyle name="JWH Preferred - 2 Decimals 37 2" xfId="12553"/>
    <cellStyle name="JWH Preferred - 2 Decimals 37 3" xfId="53287"/>
    <cellStyle name="JWH Preferred - 2 Decimals 38" xfId="34182"/>
    <cellStyle name="JWH Preferred - 2 Decimals 38 2" xfId="17329"/>
    <cellStyle name="JWH Preferred - 2 Decimals 38 3" xfId="38412"/>
    <cellStyle name="JWH Preferred - 2 Decimals 39" xfId="21826"/>
    <cellStyle name="JWH Preferred - 2 Decimals 39 2" xfId="11128"/>
    <cellStyle name="JWH Preferred - 2 Decimals 39 3" xfId="19875"/>
    <cellStyle name="JWH Preferred - 2 Decimals 4" xfId="7720"/>
    <cellStyle name="JWH Preferred - 2 Decimals 4 2" xfId="3198"/>
    <cellStyle name="JWH Preferred - 2 Decimals 4 3" xfId="29851"/>
    <cellStyle name="JWH Preferred - 2 Decimals 40" xfId="43209"/>
    <cellStyle name="JWH Preferred - 2 Decimals 40 2" xfId="52759"/>
    <cellStyle name="JWH Preferred - 2 Decimals 40 3" xfId="22540"/>
    <cellStyle name="JWH Preferred - 2 Decimals 41" xfId="42680"/>
    <cellStyle name="JWH Preferred - 2 Decimals 41 2" xfId="38244"/>
    <cellStyle name="JWH Preferred - 2 Decimals 41 3" xfId="52329"/>
    <cellStyle name="JWH Preferred - 2 Decimals 42" xfId="46296"/>
    <cellStyle name="JWH Preferred - 2 Decimals 42 2" xfId="34265"/>
    <cellStyle name="JWH Preferred - 2 Decimals 42 3" xfId="20172"/>
    <cellStyle name="JWH Preferred - 2 Decimals 43" xfId="19362"/>
    <cellStyle name="JWH Preferred - 2 Decimals 43 2" xfId="40475"/>
    <cellStyle name="JWH Preferred - 2 Decimals 43 3" xfId="46654"/>
    <cellStyle name="JWH Preferred - 2 Decimals 44" xfId="39289"/>
    <cellStyle name="JWH Preferred - 2 Decimals 44 2" xfId="51705"/>
    <cellStyle name="JWH Preferred - 2 Decimals 44 3" xfId="24961"/>
    <cellStyle name="JWH Preferred - 2 Decimals 45" xfId="24152"/>
    <cellStyle name="JWH Preferred - 2 Decimals 45 2" xfId="15911"/>
    <cellStyle name="JWH Preferred - 2 Decimals 45 3" xfId="20151"/>
    <cellStyle name="JWH Preferred - 2 Decimals 46" xfId="51422"/>
    <cellStyle name="JWH Preferred - 2 Decimals 46 2" xfId="49724"/>
    <cellStyle name="JWH Preferred - 2 Decimals 46 3" xfId="30442"/>
    <cellStyle name="JWH Preferred - 2 Decimals 47" xfId="44351"/>
    <cellStyle name="JWH Preferred - 2 Decimals 47 2" xfId="34047"/>
    <cellStyle name="JWH Preferred - 2 Decimals 47 3" xfId="50926"/>
    <cellStyle name="JWH Preferred - 2 Decimals 48" xfId="5993"/>
    <cellStyle name="JWH Preferred - 2 Decimals 48 2" xfId="47274"/>
    <cellStyle name="JWH Preferred - 2 Decimals 48 3" xfId="5147"/>
    <cellStyle name="JWH Preferred - 2 Decimals 49" xfId="5932"/>
    <cellStyle name="JWH Preferred - 2 Decimals 49 2" xfId="21669"/>
    <cellStyle name="JWH Preferred - 2 Decimals 49 3" xfId="49098"/>
    <cellStyle name="JWH Preferred - 2 Decimals 5" xfId="46900"/>
    <cellStyle name="JWH Preferred - 2 Decimals 5 2" xfId="50820"/>
    <cellStyle name="JWH Preferred - 2 Decimals 5 2 2" xfId="9628"/>
    <cellStyle name="JWH Preferred - 2 Decimals 5 2 3" xfId="27683"/>
    <cellStyle name="JWH Preferred - 2 Decimals 5 3" xfId="4333"/>
    <cellStyle name="JWH Preferred - 2 Decimals 5 3 2" xfId="52636"/>
    <cellStyle name="JWH Preferred - 2 Decimals 5 3 3" xfId="7874"/>
    <cellStyle name="JWH Preferred - 2 Decimals 5 4" xfId="50736"/>
    <cellStyle name="JWH Preferred - 2 Decimals 5 5" xfId="14872"/>
    <cellStyle name="JWH Preferred - 2 Decimals 50" xfId="52772"/>
    <cellStyle name="JWH Preferred - 2 Decimals 50 2" xfId="5946"/>
    <cellStyle name="JWH Preferred - 2 Decimals 50 3" xfId="1336"/>
    <cellStyle name="JWH Preferred - 2 Decimals 51" xfId="47974"/>
    <cellStyle name="JWH Preferred - 2 Decimals 51 2" xfId="2399"/>
    <cellStyle name="JWH Preferred - 2 Decimals 51 3" xfId="18412"/>
    <cellStyle name="JWH Preferred - 2 Decimals 52" xfId="2884"/>
    <cellStyle name="JWH Preferred - 2 Decimals 52 2" xfId="11940"/>
    <cellStyle name="JWH Preferred - 2 Decimals 52 3" xfId="45382"/>
    <cellStyle name="JWH Preferred - 2 Decimals 53" xfId="48953"/>
    <cellStyle name="JWH Preferred - 2 Decimals 53 2" xfId="14709"/>
    <cellStyle name="JWH Preferred - 2 Decimals 53 2 2" xfId="34609"/>
    <cellStyle name="JWH Preferred - 2 Decimals 53 2 3" xfId="20866"/>
    <cellStyle name="JWH Preferred - 2 Decimals 53 3" xfId="21462"/>
    <cellStyle name="JWH Preferred - 2 Decimals 53 4" xfId="34334"/>
    <cellStyle name="JWH Preferred - 2 Decimals 53_Cash Cost Real vrs. Budget" xfId="20563"/>
    <cellStyle name="JWH Preferred - 2 Decimals 54" xfId="18055"/>
    <cellStyle name="JWH Preferred - 2 Decimals 54 2" xfId="25661"/>
    <cellStyle name="JWH Preferred - 2 Decimals 54 3" xfId="9713"/>
    <cellStyle name="JWH Preferred - 2 Decimals 55" xfId="12321"/>
    <cellStyle name="JWH Preferred - 2 Decimals 55 2" xfId="16896"/>
    <cellStyle name="JWH Preferred - 2 Decimals 55 3" xfId="42047"/>
    <cellStyle name="JWH Preferred - 2 Decimals 56" xfId="42384"/>
    <cellStyle name="JWH Preferred - 2 Decimals 56 2" xfId="23549"/>
    <cellStyle name="JWH Preferred - 2 Decimals 56 3" xfId="28253"/>
    <cellStyle name="JWH Preferred - 2 Decimals 57" xfId="43055"/>
    <cellStyle name="JWH Preferred - 2 Decimals 57 2" xfId="24725"/>
    <cellStyle name="JWH Preferred - 2 Decimals 57 3" xfId="25237"/>
    <cellStyle name="JWH Preferred - 2 Decimals 58" xfId="40108"/>
    <cellStyle name="JWH Preferred - 2 Decimals 58 2" xfId="18131"/>
    <cellStyle name="JWH Preferred - 2 Decimals 58 3" xfId="40733"/>
    <cellStyle name="JWH Preferred - 2 Decimals 59" xfId="6470"/>
    <cellStyle name="JWH Preferred - 2 Decimals 59 2" xfId="46861"/>
    <cellStyle name="JWH Preferred - 2 Decimals 59 3" xfId="32346"/>
    <cellStyle name="JWH Preferred - 2 Decimals 6" xfId="35225"/>
    <cellStyle name="JWH Preferred - 2 Decimals 6 2" xfId="24375"/>
    <cellStyle name="JWH Preferred - 2 Decimals 6 2 2" xfId="34251"/>
    <cellStyle name="JWH Preferred - 2 Decimals 6 2 3" xfId="5010"/>
    <cellStyle name="JWH Preferred - 2 Decimals 6 3" xfId="21276"/>
    <cellStyle name="JWH Preferred - 2 Decimals 6 3 2" xfId="28778"/>
    <cellStyle name="JWH Preferred - 2 Decimals 6 3 3" xfId="23954"/>
    <cellStyle name="JWH Preferred - 2 Decimals 6 4" xfId="24875"/>
    <cellStyle name="JWH Preferred - 2 Decimals 6 5" xfId="11261"/>
    <cellStyle name="JWH Preferred - 2 Decimals 60" xfId="21361"/>
    <cellStyle name="JWH Preferred - 2 Decimals 60 2" xfId="16622"/>
    <cellStyle name="JWH Preferred - 2 Decimals 60 3" xfId="29066"/>
    <cellStyle name="JWH Preferred - 2 Decimals 61" xfId="25363"/>
    <cellStyle name="JWH Preferred - 2 Decimals 61 2" xfId="27373"/>
    <cellStyle name="JWH Preferred - 2 Decimals 61 3" xfId="36522"/>
    <cellStyle name="JWH Preferred - 2 Decimals 62" xfId="39146"/>
    <cellStyle name="JWH Preferred - 2 Decimals 62 2" xfId="41836"/>
    <cellStyle name="JWH Preferred - 2 Decimals 62 3" xfId="4686"/>
    <cellStyle name="JWH Preferred - 2 Decimals 63" xfId="22368"/>
    <cellStyle name="JWH Preferred - 2 Decimals 63 2" xfId="42811"/>
    <cellStyle name="JWH Preferred - 2 Decimals 63 3" xfId="33753"/>
    <cellStyle name="JWH Preferred - 2 Decimals 64" xfId="11280"/>
    <cellStyle name="JWH Preferred - 2 Decimals 65" xfId="17004"/>
    <cellStyle name="JWH Preferred - 2 Decimals 66" xfId="39686"/>
    <cellStyle name="JWH Preferred - 2 Decimals 67" xfId="1786"/>
    <cellStyle name="JWH Preferred - 2 Decimals 68" xfId="39522"/>
    <cellStyle name="JWH Preferred - 2 Decimals 7" xfId="40585"/>
    <cellStyle name="JWH Preferred - 2 Decimals 7 2" xfId="838"/>
    <cellStyle name="JWH Preferred - 2 Decimals 7 2 2" xfId="25405"/>
    <cellStyle name="JWH Preferred - 2 Decimals 7 2 3" xfId="5697"/>
    <cellStyle name="JWH Preferred - 2 Decimals 7 3" xfId="39984"/>
    <cellStyle name="JWH Preferred - 2 Decimals 7 4" xfId="38510"/>
    <cellStyle name="JWH Preferred - 2 Decimals 8" xfId="37189"/>
    <cellStyle name="JWH Preferred - 2 Decimals 8 2" xfId="3805"/>
    <cellStyle name="JWH Preferred - 2 Decimals 8 3" xfId="50788"/>
    <cellStyle name="JWH Preferred - 2 Decimals 9" xfId="8778"/>
    <cellStyle name="JWH Preferred - 2 Decimals 9 2" xfId="28483"/>
    <cellStyle name="JWH Preferred - 2 Decimals 9 3" xfId="29738"/>
    <cellStyle name="JWH Preferred - 2 Decimals_2009 MAA 100%" xfId="40698"/>
    <cellStyle name="JWH Preferred - No Decimals" xfId="8294"/>
    <cellStyle name="JWH Preferred - No Decimals 10" xfId="29707"/>
    <cellStyle name="JWH Preferred - No Decimals 10 2" xfId="17647"/>
    <cellStyle name="JWH Preferred - No Decimals 10 3" xfId="41017"/>
    <cellStyle name="JWH Preferred - No Decimals 11" xfId="31518"/>
    <cellStyle name="JWH Preferred - No Decimals 11 2" xfId="1293"/>
    <cellStyle name="JWH Preferred - No Decimals 11 3" xfId="51411"/>
    <cellStyle name="JWH Preferred - No Decimals 12" xfId="10901"/>
    <cellStyle name="JWH Preferred - No Decimals 12 2" xfId="12849"/>
    <cellStyle name="JWH Preferred - No Decimals 12 3" xfId="15386"/>
    <cellStyle name="JWH Preferred - No Decimals 13" xfId="46633"/>
    <cellStyle name="JWH Preferred - No Decimals 13 2" xfId="37418"/>
    <cellStyle name="JWH Preferred - No Decimals 13 3" xfId="21869"/>
    <cellStyle name="JWH Preferred - No Decimals 14" xfId="12756"/>
    <cellStyle name="JWH Preferred - No Decimals 14 2" xfId="52192"/>
    <cellStyle name="JWH Preferred - No Decimals 14 3" xfId="35074"/>
    <cellStyle name="JWH Preferred - No Decimals 15" xfId="48777"/>
    <cellStyle name="JWH Preferred - No Decimals 15 2" xfId="19926"/>
    <cellStyle name="JWH Preferred - No Decimals 15 3" xfId="50260"/>
    <cellStyle name="JWH Preferred - No Decimals 16" xfId="13108"/>
    <cellStyle name="JWH Preferred - No Decimals 16 2" xfId="27463"/>
    <cellStyle name="JWH Preferred - No Decimals 16 3" xfId="19232"/>
    <cellStyle name="JWH Preferred - No Decimals 17" xfId="45014"/>
    <cellStyle name="JWH Preferred - No Decimals 17 2" xfId="14112"/>
    <cellStyle name="JWH Preferred - No Decimals 17 3" xfId="24074"/>
    <cellStyle name="JWH Preferred - No Decimals 18" xfId="28740"/>
    <cellStyle name="JWH Preferred - No Decimals 18 2" xfId="14161"/>
    <cellStyle name="JWH Preferred - No Decimals 18 3" xfId="35352"/>
    <cellStyle name="JWH Preferred - No Decimals 19" xfId="24201"/>
    <cellStyle name="JWH Preferred - No Decimals 19 2" xfId="23407"/>
    <cellStyle name="JWH Preferred - No Decimals 19 2 2" xfId="12964"/>
    <cellStyle name="JWH Preferred - No Decimals 19 2 3" xfId="19059"/>
    <cellStyle name="JWH Preferred - No Decimals 19 3" xfId="51939"/>
    <cellStyle name="JWH Preferred - No Decimals 19 3 2" xfId="10867"/>
    <cellStyle name="JWH Preferred - No Decimals 19 3 3" xfId="16717"/>
    <cellStyle name="JWH Preferred - No Decimals 19 4" xfId="45072"/>
    <cellStyle name="JWH Preferred - No Decimals 19 5" xfId="42751"/>
    <cellStyle name="JWH Preferred - No Decimals 19_Cash Cost Real vrs. Budget" xfId="25834"/>
    <cellStyle name="JWH Preferred - No Decimals 2" xfId="44331"/>
    <cellStyle name="JWH Preferred - No Decimals 2 2" xfId="35441"/>
    <cellStyle name="JWH Preferred - No Decimals 2 3" xfId="8661"/>
    <cellStyle name="JWH Preferred - No Decimals 20" xfId="9159"/>
    <cellStyle name="JWH Preferred - No Decimals 20 2" xfId="44381"/>
    <cellStyle name="JWH Preferred - No Decimals 20 3" xfId="21066"/>
    <cellStyle name="JWH Preferred - No Decimals 21" xfId="1445"/>
    <cellStyle name="JWH Preferred - No Decimals 21 2" xfId="11160"/>
    <cellStyle name="JWH Preferred - No Decimals 21 3" xfId="6699"/>
    <cellStyle name="JWH Preferred - No Decimals 22" xfId="9394"/>
    <cellStyle name="JWH Preferred - No Decimals 22 2" xfId="48804"/>
    <cellStyle name="JWH Preferred - No Decimals 22 3" xfId="5333"/>
    <cellStyle name="JWH Preferred - No Decimals 23" xfId="31331"/>
    <cellStyle name="JWH Preferred - No Decimals 23 2" xfId="5996"/>
    <cellStyle name="JWH Preferred - No Decimals 23 3" xfId="30897"/>
    <cellStyle name="JWH Preferred - No Decimals 24" xfId="17096"/>
    <cellStyle name="JWH Preferred - No Decimals 24 2" xfId="13424"/>
    <cellStyle name="JWH Preferred - No Decimals 24 3" xfId="8222"/>
    <cellStyle name="JWH Preferred - No Decimals 25" xfId="22234"/>
    <cellStyle name="JWH Preferred - No Decimals 25 2" xfId="9274"/>
    <cellStyle name="JWH Preferred - No Decimals 25 3" xfId="13815"/>
    <cellStyle name="JWH Preferred - No Decimals 26" xfId="34214"/>
    <cellStyle name="JWH Preferred - No Decimals 26 2" xfId="3012"/>
    <cellStyle name="JWH Preferred - No Decimals 26 3" xfId="24632"/>
    <cellStyle name="JWH Preferred - No Decimals 27" xfId="14441"/>
    <cellStyle name="JWH Preferred - No Decimals 27 2" xfId="46952"/>
    <cellStyle name="JWH Preferred - No Decimals 27 3" xfId="28252"/>
    <cellStyle name="JWH Preferred - No Decimals 28" xfId="5521"/>
    <cellStyle name="JWH Preferred - No Decimals 28 2" xfId="37442"/>
    <cellStyle name="JWH Preferred - No Decimals 28 3" xfId="49249"/>
    <cellStyle name="JWH Preferred - No Decimals 29" xfId="52722"/>
    <cellStyle name="JWH Preferred - No Decimals 29 2" xfId="13729"/>
    <cellStyle name="JWH Preferred - No Decimals 29 3" xfId="42447"/>
    <cellStyle name="JWH Preferred - No Decimals 3" xfId="9944"/>
    <cellStyle name="JWH Preferred - No Decimals 3 10" xfId="45616"/>
    <cellStyle name="JWH Preferred - No Decimals 3 10 2" xfId="48836"/>
    <cellStyle name="JWH Preferred - No Decimals 3 10 3" xfId="46863"/>
    <cellStyle name="JWH Preferred - No Decimals 3 11" xfId="1252"/>
    <cellStyle name="JWH Preferred - No Decimals 3 11 2" xfId="43979"/>
    <cellStyle name="JWH Preferred - No Decimals 3 11 3" xfId="29056"/>
    <cellStyle name="JWH Preferred - No Decimals 3 12" xfId="26830"/>
    <cellStyle name="JWH Preferred - No Decimals 3 12 2" xfId="5365"/>
    <cellStyle name="JWH Preferred - No Decimals 3 12 3" xfId="47012"/>
    <cellStyle name="JWH Preferred - No Decimals 3 13" xfId="17205"/>
    <cellStyle name="JWH Preferred - No Decimals 3 13 2" xfId="51836"/>
    <cellStyle name="JWH Preferred - No Decimals 3 13 3" xfId="14454"/>
    <cellStyle name="JWH Preferred - No Decimals 3 14" xfId="32825"/>
    <cellStyle name="JWH Preferred - No Decimals 3 14 2" xfId="6643"/>
    <cellStyle name="JWH Preferred - No Decimals 3 14 3" xfId="34817"/>
    <cellStyle name="JWH Preferred - No Decimals 3 15" xfId="31680"/>
    <cellStyle name="JWH Preferred - No Decimals 3 15 2" xfId="43270"/>
    <cellStyle name="JWH Preferred - No Decimals 3 15 3" xfId="16863"/>
    <cellStyle name="JWH Preferred - No Decimals 3 16" xfId="25819"/>
    <cellStyle name="JWH Preferred - No Decimals 3 16 2" xfId="2195"/>
    <cellStyle name="JWH Preferred - No Decimals 3 16 3" xfId="40431"/>
    <cellStyle name="JWH Preferred - No Decimals 3 17" xfId="29953"/>
    <cellStyle name="JWH Preferred - No Decimals 3 17 2" xfId="10624"/>
    <cellStyle name="JWH Preferred - No Decimals 3 17 3" xfId="15768"/>
    <cellStyle name="JWH Preferred - No Decimals 3 18" xfId="53341"/>
    <cellStyle name="JWH Preferred - No Decimals 3 18 2" xfId="51688"/>
    <cellStyle name="JWH Preferred - No Decimals 3 18 3" xfId="2092"/>
    <cellStyle name="JWH Preferred - No Decimals 3 19" xfId="24002"/>
    <cellStyle name="JWH Preferred - No Decimals 3 19 2" xfId="42650"/>
    <cellStyle name="JWH Preferred - No Decimals 3 19 3" xfId="14956"/>
    <cellStyle name="JWH Preferred - No Decimals 3 2" xfId="39774"/>
    <cellStyle name="JWH Preferred - No Decimals 3 2 2" xfId="36958"/>
    <cellStyle name="JWH Preferred - No Decimals 3 2 3" xfId="25532"/>
    <cellStyle name="JWH Preferred - No Decimals 3 20" xfId="45775"/>
    <cellStyle name="JWH Preferred - No Decimals 3 20 2" xfId="1287"/>
    <cellStyle name="JWH Preferred - No Decimals 3 20 3" xfId="39503"/>
    <cellStyle name="JWH Preferred - No Decimals 3 21" xfId="20678"/>
    <cellStyle name="JWH Preferred - No Decimals 3 21 2" xfId="15559"/>
    <cellStyle name="JWH Preferred - No Decimals 3 21 3" xfId="2184"/>
    <cellStyle name="JWH Preferred - No Decimals 3 22" xfId="19957"/>
    <cellStyle name="JWH Preferred - No Decimals 3 22 2" xfId="26189"/>
    <cellStyle name="JWH Preferred - No Decimals 3 22 3" xfId="969"/>
    <cellStyle name="JWH Preferred - No Decimals 3 23" xfId="27596"/>
    <cellStyle name="JWH Preferred - No Decimals 3 23 2" xfId="37526"/>
    <cellStyle name="JWH Preferred - No Decimals 3 23 3" xfId="47386"/>
    <cellStyle name="JWH Preferred - No Decimals 3 24" xfId="7689"/>
    <cellStyle name="JWH Preferred - No Decimals 3 24 2" xfId="27959"/>
    <cellStyle name="JWH Preferred - No Decimals 3 24 3" xfId="33848"/>
    <cellStyle name="JWH Preferred - No Decimals 3 25" xfId="3254"/>
    <cellStyle name="JWH Preferred - No Decimals 3 25 2" xfId="46424"/>
    <cellStyle name="JWH Preferred - No Decimals 3 25 3" xfId="22226"/>
    <cellStyle name="JWH Preferred - No Decimals 3 26" xfId="14621"/>
    <cellStyle name="JWH Preferred - No Decimals 3 26 2" xfId="914"/>
    <cellStyle name="JWH Preferred - No Decimals 3 26 3" xfId="17288"/>
    <cellStyle name="JWH Preferred - No Decimals 3 27" xfId="40829"/>
    <cellStyle name="JWH Preferred - No Decimals 3 27 2" xfId="12803"/>
    <cellStyle name="JWH Preferred - No Decimals 3 27 3" xfId="4775"/>
    <cellStyle name="JWH Preferred - No Decimals 3 28" xfId="33254"/>
    <cellStyle name="JWH Preferred - No Decimals 3 28 2" xfId="32573"/>
    <cellStyle name="JWH Preferred - No Decimals 3 28 3" xfId="44249"/>
    <cellStyle name="JWH Preferred - No Decimals 3 29" xfId="41281"/>
    <cellStyle name="JWH Preferred - No Decimals 3 29 2" xfId="20086"/>
    <cellStyle name="JWH Preferred - No Decimals 3 29 3" xfId="3536"/>
    <cellStyle name="JWH Preferred - No Decimals 3 3" xfId="32491"/>
    <cellStyle name="JWH Preferred - No Decimals 3 3 2" xfId="18232"/>
    <cellStyle name="JWH Preferred - No Decimals 3 3 3" xfId="38814"/>
    <cellStyle name="JWH Preferred - No Decimals 3 30" xfId="8812"/>
    <cellStyle name="JWH Preferred - No Decimals 3 30 2" xfId="23353"/>
    <cellStyle name="JWH Preferred - No Decimals 3 30 3" xfId="41338"/>
    <cellStyle name="JWH Preferred - No Decimals 3 31" xfId="51506"/>
    <cellStyle name="JWH Preferred - No Decimals 3 31 2" xfId="13120"/>
    <cellStyle name="JWH Preferred - No Decimals 3 31 3" xfId="9750"/>
    <cellStyle name="JWH Preferred - No Decimals 3 32" xfId="1821"/>
    <cellStyle name="JWH Preferred - No Decimals 3 32 2" xfId="25582"/>
    <cellStyle name="JWH Preferred - No Decimals 3 32 3" xfId="37782"/>
    <cellStyle name="JWH Preferred - No Decimals 3 33" xfId="38257"/>
    <cellStyle name="JWH Preferred - No Decimals 3 33 2" xfId="23399"/>
    <cellStyle name="JWH Preferred - No Decimals 3 33 3" xfId="24491"/>
    <cellStyle name="JWH Preferred - No Decimals 3 34" xfId="30954"/>
    <cellStyle name="JWH Preferred - No Decimals 3 34 2" xfId="47017"/>
    <cellStyle name="JWH Preferred - No Decimals 3 34 3" xfId="14455"/>
    <cellStyle name="JWH Preferred - No Decimals 3 35" xfId="37141"/>
    <cellStyle name="JWH Preferred - No Decimals 3 35 2" xfId="26822"/>
    <cellStyle name="JWH Preferred - No Decimals 3 35 3" xfId="1498"/>
    <cellStyle name="JWH Preferred - No Decimals 3 36" xfId="823"/>
    <cellStyle name="JWH Preferred - No Decimals 3 36 2" xfId="44488"/>
    <cellStyle name="JWH Preferred - No Decimals 3 36 3" xfId="39295"/>
    <cellStyle name="JWH Preferred - No Decimals 3 37" xfId="40958"/>
    <cellStyle name="JWH Preferred - No Decimals 3 37 2" xfId="12922"/>
    <cellStyle name="JWH Preferred - No Decimals 3 37 3" xfId="6681"/>
    <cellStyle name="JWH Preferred - No Decimals 3 38" xfId="35805"/>
    <cellStyle name="JWH Preferred - No Decimals 3 38 2" xfId="27302"/>
    <cellStyle name="JWH Preferred - No Decimals 3 38 3" xfId="32293"/>
    <cellStyle name="JWH Preferred - No Decimals 3 39" xfId="10716"/>
    <cellStyle name="JWH Preferred - No Decimals 3 39 2" xfId="8596"/>
    <cellStyle name="JWH Preferred - No Decimals 3 39 3" xfId="24829"/>
    <cellStyle name="JWH Preferred - No Decimals 3 4" xfId="17481"/>
    <cellStyle name="JWH Preferred - No Decimals 3 4 2" xfId="11691"/>
    <cellStyle name="JWH Preferred - No Decimals 3 4 3" xfId="24130"/>
    <cellStyle name="JWH Preferred - No Decimals 3 40" xfId="38721"/>
    <cellStyle name="JWH Preferred - No Decimals 3 40 2" xfId="28455"/>
    <cellStyle name="JWH Preferred - No Decimals 3 40 3" xfId="36529"/>
    <cellStyle name="JWH Preferred - No Decimals 3 41" xfId="49012"/>
    <cellStyle name="JWH Preferred - No Decimals 3 41 2" xfId="15723"/>
    <cellStyle name="JWH Preferred - No Decimals 3 41 3" xfId="35067"/>
    <cellStyle name="JWH Preferred - No Decimals 3 42" xfId="32168"/>
    <cellStyle name="JWH Preferred - No Decimals 3 42 2" xfId="22431"/>
    <cellStyle name="JWH Preferred - No Decimals 3 42 3" xfId="33332"/>
    <cellStyle name="JWH Preferred - No Decimals 3 43" xfId="7337"/>
    <cellStyle name="JWH Preferred - No Decimals 3 43 2" xfId="38985"/>
    <cellStyle name="JWH Preferred - No Decimals 3 43 3" xfId="44277"/>
    <cellStyle name="JWH Preferred - No Decimals 3 44" xfId="5958"/>
    <cellStyle name="JWH Preferred - No Decimals 3 44 2" xfId="933"/>
    <cellStyle name="JWH Preferred - No Decimals 3 44 3" xfId="46023"/>
    <cellStyle name="JWH Preferred - No Decimals 3 45" xfId="15412"/>
    <cellStyle name="JWH Preferred - No Decimals 3 45 2" xfId="51052"/>
    <cellStyle name="JWH Preferred - No Decimals 3 45 3" xfId="14252"/>
    <cellStyle name="JWH Preferred - No Decimals 3 46" xfId="17958"/>
    <cellStyle name="JWH Preferred - No Decimals 3 46 2" xfId="8775"/>
    <cellStyle name="JWH Preferred - No Decimals 3 46 3" xfId="24938"/>
    <cellStyle name="JWH Preferred - No Decimals 3 47" xfId="35334"/>
    <cellStyle name="JWH Preferred - No Decimals 3 48" xfId="24879"/>
    <cellStyle name="JWH Preferred - No Decimals 3 5" xfId="29057"/>
    <cellStyle name="JWH Preferred - No Decimals 3 5 2" xfId="1547"/>
    <cellStyle name="JWH Preferred - No Decimals 3 5 3" xfId="39469"/>
    <cellStyle name="JWH Preferred - No Decimals 3 6" xfId="38901"/>
    <cellStyle name="JWH Preferred - No Decimals 3 6 2" xfId="14290"/>
    <cellStyle name="JWH Preferred - No Decimals 3 6 3" xfId="4400"/>
    <cellStyle name="JWH Preferred - No Decimals 3 7" xfId="747"/>
    <cellStyle name="JWH Preferred - No Decimals 3 7 2" xfId="37999"/>
    <cellStyle name="JWH Preferred - No Decimals 3 7 3" xfId="3929"/>
    <cellStyle name="JWH Preferred - No Decimals 3 8" xfId="18557"/>
    <cellStyle name="JWH Preferred - No Decimals 3 8 2" xfId="9557"/>
    <cellStyle name="JWH Preferred - No Decimals 3 8 3" xfId="23670"/>
    <cellStyle name="JWH Preferred - No Decimals 3 9" xfId="49539"/>
    <cellStyle name="JWH Preferred - No Decimals 3 9 2" xfId="43110"/>
    <cellStyle name="JWH Preferred - No Decimals 3 9 3" xfId="29593"/>
    <cellStyle name="JWH Preferred - No Decimals 3_Cash Cost Real vrs. Budget" xfId="51878"/>
    <cellStyle name="JWH Preferred - No Decimals 30" xfId="15027"/>
    <cellStyle name="JWH Preferred - No Decimals 30 2" xfId="25920"/>
    <cellStyle name="JWH Preferred - No Decimals 30 3" xfId="29369"/>
    <cellStyle name="JWH Preferred - No Decimals 31" xfId="22628"/>
    <cellStyle name="JWH Preferred - No Decimals 31 2" xfId="403"/>
    <cellStyle name="JWH Preferred - No Decimals 31 3" xfId="20889"/>
    <cellStyle name="JWH Preferred - No Decimals 32" xfId="33988"/>
    <cellStyle name="JWH Preferred - No Decimals 32 2" xfId="23178"/>
    <cellStyle name="JWH Preferred - No Decimals 32 3" xfId="47835"/>
    <cellStyle name="JWH Preferred - No Decimals 33" xfId="17844"/>
    <cellStyle name="JWH Preferred - No Decimals 33 2" xfId="25731"/>
    <cellStyle name="JWH Preferred - No Decimals 33 3" xfId="45034"/>
    <cellStyle name="JWH Preferred - No Decimals 34" xfId="38178"/>
    <cellStyle name="JWH Preferred - No Decimals 34 2" xfId="26691"/>
    <cellStyle name="JWH Preferred - No Decimals 34 3" xfId="42173"/>
    <cellStyle name="JWH Preferred - No Decimals 35" xfId="37535"/>
    <cellStyle name="JWH Preferred - No Decimals 35 2" xfId="11355"/>
    <cellStyle name="JWH Preferred - No Decimals 35 3" xfId="4841"/>
    <cellStyle name="JWH Preferred - No Decimals 36" xfId="20642"/>
    <cellStyle name="JWH Preferred - No Decimals 36 2" xfId="5256"/>
    <cellStyle name="JWH Preferred - No Decimals 36 3" xfId="13110"/>
    <cellStyle name="JWH Preferred - No Decimals 37" xfId="14928"/>
    <cellStyle name="JWH Preferred - No Decimals 37 2" xfId="24947"/>
    <cellStyle name="JWH Preferred - No Decimals 37 3" xfId="3660"/>
    <cellStyle name="JWH Preferred - No Decimals 38" xfId="1513"/>
    <cellStyle name="JWH Preferred - No Decimals 38 2" xfId="37155"/>
    <cellStyle name="JWH Preferred - No Decimals 38 3" xfId="17816"/>
    <cellStyle name="JWH Preferred - No Decimals 39" xfId="10207"/>
    <cellStyle name="JWH Preferred - No Decimals 39 2" xfId="36657"/>
    <cellStyle name="JWH Preferred - No Decimals 39 3" xfId="24310"/>
    <cellStyle name="JWH Preferred - No Decimals 4" xfId="46982"/>
    <cellStyle name="JWH Preferred - No Decimals 4 2" xfId="37518"/>
    <cellStyle name="JWH Preferred - No Decimals 4 3" xfId="35137"/>
    <cellStyle name="JWH Preferred - No Decimals 40" xfId="24792"/>
    <cellStyle name="JWH Preferred - No Decimals 40 2" xfId="10908"/>
    <cellStyle name="JWH Preferred - No Decimals 40 3" xfId="26975"/>
    <cellStyle name="JWH Preferred - No Decimals 41" xfId="33231"/>
    <cellStyle name="JWH Preferred - No Decimals 41 2" xfId="52231"/>
    <cellStyle name="JWH Preferred - No Decimals 41 3" xfId="50044"/>
    <cellStyle name="JWH Preferred - No Decimals 42" xfId="3618"/>
    <cellStyle name="JWH Preferred - No Decimals 42 2" xfId="21879"/>
    <cellStyle name="JWH Preferred - No Decimals 42 3" xfId="43431"/>
    <cellStyle name="JWH Preferred - No Decimals 43" xfId="45236"/>
    <cellStyle name="JWH Preferred - No Decimals 43 2" xfId="47972"/>
    <cellStyle name="JWH Preferred - No Decimals 43 3" xfId="42488"/>
    <cellStyle name="JWH Preferred - No Decimals 44" xfId="12403"/>
    <cellStyle name="JWH Preferred - No Decimals 44 2" xfId="27743"/>
    <cellStyle name="JWH Preferred - No Decimals 44 3" xfId="23644"/>
    <cellStyle name="JWH Preferred - No Decimals 45" xfId="28211"/>
    <cellStyle name="JWH Preferred - No Decimals 45 2" xfId="9722"/>
    <cellStyle name="JWH Preferred - No Decimals 45 3" xfId="30225"/>
    <cellStyle name="JWH Preferred - No Decimals 46" xfId="49072"/>
    <cellStyle name="JWH Preferred - No Decimals 46 2" xfId="38002"/>
    <cellStyle name="JWH Preferred - No Decimals 46 3" xfId="6008"/>
    <cellStyle name="JWH Preferred - No Decimals 47" xfId="22046"/>
    <cellStyle name="JWH Preferred - No Decimals 47 2" xfId="42620"/>
    <cellStyle name="JWH Preferred - No Decimals 47 3" xfId="12726"/>
    <cellStyle name="JWH Preferred - No Decimals 48" xfId="9873"/>
    <cellStyle name="JWH Preferred - No Decimals 48 2" xfId="52541"/>
    <cellStyle name="JWH Preferred - No Decimals 48 3" xfId="7536"/>
    <cellStyle name="JWH Preferred - No Decimals 49" xfId="4064"/>
    <cellStyle name="JWH Preferred - No Decimals 49 2" xfId="49076"/>
    <cellStyle name="JWH Preferred - No Decimals 49 3" xfId="8897"/>
    <cellStyle name="JWH Preferred - No Decimals 5" xfId="25734"/>
    <cellStyle name="JWH Preferred - No Decimals 5 2" xfId="49825"/>
    <cellStyle name="JWH Preferred - No Decimals 5 2 2" xfId="36154"/>
    <cellStyle name="JWH Preferred - No Decimals 5 2 3" xfId="8341"/>
    <cellStyle name="JWH Preferred - No Decimals 5 3" xfId="39421"/>
    <cellStyle name="JWH Preferred - No Decimals 5 3 2" xfId="39360"/>
    <cellStyle name="JWH Preferred - No Decimals 5 3 3" xfId="3669"/>
    <cellStyle name="JWH Preferred - No Decimals 5 4" xfId="3673"/>
    <cellStyle name="JWH Preferred - No Decimals 5 5" xfId="27742"/>
    <cellStyle name="JWH Preferred - No Decimals 50" xfId="53234"/>
    <cellStyle name="JWH Preferred - No Decimals 50 2" xfId="47712"/>
    <cellStyle name="JWH Preferred - No Decimals 50 3" xfId="12274"/>
    <cellStyle name="JWH Preferred - No Decimals 51" xfId="2516"/>
    <cellStyle name="JWH Preferred - No Decimals 51 2" xfId="25074"/>
    <cellStyle name="JWH Preferred - No Decimals 51 3" xfId="52239"/>
    <cellStyle name="JWH Preferred - No Decimals 52" xfId="40079"/>
    <cellStyle name="JWH Preferred - No Decimals 52 2" xfId="46554"/>
    <cellStyle name="JWH Preferred - No Decimals 52 3" xfId="35705"/>
    <cellStyle name="JWH Preferred - No Decimals 53" xfId="19930"/>
    <cellStyle name="JWH Preferred - No Decimals 53 2" xfId="4039"/>
    <cellStyle name="JWH Preferred - No Decimals 53 2 2" xfId="13780"/>
    <cellStyle name="JWH Preferred - No Decimals 53 2 3" xfId="20067"/>
    <cellStyle name="JWH Preferred - No Decimals 53 3" xfId="9546"/>
    <cellStyle name="JWH Preferred - No Decimals 53 4" xfId="41601"/>
    <cellStyle name="JWH Preferred - No Decimals 53_Cash Cost Real vrs. Budget" xfId="11425"/>
    <cellStyle name="JWH Preferred - No Decimals 54" xfId="35881"/>
    <cellStyle name="JWH Preferred - No Decimals 54 2" xfId="20096"/>
    <cellStyle name="JWH Preferred - No Decimals 54 3" xfId="274"/>
    <cellStyle name="JWH Preferred - No Decimals 55" xfId="45451"/>
    <cellStyle name="JWH Preferred - No Decimals 55 2" xfId="25572"/>
    <cellStyle name="JWH Preferred - No Decimals 55 3" xfId="425"/>
    <cellStyle name="JWH Preferred - No Decimals 56" xfId="38834"/>
    <cellStyle name="JWH Preferred - No Decimals 56 2" xfId="7851"/>
    <cellStyle name="JWH Preferred - No Decimals 56 3" xfId="50091"/>
    <cellStyle name="JWH Preferred - No Decimals 57" xfId="40802"/>
    <cellStyle name="JWH Preferred - No Decimals 57 2" xfId="20542"/>
    <cellStyle name="JWH Preferred - No Decimals 57 3" xfId="12231"/>
    <cellStyle name="JWH Preferred - No Decimals 58" xfId="36095"/>
    <cellStyle name="JWH Preferred - No Decimals 58 2" xfId="47724"/>
    <cellStyle name="JWH Preferred - No Decimals 58 3" xfId="37774"/>
    <cellStyle name="JWH Preferred - No Decimals 59" xfId="13754"/>
    <cellStyle name="JWH Preferred - No Decimals 59 2" xfId="27170"/>
    <cellStyle name="JWH Preferred - No Decimals 59 3" xfId="1221"/>
    <cellStyle name="JWH Preferred - No Decimals 6" xfId="18832"/>
    <cellStyle name="JWH Preferred - No Decimals 6 2" xfId="6850"/>
    <cellStyle name="JWH Preferred - No Decimals 6 2 2" xfId="39055"/>
    <cellStyle name="JWH Preferred - No Decimals 6 2 3" xfId="53340"/>
    <cellStyle name="JWH Preferred - No Decimals 6 3" xfId="1369"/>
    <cellStyle name="JWH Preferred - No Decimals 6 3 2" xfId="17184"/>
    <cellStyle name="JWH Preferred - No Decimals 6 3 3" xfId="36357"/>
    <cellStyle name="JWH Preferred - No Decimals 6 4" xfId="38934"/>
    <cellStyle name="JWH Preferred - No Decimals 6 5" xfId="34176"/>
    <cellStyle name="JWH Preferred - No Decimals 60" xfId="49142"/>
    <cellStyle name="JWH Preferred - No Decimals 60 2" xfId="48417"/>
    <cellStyle name="JWH Preferred - No Decimals 60 3" xfId="47773"/>
    <cellStyle name="JWH Preferred - No Decimals 61" xfId="49486"/>
    <cellStyle name="JWH Preferred - No Decimals 61 2" xfId="35323"/>
    <cellStyle name="JWH Preferred - No Decimals 61 3" xfId="50151"/>
    <cellStyle name="JWH Preferred - No Decimals 62" xfId="16179"/>
    <cellStyle name="JWH Preferred - No Decimals 62 2" xfId="6692"/>
    <cellStyle name="JWH Preferred - No Decimals 62 3" xfId="19630"/>
    <cellStyle name="JWH Preferred - No Decimals 63" xfId="46094"/>
    <cellStyle name="JWH Preferred - No Decimals 63 2" xfId="39091"/>
    <cellStyle name="JWH Preferred - No Decimals 63 3" xfId="38750"/>
    <cellStyle name="JWH Preferred - No Decimals 64" xfId="23009"/>
    <cellStyle name="JWH Preferred - No Decimals 65" xfId="10503"/>
    <cellStyle name="JWH Preferred - No Decimals 66" xfId="17774"/>
    <cellStyle name="JWH Preferred - No Decimals 67" xfId="27268"/>
    <cellStyle name="JWH Preferred - No Decimals 68" xfId="6456"/>
    <cellStyle name="JWH Preferred - No Decimals 7" xfId="23191"/>
    <cellStyle name="JWH Preferred - No Decimals 7 2" xfId="4696"/>
    <cellStyle name="JWH Preferred - No Decimals 7 2 2" xfId="31821"/>
    <cellStyle name="JWH Preferred - No Decimals 7 2 3" xfId="14921"/>
    <cellStyle name="JWH Preferred - No Decimals 7 3" xfId="22415"/>
    <cellStyle name="JWH Preferred - No Decimals 7 4" xfId="20137"/>
    <cellStyle name="JWH Preferred - No Decimals 8" xfId="28493"/>
    <cellStyle name="JWH Preferred - No Decimals 8 2" xfId="22717"/>
    <cellStyle name="JWH Preferred - No Decimals 8 3" xfId="36472"/>
    <cellStyle name="JWH Preferred - No Decimals 9" xfId="33345"/>
    <cellStyle name="JWH Preferred - No Decimals 9 2" xfId="21532"/>
    <cellStyle name="JWH Preferred - No Decimals 9 3" xfId="22048"/>
    <cellStyle name="JWH Preferred - No Decimals_2009 MAA 100%" xfId="31382"/>
    <cellStyle name="kg" xfId="42018"/>
    <cellStyle name="kg 2" xfId="37177"/>
    <cellStyle name="kg 3" xfId="10467"/>
    <cellStyle name="Km" xfId="32072"/>
    <cellStyle name="Km 2" xfId="12248"/>
    <cellStyle name="Km 3" xfId="36127"/>
    <cellStyle name="Komma [0]_Algemeen" xfId="22206"/>
    <cellStyle name="Komma_Algemeen" xfId="3953"/>
    <cellStyle name="l]_x000d__x000a_prtindex=7_x000d__x000a_statusdlg=1_x000d__x000a_ink2=0_x000d__x000a_driver=HP DeskJet Series v5.0_x000d__x000a_colorupgrade=0_x000d__x000a__x000d__x000a_[HP DeskJet 520 Printe" xfId="14562"/>
    <cellStyle name="l]_x000d__x000a_prtindex=7_x000d__x000a_statusdlg=1_x000d__x000a_ink2=0_x000d__x000a_driver=HP DeskJet Series v5.0_x000d__x000a_colorupgrade=0_x000d__x000a__x000d__x000a_[HP DeskJet 520 Printe 2" xfId="33924"/>
    <cellStyle name="l]_x000d__x000a_prtindex=7_x000d__x000a_statusdlg=1_x000d__x000a_ink2=0_x000d__x000a_driver=HP DeskJet Series v5.0_x000d__x000a_colorupgrade=0_x000d__x000a__x000d__x000a_[HP DeskJet 520 Printe 3" xfId="8428"/>
    <cellStyle name="Label" xfId="47709"/>
    <cellStyle name="Label 2" xfId="47704"/>
    <cellStyle name="Label 3" xfId="8922"/>
    <cellStyle name="Labels - Modelo3" xfId="35711"/>
    <cellStyle name="Labels - Modelo3 2" xfId="25350"/>
    <cellStyle name="Labels - Modelo3 2 2" xfId="32674"/>
    <cellStyle name="Labels - Modelo3 2 3" xfId="28309"/>
    <cellStyle name="Labels - Modelo3 3" xfId="24622"/>
    <cellStyle name="Labels - Modelo3 3 2" xfId="3428"/>
    <cellStyle name="Labels - Modelo3 3 2 2" xfId="3252"/>
    <cellStyle name="Labels - Modelo3 3 3" xfId="27608"/>
    <cellStyle name="Labels - Modelo3 4" xfId="29770"/>
    <cellStyle name="Labels - Modelo3 5" xfId="40881"/>
    <cellStyle name="Legend" xfId="37515"/>
    <cellStyle name="Legend 2" xfId="6095"/>
    <cellStyle name="Legend 2 2" xfId="6021"/>
    <cellStyle name="Legend 2 3" xfId="45441"/>
    <cellStyle name="Legend 3" xfId="6649"/>
    <cellStyle name="Legend 4" xfId="51210"/>
    <cellStyle name="ligne_detail" xfId="51713"/>
    <cellStyle name="LineBottom" xfId="6171"/>
    <cellStyle name="LineBottom 10" xfId="5732"/>
    <cellStyle name="LineBottom 2" xfId="51905"/>
    <cellStyle name="LineBottom 2 2" xfId="5280"/>
    <cellStyle name="LineBottom 2 2 2" xfId="21947"/>
    <cellStyle name="LineBottom 2 2 2 2" xfId="598"/>
    <cellStyle name="LineBottom 2 2 2 3" xfId="16070"/>
    <cellStyle name="LineBottom 2 2 3" xfId="45142"/>
    <cellStyle name="LineBottom 2 2 3 2" xfId="2865"/>
    <cellStyle name="LineBottom 2 2 3 3" xfId="14126"/>
    <cellStyle name="LineBottom 2 2 4" xfId="11777"/>
    <cellStyle name="LineBottom 2 2 4 2" xfId="45069"/>
    <cellStyle name="LineBottom 2 2 4 3" xfId="50555"/>
    <cellStyle name="LineBottom 2 2 5" xfId="43720"/>
    <cellStyle name="LineBottom 2 2 6" xfId="19194"/>
    <cellStyle name="LineBottom 2 2_Penasquito - Sulphide" xfId="33112"/>
    <cellStyle name="LineBottom 2 3" xfId="982"/>
    <cellStyle name="LineBottom 2 3 2" xfId="11309"/>
    <cellStyle name="LineBottom 2 3 2 2" xfId="7894"/>
    <cellStyle name="LineBottom 2 3 2 3" xfId="41669"/>
    <cellStyle name="LineBottom 2 3 3" xfId="22752"/>
    <cellStyle name="LineBottom 2 3 3 2" xfId="26974"/>
    <cellStyle name="LineBottom 2 3 3 3" xfId="1827"/>
    <cellStyle name="LineBottom 2 3 4" xfId="41165"/>
    <cellStyle name="LineBottom 2 3 4 2" xfId="9607"/>
    <cellStyle name="LineBottom 2 3 4 3" xfId="12899"/>
    <cellStyle name="LineBottom 2 3 5" xfId="21535"/>
    <cellStyle name="LineBottom 2 3 6" xfId="24376"/>
    <cellStyle name="LineBottom 2 3_Penasquito - Sulphide" xfId="26241"/>
    <cellStyle name="LineBottom 2 4" xfId="27983"/>
    <cellStyle name="LineBottom 2 4 2" xfId="29183"/>
    <cellStyle name="LineBottom 2 4 3" xfId="35725"/>
    <cellStyle name="LineBottom 2 5" xfId="47014"/>
    <cellStyle name="LineBottom 2 5 2" xfId="31397"/>
    <cellStyle name="LineBottom 2 5 3" xfId="32686"/>
    <cellStyle name="LineBottom 2 6" xfId="43567"/>
    <cellStyle name="LineBottom 2 6 2" xfId="29391"/>
    <cellStyle name="LineBottom 2 6 3" xfId="19070"/>
    <cellStyle name="LineBottom 2 7" xfId="6907"/>
    <cellStyle name="LineBottom 2 8" xfId="23232"/>
    <cellStyle name="LineBottom 2_Los Filos" xfId="44226"/>
    <cellStyle name="LineBottom 3" xfId="4767"/>
    <cellStyle name="LineBottom 3 2" xfId="16585"/>
    <cellStyle name="LineBottom 3 2 2" xfId="11119"/>
    <cellStyle name="LineBottom 3 2 2 2" xfId="13767"/>
    <cellStyle name="LineBottom 3 2 2 3" xfId="6483"/>
    <cellStyle name="LineBottom 3 2 3" xfId="29088"/>
    <cellStyle name="LineBottom 3 2 3 2" xfId="20200"/>
    <cellStyle name="LineBottom 3 2 3 3" xfId="49156"/>
    <cellStyle name="LineBottom 3 2 4" xfId="39350"/>
    <cellStyle name="LineBottom 3 2 4 2" xfId="45705"/>
    <cellStyle name="LineBottom 3 2 4 3" xfId="29978"/>
    <cellStyle name="LineBottom 3 2 5" xfId="10794"/>
    <cellStyle name="LineBottom 3 2 6" xfId="45841"/>
    <cellStyle name="LineBottom 3 2_Penasquito - Sulphide" xfId="53042"/>
    <cellStyle name="LineBottom 3 3" xfId="37524"/>
    <cellStyle name="LineBottom 3 3 2" xfId="31725"/>
    <cellStyle name="LineBottom 3 3 2 2" xfId="32536"/>
    <cellStyle name="LineBottom 3 3 2 3" xfId="45994"/>
    <cellStyle name="LineBottom 3 3 3" xfId="18894"/>
    <cellStyle name="LineBottom 3 3 3 2" xfId="51161"/>
    <cellStyle name="LineBottom 3 3 3 3" xfId="28805"/>
    <cellStyle name="LineBottom 3 3 4" xfId="13031"/>
    <cellStyle name="LineBottom 3 3 4 2" xfId="18529"/>
    <cellStyle name="LineBottom 3 3 4 3" xfId="42676"/>
    <cellStyle name="LineBottom 3 3 5" xfId="2728"/>
    <cellStyle name="LineBottom 3 3 6" xfId="7063"/>
    <cellStyle name="LineBottom 3 3_Penasquito - Sulphide" xfId="9670"/>
    <cellStyle name="LineBottom 3 4" xfId="21796"/>
    <cellStyle name="LineBottom 3 4 2" xfId="39561"/>
    <cellStyle name="LineBottom 3 4 3" xfId="3374"/>
    <cellStyle name="LineBottom 3 5" xfId="25654"/>
    <cellStyle name="LineBottom 3 5 2" xfId="52886"/>
    <cellStyle name="LineBottom 3 5 3" xfId="40336"/>
    <cellStyle name="LineBottom 3 6" xfId="39922"/>
    <cellStyle name="LineBottom 3 6 2" xfId="19413"/>
    <cellStyle name="LineBottom 3 6 3" xfId="8703"/>
    <cellStyle name="LineBottom 3 7" xfId="18867"/>
    <cellStyle name="LineBottom 3 8" xfId="14120"/>
    <cellStyle name="LineBottom 3_Los Filos" xfId="39850"/>
    <cellStyle name="LineBottom 4" xfId="50280"/>
    <cellStyle name="LineBottom 4 2" xfId="49688"/>
    <cellStyle name="LineBottom 4 2 2" xfId="8190"/>
    <cellStyle name="LineBottom 4 2 3" xfId="5299"/>
    <cellStyle name="LineBottom 4 3" xfId="8092"/>
    <cellStyle name="LineBottom 4 3 2" xfId="12191"/>
    <cellStyle name="LineBottom 4 3 3" xfId="38785"/>
    <cellStyle name="LineBottom 4 4" xfId="41103"/>
    <cellStyle name="LineBottom 4 4 2" xfId="48016"/>
    <cellStyle name="LineBottom 4 4 3" xfId="15365"/>
    <cellStyle name="LineBottom 4 5" xfId="14586"/>
    <cellStyle name="LineBottom 4 6" xfId="25443"/>
    <cellStyle name="LineBottom 4_Penasquito - Sulphide" xfId="5353"/>
    <cellStyle name="LineBottom 5" xfId="39925"/>
    <cellStyle name="LineBottom 5 2" xfId="5039"/>
    <cellStyle name="LineBottom 5 2 2" xfId="30913"/>
    <cellStyle name="LineBottom 5 2 3" xfId="24222"/>
    <cellStyle name="LineBottom 5 3" xfId="6999"/>
    <cellStyle name="LineBottom 5 3 2" xfId="11692"/>
    <cellStyle name="LineBottom 5 3 3" xfId="32634"/>
    <cellStyle name="LineBottom 5 4" xfId="33370"/>
    <cellStyle name="LineBottom 5 4 2" xfId="28094"/>
    <cellStyle name="LineBottom 5 4 3" xfId="10800"/>
    <cellStyle name="LineBottom 5 5" xfId="30081"/>
    <cellStyle name="LineBottom 5 6" xfId="7491"/>
    <cellStyle name="LineBottom 5_Penasquito - Sulphide" xfId="19606"/>
    <cellStyle name="LineBottom 6" xfId="37625"/>
    <cellStyle name="LineBottom 6 2" xfId="50309"/>
    <cellStyle name="LineBottom 6 3" xfId="31667"/>
    <cellStyle name="LineBottom 7" xfId="47618"/>
    <cellStyle name="LineBottom 7 2" xfId="48878"/>
    <cellStyle name="LineBottom 7 3" xfId="32603"/>
    <cellStyle name="LineBottom 8" xfId="39634"/>
    <cellStyle name="LineBottom 8 2" xfId="31819"/>
    <cellStyle name="LineBottom 8 3" xfId="1198"/>
    <cellStyle name="LineBottom 9" xfId="24672"/>
    <cellStyle name="LineBottom_Cash Cost Real vrs. Budget" xfId="30055"/>
    <cellStyle name="LineTop" xfId="28028"/>
    <cellStyle name="LineTop 10" xfId="30130"/>
    <cellStyle name="LineTop 2" xfId="4334"/>
    <cellStyle name="LineTop 2 2" xfId="50119"/>
    <cellStyle name="LineTop 2 2 10" xfId="37351"/>
    <cellStyle name="LineTop 2 2 10 2" xfId="51037"/>
    <cellStyle name="LineTop 2 2 10 2 2" xfId="24841"/>
    <cellStyle name="LineTop 2 2 10 2 3" xfId="37721"/>
    <cellStyle name="LineTop 2 2 10 3" xfId="35640"/>
    <cellStyle name="LineTop 2 2 10 4" xfId="29241"/>
    <cellStyle name="LineTop 2 2 11" xfId="46214"/>
    <cellStyle name="LineTop 2 2 11 2" xfId="5247"/>
    <cellStyle name="LineTop 2 2 11 2 2" xfId="17764"/>
    <cellStyle name="LineTop 2 2 11 2 3" xfId="41840"/>
    <cellStyle name="LineTop 2 2 11 3" xfId="466"/>
    <cellStyle name="LineTop 2 2 11 4" xfId="44788"/>
    <cellStyle name="LineTop 2 2 12" xfId="8751"/>
    <cellStyle name="LineTop 2 2 12 2" xfId="34505"/>
    <cellStyle name="LineTop 2 2 12 2 2" xfId="32314"/>
    <cellStyle name="LineTop 2 2 12 2 3" xfId="34452"/>
    <cellStyle name="LineTop 2 2 12 3" xfId="16182"/>
    <cellStyle name="LineTop 2 2 12 4" xfId="23641"/>
    <cellStyle name="LineTop 2 2 13" xfId="10729"/>
    <cellStyle name="LineTop 2 2 13 2" xfId="34847"/>
    <cellStyle name="LineTop 2 2 13 2 2" xfId="32769"/>
    <cellStyle name="LineTop 2 2 13 2 3" xfId="23487"/>
    <cellStyle name="LineTop 2 2 13 3" xfId="29941"/>
    <cellStyle name="LineTop 2 2 13 4" xfId="52484"/>
    <cellStyle name="LineTop 2 2 14" xfId="35082"/>
    <cellStyle name="LineTop 2 2 14 2" xfId="24253"/>
    <cellStyle name="LineTop 2 2 14 3" xfId="37966"/>
    <cellStyle name="LineTop 2 2 15" xfId="24691"/>
    <cellStyle name="LineTop 2 2 16" xfId="39507"/>
    <cellStyle name="LineTop 2 2 2" xfId="20423"/>
    <cellStyle name="LineTop 2 2 2 2" xfId="34388"/>
    <cellStyle name="LineTop 2 2 2 2 2" xfId="38669"/>
    <cellStyle name="LineTop 2 2 2 2 3" xfId="44910"/>
    <cellStyle name="LineTop 2 2 2 3" xfId="45668"/>
    <cellStyle name="LineTop 2 2 2 4" xfId="49746"/>
    <cellStyle name="LineTop 2 2 3" xfId="4167"/>
    <cellStyle name="LineTop 2 2 3 2" xfId="30460"/>
    <cellStyle name="LineTop 2 2 3 2 2" xfId="25726"/>
    <cellStyle name="LineTop 2 2 3 2 3" xfId="32740"/>
    <cellStyle name="LineTop 2 2 3 3" xfId="9282"/>
    <cellStyle name="LineTop 2 2 3 4" xfId="51217"/>
    <cellStyle name="LineTop 2 2 4" xfId="30270"/>
    <cellStyle name="LineTop 2 2 4 2" xfId="41752"/>
    <cellStyle name="LineTop 2 2 4 2 2" xfId="47608"/>
    <cellStyle name="LineTop 2 2 4 2 3" xfId="47838"/>
    <cellStyle name="LineTop 2 2 4 3" xfId="27588"/>
    <cellStyle name="LineTop 2 2 4 4" xfId="52301"/>
    <cellStyle name="LineTop 2 2 5" xfId="35663"/>
    <cellStyle name="LineTop 2 2 5 2" xfId="20986"/>
    <cellStyle name="LineTop 2 2 5 2 2" xfId="50846"/>
    <cellStyle name="LineTop 2 2 5 2 3" xfId="44936"/>
    <cellStyle name="LineTop 2 2 5 3" xfId="50080"/>
    <cellStyle name="LineTop 2 2 5 4" xfId="11215"/>
    <cellStyle name="LineTop 2 2 6" xfId="42924"/>
    <cellStyle name="LineTop 2 2 6 2" xfId="51759"/>
    <cellStyle name="LineTop 2 2 6 2 2" xfId="36100"/>
    <cellStyle name="LineTop 2 2 6 2 3" xfId="34238"/>
    <cellStyle name="LineTop 2 2 6 3" xfId="51162"/>
    <cellStyle name="LineTop 2 2 6 4" xfId="25292"/>
    <cellStyle name="LineTop 2 2 7" xfId="29682"/>
    <cellStyle name="LineTop 2 2 7 2" xfId="48353"/>
    <cellStyle name="LineTop 2 2 7 2 2" xfId="27012"/>
    <cellStyle name="LineTop 2 2 7 2 3" xfId="829"/>
    <cellStyle name="LineTop 2 2 7 3" xfId="39178"/>
    <cellStyle name="LineTop 2 2 7 4" xfId="7257"/>
    <cellStyle name="LineTop 2 2 8" xfId="44253"/>
    <cellStyle name="LineTop 2 2 8 2" xfId="33310"/>
    <cellStyle name="LineTop 2 2 8 2 2" xfId="26475"/>
    <cellStyle name="LineTop 2 2 8 2 3" xfId="12335"/>
    <cellStyle name="LineTop 2 2 8 3" xfId="10671"/>
    <cellStyle name="LineTop 2 2 8 4" xfId="22007"/>
    <cellStyle name="LineTop 2 2 9" xfId="4638"/>
    <cellStyle name="LineTop 2 2 9 2" xfId="32592"/>
    <cellStyle name="LineTop 2 2 9 2 2" xfId="25174"/>
    <cellStyle name="LineTop 2 2 9 2 3" xfId="41125"/>
    <cellStyle name="LineTop 2 2 9 3" xfId="33540"/>
    <cellStyle name="LineTop 2 2 9 4" xfId="36916"/>
    <cellStyle name="LineTop 2 3" xfId="19886"/>
    <cellStyle name="LineTop 2 3 10" xfId="24699"/>
    <cellStyle name="LineTop 2 3 10 2" xfId="1065"/>
    <cellStyle name="LineTop 2 3 10 2 2" xfId="31848"/>
    <cellStyle name="LineTop 2 3 10 2 3" xfId="25059"/>
    <cellStyle name="LineTop 2 3 10 3" xfId="32963"/>
    <cellStyle name="LineTop 2 3 10 4" xfId="48673"/>
    <cellStyle name="LineTop 2 3 11" xfId="27259"/>
    <cellStyle name="LineTop 2 3 11 2" xfId="46948"/>
    <cellStyle name="LineTop 2 3 11 2 2" xfId="26439"/>
    <cellStyle name="LineTop 2 3 11 2 3" xfId="49369"/>
    <cellStyle name="LineTop 2 3 11 3" xfId="52996"/>
    <cellStyle name="LineTop 2 3 11 4" xfId="24927"/>
    <cellStyle name="LineTop 2 3 12" xfId="29186"/>
    <cellStyle name="LineTop 2 3 12 2" xfId="28450"/>
    <cellStyle name="LineTop 2 3 12 2 2" xfId="948"/>
    <cellStyle name="LineTop 2 3 12 2 3" xfId="46483"/>
    <cellStyle name="LineTop 2 3 12 3" xfId="39515"/>
    <cellStyle name="LineTop 2 3 12 4" xfId="39544"/>
    <cellStyle name="LineTop 2 3 13" xfId="2335"/>
    <cellStyle name="LineTop 2 3 13 2" xfId="39236"/>
    <cellStyle name="LineTop 2 3 13 2 2" xfId="36251"/>
    <cellStyle name="LineTop 2 3 13 2 3" xfId="24507"/>
    <cellStyle name="LineTop 2 3 13 3" xfId="10436"/>
    <cellStyle name="LineTop 2 3 13 4" xfId="38547"/>
    <cellStyle name="LineTop 2 3 14" xfId="41921"/>
    <cellStyle name="LineTop 2 3 14 2" xfId="31061"/>
    <cellStyle name="LineTop 2 3 14 2 2" xfId="29621"/>
    <cellStyle name="LineTop 2 3 14 2 3" xfId="23367"/>
    <cellStyle name="LineTop 2 3 14 3" xfId="41404"/>
    <cellStyle name="LineTop 2 3 14 4" xfId="39761"/>
    <cellStyle name="LineTop 2 3 15" xfId="49524"/>
    <cellStyle name="LineTop 2 3 15 2" xfId="8004"/>
    <cellStyle name="LineTop 2 3 15 2 2" xfId="18516"/>
    <cellStyle name="LineTop 2 3 15 2 3" xfId="14245"/>
    <cellStyle name="LineTop 2 3 15 3" xfId="15730"/>
    <cellStyle name="LineTop 2 3 15 4" xfId="18546"/>
    <cellStyle name="LineTop 2 3 16" xfId="36148"/>
    <cellStyle name="LineTop 2 3 16 2" xfId="6086"/>
    <cellStyle name="LineTop 2 3 16 2 2" xfId="47106"/>
    <cellStyle name="LineTop 2 3 16 2 3" xfId="41860"/>
    <cellStyle name="LineTop 2 3 16 3" xfId="20480"/>
    <cellStyle name="LineTop 2 3 16 4" xfId="38274"/>
    <cellStyle name="LineTop 2 3 17" xfId="13455"/>
    <cellStyle name="LineTop 2 3 17 2" xfId="40624"/>
    <cellStyle name="LineTop 2 3 17 2 2" xfId="41571"/>
    <cellStyle name="LineTop 2 3 17 2 3" xfId="42685"/>
    <cellStyle name="LineTop 2 3 17 3" xfId="5294"/>
    <cellStyle name="LineTop 2 3 17 4" xfId="17171"/>
    <cellStyle name="LineTop 2 3 18" xfId="12590"/>
    <cellStyle name="LineTop 2 3 18 2" xfId="40973"/>
    <cellStyle name="LineTop 2 3 18 2 2" xfId="13119"/>
    <cellStyle name="LineTop 2 3 18 2 3" xfId="23498"/>
    <cellStyle name="LineTop 2 3 18 3" xfId="9678"/>
    <cellStyle name="LineTop 2 3 18 4" xfId="18625"/>
    <cellStyle name="LineTop 2 3 19" xfId="45125"/>
    <cellStyle name="LineTop 2 3 19 2" xfId="7372"/>
    <cellStyle name="LineTop 2 3 19 2 2" xfId="18237"/>
    <cellStyle name="LineTop 2 3 19 2 3" xfId="45393"/>
    <cellStyle name="LineTop 2 3 19 3" xfId="46378"/>
    <cellStyle name="LineTop 2 3 19 4" xfId="19667"/>
    <cellStyle name="LineTop 2 3 2" xfId="4182"/>
    <cellStyle name="LineTop 2 3 2 2" xfId="2046"/>
    <cellStyle name="LineTop 2 3 2 2 2" xfId="53197"/>
    <cellStyle name="LineTop 2 3 2 2 3" xfId="356"/>
    <cellStyle name="LineTop 2 3 2 3" xfId="37431"/>
    <cellStyle name="LineTop 2 3 2 4" xfId="39496"/>
    <cellStyle name="LineTop 2 3 20" xfId="19037"/>
    <cellStyle name="LineTop 2 3 20 2" xfId="45554"/>
    <cellStyle name="LineTop 2 3 20 2 2" xfId="29650"/>
    <cellStyle name="LineTop 2 3 20 2 3" xfId="42601"/>
    <cellStyle name="LineTop 2 3 20 3" xfId="51900"/>
    <cellStyle name="LineTop 2 3 20 4" xfId="1395"/>
    <cellStyle name="LineTop 2 3 21" xfId="51089"/>
    <cellStyle name="LineTop 2 3 21 2" xfId="12856"/>
    <cellStyle name="LineTop 2 3 21 3" xfId="10172"/>
    <cellStyle name="LineTop 2 3 22" xfId="50022"/>
    <cellStyle name="LineTop 2 3 23" xfId="3124"/>
    <cellStyle name="LineTop 2 3 3" xfId="15686"/>
    <cellStyle name="LineTop 2 3 3 2" xfId="12940"/>
    <cellStyle name="LineTop 2 3 3 2 2" xfId="37678"/>
    <cellStyle name="LineTop 2 3 3 2 3" xfId="26426"/>
    <cellStyle name="LineTop 2 3 3 3" xfId="31689"/>
    <cellStyle name="LineTop 2 3 3 4" xfId="2303"/>
    <cellStyle name="LineTop 2 3 4" xfId="45114"/>
    <cellStyle name="LineTop 2 3 4 2" xfId="39923"/>
    <cellStyle name="LineTop 2 3 4 2 2" xfId="48623"/>
    <cellStyle name="LineTop 2 3 4 2 3" xfId="17190"/>
    <cellStyle name="LineTop 2 3 4 3" xfId="36326"/>
    <cellStyle name="LineTop 2 3 4 4" xfId="15173"/>
    <cellStyle name="LineTop 2 3 5" xfId="48760"/>
    <cellStyle name="LineTop 2 3 5 2" xfId="6765"/>
    <cellStyle name="LineTop 2 3 5 2 2" xfId="22036"/>
    <cellStyle name="LineTop 2 3 5 2 3" xfId="51174"/>
    <cellStyle name="LineTop 2 3 5 3" xfId="27221"/>
    <cellStyle name="LineTop 2 3 5 4" xfId="25924"/>
    <cellStyle name="LineTop 2 3 6" xfId="19637"/>
    <cellStyle name="LineTop 2 3 6 2" xfId="53264"/>
    <cellStyle name="LineTop 2 3 6 2 2" xfId="21687"/>
    <cellStyle name="LineTop 2 3 6 2 3" xfId="39859"/>
    <cellStyle name="LineTop 2 3 6 3" xfId="14489"/>
    <cellStyle name="LineTop 2 3 6 4" xfId="24030"/>
    <cellStyle name="LineTop 2 3 7" xfId="910"/>
    <cellStyle name="LineTop 2 3 7 2" xfId="29799"/>
    <cellStyle name="LineTop 2 3 7 2 2" xfId="43926"/>
    <cellStyle name="LineTop 2 3 7 2 3" xfId="31935"/>
    <cellStyle name="LineTop 2 3 7 3" xfId="40718"/>
    <cellStyle name="LineTop 2 3 7 4" xfId="25896"/>
    <cellStyle name="LineTop 2 3 8" xfId="10886"/>
    <cellStyle name="LineTop 2 3 8 2" xfId="11570"/>
    <cellStyle name="LineTop 2 3 8 2 2" xfId="10771"/>
    <cellStyle name="LineTop 2 3 8 2 3" xfId="12387"/>
    <cellStyle name="LineTop 2 3 8 3" xfId="33600"/>
    <cellStyle name="LineTop 2 3 8 4" xfId="4901"/>
    <cellStyle name="LineTop 2 3 9" xfId="36915"/>
    <cellStyle name="LineTop 2 3 9 2" xfId="12345"/>
    <cellStyle name="LineTop 2 3 9 2 2" xfId="23277"/>
    <cellStyle name="LineTop 2 3 9 2 3" xfId="45143"/>
    <cellStyle name="LineTop 2 3 9 3" xfId="13554"/>
    <cellStyle name="LineTop 2 3 9 4" xfId="43306"/>
    <cellStyle name="LineTop 2 4" xfId="32010"/>
    <cellStyle name="LineTop 2 4 2" xfId="8194"/>
    <cellStyle name="LineTop 2 4 3" xfId="6442"/>
    <cellStyle name="LineTop 2 5" xfId="1904"/>
    <cellStyle name="LineTop 2 5 2" xfId="50189"/>
    <cellStyle name="LineTop 2 5 3" xfId="29949"/>
    <cellStyle name="LineTop 2 6" xfId="26954"/>
    <cellStyle name="LineTop 2 7" xfId="24469"/>
    <cellStyle name="LineTop 2_Penasquito - Sulphide" xfId="12026"/>
    <cellStyle name="LineTop 3" xfId="8892"/>
    <cellStyle name="LineTop 3 2" xfId="41386"/>
    <cellStyle name="LineTop 3 2 10" xfId="44296"/>
    <cellStyle name="LineTop 3 2 10 2" xfId="29361"/>
    <cellStyle name="LineTop 3 2 10 2 2" xfId="21069"/>
    <cellStyle name="LineTop 3 2 10 2 3" xfId="43385"/>
    <cellStyle name="LineTop 3 2 10 3" xfId="41320"/>
    <cellStyle name="LineTop 3 2 10 4" xfId="17043"/>
    <cellStyle name="LineTop 3 2 11" xfId="12790"/>
    <cellStyle name="LineTop 3 2 11 2" xfId="48484"/>
    <cellStyle name="LineTop 3 2 11 2 2" xfId="22094"/>
    <cellStyle name="LineTop 3 2 11 2 3" xfId="16083"/>
    <cellStyle name="LineTop 3 2 11 3" xfId="9973"/>
    <cellStyle name="LineTop 3 2 11 4" xfId="17879"/>
    <cellStyle name="LineTop 3 2 12" xfId="32125"/>
    <cellStyle name="LineTop 3 2 12 2" xfId="4693"/>
    <cellStyle name="LineTop 3 2 12 2 2" xfId="43206"/>
    <cellStyle name="LineTop 3 2 12 2 3" xfId="4424"/>
    <cellStyle name="LineTop 3 2 12 3" xfId="30210"/>
    <cellStyle name="LineTop 3 2 12 4" xfId="204"/>
    <cellStyle name="LineTop 3 2 13" xfId="5546"/>
    <cellStyle name="LineTop 3 2 13 2" xfId="4098"/>
    <cellStyle name="LineTop 3 2 13 2 2" xfId="22171"/>
    <cellStyle name="LineTop 3 2 13 2 3" xfId="39617"/>
    <cellStyle name="LineTop 3 2 13 3" xfId="42138"/>
    <cellStyle name="LineTop 3 2 13 4" xfId="43285"/>
    <cellStyle name="LineTop 3 2 14" xfId="48224"/>
    <cellStyle name="LineTop 3 2 14 2" xfId="7780"/>
    <cellStyle name="LineTop 3 2 14 3" xfId="8083"/>
    <cellStyle name="LineTop 3 2 15" xfId="12629"/>
    <cellStyle name="LineTop 3 2 16" xfId="3787"/>
    <cellStyle name="LineTop 3 2 2" xfId="48521"/>
    <cellStyle name="LineTop 3 2 2 2" xfId="23901"/>
    <cellStyle name="LineTop 3 2 2 2 2" xfId="49956"/>
    <cellStyle name="LineTop 3 2 2 2 3" xfId="1848"/>
    <cellStyle name="LineTop 3 2 2 3" xfId="50941"/>
    <cellStyle name="LineTop 3 2 2 4" xfId="3189"/>
    <cellStyle name="LineTop 3 2 3" xfId="51894"/>
    <cellStyle name="LineTop 3 2 3 2" xfId="10268"/>
    <cellStyle name="LineTop 3 2 3 2 2" xfId="14743"/>
    <cellStyle name="LineTop 3 2 3 2 3" xfId="49400"/>
    <cellStyle name="LineTop 3 2 3 3" xfId="48832"/>
    <cellStyle name="LineTop 3 2 3 4" xfId="48175"/>
    <cellStyle name="LineTop 3 2 4" xfId="6548"/>
    <cellStyle name="LineTop 3 2 4 2" xfId="52025"/>
    <cellStyle name="LineTop 3 2 4 2 2" xfId="33476"/>
    <cellStyle name="LineTop 3 2 4 2 3" xfId="13494"/>
    <cellStyle name="LineTop 3 2 4 3" xfId="43868"/>
    <cellStyle name="LineTop 3 2 4 4" xfId="26799"/>
    <cellStyle name="LineTop 3 2 5" xfId="50673"/>
    <cellStyle name="LineTop 3 2 5 2" xfId="43801"/>
    <cellStyle name="LineTop 3 2 5 2 2" xfId="26745"/>
    <cellStyle name="LineTop 3 2 5 2 3" xfId="35613"/>
    <cellStyle name="LineTop 3 2 5 3" xfId="12887"/>
    <cellStyle name="LineTop 3 2 5 4" xfId="30766"/>
    <cellStyle name="LineTop 3 2 6" xfId="46163"/>
    <cellStyle name="LineTop 3 2 6 2" xfId="25303"/>
    <cellStyle name="LineTop 3 2 6 2 2" xfId="37729"/>
    <cellStyle name="LineTop 3 2 6 2 3" xfId="20635"/>
    <cellStyle name="LineTop 3 2 6 3" xfId="24741"/>
    <cellStyle name="LineTop 3 2 6 4" xfId="10326"/>
    <cellStyle name="LineTop 3 2 7" xfId="34599"/>
    <cellStyle name="LineTop 3 2 7 2" xfId="745"/>
    <cellStyle name="LineTop 3 2 7 2 2" xfId="42752"/>
    <cellStyle name="LineTop 3 2 7 2 3" xfId="52823"/>
    <cellStyle name="LineTop 3 2 7 3" xfId="52927"/>
    <cellStyle name="LineTop 3 2 7 4" xfId="12538"/>
    <cellStyle name="LineTop 3 2 8" xfId="533"/>
    <cellStyle name="LineTop 3 2 8 2" xfId="43995"/>
    <cellStyle name="LineTop 3 2 8 2 2" xfId="30625"/>
    <cellStyle name="LineTop 3 2 8 2 3" xfId="44933"/>
    <cellStyle name="LineTop 3 2 8 3" xfId="49372"/>
    <cellStyle name="LineTop 3 2 8 4" xfId="22049"/>
    <cellStyle name="LineTop 3 2 9" xfId="46544"/>
    <cellStyle name="LineTop 3 2 9 2" xfId="45587"/>
    <cellStyle name="LineTop 3 2 9 2 2" xfId="4662"/>
    <cellStyle name="LineTop 3 2 9 2 3" xfId="36667"/>
    <cellStyle name="LineTop 3 2 9 3" xfId="10402"/>
    <cellStyle name="LineTop 3 2 9 4" xfId="49866"/>
    <cellStyle name="LineTop 3 3" xfId="26395"/>
    <cellStyle name="LineTop 3 3 10" xfId="2089"/>
    <cellStyle name="LineTop 3 3 10 2" xfId="52229"/>
    <cellStyle name="LineTop 3 3 10 2 2" xfId="42480"/>
    <cellStyle name="LineTop 3 3 10 2 3" xfId="38866"/>
    <cellStyle name="LineTop 3 3 10 3" xfId="25534"/>
    <cellStyle name="LineTop 3 3 10 4" xfId="27875"/>
    <cellStyle name="LineTop 3 3 11" xfId="18067"/>
    <cellStyle name="LineTop 3 3 11 2" xfId="18128"/>
    <cellStyle name="LineTop 3 3 11 2 2" xfId="32189"/>
    <cellStyle name="LineTop 3 3 11 2 3" xfId="47852"/>
    <cellStyle name="LineTop 3 3 11 3" xfId="14173"/>
    <cellStyle name="LineTop 3 3 11 4" xfId="6453"/>
    <cellStyle name="LineTop 3 3 12" xfId="51873"/>
    <cellStyle name="LineTop 3 3 12 2" xfId="2661"/>
    <cellStyle name="LineTop 3 3 12 2 2" xfId="16274"/>
    <cellStyle name="LineTop 3 3 12 2 3" xfId="15283"/>
    <cellStyle name="LineTop 3 3 12 3" xfId="31316"/>
    <cellStyle name="LineTop 3 3 12 4" xfId="4668"/>
    <cellStyle name="LineTop 3 3 13" xfId="9176"/>
    <cellStyle name="LineTop 3 3 13 2" xfId="44922"/>
    <cellStyle name="LineTop 3 3 13 2 2" xfId="42390"/>
    <cellStyle name="LineTop 3 3 13 2 3" xfId="22182"/>
    <cellStyle name="LineTop 3 3 13 3" xfId="16101"/>
    <cellStyle name="LineTop 3 3 13 4" xfId="33076"/>
    <cellStyle name="LineTop 3 3 14" xfId="10403"/>
    <cellStyle name="LineTop 3 3 14 2" xfId="42095"/>
    <cellStyle name="LineTop 3 3 14 2 2" xfId="47967"/>
    <cellStyle name="LineTop 3 3 14 2 3" xfId="40266"/>
    <cellStyle name="LineTop 3 3 14 3" xfId="9693"/>
    <cellStyle name="LineTop 3 3 14 4" xfId="7402"/>
    <cellStyle name="LineTop 3 3 15" xfId="45700"/>
    <cellStyle name="LineTop 3 3 15 2" xfId="26960"/>
    <cellStyle name="LineTop 3 3 15 2 2" xfId="17671"/>
    <cellStyle name="LineTop 3 3 15 2 3" xfId="30155"/>
    <cellStyle name="LineTop 3 3 15 3" xfId="36627"/>
    <cellStyle name="LineTop 3 3 15 4" xfId="34264"/>
    <cellStyle name="LineTop 3 3 16" xfId="2418"/>
    <cellStyle name="LineTop 3 3 16 2" xfId="1922"/>
    <cellStyle name="LineTop 3 3 16 2 2" xfId="50399"/>
    <cellStyle name="LineTop 3 3 16 2 3" xfId="9797"/>
    <cellStyle name="LineTop 3 3 16 3" xfId="25137"/>
    <cellStyle name="LineTop 3 3 16 4" xfId="33911"/>
    <cellStyle name="LineTop 3 3 17" xfId="6106"/>
    <cellStyle name="LineTop 3 3 17 2" xfId="40971"/>
    <cellStyle name="LineTop 3 3 17 2 2" xfId="24067"/>
    <cellStyle name="LineTop 3 3 17 2 3" xfId="45993"/>
    <cellStyle name="LineTop 3 3 17 3" xfId="13444"/>
    <cellStyle name="LineTop 3 3 17 4" xfId="13666"/>
    <cellStyle name="LineTop 3 3 18" xfId="38347"/>
    <cellStyle name="LineTop 3 3 18 2" xfId="5824"/>
    <cellStyle name="LineTop 3 3 18 2 2" xfId="744"/>
    <cellStyle name="LineTop 3 3 18 2 3" xfId="23039"/>
    <cellStyle name="LineTop 3 3 18 3" xfId="41904"/>
    <cellStyle name="LineTop 3 3 18 4" xfId="36166"/>
    <cellStyle name="LineTop 3 3 19" xfId="39110"/>
    <cellStyle name="LineTop 3 3 19 2" xfId="50755"/>
    <cellStyle name="LineTop 3 3 19 2 2" xfId="3417"/>
    <cellStyle name="LineTop 3 3 19 2 3" xfId="34000"/>
    <cellStyle name="LineTop 3 3 19 3" xfId="19358"/>
    <cellStyle name="LineTop 3 3 19 4" xfId="52244"/>
    <cellStyle name="LineTop 3 3 2" xfId="7271"/>
    <cellStyle name="LineTop 3 3 2 2" xfId="51685"/>
    <cellStyle name="LineTop 3 3 2 2 2" xfId="26410"/>
    <cellStyle name="LineTop 3 3 2 2 3" xfId="31971"/>
    <cellStyle name="LineTop 3 3 2 3" xfId="38660"/>
    <cellStyle name="LineTop 3 3 2 4" xfId="36094"/>
    <cellStyle name="LineTop 3 3 20" xfId="41499"/>
    <cellStyle name="LineTop 3 3 20 2" xfId="41152"/>
    <cellStyle name="LineTop 3 3 20 2 2" xfId="43144"/>
    <cellStyle name="LineTop 3 3 20 2 3" xfId="43583"/>
    <cellStyle name="LineTop 3 3 20 3" xfId="39397"/>
    <cellStyle name="LineTop 3 3 20 4" xfId="6394"/>
    <cellStyle name="LineTop 3 3 21" xfId="23226"/>
    <cellStyle name="LineTop 3 3 21 2" xfId="47453"/>
    <cellStyle name="LineTop 3 3 21 3" xfId="8414"/>
    <cellStyle name="LineTop 3 3 22" xfId="47123"/>
    <cellStyle name="LineTop 3 3 23" xfId="33173"/>
    <cellStyle name="LineTop 3 3 3" xfId="40411"/>
    <cellStyle name="LineTop 3 3 3 2" xfId="33713"/>
    <cellStyle name="LineTop 3 3 3 2 2" xfId="23555"/>
    <cellStyle name="LineTop 3 3 3 2 3" xfId="31212"/>
    <cellStyle name="LineTop 3 3 3 3" xfId="28738"/>
    <cellStyle name="LineTop 3 3 3 4" xfId="27771"/>
    <cellStyle name="LineTop 3 3 4" xfId="23822"/>
    <cellStyle name="LineTop 3 3 4 2" xfId="49005"/>
    <cellStyle name="LineTop 3 3 4 2 2" xfId="45167"/>
    <cellStyle name="LineTop 3 3 4 2 3" xfId="3967"/>
    <cellStyle name="LineTop 3 3 4 3" xfId="10719"/>
    <cellStyle name="LineTop 3 3 4 4" xfId="40822"/>
    <cellStyle name="LineTop 3 3 5" xfId="37337"/>
    <cellStyle name="LineTop 3 3 5 2" xfId="13318"/>
    <cellStyle name="LineTop 3 3 5 2 2" xfId="26151"/>
    <cellStyle name="LineTop 3 3 5 2 3" xfId="10640"/>
    <cellStyle name="LineTop 3 3 5 3" xfId="42886"/>
    <cellStyle name="LineTop 3 3 5 4" xfId="46213"/>
    <cellStyle name="LineTop 3 3 6" xfId="10347"/>
    <cellStyle name="LineTop 3 3 6 2" xfId="42466"/>
    <cellStyle name="LineTop 3 3 6 2 2" xfId="2785"/>
    <cellStyle name="LineTop 3 3 6 2 3" xfId="6110"/>
    <cellStyle name="LineTop 3 3 6 3" xfId="11931"/>
    <cellStyle name="LineTop 3 3 6 4" xfId="25171"/>
    <cellStyle name="LineTop 3 3 7" xfId="7880"/>
    <cellStyle name="LineTop 3 3 7 2" xfId="41743"/>
    <cellStyle name="LineTop 3 3 7 2 2" xfId="3499"/>
    <cellStyle name="LineTop 3 3 7 2 3" xfId="20979"/>
    <cellStyle name="LineTop 3 3 7 3" xfId="14283"/>
    <cellStyle name="LineTop 3 3 7 4" xfId="644"/>
    <cellStyle name="LineTop 3 3 8" xfId="4458"/>
    <cellStyle name="LineTop 3 3 8 2" xfId="5822"/>
    <cellStyle name="LineTop 3 3 8 2 2" xfId="41341"/>
    <cellStyle name="LineTop 3 3 8 2 3" xfId="34318"/>
    <cellStyle name="LineTop 3 3 8 3" xfId="53100"/>
    <cellStyle name="LineTop 3 3 8 4" xfId="6474"/>
    <cellStyle name="LineTop 3 3 9" xfId="37151"/>
    <cellStyle name="LineTop 3 3 9 2" xfId="41651"/>
    <cellStyle name="LineTop 3 3 9 2 2" xfId="48324"/>
    <cellStyle name="LineTop 3 3 9 2 3" xfId="4820"/>
    <cellStyle name="LineTop 3 3 9 3" xfId="43438"/>
    <cellStyle name="LineTop 3 3 9 4" xfId="17853"/>
    <cellStyle name="LineTop 3 4" xfId="47693"/>
    <cellStyle name="LineTop 3 4 2" xfId="1868"/>
    <cellStyle name="LineTop 3 4 3" xfId="43501"/>
    <cellStyle name="LineTop 3 5" xfId="51651"/>
    <cellStyle name="LineTop 3 5 2" xfId="23664"/>
    <cellStyle name="LineTop 3 5 3" xfId="13556"/>
    <cellStyle name="LineTop 3 6" xfId="7254"/>
    <cellStyle name="LineTop 3 7" xfId="846"/>
    <cellStyle name="LineTop 3_Penasquito - Sulphide" xfId="91"/>
    <cellStyle name="LineTop 4" xfId="5088"/>
    <cellStyle name="LineTop 4 10" xfId="46394"/>
    <cellStyle name="LineTop 4 10 2" xfId="40154"/>
    <cellStyle name="LineTop 4 10 2 2" xfId="38627"/>
    <cellStyle name="LineTop 4 10 2 3" xfId="45199"/>
    <cellStyle name="LineTop 4 10 3" xfId="31045"/>
    <cellStyle name="LineTop 4 10 4" xfId="45475"/>
    <cellStyle name="LineTop 4 11" xfId="28197"/>
    <cellStyle name="LineTop 4 11 2" xfId="52358"/>
    <cellStyle name="LineTop 4 11 2 2" xfId="5645"/>
    <cellStyle name="LineTop 4 11 2 3" xfId="13200"/>
    <cellStyle name="LineTop 4 11 3" xfId="25238"/>
    <cellStyle name="LineTop 4 11 4" xfId="34151"/>
    <cellStyle name="LineTop 4 12" xfId="38938"/>
    <cellStyle name="LineTop 4 12 2" xfId="45790"/>
    <cellStyle name="LineTop 4 12 2 2" xfId="26285"/>
    <cellStyle name="LineTop 4 12 2 3" xfId="50784"/>
    <cellStyle name="LineTop 4 12 3" xfId="43244"/>
    <cellStyle name="LineTop 4 12 4" xfId="26834"/>
    <cellStyle name="LineTop 4 13" xfId="32373"/>
    <cellStyle name="LineTop 4 13 2" xfId="27910"/>
    <cellStyle name="LineTop 4 13 2 2" xfId="22959"/>
    <cellStyle name="LineTop 4 13 2 3" xfId="36085"/>
    <cellStyle name="LineTop 4 13 3" xfId="32989"/>
    <cellStyle name="LineTop 4 13 4" xfId="28462"/>
    <cellStyle name="LineTop 4 14" xfId="6961"/>
    <cellStyle name="LineTop 4 14 2" xfId="44880"/>
    <cellStyle name="LineTop 4 14 3" xfId="47009"/>
    <cellStyle name="LineTop 4 15" xfId="5551"/>
    <cellStyle name="LineTop 4 16" xfId="2009"/>
    <cellStyle name="LineTop 4 2" xfId="27903"/>
    <cellStyle name="LineTop 4 2 2" xfId="11784"/>
    <cellStyle name="LineTop 4 2 2 2" xfId="35321"/>
    <cellStyle name="LineTop 4 2 2 3" xfId="26161"/>
    <cellStyle name="LineTop 4 2 3" xfId="30791"/>
    <cellStyle name="LineTop 4 2 4" xfId="44051"/>
    <cellStyle name="LineTop 4 3" xfId="26612"/>
    <cellStyle name="LineTop 4 3 2" xfId="30982"/>
    <cellStyle name="LineTop 4 3 2 2" xfId="22929"/>
    <cellStyle name="LineTop 4 3 2 3" xfId="3851"/>
    <cellStyle name="LineTop 4 3 3" xfId="19967"/>
    <cellStyle name="LineTop 4 3 4" xfId="40095"/>
    <cellStyle name="LineTop 4 4" xfId="6868"/>
    <cellStyle name="LineTop 4 4 2" xfId="12805"/>
    <cellStyle name="LineTop 4 4 2 2" xfId="114"/>
    <cellStyle name="LineTop 4 4 2 3" xfId="6852"/>
    <cellStyle name="LineTop 4 4 3" xfId="28811"/>
    <cellStyle name="LineTop 4 4 4" xfId="43539"/>
    <cellStyle name="LineTop 4 5" xfId="45197"/>
    <cellStyle name="LineTop 4 5 2" xfId="32302"/>
    <cellStyle name="LineTop 4 5 2 2" xfId="37596"/>
    <cellStyle name="LineTop 4 5 2 3" xfId="15060"/>
    <cellStyle name="LineTop 4 5 3" xfId="53211"/>
    <cellStyle name="LineTop 4 5 4" xfId="2572"/>
    <cellStyle name="LineTop 4 6" xfId="36762"/>
    <cellStyle name="LineTop 4 6 2" xfId="42547"/>
    <cellStyle name="LineTop 4 6 2 2" xfId="47169"/>
    <cellStyle name="LineTop 4 6 2 3" xfId="30788"/>
    <cellStyle name="LineTop 4 6 3" xfId="32672"/>
    <cellStyle name="LineTop 4 6 4" xfId="52626"/>
    <cellStyle name="LineTop 4 7" xfId="26863"/>
    <cellStyle name="LineTop 4 7 2" xfId="25788"/>
    <cellStyle name="LineTop 4 7 2 2" xfId="37956"/>
    <cellStyle name="LineTop 4 7 2 3" xfId="40274"/>
    <cellStyle name="LineTop 4 7 3" xfId="14372"/>
    <cellStyle name="LineTop 4 7 4" xfId="41611"/>
    <cellStyle name="LineTop 4 8" xfId="36695"/>
    <cellStyle name="LineTop 4 8 2" xfId="3136"/>
    <cellStyle name="LineTop 4 8 2 2" xfId="17279"/>
    <cellStyle name="LineTop 4 8 2 3" xfId="6329"/>
    <cellStyle name="LineTop 4 8 3" xfId="43648"/>
    <cellStyle name="LineTop 4 8 4" xfId="48470"/>
    <cellStyle name="LineTop 4 9" xfId="48446"/>
    <cellStyle name="LineTop 4 9 2" xfId="40099"/>
    <cellStyle name="LineTop 4 9 2 2" xfId="47801"/>
    <cellStyle name="LineTop 4 9 2 3" xfId="52746"/>
    <cellStyle name="LineTop 4 9 3" xfId="23696"/>
    <cellStyle name="LineTop 4 9 4" xfId="14031"/>
    <cellStyle name="LineTop 5" xfId="43477"/>
    <cellStyle name="LineTop 5 10" xfId="11463"/>
    <cellStyle name="LineTop 5 10 2" xfId="2504"/>
    <cellStyle name="LineTop 5 10 2 2" xfId="10243"/>
    <cellStyle name="LineTop 5 10 2 3" xfId="28355"/>
    <cellStyle name="LineTop 5 10 3" xfId="44754"/>
    <cellStyle name="LineTop 5 10 4" xfId="45816"/>
    <cellStyle name="LineTop 5 11" xfId="29299"/>
    <cellStyle name="LineTop 5 11 2" xfId="26574"/>
    <cellStyle name="LineTop 5 11 2 2" xfId="44466"/>
    <cellStyle name="LineTop 5 11 2 3" xfId="37246"/>
    <cellStyle name="LineTop 5 11 3" xfId="26383"/>
    <cellStyle name="LineTop 5 11 4" xfId="17867"/>
    <cellStyle name="LineTop 5 12" xfId="25940"/>
    <cellStyle name="LineTop 5 12 2" xfId="19906"/>
    <cellStyle name="LineTop 5 12 2 2" xfId="3997"/>
    <cellStyle name="LineTop 5 12 2 3" xfId="27290"/>
    <cellStyle name="LineTop 5 12 3" xfId="3449"/>
    <cellStyle name="LineTop 5 12 4" xfId="48811"/>
    <cellStyle name="LineTop 5 13" xfId="23114"/>
    <cellStyle name="LineTop 5 13 2" xfId="7562"/>
    <cellStyle name="LineTop 5 13 2 2" xfId="1776"/>
    <cellStyle name="LineTop 5 13 2 3" xfId="53346"/>
    <cellStyle name="LineTop 5 13 3" xfId="44165"/>
    <cellStyle name="LineTop 5 13 4" xfId="5221"/>
    <cellStyle name="LineTop 5 14" xfId="32348"/>
    <cellStyle name="LineTop 5 14 2" xfId="159"/>
    <cellStyle name="LineTop 5 14 2 2" xfId="40273"/>
    <cellStyle name="LineTop 5 14 2 3" xfId="42122"/>
    <cellStyle name="LineTop 5 14 3" xfId="41178"/>
    <cellStyle name="LineTop 5 14 4" xfId="44810"/>
    <cellStyle name="LineTop 5 15" xfId="1157"/>
    <cellStyle name="LineTop 5 15 2" xfId="18049"/>
    <cellStyle name="LineTop 5 15 2 2" xfId="40835"/>
    <cellStyle name="LineTop 5 15 2 3" xfId="9883"/>
    <cellStyle name="LineTop 5 15 3" xfId="17655"/>
    <cellStyle name="LineTop 5 15 4" xfId="11049"/>
    <cellStyle name="LineTop 5 16" xfId="38911"/>
    <cellStyle name="LineTop 5 16 2" xfId="35957"/>
    <cellStyle name="LineTop 5 16 2 2" xfId="51751"/>
    <cellStyle name="LineTop 5 16 2 3" xfId="6732"/>
    <cellStyle name="LineTop 5 16 3" xfId="47544"/>
    <cellStyle name="LineTop 5 16 4" xfId="270"/>
    <cellStyle name="LineTop 5 17" xfId="19640"/>
    <cellStyle name="LineTop 5 17 2" xfId="49119"/>
    <cellStyle name="LineTop 5 17 2 2" xfId="53333"/>
    <cellStyle name="LineTop 5 17 2 3" xfId="39648"/>
    <cellStyle name="LineTop 5 17 3" xfId="3902"/>
    <cellStyle name="LineTop 5 17 4" xfId="39920"/>
    <cellStyle name="LineTop 5 18" xfId="34404"/>
    <cellStyle name="LineTop 5 18 2" xfId="24906"/>
    <cellStyle name="LineTop 5 18 2 2" xfId="19700"/>
    <cellStyle name="LineTop 5 18 2 3" xfId="53277"/>
    <cellStyle name="LineTop 5 18 3" xfId="16238"/>
    <cellStyle name="LineTop 5 18 4" xfId="11561"/>
    <cellStyle name="LineTop 5 19" xfId="26218"/>
    <cellStyle name="LineTop 5 19 2" xfId="25089"/>
    <cellStyle name="LineTop 5 19 2 2" xfId="7470"/>
    <cellStyle name="LineTop 5 19 2 3" xfId="13280"/>
    <cellStyle name="LineTop 5 19 3" xfId="18203"/>
    <cellStyle name="LineTop 5 19 4" xfId="41515"/>
    <cellStyle name="LineTop 5 2" xfId="10332"/>
    <cellStyle name="LineTop 5 2 2" xfId="33015"/>
    <cellStyle name="LineTop 5 2 2 2" xfId="5846"/>
    <cellStyle name="LineTop 5 2 2 3" xfId="14530"/>
    <cellStyle name="LineTop 5 2 3" xfId="15878"/>
    <cellStyle name="LineTop 5 2 4" xfId="48211"/>
    <cellStyle name="LineTop 5 20" xfId="17282"/>
    <cellStyle name="LineTop 5 20 2" xfId="17000"/>
    <cellStyle name="LineTop 5 20 2 2" xfId="27763"/>
    <cellStyle name="LineTop 5 20 2 3" xfId="32233"/>
    <cellStyle name="LineTop 5 20 3" xfId="42392"/>
    <cellStyle name="LineTop 5 20 4" xfId="39650"/>
    <cellStyle name="LineTop 5 21" xfId="35561"/>
    <cellStyle name="LineTop 5 21 2" xfId="48321"/>
    <cellStyle name="LineTop 5 21 3" xfId="8613"/>
    <cellStyle name="LineTop 5 22" xfId="36080"/>
    <cellStyle name="LineTop 5 23" xfId="21222"/>
    <cellStyle name="LineTop 5 3" xfId="44114"/>
    <cellStyle name="LineTop 5 3 2" xfId="11332"/>
    <cellStyle name="LineTop 5 3 2 2" xfId="44559"/>
    <cellStyle name="LineTop 5 3 2 3" xfId="11305"/>
    <cellStyle name="LineTop 5 3 3" xfId="24523"/>
    <cellStyle name="LineTop 5 3 4" xfId="2487"/>
    <cellStyle name="LineTop 5 4" xfId="14518"/>
    <cellStyle name="LineTop 5 4 2" xfId="50090"/>
    <cellStyle name="LineTop 5 4 2 2" xfId="27532"/>
    <cellStyle name="LineTop 5 4 2 3" xfId="1863"/>
    <cellStyle name="LineTop 5 4 3" xfId="10608"/>
    <cellStyle name="LineTop 5 4 4" xfId="31843"/>
    <cellStyle name="LineTop 5 5" xfId="8883"/>
    <cellStyle name="LineTop 5 5 2" xfId="9294"/>
    <cellStyle name="LineTop 5 5 2 2" xfId="52155"/>
    <cellStyle name="LineTop 5 5 2 3" xfId="26071"/>
    <cellStyle name="LineTop 5 5 3" xfId="34845"/>
    <cellStyle name="LineTop 5 5 4" xfId="26377"/>
    <cellStyle name="LineTop 5 6" xfId="27117"/>
    <cellStyle name="LineTop 5 6 2" xfId="23545"/>
    <cellStyle name="LineTop 5 6 2 2" xfId="3341"/>
    <cellStyle name="LineTop 5 6 2 3" xfId="42389"/>
    <cellStyle name="LineTop 5 6 3" xfId="34981"/>
    <cellStyle name="LineTop 5 6 4" xfId="43569"/>
    <cellStyle name="LineTop 5 7" xfId="18168"/>
    <cellStyle name="LineTop 5 7 2" xfId="52991"/>
    <cellStyle name="LineTop 5 7 2 2" xfId="10669"/>
    <cellStyle name="LineTop 5 7 2 3" xfId="1480"/>
    <cellStyle name="LineTop 5 7 3" xfId="37350"/>
    <cellStyle name="LineTop 5 7 4" xfId="47990"/>
    <cellStyle name="LineTop 5 8" xfId="9717"/>
    <cellStyle name="LineTop 5 8 2" xfId="48396"/>
    <cellStyle name="LineTop 5 8 2 2" xfId="19276"/>
    <cellStyle name="LineTop 5 8 2 3" xfId="471"/>
    <cellStyle name="LineTop 5 8 3" xfId="6225"/>
    <cellStyle name="LineTop 5 8 4" xfId="14549"/>
    <cellStyle name="LineTop 5 9" xfId="32575"/>
    <cellStyle name="LineTop 5 9 2" xfId="47251"/>
    <cellStyle name="LineTop 5 9 2 2" xfId="40637"/>
    <cellStyle name="LineTop 5 9 2 3" xfId="18468"/>
    <cellStyle name="LineTop 5 9 3" xfId="20845"/>
    <cellStyle name="LineTop 5 9 4" xfId="31880"/>
    <cellStyle name="LineTop 6" xfId="49440"/>
    <cellStyle name="LineTop 6 2" xfId="9623"/>
    <cellStyle name="LineTop 6 3" xfId="35465"/>
    <cellStyle name="LineTop 7" xfId="38886"/>
    <cellStyle name="LineTop 7 2" xfId="36169"/>
    <cellStyle name="LineTop 7 3" xfId="22725"/>
    <cellStyle name="LineTop 8" xfId="47434"/>
    <cellStyle name="LineTop 9" xfId="19191"/>
    <cellStyle name="LineTop_Cash Cost Real vrs. Budget" xfId="15168"/>
    <cellStyle name="Link" xfId="28161"/>
    <cellStyle name="Link 2" xfId="10922"/>
    <cellStyle name="Link 2 2" xfId="28326"/>
    <cellStyle name="Link 2 3" xfId="60"/>
    <cellStyle name="Link 3" xfId="47718"/>
    <cellStyle name="LINK 4" xfId="38449"/>
    <cellStyle name="LINK 5" xfId="35468"/>
    <cellStyle name="LINK 6" xfId="47270"/>
    <cellStyle name="LINK 7" xfId="39731"/>
    <cellStyle name="Link a otro Libro" xfId="10812"/>
    <cellStyle name="Link a otro Libro 2" xfId="10980"/>
    <cellStyle name="Link a otro Libro 3" xfId="31851"/>
    <cellStyle name="Link a otro Libro 4" xfId="14457"/>
    <cellStyle name="Link Currency (0)" xfId="52830"/>
    <cellStyle name="Link Currency (0) 2" xfId="25589"/>
    <cellStyle name="Link Currency (0) 2 2" xfId="35564"/>
    <cellStyle name="Link Currency (0) 2 2 2" xfId="24540"/>
    <cellStyle name="Link Currency (0) 2 2 3" xfId="14758"/>
    <cellStyle name="Link Currency (0) 2 3" xfId="48599"/>
    <cellStyle name="Link Currency (0) 2 4" xfId="28050"/>
    <cellStyle name="Link Currency (0) 2 5" xfId="25753"/>
    <cellStyle name="Link Currency (0) 3" xfId="5225"/>
    <cellStyle name="Link Currency (0) 3 2" xfId="15289"/>
    <cellStyle name="Link Currency (0) 3 3" xfId="43713"/>
    <cellStyle name="Link Currency (0) 3 4" xfId="1440"/>
    <cellStyle name="Link Currency (0) 4" xfId="36715"/>
    <cellStyle name="Link Currency (0) 4 2" xfId="49399"/>
    <cellStyle name="Link Currency (0) 4 3" xfId="47282"/>
    <cellStyle name="Link Currency (0) 5" xfId="4078"/>
    <cellStyle name="Link Currency (0) 6" xfId="31653"/>
    <cellStyle name="Link Currency (0)_08-07 Consolidated Monthly Operational Report - Office 2003" xfId="13361"/>
    <cellStyle name="Link Currency (2)" xfId="23152"/>
    <cellStyle name="Link Currency (2) 2" xfId="20885"/>
    <cellStyle name="Link Currency (2) 2 2" xfId="26134"/>
    <cellStyle name="Link Currency (2) 2 2 2" xfId="36714"/>
    <cellStyle name="Link Currency (2) 2 2 3" xfId="21844"/>
    <cellStyle name="Link Currency (2) 2 3" xfId="15292"/>
    <cellStyle name="Link Currency (2) 2 4" xfId="28503"/>
    <cellStyle name="Link Currency (2) 2 5" xfId="28366"/>
    <cellStyle name="Link Currency (2) 3" xfId="19698"/>
    <cellStyle name="Link Currency (2) 3 2" xfId="21709"/>
    <cellStyle name="Link Currency (2) 3 3" xfId="7018"/>
    <cellStyle name="Link Currency (2) 3 4" xfId="40365"/>
    <cellStyle name="Link Currency (2) 4" xfId="4087"/>
    <cellStyle name="Link Currency (2) 5" xfId="35086"/>
    <cellStyle name="Link Currency (2)_08-07 Consolidated Monthly Operational Report - Office 2003" xfId="21051"/>
    <cellStyle name="Link dentro hoja" xfId="22570"/>
    <cellStyle name="Link dentro hoja 2" xfId="41773"/>
    <cellStyle name="Link otra hoja" xfId="31534"/>
    <cellStyle name="Link Units (0)" xfId="16734"/>
    <cellStyle name="Link Units (0) 2" xfId="1032"/>
    <cellStyle name="Link Units (0) 2 2" xfId="50635"/>
    <cellStyle name="Link Units (0) 2 2 2" xfId="49253"/>
    <cellStyle name="Link Units (0) 2 2 3" xfId="39491"/>
    <cellStyle name="Link Units (0) 2 3" xfId="26001"/>
    <cellStyle name="Link Units (0) 2 4" xfId="53090"/>
    <cellStyle name="Link Units (0) 2 5" xfId="38139"/>
    <cellStyle name="Link Units (0) 3" xfId="38871"/>
    <cellStyle name="Link Units (0) 3 2" xfId="26421"/>
    <cellStyle name="Link Units (0) 3 3" xfId="28972"/>
    <cellStyle name="Link Units (0) 3 4" xfId="19864"/>
    <cellStyle name="Link Units (0) 4" xfId="47263"/>
    <cellStyle name="Link Units (0) 4 2" xfId="620"/>
    <cellStyle name="Link Units (0) 4 3" xfId="10452"/>
    <cellStyle name="Link Units (0) 5" xfId="26713"/>
    <cellStyle name="Link Units (0) 6" xfId="51289"/>
    <cellStyle name="Link Units (0)_08-07 Consolidated Monthly Operational Report - Office 2003" xfId="44392"/>
    <cellStyle name="Link Units (1)" xfId="6608"/>
    <cellStyle name="Link Units (1) 2" xfId="39088"/>
    <cellStyle name="Link Units (1) 2 2" xfId="33606"/>
    <cellStyle name="Link Units (1) 2 2 2" xfId="35662"/>
    <cellStyle name="Link Units (1) 2 2 3" xfId="1466"/>
    <cellStyle name="Link Units (1) 2 3" xfId="46079"/>
    <cellStyle name="Link Units (1) 2 4" xfId="24135"/>
    <cellStyle name="Link Units (1) 2 5" xfId="29548"/>
    <cellStyle name="Link Units (1) 3" xfId="49628"/>
    <cellStyle name="Link Units (1) 3 2" xfId="46416"/>
    <cellStyle name="Link Units (1) 3 3" xfId="5786"/>
    <cellStyle name="Link Units (1) 3 4" xfId="23909"/>
    <cellStyle name="Link Units (1) 4" xfId="3589"/>
    <cellStyle name="Link Units (1) 4 2" xfId="48826"/>
    <cellStyle name="Link Units (1) 4 3" xfId="6941"/>
    <cellStyle name="Link Units (1) 5" xfId="11379"/>
    <cellStyle name="Link Units (1) 6" xfId="12779"/>
    <cellStyle name="Link Units (1)_08-07 Consolidated Monthly Operational Report - Office 2003" xfId="47947"/>
    <cellStyle name="Link Units (2)" xfId="20085"/>
    <cellStyle name="Link Units (2) 2" xfId="43817"/>
    <cellStyle name="Link Units (2) 2 2" xfId="14009"/>
    <cellStyle name="Link Units (2) 2 2 2" xfId="3058"/>
    <cellStyle name="Link Units (2) 2 2 3" xfId="28037"/>
    <cellStyle name="Link Units (2) 2 3" xfId="51591"/>
    <cellStyle name="Link Units (2) 2 4" xfId="15746"/>
    <cellStyle name="Link Units (2) 2 5" xfId="27380"/>
    <cellStyle name="Link Units (2) 3" xfId="51924"/>
    <cellStyle name="Link Units (2) 3 2" xfId="51584"/>
    <cellStyle name="Link Units (2) 3 3" xfId="10183"/>
    <cellStyle name="Link Units (2) 3 4" xfId="22314"/>
    <cellStyle name="Link Units (2) 4" xfId="40514"/>
    <cellStyle name="Link Units (2) 5" xfId="7064"/>
    <cellStyle name="Link Units (2)_08-07 Consolidated Monthly Operational Report - Office 2003" xfId="52612"/>
    <cellStyle name="Link_Book1" xfId="27123"/>
    <cellStyle name="Linkeada" xfId="14500"/>
    <cellStyle name="Linked - 3 dec" xfId="44090"/>
    <cellStyle name="Linked - 3 dec 2" xfId="30307"/>
    <cellStyle name="Linked - 3 dec 3" xfId="53319"/>
    <cellStyle name="Linked - no dec" xfId="10642"/>
    <cellStyle name="Linked - no dec 2" xfId="7204"/>
    <cellStyle name="Linked - no dec 3" xfId="22972"/>
    <cellStyle name="Linked Cell 10" xfId="18133"/>
    <cellStyle name="Linked Cell 10 2" xfId="47013"/>
    <cellStyle name="Linked Cell 10 3" xfId="12171"/>
    <cellStyle name="Linked Cell 11" xfId="46773"/>
    <cellStyle name="Linked Cell 11 2" xfId="41553"/>
    <cellStyle name="Linked Cell 11 3" xfId="13544"/>
    <cellStyle name="Linked Cell 12" xfId="14900"/>
    <cellStyle name="Linked Cell 12 2" xfId="7350"/>
    <cellStyle name="Linked Cell 12 3" xfId="30518"/>
    <cellStyle name="Linked Cell 13" xfId="25829"/>
    <cellStyle name="Linked Cell 13 2" xfId="36168"/>
    <cellStyle name="Linked Cell 13 3" xfId="33002"/>
    <cellStyle name="Linked Cell 14" xfId="28153"/>
    <cellStyle name="Linked Cell 14 2" xfId="20049"/>
    <cellStyle name="Linked Cell 14 3" xfId="12882"/>
    <cellStyle name="Linked Cell 15" xfId="24290"/>
    <cellStyle name="Linked Cell 15 2" xfId="17"/>
    <cellStyle name="Linked Cell 15 3" xfId="47349"/>
    <cellStyle name="Linked Cell 16" xfId="48739"/>
    <cellStyle name="Linked Cell 16 2" xfId="49648"/>
    <cellStyle name="Linked Cell 16 3" xfId="23834"/>
    <cellStyle name="Linked Cell 17" xfId="9908"/>
    <cellStyle name="Linked Cell 17 2" xfId="46100"/>
    <cellStyle name="Linked Cell 17 3" xfId="37744"/>
    <cellStyle name="Linked Cell 18" xfId="49794"/>
    <cellStyle name="Linked Cell 18 2" xfId="42243"/>
    <cellStyle name="Linked Cell 18 3" xfId="23959"/>
    <cellStyle name="Linked Cell 19" xfId="40728"/>
    <cellStyle name="Linked Cell 19 2" xfId="36817"/>
    <cellStyle name="Linked Cell 19 3" xfId="42022"/>
    <cellStyle name="Linked Cell 2" xfId="26637"/>
    <cellStyle name="Linked Cell 2 2" xfId="50613"/>
    <cellStyle name="Linked Cell 2 2 2" xfId="30115"/>
    <cellStyle name="Linked Cell 2 2 3" xfId="25542"/>
    <cellStyle name="Linked Cell 2 3" xfId="41134"/>
    <cellStyle name="Linked Cell 2 3 2" xfId="52237"/>
    <cellStyle name="Linked Cell 2 3 3" xfId="32080"/>
    <cellStyle name="Linked Cell 2 4" xfId="1534"/>
    <cellStyle name="Linked Cell 2 4 2" xfId="26918"/>
    <cellStyle name="Linked Cell 2 4 3" xfId="30887"/>
    <cellStyle name="Linked Cell 2 5" xfId="25062"/>
    <cellStyle name="Linked Cell 2 5 2" xfId="44367"/>
    <cellStyle name="Linked Cell 2 6" xfId="6145"/>
    <cellStyle name="Linked Cell 2 7" xfId="40940"/>
    <cellStyle name="Linked Cell 2 8" xfId="52035"/>
    <cellStyle name="Linked Cell 2 9" xfId="23945"/>
    <cellStyle name="Linked Cell 20" xfId="23000"/>
    <cellStyle name="Linked Cell 20 2" xfId="2995"/>
    <cellStyle name="Linked Cell 20 3" xfId="23774"/>
    <cellStyle name="Linked Cell 21" xfId="47308"/>
    <cellStyle name="Linked Cell 21 2" xfId="4107"/>
    <cellStyle name="Linked Cell 21 3" xfId="8416"/>
    <cellStyle name="Linked Cell 22" xfId="18818"/>
    <cellStyle name="Linked Cell 22 2" xfId="28220"/>
    <cellStyle name="Linked Cell 22 3" xfId="51055"/>
    <cellStyle name="Linked Cell 23" xfId="41631"/>
    <cellStyle name="Linked Cell 23 2" xfId="28733"/>
    <cellStyle name="Linked Cell 23 3" xfId="5186"/>
    <cellStyle name="Linked Cell 24" xfId="23352"/>
    <cellStyle name="Linked Cell 24 2" xfId="12711"/>
    <cellStyle name="Linked Cell 24 3" xfId="27574"/>
    <cellStyle name="Linked Cell 25" xfId="47836"/>
    <cellStyle name="Linked Cell 25 2" xfId="11782"/>
    <cellStyle name="Linked Cell 25 3" xfId="29602"/>
    <cellStyle name="Linked Cell 26" xfId="33594"/>
    <cellStyle name="Linked Cell 26 2" xfId="19889"/>
    <cellStyle name="Linked Cell 26 3" xfId="1817"/>
    <cellStyle name="Linked Cell 27" xfId="24278"/>
    <cellStyle name="Linked Cell 27 2" xfId="45315"/>
    <cellStyle name="Linked Cell 27 3" xfId="49941"/>
    <cellStyle name="Linked Cell 28" xfId="26898"/>
    <cellStyle name="Linked Cell 28 2" xfId="41435"/>
    <cellStyle name="Linked Cell 28 3" xfId="18957"/>
    <cellStyle name="Linked Cell 29" xfId="36209"/>
    <cellStyle name="Linked Cell 29 2" xfId="3796"/>
    <cellStyle name="Linked Cell 29 3" xfId="18454"/>
    <cellStyle name="Linked Cell 3" xfId="36757"/>
    <cellStyle name="Linked Cell 3 2" xfId="48278"/>
    <cellStyle name="Linked Cell 3 2 2" xfId="30364"/>
    <cellStyle name="Linked Cell 3 2 3" xfId="2782"/>
    <cellStyle name="Linked Cell 3 3" xfId="23626"/>
    <cellStyle name="Linked Cell 3 3 2" xfId="2687"/>
    <cellStyle name="Linked Cell 3 3 3" xfId="13281"/>
    <cellStyle name="Linked Cell 3 4" xfId="47316"/>
    <cellStyle name="Linked Cell 3 4 2" xfId="21977"/>
    <cellStyle name="Linked Cell 3 4 3" xfId="13002"/>
    <cellStyle name="Linked Cell 3 5" xfId="4499"/>
    <cellStyle name="Linked Cell 3 5 2" xfId="15692"/>
    <cellStyle name="Linked Cell 3 6" xfId="38336"/>
    <cellStyle name="Linked Cell 3 7" xfId="47485"/>
    <cellStyle name="Linked Cell 3 8" xfId="25590"/>
    <cellStyle name="Linked Cell 3 9" xfId="20335"/>
    <cellStyle name="Linked Cell 30" xfId="36432"/>
    <cellStyle name="Linked Cell 30 2" xfId="11357"/>
    <cellStyle name="Linked Cell 30 3" xfId="51159"/>
    <cellStyle name="Linked Cell 31" xfId="28614"/>
    <cellStyle name="Linked Cell 31 2" xfId="42107"/>
    <cellStyle name="Linked Cell 31 3" xfId="11565"/>
    <cellStyle name="Linked Cell 32" xfId="50125"/>
    <cellStyle name="Linked Cell 32 2" xfId="12826"/>
    <cellStyle name="Linked Cell 32 3" xfId="2641"/>
    <cellStyle name="Linked Cell 33" xfId="39454"/>
    <cellStyle name="Linked Cell 33 2" xfId="43953"/>
    <cellStyle name="Linked Cell 33 3" xfId="40381"/>
    <cellStyle name="Linked Cell 34" xfId="24896"/>
    <cellStyle name="Linked Cell 34 2" xfId="21259"/>
    <cellStyle name="Linked Cell 34 3" xfId="39670"/>
    <cellStyle name="Linked Cell 35" xfId="9577"/>
    <cellStyle name="Linked Cell 35 2" xfId="44776"/>
    <cellStyle name="Linked Cell 35 3" xfId="4210"/>
    <cellStyle name="Linked Cell 36" xfId="29691"/>
    <cellStyle name="Linked Cell 36 2" xfId="10612"/>
    <cellStyle name="Linked Cell 36 3" xfId="36315"/>
    <cellStyle name="Linked Cell 37" xfId="25906"/>
    <cellStyle name="Linked Cell 37 2" xfId="49022"/>
    <cellStyle name="Linked Cell 37 3" xfId="42960"/>
    <cellStyle name="Linked Cell 38" xfId="15188"/>
    <cellStyle name="Linked Cell 38 2" xfId="34467"/>
    <cellStyle name="Linked Cell 38 3" xfId="35654"/>
    <cellStyle name="Linked Cell 39" xfId="49661"/>
    <cellStyle name="Linked Cell 39 2" xfId="3945"/>
    <cellStyle name="Linked Cell 39 3" xfId="48248"/>
    <cellStyle name="Linked Cell 4" xfId="25313"/>
    <cellStyle name="Linked Cell 4 2" xfId="4134"/>
    <cellStyle name="Linked Cell 4 3" xfId="31731"/>
    <cellStyle name="Linked Cell 40" xfId="42049"/>
    <cellStyle name="Linked Cell 40 2" xfId="35674"/>
    <cellStyle name="Linked Cell 40 3" xfId="41043"/>
    <cellStyle name="Linked Cell 41" xfId="34695"/>
    <cellStyle name="Linked Cell 41 2" xfId="28780"/>
    <cellStyle name="Linked Cell 41 3" xfId="10269"/>
    <cellStyle name="Linked Cell 42" xfId="34438"/>
    <cellStyle name="Linked Cell 42 2" xfId="41647"/>
    <cellStyle name="Linked Cell 42 3" xfId="38874"/>
    <cellStyle name="Linked Cell 43" xfId="45057"/>
    <cellStyle name="Linked Cell 43 2" xfId="6556"/>
    <cellStyle name="Linked Cell 43 3" xfId="18984"/>
    <cellStyle name="Linked Cell 44" xfId="17968"/>
    <cellStyle name="Linked Cell 44 2" xfId="19254"/>
    <cellStyle name="Linked Cell 44 3" xfId="50983"/>
    <cellStyle name="Linked Cell 45" xfId="11130"/>
    <cellStyle name="Linked Cell 45 2" xfId="33184"/>
    <cellStyle name="Linked Cell 45 3" xfId="17371"/>
    <cellStyle name="Linked Cell 46" xfId="23807"/>
    <cellStyle name="Linked Cell 46 2" xfId="39656"/>
    <cellStyle name="Linked Cell 46 3" xfId="40777"/>
    <cellStyle name="Linked Cell 47" xfId="47334"/>
    <cellStyle name="Linked Cell 47 2" xfId="25299"/>
    <cellStyle name="Linked Cell 47 3" xfId="2885"/>
    <cellStyle name="Linked Cell 48" xfId="10665"/>
    <cellStyle name="Linked Cell 48 2" xfId="18820"/>
    <cellStyle name="Linked Cell 48 3" xfId="25806"/>
    <cellStyle name="Linked Cell 49" xfId="41596"/>
    <cellStyle name="Linked Cell 49 2" xfId="49804"/>
    <cellStyle name="Linked Cell 49 3" xfId="44248"/>
    <cellStyle name="Linked Cell 5" xfId="9224"/>
    <cellStyle name="Linked Cell 5 2" xfId="24928"/>
    <cellStyle name="Linked Cell 5 3" xfId="33450"/>
    <cellStyle name="Linked Cell 50" xfId="29214"/>
    <cellStyle name="Linked Cell 50 2" xfId="142"/>
    <cellStyle name="Linked Cell 50 3" xfId="17147"/>
    <cellStyle name="Linked Cell 51" xfId="42347"/>
    <cellStyle name="Linked Cell 51 2" xfId="17332"/>
    <cellStyle name="Linked Cell 51 3" xfId="7434"/>
    <cellStyle name="Linked Cell 52" xfId="9241"/>
    <cellStyle name="Linked Cell 52 2" xfId="50433"/>
    <cellStyle name="Linked Cell 52 3" xfId="8263"/>
    <cellStyle name="Linked Cell 53" xfId="40797"/>
    <cellStyle name="Linked Cell 53 2" xfId="12703"/>
    <cellStyle name="Linked Cell 53 3" xfId="41016"/>
    <cellStyle name="Linked Cell 54" xfId="17042"/>
    <cellStyle name="Linked Cell 54 2" xfId="12617"/>
    <cellStyle name="Linked Cell 54 3" xfId="40317"/>
    <cellStyle name="Linked Cell 55" xfId="43479"/>
    <cellStyle name="Linked Cell 55 2" xfId="48601"/>
    <cellStyle name="Linked Cell 55 3" xfId="3340"/>
    <cellStyle name="Linked Cell 56" xfId="5303"/>
    <cellStyle name="Linked Cell 56 2" xfId="34441"/>
    <cellStyle name="Linked Cell 56 3" xfId="50720"/>
    <cellStyle name="Linked Cell 6" xfId="2697"/>
    <cellStyle name="Linked Cell 6 2" xfId="1407"/>
    <cellStyle name="Linked Cell 6 3" xfId="41854"/>
    <cellStyle name="Linked Cell 7" xfId="20972"/>
    <cellStyle name="Linked Cell 7 2" xfId="50251"/>
    <cellStyle name="Linked Cell 7 3" xfId="32040"/>
    <cellStyle name="Linked Cell 8" xfId="23947"/>
    <cellStyle name="Linked Cell 8 2" xfId="37496"/>
    <cellStyle name="Linked Cell 8 3" xfId="1643"/>
    <cellStyle name="Linked Cell 9" xfId="46727"/>
    <cellStyle name="Linked Cell 9 2" xfId="18709"/>
    <cellStyle name="Linked Cell 9 3" xfId="16073"/>
    <cellStyle name="Linked Data" xfId="35467"/>
    <cellStyle name="Linked Data 2" xfId="50180"/>
    <cellStyle name="Linked Data 3" xfId="8324"/>
    <cellStyle name="LinkedCell" xfId="52762"/>
    <cellStyle name="LITRO" xfId="46588"/>
    <cellStyle name="LITRO 2" xfId="16756"/>
    <cellStyle name="LITRO 3" xfId="18378"/>
    <cellStyle name="Locked" xfId="31693"/>
    <cellStyle name="Locked 10" xfId="4032"/>
    <cellStyle name="Locked 10 2" xfId="24078"/>
    <cellStyle name="Locked 10 3" xfId="17441"/>
    <cellStyle name="Locked 11" xfId="20303"/>
    <cellStyle name="Locked 11 2" xfId="45337"/>
    <cellStyle name="Locked 11 3" xfId="27685"/>
    <cellStyle name="Locked 12" xfId="26343"/>
    <cellStyle name="Locked 12 2" xfId="23486"/>
    <cellStyle name="Locked 12 3" xfId="43825"/>
    <cellStyle name="Locked 13" xfId="28638"/>
    <cellStyle name="Locked 13 2" xfId="9992"/>
    <cellStyle name="Locked 13 3" xfId="21771"/>
    <cellStyle name="Locked 14" xfId="2095"/>
    <cellStyle name="Locked 14 2" xfId="29898"/>
    <cellStyle name="Locked 14 3" xfId="1970"/>
    <cellStyle name="Locked 15" xfId="18137"/>
    <cellStyle name="Locked 16" xfId="3050"/>
    <cellStyle name="Locked 2" xfId="11592"/>
    <cellStyle name="Locked 2 10" xfId="12712"/>
    <cellStyle name="Locked 2 10 2" xfId="15787"/>
    <cellStyle name="Locked 2 10 3" xfId="17338"/>
    <cellStyle name="Locked 2 11" xfId="20488"/>
    <cellStyle name="Locked 2 11 2" xfId="30734"/>
    <cellStyle name="Locked 2 11 3" xfId="46339"/>
    <cellStyle name="Locked 2 12" xfId="15620"/>
    <cellStyle name="Locked 2 12 2" xfId="26761"/>
    <cellStyle name="Locked 2 12 3" xfId="50035"/>
    <cellStyle name="Locked 2 13" xfId="1044"/>
    <cellStyle name="Locked 2 14" xfId="1717"/>
    <cellStyle name="Locked 2 2" xfId="31348"/>
    <cellStyle name="Locked 2 2 2" xfId="27580"/>
    <cellStyle name="Locked 2 2 3" xfId="39676"/>
    <cellStyle name="Locked 2 3" xfId="51298"/>
    <cellStyle name="Locked 2 3 2" xfId="4291"/>
    <cellStyle name="Locked 2 3 3" xfId="23972"/>
    <cellStyle name="Locked 2 4" xfId="38749"/>
    <cellStyle name="Locked 2 4 2" xfId="46844"/>
    <cellStyle name="Locked 2 4 3" xfId="17635"/>
    <cellStyle name="Locked 2 5" xfId="29232"/>
    <cellStyle name="Locked 2 5 2" xfId="24609"/>
    <cellStyle name="Locked 2 5 3" xfId="9111"/>
    <cellStyle name="Locked 2 6" xfId="3932"/>
    <cellStyle name="Locked 2 6 2" xfId="5040"/>
    <cellStyle name="Locked 2 6 3" xfId="25724"/>
    <cellStyle name="Locked 2 7" xfId="16177"/>
    <cellStyle name="Locked 2 7 2" xfId="51141"/>
    <cellStyle name="Locked 2 7 3" xfId="46268"/>
    <cellStyle name="Locked 2 8" xfId="41205"/>
    <cellStyle name="Locked 2 8 2" xfId="5055"/>
    <cellStyle name="Locked 2 8 3" xfId="45118"/>
    <cellStyle name="Locked 2 9" xfId="219"/>
    <cellStyle name="Locked 2 9 2" xfId="10778"/>
    <cellStyle name="Locked 2 9 3" xfId="8477"/>
    <cellStyle name="Locked 2_Cash Cost Real vrs. Budget" xfId="20888"/>
    <cellStyle name="Locked 3" xfId="43530"/>
    <cellStyle name="Locked 3 10" xfId="4606"/>
    <cellStyle name="Locked 3 10 2" xfId="31623"/>
    <cellStyle name="Locked 3 10 3" xfId="39369"/>
    <cellStyle name="Locked 3 11" xfId="33977"/>
    <cellStyle name="Locked 3 11 2" xfId="46439"/>
    <cellStyle name="Locked 3 11 3" xfId="19675"/>
    <cellStyle name="Locked 3 12" xfId="37173"/>
    <cellStyle name="Locked 3 12 2" xfId="12370"/>
    <cellStyle name="Locked 3 12 3" xfId="14278"/>
    <cellStyle name="Locked 3 13" xfId="3079"/>
    <cellStyle name="Locked 3 14" xfId="12611"/>
    <cellStyle name="Locked 3 2" xfId="30559"/>
    <cellStyle name="Locked 3 2 2" xfId="43175"/>
    <cellStyle name="Locked 3 2 3" xfId="36117"/>
    <cellStyle name="Locked 3 3" xfId="51982"/>
    <cellStyle name="Locked 3 3 2" xfId="50479"/>
    <cellStyle name="Locked 3 3 3" xfId="23432"/>
    <cellStyle name="Locked 3 4" xfId="33124"/>
    <cellStyle name="Locked 3 4 2" xfId="43310"/>
    <cellStyle name="Locked 3 4 3" xfId="41561"/>
    <cellStyle name="Locked 3 5" xfId="24581"/>
    <cellStyle name="Locked 3 5 2" xfId="16100"/>
    <cellStyle name="Locked 3 5 3" xfId="19410"/>
    <cellStyle name="Locked 3 6" xfId="48503"/>
    <cellStyle name="Locked 3 6 2" xfId="26481"/>
    <cellStyle name="Locked 3 6 3" xfId="40125"/>
    <cellStyle name="Locked 3 7" xfId="15935"/>
    <cellStyle name="Locked 3 7 2" xfId="26625"/>
    <cellStyle name="Locked 3 7 3" xfId="24512"/>
    <cellStyle name="Locked 3 8" xfId="126"/>
    <cellStyle name="Locked 3 8 2" xfId="40053"/>
    <cellStyle name="Locked 3 8 3" xfId="34296"/>
    <cellStyle name="Locked 3 9" xfId="49712"/>
    <cellStyle name="Locked 3 9 2" xfId="34397"/>
    <cellStyle name="Locked 3 9 3" xfId="10704"/>
    <cellStyle name="Locked 3_Cash Cost Real vrs. Budget" xfId="2278"/>
    <cellStyle name="Locked 4" xfId="40103"/>
    <cellStyle name="Locked 4 2" xfId="48427"/>
    <cellStyle name="Locked 4 3" xfId="2880"/>
    <cellStyle name="Locked 5" xfId="29760"/>
    <cellStyle name="Locked 5 2" xfId="18183"/>
    <cellStyle name="Locked 5 2 2" xfId="26815"/>
    <cellStyle name="Locked 5 2 3" xfId="37962"/>
    <cellStyle name="Locked 5 3" xfId="49808"/>
    <cellStyle name="Locked 5 3 2" xfId="50835"/>
    <cellStyle name="Locked 5 3 3" xfId="21110"/>
    <cellStyle name="Locked 5 4" xfId="10915"/>
    <cellStyle name="Locked 5 5" xfId="4519"/>
    <cellStyle name="Locked 6" xfId="12907"/>
    <cellStyle name="Locked 6 2" xfId="18134"/>
    <cellStyle name="Locked 6 2 2" xfId="50855"/>
    <cellStyle name="Locked 6 2 3" xfId="46631"/>
    <cellStyle name="Locked 6 3" xfId="19530"/>
    <cellStyle name="Locked 6 3 2" xfId="20030"/>
    <cellStyle name="Locked 6 3 3" xfId="38686"/>
    <cellStyle name="Locked 6 4" xfId="20040"/>
    <cellStyle name="Locked 6 5" xfId="5219"/>
    <cellStyle name="Locked 7" xfId="5373"/>
    <cellStyle name="Locked 7 2" xfId="50612"/>
    <cellStyle name="Locked 7 2 2" xfId="46096"/>
    <cellStyle name="Locked 7 2 3" xfId="23627"/>
    <cellStyle name="Locked 7 3" xfId="50305"/>
    <cellStyle name="Locked 7 4" xfId="49452"/>
    <cellStyle name="Locked 8" xfId="43418"/>
    <cellStyle name="Locked 8 2" xfId="9525"/>
    <cellStyle name="Locked 8 3" xfId="46778"/>
    <cellStyle name="Locked 9" xfId="41053"/>
    <cellStyle name="Locked 9 2" xfId="34680"/>
    <cellStyle name="Locked 9 3" xfId="4562"/>
    <cellStyle name="Locked_Cash Cost Real vrs. Budget" xfId="51336"/>
    <cellStyle name="m/d/yy" xfId="22295"/>
    <cellStyle name="m/d/yy 2" xfId="50729"/>
    <cellStyle name="m/d/yy 2 2" xfId="22697"/>
    <cellStyle name="m2" xfId="53325"/>
    <cellStyle name="m2 2" xfId="8138"/>
    <cellStyle name="m2 3" xfId="32657"/>
    <cellStyle name="m3" xfId="31350"/>
    <cellStyle name="m3 2" xfId="7224"/>
    <cellStyle name="m3 3" xfId="10120"/>
    <cellStyle name="Magic" xfId="21876"/>
    <cellStyle name="Magic 2" xfId="23376"/>
    <cellStyle name="Magic 2 2" xfId="2967"/>
    <cellStyle name="Main Title" xfId="8473"/>
    <cellStyle name="Margins" xfId="1791"/>
    <cellStyle name="marta" xfId="42287"/>
    <cellStyle name="Matrix" xfId="49305"/>
    <cellStyle name="Matrix 10" xfId="8019"/>
    <cellStyle name="Matrix 10 2" xfId="52744"/>
    <cellStyle name="Matrix 10 3" xfId="37647"/>
    <cellStyle name="Matrix 11" xfId="24299"/>
    <cellStyle name="Matrix 11 2" xfId="38558"/>
    <cellStyle name="Matrix 11 3" xfId="25704"/>
    <cellStyle name="Matrix 12" xfId="35052"/>
    <cellStyle name="Matrix 12 2" xfId="19161"/>
    <cellStyle name="Matrix 12 3" xfId="30498"/>
    <cellStyle name="Matrix 13" xfId="27928"/>
    <cellStyle name="Matrix 13 2" xfId="23708"/>
    <cellStyle name="Matrix 13 3" xfId="9173"/>
    <cellStyle name="Matrix 14" xfId="44621"/>
    <cellStyle name="Matrix 14 2" xfId="16372"/>
    <cellStyle name="Matrix 14 3" xfId="51721"/>
    <cellStyle name="Matrix 15" xfId="42976"/>
    <cellStyle name="Matrix 15 2" xfId="14943"/>
    <cellStyle name="Matrix 15 3" xfId="44582"/>
    <cellStyle name="Matrix 16" xfId="32325"/>
    <cellStyle name="Matrix 16 2" xfId="41069"/>
    <cellStyle name="Matrix 16 3" xfId="28437"/>
    <cellStyle name="Matrix 17" xfId="46810"/>
    <cellStyle name="Matrix 17 2" xfId="45902"/>
    <cellStyle name="Matrix 17 3" xfId="22944"/>
    <cellStyle name="Matrix 18" xfId="5948"/>
    <cellStyle name="Matrix 18 2" xfId="36391"/>
    <cellStyle name="Matrix 18 3" xfId="15575"/>
    <cellStyle name="Matrix 19" xfId="49781"/>
    <cellStyle name="Matrix 19 2" xfId="20738"/>
    <cellStyle name="Matrix 19 3" xfId="37252"/>
    <cellStyle name="Matrix 2" xfId="34282"/>
    <cellStyle name="Matrix 2 2" xfId="20205"/>
    <cellStyle name="Matrix 2 2 2" xfId="9319"/>
    <cellStyle name="Matrix 2 2 3" xfId="51177"/>
    <cellStyle name="Matrix 2 3" xfId="11812"/>
    <cellStyle name="Matrix 2 4" xfId="33701"/>
    <cellStyle name="Matrix 2 5" xfId="29652"/>
    <cellStyle name="Matrix 20" xfId="12762"/>
    <cellStyle name="Matrix 20 2" xfId="35710"/>
    <cellStyle name="Matrix 20 3" xfId="17333"/>
    <cellStyle name="Matrix 21" xfId="14287"/>
    <cellStyle name="Matrix 21 2" xfId="51826"/>
    <cellStyle name="Matrix 21 3" xfId="23780"/>
    <cellStyle name="Matrix 22" xfId="15549"/>
    <cellStyle name="Matrix 22 2" xfId="26877"/>
    <cellStyle name="Matrix 22 3" xfId="13236"/>
    <cellStyle name="Matrix 23" xfId="42822"/>
    <cellStyle name="Matrix 23 2" xfId="5351"/>
    <cellStyle name="Matrix 23 3" xfId="16013"/>
    <cellStyle name="Matrix 24" xfId="39993"/>
    <cellStyle name="Matrix 24 2" xfId="451"/>
    <cellStyle name="Matrix 24 3" xfId="23881"/>
    <cellStyle name="Matrix 25" xfId="29736"/>
    <cellStyle name="Matrix 25 2" xfId="17637"/>
    <cellStyle name="Matrix 25 3" xfId="13279"/>
    <cellStyle name="Matrix 26" xfId="33454"/>
    <cellStyle name="Matrix 26 2" xfId="35178"/>
    <cellStyle name="Matrix 26 3" xfId="16573"/>
    <cellStyle name="Matrix 27" xfId="40370"/>
    <cellStyle name="Matrix 27 2" xfId="14704"/>
    <cellStyle name="Matrix 27 3" xfId="37581"/>
    <cellStyle name="Matrix 28" xfId="19118"/>
    <cellStyle name="Matrix 28 2" xfId="24577"/>
    <cellStyle name="Matrix 28 3" xfId="16626"/>
    <cellStyle name="Matrix 29" xfId="6330"/>
    <cellStyle name="Matrix 29 2" xfId="12517"/>
    <cellStyle name="Matrix 29 3" xfId="52751"/>
    <cellStyle name="Matrix 3" xfId="37666"/>
    <cellStyle name="Matrix 3 2" xfId="33018"/>
    <cellStyle name="Matrix 3 3" xfId="22289"/>
    <cellStyle name="Matrix 3 4" xfId="17253"/>
    <cellStyle name="Matrix 30" xfId="7346"/>
    <cellStyle name="Matrix 30 2" xfId="27180"/>
    <cellStyle name="Matrix 30 3" xfId="51022"/>
    <cellStyle name="Matrix 31" xfId="21695"/>
    <cellStyle name="Matrix 31 2" xfId="12725"/>
    <cellStyle name="Matrix 31 3" xfId="44806"/>
    <cellStyle name="Matrix 32" xfId="49964"/>
    <cellStyle name="Matrix 32 2" xfId="39819"/>
    <cellStyle name="Matrix 32 3" xfId="34471"/>
    <cellStyle name="Matrix 33" xfId="32785"/>
    <cellStyle name="Matrix 33 2" xfId="51169"/>
    <cellStyle name="Matrix 33 3" xfId="35192"/>
    <cellStyle name="Matrix 34" xfId="25449"/>
    <cellStyle name="Matrix 34 2" xfId="12946"/>
    <cellStyle name="Matrix 34 3" xfId="29888"/>
    <cellStyle name="Matrix 35" xfId="6279"/>
    <cellStyle name="Matrix 35 2" xfId="20665"/>
    <cellStyle name="Matrix 35 3" xfId="32971"/>
    <cellStyle name="Matrix 36" xfId="32991"/>
    <cellStyle name="Matrix 36 2" xfId="21661"/>
    <cellStyle name="Matrix 36 3" xfId="22378"/>
    <cellStyle name="Matrix 37" xfId="45784"/>
    <cellStyle name="Matrix 37 2" xfId="17995"/>
    <cellStyle name="Matrix 37 3" xfId="32823"/>
    <cellStyle name="Matrix 38" xfId="51311"/>
    <cellStyle name="Matrix 38 2" xfId="7784"/>
    <cellStyle name="Matrix 38 3" xfId="31126"/>
    <cellStyle name="Matrix 39" xfId="25354"/>
    <cellStyle name="Matrix 39 2" xfId="18725"/>
    <cellStyle name="Matrix 39 3" xfId="26896"/>
    <cellStyle name="Matrix 4" xfId="49161"/>
    <cellStyle name="Matrix 4 2" xfId="29678"/>
    <cellStyle name="Matrix 4 3" xfId="10672"/>
    <cellStyle name="Matrix 40" xfId="49064"/>
    <cellStyle name="Matrix 40 2" xfId="17028"/>
    <cellStyle name="Matrix 40 3" xfId="49338"/>
    <cellStyle name="Matrix 41" xfId="32743"/>
    <cellStyle name="Matrix 41 2" xfId="30811"/>
    <cellStyle name="Matrix 41 3" xfId="51247"/>
    <cellStyle name="Matrix 42" xfId="32431"/>
    <cellStyle name="Matrix 42 2" xfId="27165"/>
    <cellStyle name="Matrix 42 3" xfId="22180"/>
    <cellStyle name="Matrix 43" xfId="11842"/>
    <cellStyle name="Matrix 43 2" xfId="44527"/>
    <cellStyle name="Matrix 43 3" xfId="22383"/>
    <cellStyle name="Matrix 44" xfId="50885"/>
    <cellStyle name="Matrix 44 2" xfId="19599"/>
    <cellStyle name="Matrix 44 3" xfId="49927"/>
    <cellStyle name="Matrix 45" xfId="4867"/>
    <cellStyle name="Matrix 45 2" xfId="49921"/>
    <cellStyle name="Matrix 45 3" xfId="33151"/>
    <cellStyle name="Matrix 46" xfId="23818"/>
    <cellStyle name="Matrix 46 2" xfId="38062"/>
    <cellStyle name="Matrix 46 3" xfId="16211"/>
    <cellStyle name="Matrix 47" xfId="6518"/>
    <cellStyle name="Matrix 47 2" xfId="48483"/>
    <cellStyle name="Matrix 47 3" xfId="32560"/>
    <cellStyle name="Matrix 48" xfId="16951"/>
    <cellStyle name="Matrix 48 2" xfId="628"/>
    <cellStyle name="Matrix 48 3" xfId="33688"/>
    <cellStyle name="Matrix 49" xfId="19292"/>
    <cellStyle name="Matrix 49 2" xfId="11195"/>
    <cellStyle name="Matrix 49 3" xfId="48709"/>
    <cellStyle name="Matrix 5" xfId="31508"/>
    <cellStyle name="Matrix 5 2" xfId="23496"/>
    <cellStyle name="Matrix 5 3" xfId="30841"/>
    <cellStyle name="Matrix 50" xfId="20281"/>
    <cellStyle name="Matrix 51" xfId="6023"/>
    <cellStyle name="Matrix 52" xfId="12564"/>
    <cellStyle name="Matrix 6" xfId="47022"/>
    <cellStyle name="Matrix 6 2" xfId="26374"/>
    <cellStyle name="Matrix 6 3" xfId="40830"/>
    <cellStyle name="Matrix 7" xfId="44031"/>
    <cellStyle name="Matrix 7 2" xfId="21407"/>
    <cellStyle name="Matrix 7 3" xfId="46203"/>
    <cellStyle name="Matrix 8" xfId="40533"/>
    <cellStyle name="Matrix 8 2" xfId="23208"/>
    <cellStyle name="Matrix 8 3" xfId="25457"/>
    <cellStyle name="Matrix 9" xfId="8321"/>
    <cellStyle name="Matrix 9 2" xfId="4510"/>
    <cellStyle name="Matrix 9 3" xfId="20393"/>
    <cellStyle name="Matrix_08-07 Consolidated Monthly Operational Report - Office 2003" xfId="46532"/>
    <cellStyle name="MB.SuppData" xfId="30603"/>
    <cellStyle name="MB.SuppData 2" xfId="40747"/>
    <cellStyle name="MB.SuppData 2 10" xfId="42331"/>
    <cellStyle name="MB.SuppData 2 10 2" xfId="2213"/>
    <cellStyle name="MB.SuppData 2 10 2 2" xfId="21667"/>
    <cellStyle name="MB.SuppData 2 10 2 3" xfId="12974"/>
    <cellStyle name="MB.SuppData 2 10 3" xfId="4816"/>
    <cellStyle name="MB.SuppData 2 10 4" xfId="12944"/>
    <cellStyle name="MB.SuppData 2 11" xfId="41467"/>
    <cellStyle name="MB.SuppData 2 11 2" xfId="24635"/>
    <cellStyle name="MB.SuppData 2 11 2 2" xfId="34641"/>
    <cellStyle name="MB.SuppData 2 11 2 3" xfId="2311"/>
    <cellStyle name="MB.SuppData 2 11 3" xfId="25393"/>
    <cellStyle name="MB.SuppData 2 11 4" xfId="45329"/>
    <cellStyle name="MB.SuppData 2 12" xfId="26694"/>
    <cellStyle name="MB.SuppData 2 12 2" xfId="20570"/>
    <cellStyle name="MB.SuppData 2 12 2 2" xfId="48241"/>
    <cellStyle name="MB.SuppData 2 12 2 3" xfId="21147"/>
    <cellStyle name="MB.SuppData 2 12 3" xfId="12283"/>
    <cellStyle name="MB.SuppData 2 12 4" xfId="24787"/>
    <cellStyle name="MB.SuppData 2 13" xfId="31924"/>
    <cellStyle name="MB.SuppData 2 13 2" xfId="39878"/>
    <cellStyle name="MB.SuppData 2 13 2 2" xfId="41639"/>
    <cellStyle name="MB.SuppData 2 13 2 3" xfId="33498"/>
    <cellStyle name="MB.SuppData 2 13 3" xfId="28732"/>
    <cellStyle name="MB.SuppData 2 13 4" xfId="2170"/>
    <cellStyle name="MB.SuppData 2 14" xfId="5775"/>
    <cellStyle name="MB.SuppData 2 14 2" xfId="11270"/>
    <cellStyle name="MB.SuppData 2 14 2 2" xfId="34697"/>
    <cellStyle name="MB.SuppData 2 14 2 3" xfId="15392"/>
    <cellStyle name="MB.SuppData 2 14 3" xfId="4319"/>
    <cellStyle name="MB.SuppData 2 14 4" xfId="39869"/>
    <cellStyle name="MB.SuppData 2 15" xfId="42142"/>
    <cellStyle name="MB.SuppData 2 15 2" xfId="32517"/>
    <cellStyle name="MB.SuppData 2 15 2 2" xfId="3979"/>
    <cellStyle name="MB.SuppData 2 15 2 3" xfId="39742"/>
    <cellStyle name="MB.SuppData 2 15 3" xfId="49816"/>
    <cellStyle name="MB.SuppData 2 15 4" xfId="37062"/>
    <cellStyle name="MB.SuppData 2 16" xfId="11478"/>
    <cellStyle name="MB.SuppData 2 16 2" xfId="18116"/>
    <cellStyle name="MB.SuppData 2 16 2 2" xfId="45328"/>
    <cellStyle name="MB.SuppData 2 16 2 3" xfId="27236"/>
    <cellStyle name="MB.SuppData 2 16 3" xfId="1017"/>
    <cellStyle name="MB.SuppData 2 16 4" xfId="43582"/>
    <cellStyle name="MB.SuppData 2 17" xfId="32357"/>
    <cellStyle name="MB.SuppData 2 17 2" xfId="23381"/>
    <cellStyle name="MB.SuppData 2 17 2 2" xfId="10296"/>
    <cellStyle name="MB.SuppData 2 17 2 3" xfId="20068"/>
    <cellStyle name="MB.SuppData 2 17 3" xfId="7730"/>
    <cellStyle name="MB.SuppData 2 17 4" xfId="20679"/>
    <cellStyle name="MB.SuppData 2 18" xfId="27785"/>
    <cellStyle name="MB.SuppData 2 18 2" xfId="42898"/>
    <cellStyle name="MB.SuppData 2 18 2 2" xfId="21928"/>
    <cellStyle name="MB.SuppData 2 18 2 3" xfId="18991"/>
    <cellStyle name="MB.SuppData 2 18 3" xfId="24706"/>
    <cellStyle name="MB.SuppData 2 18 4" xfId="4316"/>
    <cellStyle name="MB.SuppData 2 19" xfId="29065"/>
    <cellStyle name="MB.SuppData 2 19 2" xfId="26437"/>
    <cellStyle name="MB.SuppData 2 19 2 2" xfId="31221"/>
    <cellStyle name="MB.SuppData 2 19 2 3" xfId="35369"/>
    <cellStyle name="MB.SuppData 2 19 3" xfId="35638"/>
    <cellStyle name="MB.SuppData 2 19 4" xfId="22981"/>
    <cellStyle name="MB.SuppData 2 2" xfId="43584"/>
    <cellStyle name="MB.SuppData 2 2 10" xfId="49352"/>
    <cellStyle name="MB.SuppData 2 2 10 2" xfId="41385"/>
    <cellStyle name="MB.SuppData 2 2 10 2 2" xfId="44928"/>
    <cellStyle name="MB.SuppData 2 2 10 2 3" xfId="24655"/>
    <cellStyle name="MB.SuppData 2 2 10 3" xfId="18925"/>
    <cellStyle name="MB.SuppData 2 2 10 4" xfId="31453"/>
    <cellStyle name="MB.SuppData 2 2 11" xfId="52529"/>
    <cellStyle name="MB.SuppData 2 2 11 2" xfId="46649"/>
    <cellStyle name="MB.SuppData 2 2 11 2 2" xfId="16613"/>
    <cellStyle name="MB.SuppData 2 2 11 2 3" xfId="42355"/>
    <cellStyle name="MB.SuppData 2 2 11 3" xfId="15863"/>
    <cellStyle name="MB.SuppData 2 2 11 4" xfId="25158"/>
    <cellStyle name="MB.SuppData 2 2 12" xfId="44615"/>
    <cellStyle name="MB.SuppData 2 2 12 2" xfId="9050"/>
    <cellStyle name="MB.SuppData 2 2 12 2 2" xfId="45732"/>
    <cellStyle name="MB.SuppData 2 2 12 2 3" xfId="45966"/>
    <cellStyle name="MB.SuppData 2 2 12 3" xfId="23921"/>
    <cellStyle name="MB.SuppData 2 2 12 4" xfId="37652"/>
    <cellStyle name="MB.SuppData 2 2 13" xfId="11397"/>
    <cellStyle name="MB.SuppData 2 2 13 2" xfId="18566"/>
    <cellStyle name="MB.SuppData 2 2 13 2 2" xfId="26860"/>
    <cellStyle name="MB.SuppData 2 2 13 2 3" xfId="18302"/>
    <cellStyle name="MB.SuppData 2 2 13 3" xfId="16594"/>
    <cellStyle name="MB.SuppData 2 2 13 4" xfId="52142"/>
    <cellStyle name="MB.SuppData 2 2 14" xfId="5183"/>
    <cellStyle name="MB.SuppData 2 2 14 2" xfId="7499"/>
    <cellStyle name="MB.SuppData 2 2 14 2 2" xfId="21282"/>
    <cellStyle name="MB.SuppData 2 2 14 2 3" xfId="18188"/>
    <cellStyle name="MB.SuppData 2 2 14 3" xfId="8641"/>
    <cellStyle name="MB.SuppData 2 2 14 4" xfId="14292"/>
    <cellStyle name="MB.SuppData 2 2 15" xfId="11047"/>
    <cellStyle name="MB.SuppData 2 2 15 2" xfId="31069"/>
    <cellStyle name="MB.SuppData 2 2 15 2 2" xfId="49458"/>
    <cellStyle name="MB.SuppData 2 2 15 2 3" xfId="30087"/>
    <cellStyle name="MB.SuppData 2 2 15 3" xfId="21041"/>
    <cellStyle name="MB.SuppData 2 2 15 4" xfId="19825"/>
    <cellStyle name="MB.SuppData 2 2 16" xfId="47739"/>
    <cellStyle name="MB.SuppData 2 2 16 2" xfId="33541"/>
    <cellStyle name="MB.SuppData 2 2 16 2 2" xfId="13793"/>
    <cellStyle name="MB.SuppData 2 2 16 2 3" xfId="20732"/>
    <cellStyle name="MB.SuppData 2 2 16 3" xfId="32566"/>
    <cellStyle name="MB.SuppData 2 2 16 4" xfId="43465"/>
    <cellStyle name="MB.SuppData 2 2 17" xfId="9154"/>
    <cellStyle name="MB.SuppData 2 2 17 2" xfId="1049"/>
    <cellStyle name="MB.SuppData 2 2 17 2 2" xfId="47298"/>
    <cellStyle name="MB.SuppData 2 2 17 2 3" xfId="2422"/>
    <cellStyle name="MB.SuppData 2 2 17 3" xfId="34994"/>
    <cellStyle name="MB.SuppData 2 2 17 4" xfId="20312"/>
    <cellStyle name="MB.SuppData 2 2 18" xfId="15539"/>
    <cellStyle name="MB.SuppData 2 2 18 2" xfId="30439"/>
    <cellStyle name="MB.SuppData 2 2 18 2 2" xfId="31116"/>
    <cellStyle name="MB.SuppData 2 2 18 2 3" xfId="26020"/>
    <cellStyle name="MB.SuppData 2 2 18 3" xfId="33866"/>
    <cellStyle name="MB.SuppData 2 2 18 4" xfId="50893"/>
    <cellStyle name="MB.SuppData 2 2 19" xfId="46737"/>
    <cellStyle name="MB.SuppData 2 2 19 2" xfId="31861"/>
    <cellStyle name="MB.SuppData 2 2 19 2 2" xfId="20687"/>
    <cellStyle name="MB.SuppData 2 2 19 2 3" xfId="18198"/>
    <cellStyle name="MB.SuppData 2 2 19 3" xfId="19093"/>
    <cellStyle name="MB.SuppData 2 2 19 4" xfId="6298"/>
    <cellStyle name="MB.SuppData 2 2 2" xfId="34107"/>
    <cellStyle name="MB.SuppData 2 2 2 2" xfId="26135"/>
    <cellStyle name="MB.SuppData 2 2 2 2 2" xfId="26997"/>
    <cellStyle name="MB.SuppData 2 2 2 2 3" xfId="46987"/>
    <cellStyle name="MB.SuppData 2 2 2 3" xfId="10139"/>
    <cellStyle name="MB.SuppData 2 2 2 4" xfId="29748"/>
    <cellStyle name="MB.SuppData 2 2 20" xfId="39580"/>
    <cellStyle name="MB.SuppData 2 2 20 2" xfId="44620"/>
    <cellStyle name="MB.SuppData 2 2 20 2 2" xfId="33013"/>
    <cellStyle name="MB.SuppData 2 2 20 2 3" xfId="47740"/>
    <cellStyle name="MB.SuppData 2 2 20 3" xfId="1855"/>
    <cellStyle name="MB.SuppData 2 2 20 4" xfId="37618"/>
    <cellStyle name="MB.SuppData 2 2 21" xfId="51478"/>
    <cellStyle name="MB.SuppData 2 2 21 2" xfId="47300"/>
    <cellStyle name="MB.SuppData 2 2 21 3" xfId="30533"/>
    <cellStyle name="MB.SuppData 2 2 22" xfId="21757"/>
    <cellStyle name="MB.SuppData 2 2 23" xfId="44901"/>
    <cellStyle name="MB.SuppData 2 2 3" xfId="49279"/>
    <cellStyle name="MB.SuppData 2 2 3 2" xfId="13548"/>
    <cellStyle name="MB.SuppData 2 2 3 2 2" xfId="38908"/>
    <cellStyle name="MB.SuppData 2 2 3 2 3" xfId="31796"/>
    <cellStyle name="MB.SuppData 2 2 3 3" xfId="13023"/>
    <cellStyle name="MB.SuppData 2 2 3 4" xfId="8287"/>
    <cellStyle name="MB.SuppData 2 2 4" xfId="50128"/>
    <cellStyle name="MB.SuppData 2 2 4 2" xfId="34494"/>
    <cellStyle name="MB.SuppData 2 2 4 2 2" xfId="26032"/>
    <cellStyle name="MB.SuppData 2 2 4 2 3" xfId="24232"/>
    <cellStyle name="MB.SuppData 2 2 4 3" xfId="51503"/>
    <cellStyle name="MB.SuppData 2 2 4 4" xfId="11253"/>
    <cellStyle name="MB.SuppData 2 2 5" xfId="50307"/>
    <cellStyle name="MB.SuppData 2 2 5 2" xfId="38092"/>
    <cellStyle name="MB.SuppData 2 2 5 2 2" xfId="44787"/>
    <cellStyle name="MB.SuppData 2 2 5 2 3" xfId="35692"/>
    <cellStyle name="MB.SuppData 2 2 5 3" xfId="51879"/>
    <cellStyle name="MB.SuppData 2 2 5 4" xfId="33935"/>
    <cellStyle name="MB.SuppData 2 2 6" xfId="34742"/>
    <cellStyle name="MB.SuppData 2 2 6 2" xfId="43340"/>
    <cellStyle name="MB.SuppData 2 2 6 2 2" xfId="18773"/>
    <cellStyle name="MB.SuppData 2 2 6 2 3" xfId="48019"/>
    <cellStyle name="MB.SuppData 2 2 6 3" xfId="48993"/>
    <cellStyle name="MB.SuppData 2 2 6 4" xfId="37463"/>
    <cellStyle name="MB.SuppData 2 2 7" xfId="39730"/>
    <cellStyle name="MB.SuppData 2 2 7 2" xfId="46650"/>
    <cellStyle name="MB.SuppData 2 2 7 2 2" xfId="25728"/>
    <cellStyle name="MB.SuppData 2 2 7 2 3" xfId="34821"/>
    <cellStyle name="MB.SuppData 2 2 7 3" xfId="21387"/>
    <cellStyle name="MB.SuppData 2 2 7 4" xfId="42229"/>
    <cellStyle name="MB.SuppData 2 2 8" xfId="39870"/>
    <cellStyle name="MB.SuppData 2 2 8 2" xfId="24395"/>
    <cellStyle name="MB.SuppData 2 2 8 2 2" xfId="31700"/>
    <cellStyle name="MB.SuppData 2 2 8 2 3" xfId="28772"/>
    <cellStyle name="MB.SuppData 2 2 8 3" xfId="28517"/>
    <cellStyle name="MB.SuppData 2 2 8 4" xfId="9625"/>
    <cellStyle name="MB.SuppData 2 2 9" xfId="44210"/>
    <cellStyle name="MB.SuppData 2 2 9 2" xfId="32531"/>
    <cellStyle name="MB.SuppData 2 2 9 2 2" xfId="45897"/>
    <cellStyle name="MB.SuppData 2 2 9 2 3" xfId="43785"/>
    <cellStyle name="MB.SuppData 2 2 9 3" xfId="9280"/>
    <cellStyle name="MB.SuppData 2 2 9 4" xfId="25657"/>
    <cellStyle name="MB.SuppData 2 20" xfId="23109"/>
    <cellStyle name="MB.SuppData 2 20 2" xfId="27520"/>
    <cellStyle name="MB.SuppData 2 20 2 2" xfId="7910"/>
    <cellStyle name="MB.SuppData 2 20 2 3" xfId="34752"/>
    <cellStyle name="MB.SuppData 2 20 3" xfId="12737"/>
    <cellStyle name="MB.SuppData 2 20 4" xfId="33003"/>
    <cellStyle name="MB.SuppData 2 21" xfId="48356"/>
    <cellStyle name="MB.SuppData 2 21 2" xfId="31754"/>
    <cellStyle name="MB.SuppData 2 21 2 2" xfId="47424"/>
    <cellStyle name="MB.SuppData 2 21 2 3" xfId="43820"/>
    <cellStyle name="MB.SuppData 2 21 3" xfId="14901"/>
    <cellStyle name="MB.SuppData 2 21 4" xfId="51387"/>
    <cellStyle name="MB.SuppData 2 22" xfId="22214"/>
    <cellStyle name="MB.SuppData 2 22 2" xfId="13290"/>
    <cellStyle name="MB.SuppData 2 22 3" xfId="14687"/>
    <cellStyle name="MB.SuppData 2 23" xfId="28350"/>
    <cellStyle name="MB.SuppData 2 24" xfId="21269"/>
    <cellStyle name="MB.SuppData 2 3" xfId="38419"/>
    <cellStyle name="MB.SuppData 2 3 2" xfId="35729"/>
    <cellStyle name="MB.SuppData 2 3 2 2" xfId="22471"/>
    <cellStyle name="MB.SuppData 2 3 2 3" xfId="50940"/>
    <cellStyle name="MB.SuppData 2 3 3" xfId="45522"/>
    <cellStyle name="MB.SuppData 2 3 4" xfId="35514"/>
    <cellStyle name="MB.SuppData 2 4" xfId="12273"/>
    <cellStyle name="MB.SuppData 2 4 2" xfId="25880"/>
    <cellStyle name="MB.SuppData 2 4 2 2" xfId="26556"/>
    <cellStyle name="MB.SuppData 2 4 2 3" xfId="21874"/>
    <cellStyle name="MB.SuppData 2 4 3" xfId="36208"/>
    <cellStyle name="MB.SuppData 2 4 4" xfId="36771"/>
    <cellStyle name="MB.SuppData 2 5" xfId="46003"/>
    <cellStyle name="MB.SuppData 2 5 2" xfId="19473"/>
    <cellStyle name="MB.SuppData 2 5 2 2" xfId="41133"/>
    <cellStyle name="MB.SuppData 2 5 2 3" xfId="52308"/>
    <cellStyle name="MB.SuppData 2 5 3" xfId="40202"/>
    <cellStyle name="MB.SuppData 2 5 4" xfId="10365"/>
    <cellStyle name="MB.SuppData 2 6" xfId="14563"/>
    <cellStyle name="MB.SuppData 2 6 2" xfId="47268"/>
    <cellStyle name="MB.SuppData 2 6 2 2" xfId="45625"/>
    <cellStyle name="MB.SuppData 2 6 2 3" xfId="28524"/>
    <cellStyle name="MB.SuppData 2 6 3" xfId="9642"/>
    <cellStyle name="MB.SuppData 2 6 4" xfId="26443"/>
    <cellStyle name="MB.SuppData 2 7" xfId="32299"/>
    <cellStyle name="MB.SuppData 2 7 2" xfId="6389"/>
    <cellStyle name="MB.SuppData 2 7 2 2" xfId="8672"/>
    <cellStyle name="MB.SuppData 2 7 2 3" xfId="35790"/>
    <cellStyle name="MB.SuppData 2 7 3" xfId="21698"/>
    <cellStyle name="MB.SuppData 2 7 4" xfId="23907"/>
    <cellStyle name="MB.SuppData 2 8" xfId="12207"/>
    <cellStyle name="MB.SuppData 2 8 2" xfId="10515"/>
    <cellStyle name="MB.SuppData 2 8 2 2" xfId="46758"/>
    <cellStyle name="MB.SuppData 2 8 2 3" xfId="18433"/>
    <cellStyle name="MB.SuppData 2 8 3" xfId="32044"/>
    <cellStyle name="MB.SuppData 2 8 4" xfId="29110"/>
    <cellStyle name="MB.SuppData 2 9" xfId="44655"/>
    <cellStyle name="MB.SuppData 2 9 2" xfId="39063"/>
    <cellStyle name="MB.SuppData 2 9 2 2" xfId="5093"/>
    <cellStyle name="MB.SuppData 2 9 2 3" xfId="11148"/>
    <cellStyle name="MB.SuppData 2 9 3" xfId="47907"/>
    <cellStyle name="MB.SuppData 2 9 4" xfId="11595"/>
    <cellStyle name="MB.SuppData 3" xfId="31536"/>
    <cellStyle name="MB.SuppData 3 10" xfId="43229"/>
    <cellStyle name="MB.SuppData 3 10 2" xfId="8225"/>
    <cellStyle name="MB.SuppData 3 10 2 2" xfId="24350"/>
    <cellStyle name="MB.SuppData 3 10 2 3" xfId="32544"/>
    <cellStyle name="MB.SuppData 3 10 3" xfId="40146"/>
    <cellStyle name="MB.SuppData 3 10 4" xfId="50014"/>
    <cellStyle name="MB.SuppData 3 11" xfId="27430"/>
    <cellStyle name="MB.SuppData 3 11 2" xfId="45859"/>
    <cellStyle name="MB.SuppData 3 11 2 2" xfId="45130"/>
    <cellStyle name="MB.SuppData 3 11 2 3" xfId="12278"/>
    <cellStyle name="MB.SuppData 3 11 3" xfId="30380"/>
    <cellStyle name="MB.SuppData 3 11 4" xfId="40826"/>
    <cellStyle name="MB.SuppData 3 12" xfId="15859"/>
    <cellStyle name="MB.SuppData 3 12 2" xfId="16391"/>
    <cellStyle name="MB.SuppData 3 12 2 2" xfId="5210"/>
    <cellStyle name="MB.SuppData 3 12 2 3" xfId="48707"/>
    <cellStyle name="MB.SuppData 3 12 3" xfId="37371"/>
    <cellStyle name="MB.SuppData 3 12 4" xfId="42632"/>
    <cellStyle name="MB.SuppData 3 13" xfId="27952"/>
    <cellStyle name="MB.SuppData 3 13 2" xfId="9942"/>
    <cellStyle name="MB.SuppData 3 13 2 2" xfId="21423"/>
    <cellStyle name="MB.SuppData 3 13 2 3" xfId="12235"/>
    <cellStyle name="MB.SuppData 3 13 3" xfId="44543"/>
    <cellStyle name="MB.SuppData 3 13 4" xfId="42540"/>
    <cellStyle name="MB.SuppData 3 14" xfId="42222"/>
    <cellStyle name="MB.SuppData 3 14 2" xfId="16462"/>
    <cellStyle name="MB.SuppData 3 14 2 2" xfId="37601"/>
    <cellStyle name="MB.SuppData 3 14 2 3" xfId="47824"/>
    <cellStyle name="MB.SuppData 3 14 3" xfId="18139"/>
    <cellStyle name="MB.SuppData 3 14 4" xfId="22257"/>
    <cellStyle name="MB.SuppData 3 15" xfId="7806"/>
    <cellStyle name="MB.SuppData 3 15 2" xfId="9330"/>
    <cellStyle name="MB.SuppData 3 15 2 2" xfId="51290"/>
    <cellStyle name="MB.SuppData 3 15 2 3" xfId="33686"/>
    <cellStyle name="MB.SuppData 3 15 3" xfId="47802"/>
    <cellStyle name="MB.SuppData 3 15 4" xfId="48955"/>
    <cellStyle name="MB.SuppData 3 16" xfId="6523"/>
    <cellStyle name="MB.SuppData 3 16 2" xfId="22003"/>
    <cellStyle name="MB.SuppData 3 16 2 2" xfId="49079"/>
    <cellStyle name="MB.SuppData 3 16 2 3" xfId="16053"/>
    <cellStyle name="MB.SuppData 3 16 3" xfId="6892"/>
    <cellStyle name="MB.SuppData 3 16 4" xfId="33213"/>
    <cellStyle name="MB.SuppData 3 17" xfId="10542"/>
    <cellStyle name="MB.SuppData 3 17 2" xfId="40687"/>
    <cellStyle name="MB.SuppData 3 17 2 2" xfId="34564"/>
    <cellStyle name="MB.SuppData 3 17 2 3" xfId="41780"/>
    <cellStyle name="MB.SuppData 3 17 3" xfId="45798"/>
    <cellStyle name="MB.SuppData 3 17 4" xfId="45648"/>
    <cellStyle name="MB.SuppData 3 18" xfId="48978"/>
    <cellStyle name="MB.SuppData 3 18 2" xfId="47767"/>
    <cellStyle name="MB.SuppData 3 18 2 2" xfId="32068"/>
    <cellStyle name="MB.SuppData 3 18 2 3" xfId="10656"/>
    <cellStyle name="MB.SuppData 3 18 3" xfId="1943"/>
    <cellStyle name="MB.SuppData 3 18 4" xfId="49219"/>
    <cellStyle name="MB.SuppData 3 19" xfId="2522"/>
    <cellStyle name="MB.SuppData 3 19 2" xfId="1587"/>
    <cellStyle name="MB.SuppData 3 19 2 2" xfId="19442"/>
    <cellStyle name="MB.SuppData 3 19 2 3" xfId="47564"/>
    <cellStyle name="MB.SuppData 3 19 3" xfId="36126"/>
    <cellStyle name="MB.SuppData 3 19 4" xfId="35904"/>
    <cellStyle name="MB.SuppData 3 2" xfId="42431"/>
    <cellStyle name="MB.SuppData 3 2 2" xfId="52126"/>
    <cellStyle name="MB.SuppData 3 2 2 2" xfId="38696"/>
    <cellStyle name="MB.SuppData 3 2 2 3" xfId="4084"/>
    <cellStyle name="MB.SuppData 3 2 3" xfId="40737"/>
    <cellStyle name="MB.SuppData 3 2 4" xfId="36233"/>
    <cellStyle name="MB.SuppData 3 20" xfId="16986"/>
    <cellStyle name="MB.SuppData 3 20 2" xfId="43214"/>
    <cellStyle name="MB.SuppData 3 20 2 2" xfId="49353"/>
    <cellStyle name="MB.SuppData 3 20 2 3" xfId="1470"/>
    <cellStyle name="MB.SuppData 3 20 3" xfId="52220"/>
    <cellStyle name="MB.SuppData 3 20 4" xfId="23124"/>
    <cellStyle name="MB.SuppData 3 21" xfId="18683"/>
    <cellStyle name="MB.SuppData 3 21 2" xfId="8685"/>
    <cellStyle name="MB.SuppData 3 21 3" xfId="32905"/>
    <cellStyle name="MB.SuppData 3 22" xfId="10415"/>
    <cellStyle name="MB.SuppData 3 23" xfId="18448"/>
    <cellStyle name="MB.SuppData 3 3" xfId="20686"/>
    <cellStyle name="MB.SuppData 3 3 2" xfId="35408"/>
    <cellStyle name="MB.SuppData 3 3 2 2" xfId="42276"/>
    <cellStyle name="MB.SuppData 3 3 2 3" xfId="18604"/>
    <cellStyle name="MB.SuppData 3 3 3" xfId="19843"/>
    <cellStyle name="MB.SuppData 3 3 4" xfId="652"/>
    <cellStyle name="MB.SuppData 3 4" xfId="24888"/>
    <cellStyle name="MB.SuppData 3 4 2" xfId="879"/>
    <cellStyle name="MB.SuppData 3 4 2 2" xfId="5200"/>
    <cellStyle name="MB.SuppData 3 4 2 3" xfId="22899"/>
    <cellStyle name="MB.SuppData 3 4 3" xfId="31245"/>
    <cellStyle name="MB.SuppData 3 4 4" xfId="968"/>
    <cellStyle name="MB.SuppData 3 5" xfId="37485"/>
    <cellStyle name="MB.SuppData 3 5 2" xfId="41180"/>
    <cellStyle name="MB.SuppData 3 5 2 2" xfId="10893"/>
    <cellStyle name="MB.SuppData 3 5 2 3" xfId="10383"/>
    <cellStyle name="MB.SuppData 3 5 3" xfId="35942"/>
    <cellStyle name="MB.SuppData 3 5 4" xfId="44057"/>
    <cellStyle name="MB.SuppData 3 6" xfId="4948"/>
    <cellStyle name="MB.SuppData 3 6 2" xfId="3320"/>
    <cellStyle name="MB.SuppData 3 6 2 2" xfId="8049"/>
    <cellStyle name="MB.SuppData 3 6 2 3" xfId="16214"/>
    <cellStyle name="MB.SuppData 3 6 3" xfId="41451"/>
    <cellStyle name="MB.SuppData 3 6 4" xfId="12024"/>
    <cellStyle name="MB.SuppData 3 7" xfId="24022"/>
    <cellStyle name="MB.SuppData 3 7 2" xfId="19141"/>
    <cellStyle name="MB.SuppData 3 7 2 2" xfId="32339"/>
    <cellStyle name="MB.SuppData 3 7 2 3" xfId="26254"/>
    <cellStyle name="MB.SuppData 3 7 3" xfId="50141"/>
    <cellStyle name="MB.SuppData 3 7 4" xfId="11289"/>
    <cellStyle name="MB.SuppData 3 8" xfId="19307"/>
    <cellStyle name="MB.SuppData 3 8 2" xfId="21780"/>
    <cellStyle name="MB.SuppData 3 8 2 2" xfId="46244"/>
    <cellStyle name="MB.SuppData 3 8 2 3" xfId="24479"/>
    <cellStyle name="MB.SuppData 3 8 3" xfId="46808"/>
    <cellStyle name="MB.SuppData 3 8 4" xfId="24543"/>
    <cellStyle name="MB.SuppData 3 9" xfId="3606"/>
    <cellStyle name="MB.SuppData 3 9 2" xfId="23108"/>
    <cellStyle name="MB.SuppData 3 9 2 2" xfId="30265"/>
    <cellStyle name="MB.SuppData 3 9 2 3" xfId="33833"/>
    <cellStyle name="MB.SuppData 3 9 3" xfId="21827"/>
    <cellStyle name="MB.SuppData 3 9 4" xfId="20632"/>
    <cellStyle name="MB.SuppData 4" xfId="1656"/>
    <cellStyle name="MB.SuppData 4 2" xfId="25953"/>
    <cellStyle name="MB.SuppData 4 2 2" xfId="27452"/>
    <cellStyle name="MB.SuppData 4 2 3" xfId="29099"/>
    <cellStyle name="MB.SuppData 4 3" xfId="15986"/>
    <cellStyle name="MB.SuppData 4 4" xfId="34666"/>
    <cellStyle name="MB.SuppData 5" xfId="18242"/>
    <cellStyle name="MB.SuppData 5 2" xfId="28530"/>
    <cellStyle name="MB.SuppData 5 2 2" xfId="39574"/>
    <cellStyle name="MB.SuppData 5 2 3" xfId="27996"/>
    <cellStyle name="MB.SuppData 5 3" xfId="1824"/>
    <cellStyle name="MB.SuppData 5 4" xfId="29887"/>
    <cellStyle name="MB.SuppData 6" xfId="31275"/>
    <cellStyle name="MB.SuppData 6 2" xfId="5784"/>
    <cellStyle name="MB.SuppData 6 2 2" xfId="43961"/>
    <cellStyle name="MB.SuppData 6 2 3" xfId="24042"/>
    <cellStyle name="MB.SuppData 6 3" xfId="46042"/>
    <cellStyle name="MB.SuppData 6 4" xfId="24981"/>
    <cellStyle name="MB.SuppData 7" xfId="37150"/>
    <cellStyle name="MB.SuppData 7 2" xfId="28208"/>
    <cellStyle name="MB.SuppData 7 3" xfId="12121"/>
    <cellStyle name="MB.SuppData 8" xfId="23342"/>
    <cellStyle name="MB.SuppData 9" xfId="1739"/>
    <cellStyle name="MB.SuppData_Penasquito - Sulphide" xfId="17566"/>
    <cellStyle name="Median" xfId="30809"/>
    <cellStyle name="Miles" xfId="31354"/>
    <cellStyle name="Miles 2" xfId="37541"/>
    <cellStyle name="Miles 2 2" xfId="47518"/>
    <cellStyle name="Miles 2 3" xfId="34733"/>
    <cellStyle name="Miles 2 4" xfId="18205"/>
    <cellStyle name="Miles 3" xfId="34581"/>
    <cellStyle name="Miles 3 2" xfId="44356"/>
    <cellStyle name="Miles 3 3" xfId="7597"/>
    <cellStyle name="Miles 3 4" xfId="14665"/>
    <cellStyle name="Miles 4" xfId="43818"/>
    <cellStyle name="Miles 5" xfId="28219"/>
    <cellStyle name="Miles_Cash Cost Real vrs. Budget" xfId="38807"/>
    <cellStyle name="Millares [0] 10" xfId="3938"/>
    <cellStyle name="Millares [0] 11" xfId="22366"/>
    <cellStyle name="Millares [0] 18" xfId="32247"/>
    <cellStyle name="Millares [0] 2" xfId="12700"/>
    <cellStyle name="Millares [0] 2 10" xfId="9463"/>
    <cellStyle name="Millares [0] 2 11" xfId="13203"/>
    <cellStyle name="Millares [0] 2 12" xfId="3112"/>
    <cellStyle name="Millares [0] 2 2" xfId="6277"/>
    <cellStyle name="Millares [0] 2 2 10" xfId="50913"/>
    <cellStyle name="Millares [0] 2 2 11" xfId="9598"/>
    <cellStyle name="Millares [0] 2 2 12" xfId="16149"/>
    <cellStyle name="Millares [0] 2 2 13" xfId="47516"/>
    <cellStyle name="Millares [0] 2 2 2" xfId="41170"/>
    <cellStyle name="Millares [0] 2 2 2 10" xfId="2894"/>
    <cellStyle name="Millares [0] 2 2 2 2" xfId="46419"/>
    <cellStyle name="Millares [0] 2 2 2 2 2" xfId="44689"/>
    <cellStyle name="Millares [0] 2 2 2 2 2 2" xfId="48206"/>
    <cellStyle name="Millares [0] 2 2 2 2 2 2 2" xfId="8084"/>
    <cellStyle name="Millares [0] 2 2 2 2 2 2 3" xfId="48465"/>
    <cellStyle name="Millares [0] 2 2 2 2 2 2 4" xfId="1851"/>
    <cellStyle name="Millares [0] 2 2 2 2 2 2 5" xfId="24178"/>
    <cellStyle name="Millares [0] 2 2 2 2 2 2 6" xfId="24354"/>
    <cellStyle name="Millares [0] 2 2 2 2 2 3" xfId="2112"/>
    <cellStyle name="Millares [0] 2 2 2 2 2 4" xfId="45255"/>
    <cellStyle name="Millares [0] 2 2 2 2 2 5" xfId="46742"/>
    <cellStyle name="Millares [0] 2 2 2 2 2 6" xfId="51196"/>
    <cellStyle name="Millares [0] 2 2 2 2 2 7" xfId="47170"/>
    <cellStyle name="Millares [0] 2 2 2 2 3" xfId="25469"/>
    <cellStyle name="Millares [0] 2 2 2 2 4" xfId="44424"/>
    <cellStyle name="Millares [0] 2 2 2 2 5" xfId="46473"/>
    <cellStyle name="Millares [0] 2 2 2 2 6" xfId="41620"/>
    <cellStyle name="Millares [0] 2 2 2 2 7" xfId="51512"/>
    <cellStyle name="Millares [0] 2 2 2 2 8" xfId="52113"/>
    <cellStyle name="Millares [0] 2 2 2 3" xfId="12817"/>
    <cellStyle name="Millares [0] 2 2 2 4" xfId="16301"/>
    <cellStyle name="Millares [0] 2 2 2 5" xfId="39633"/>
    <cellStyle name="Millares [0] 2 2 2 5 2" xfId="22797"/>
    <cellStyle name="Millares [0] 2 2 2 5 3" xfId="5258"/>
    <cellStyle name="Millares [0] 2 2 2 6" xfId="41164"/>
    <cellStyle name="Millares [0] 2 2 2 7" xfId="23260"/>
    <cellStyle name="Millares [0] 2 2 2 8" xfId="28563"/>
    <cellStyle name="Millares [0] 2 2 2 9" xfId="9646"/>
    <cellStyle name="Millares [0] 2 2 3" xfId="47241"/>
    <cellStyle name="Millares [0] 2 2 4" xfId="18884"/>
    <cellStyle name="Millares [0] 2 2 5" xfId="50386"/>
    <cellStyle name="Millares [0] 2 2 5 2" xfId="43222"/>
    <cellStyle name="Millares [0] 2 2 5 2 2" xfId="5359"/>
    <cellStyle name="Millares [0] 2 2 5 2 3" xfId="14823"/>
    <cellStyle name="Millares [0] 2 2 5 3" xfId="12459"/>
    <cellStyle name="Millares [0] 2 2 5 4" xfId="19878"/>
    <cellStyle name="Millares [0] 2 2 6" xfId="6347"/>
    <cellStyle name="Millares [0] 2 2 7" xfId="15105"/>
    <cellStyle name="Millares [0] 2 2 7 2" xfId="13352"/>
    <cellStyle name="Millares [0] 2 2 7 3" xfId="45369"/>
    <cellStyle name="Millares [0] 2 2 8" xfId="28383"/>
    <cellStyle name="Millares [0] 2 2 9" xfId="28401"/>
    <cellStyle name="Millares [0] 2 3" xfId="20799"/>
    <cellStyle name="Millares [0] 2 3 2" xfId="53248"/>
    <cellStyle name="Millares [0] 2 4" xfId="33633"/>
    <cellStyle name="Millares [0] 2 5" xfId="37880"/>
    <cellStyle name="Millares [0] 2 6" xfId="31898"/>
    <cellStyle name="Millares [0] 2 7" xfId="20353"/>
    <cellStyle name="Millares [0] 2 8" xfId="40470"/>
    <cellStyle name="Millares [0] 2 9" xfId="42784"/>
    <cellStyle name="Millares [0] 3" xfId="1933"/>
    <cellStyle name="Millares [0] 3 10" xfId="27040"/>
    <cellStyle name="Millares [0] 3 11" xfId="45995"/>
    <cellStyle name="Millares [0] 3 12" xfId="24482"/>
    <cellStyle name="Millares [0] 3 2" xfId="18478"/>
    <cellStyle name="Millares [0] 3 2 10" xfId="40264"/>
    <cellStyle name="Millares [0] 3 2 11" xfId="1373"/>
    <cellStyle name="Millares [0] 3 2 2" xfId="27838"/>
    <cellStyle name="Millares [0] 3 2 2 2" xfId="9132"/>
    <cellStyle name="Millares [0] 3 2 2 3" xfId="27453"/>
    <cellStyle name="Millares [0] 3 2 2 4" xfId="40704"/>
    <cellStyle name="Millares [0] 3 2 2 5" xfId="45455"/>
    <cellStyle name="Millares [0] 3 2 2 6" xfId="51476"/>
    <cellStyle name="Millares [0] 3 2 2 7" xfId="28090"/>
    <cellStyle name="Millares [0] 3 2 3" xfId="11602"/>
    <cellStyle name="Millares [0] 3 2 4" xfId="30018"/>
    <cellStyle name="Millares [0] 3 2 5" xfId="47525"/>
    <cellStyle name="Millares [0] 3 2 6" xfId="30232"/>
    <cellStyle name="Millares [0] 3 2 7" xfId="39367"/>
    <cellStyle name="Millares [0] 3 2 8" xfId="22964"/>
    <cellStyle name="Millares [0] 3 2 9" xfId="1889"/>
    <cellStyle name="Millares [0] 3 3" xfId="7025"/>
    <cellStyle name="Millares [0] 3 4" xfId="26687"/>
    <cellStyle name="Millares [0] 3 4 2" xfId="20581"/>
    <cellStyle name="Millares [0] 3 4 3" xfId="25294"/>
    <cellStyle name="Millares [0] 3 4 4" xfId="33758"/>
    <cellStyle name="Millares [0] 3 4 5" xfId="37589"/>
    <cellStyle name="Millares [0] 3 4 6" xfId="39535"/>
    <cellStyle name="Millares [0] 3 4 7" xfId="44708"/>
    <cellStyle name="Millares [0] 3 5" xfId="39483"/>
    <cellStyle name="Millares [0] 3 6" xfId="13823"/>
    <cellStyle name="Millares [0] 3 7" xfId="49315"/>
    <cellStyle name="Millares [0] 3 8" xfId="28345"/>
    <cellStyle name="Millares [0] 3 9" xfId="38357"/>
    <cellStyle name="Millares [0] 4" xfId="10030"/>
    <cellStyle name="Millares [0] 4 2" xfId="30906"/>
    <cellStyle name="Millares [0] 4 3" xfId="52005"/>
    <cellStyle name="Millares [0] 4 4" xfId="47066"/>
    <cellStyle name="Millares [0] 4 5" xfId="22675"/>
    <cellStyle name="Millares [0] 4 6" xfId="31216"/>
    <cellStyle name="Millares [0] 5" xfId="48316"/>
    <cellStyle name="Millares [0] 5 2" xfId="40553"/>
    <cellStyle name="Millares [0] 5 3" xfId="43492"/>
    <cellStyle name="Millares [0] 5 4" xfId="49536"/>
    <cellStyle name="Millares [0] 5 5" xfId="3679"/>
    <cellStyle name="Millares [0] 5 6" xfId="21979"/>
    <cellStyle name="Millares [0] 5 7" xfId="35610"/>
    <cellStyle name="Millares [0] 5 8" xfId="32992"/>
    <cellStyle name="Millares [0] 6" xfId="48695"/>
    <cellStyle name="Millares [0] 6 2" xfId="19462"/>
    <cellStyle name="Millares [0] 6 3" xfId="38111"/>
    <cellStyle name="Millares [0] 7" xfId="24804"/>
    <cellStyle name="Millares [0] 7 2" xfId="2805"/>
    <cellStyle name="Millares [0] 7 3" xfId="5412"/>
    <cellStyle name="Millares [0] 7 4" xfId="1729"/>
    <cellStyle name="Millares [0] 7 5" xfId="36319"/>
    <cellStyle name="Millares [0] 7 6" xfId="49233"/>
    <cellStyle name="Millares [0] 7 7" xfId="46101"/>
    <cellStyle name="Millares [0] 7 8" xfId="49414"/>
    <cellStyle name="Millares [0] 8 2" xfId="6662"/>
    <cellStyle name="Millares 10" xfId="25052"/>
    <cellStyle name="Millares 10 10" xfId="39596"/>
    <cellStyle name="Millares 10 10 2" xfId="43363"/>
    <cellStyle name="Millares 10 11" xfId="13418"/>
    <cellStyle name="Millares 10 12" xfId="7543"/>
    <cellStyle name="Millares 10 2" xfId="8510"/>
    <cellStyle name="Millares 10 2 2" xfId="27883"/>
    <cellStyle name="Millares 10 2 2 2" xfId="19119"/>
    <cellStyle name="Millares 10 2 3" xfId="8535"/>
    <cellStyle name="Millares 10 2 4" xfId="4361"/>
    <cellStyle name="Millares 10 3" xfId="25219"/>
    <cellStyle name="Millares 10 3 10" xfId="9237"/>
    <cellStyle name="Millares 10 3 2" xfId="48639"/>
    <cellStyle name="Millares 10 3 3" xfId="35428"/>
    <cellStyle name="Millares 10 3 4" xfId="36999"/>
    <cellStyle name="Millares 10 3 5" xfId="25763"/>
    <cellStyle name="Millares 10 3 6" xfId="46562"/>
    <cellStyle name="Millares 10 3 7" xfId="4320"/>
    <cellStyle name="Millares 10 3 8" xfId="51149"/>
    <cellStyle name="Millares 10 3 9" xfId="25543"/>
    <cellStyle name="Millares 10 4" xfId="24709"/>
    <cellStyle name="Millares 10 4 2" xfId="43375"/>
    <cellStyle name="Millares 10 5" xfId="25783"/>
    <cellStyle name="Millares 10 6" xfId="52039"/>
    <cellStyle name="Millares 10 7" xfId="6899"/>
    <cellStyle name="Millares 10 8" xfId="18068"/>
    <cellStyle name="Millares 10 9" xfId="39866"/>
    <cellStyle name="Millares 10_Cash Cost Real vrs. Budget" xfId="40938"/>
    <cellStyle name="Millares 100" xfId="33612"/>
    <cellStyle name="Millares 101" xfId="25601"/>
    <cellStyle name="Millares 102" xfId="27965"/>
    <cellStyle name="Millares 103" xfId="41671"/>
    <cellStyle name="Millares 104" xfId="5356"/>
    <cellStyle name="Millares 105" xfId="44979"/>
    <cellStyle name="Millares 106" xfId="48404"/>
    <cellStyle name="Millares 107" xfId="32797"/>
    <cellStyle name="Millares 108" xfId="22010"/>
    <cellStyle name="Millares 109" xfId="30663"/>
    <cellStyle name="Millares 11" xfId="13555"/>
    <cellStyle name="Millares 11 2" xfId="22116"/>
    <cellStyle name="Millares 11 2 2" xfId="22296"/>
    <cellStyle name="Millares 11 2 3" xfId="14213"/>
    <cellStyle name="Millares 11 3" xfId="20044"/>
    <cellStyle name="Millares 11 3 2" xfId="27032"/>
    <cellStyle name="Millares 11 4" xfId="5976"/>
    <cellStyle name="Millares 11 5" xfId="1590"/>
    <cellStyle name="Millares 11 6" xfId="15042"/>
    <cellStyle name="Millares 11 7" xfId="29908"/>
    <cellStyle name="Millares 11 8" xfId="46041"/>
    <cellStyle name="Millares 11 9" xfId="16034"/>
    <cellStyle name="Millares 110" xfId="25050"/>
    <cellStyle name="Millares 111" xfId="45275"/>
    <cellStyle name="Millares 112" xfId="15728"/>
    <cellStyle name="Millares 113" xfId="4690"/>
    <cellStyle name="Millares 114" xfId="45723"/>
    <cellStyle name="Millares 115" xfId="16483"/>
    <cellStyle name="Millares 116" xfId="18416"/>
    <cellStyle name="Millares 117" xfId="9383"/>
    <cellStyle name="Millares 118" xfId="46880"/>
    <cellStyle name="Millares 119" xfId="6919"/>
    <cellStyle name="Millares 12" xfId="31911"/>
    <cellStyle name="Millares 12 2" xfId="37486"/>
    <cellStyle name="Millares 12 2 2" xfId="42571"/>
    <cellStyle name="Millares 12 2 3" xfId="23532"/>
    <cellStyle name="Millares 12 3" xfId="36802"/>
    <cellStyle name="Millares 12 3 2" xfId="25592"/>
    <cellStyle name="Millares 12 4" xfId="35903"/>
    <cellStyle name="Millares 12 5" xfId="24701"/>
    <cellStyle name="Millares 12 6" xfId="15494"/>
    <cellStyle name="Millares 12 7" xfId="19810"/>
    <cellStyle name="Millares 12 8" xfId="7478"/>
    <cellStyle name="Millares 12 9" xfId="15984"/>
    <cellStyle name="Millares 120" xfId="14381"/>
    <cellStyle name="Millares 121" xfId="51949"/>
    <cellStyle name="Millares 122" xfId="3333"/>
    <cellStyle name="Millares 123" xfId="46125"/>
    <cellStyle name="Millares 13" xfId="15350"/>
    <cellStyle name="Millares 13 2" xfId="19009"/>
    <cellStyle name="Millares 13 2 2" xfId="6026"/>
    <cellStyle name="Millares 13 2 3" xfId="52375"/>
    <cellStyle name="Millares 13 3" xfId="27010"/>
    <cellStyle name="Millares 13 3 2" xfId="17923"/>
    <cellStyle name="Millares 13 4" xfId="49263"/>
    <cellStyle name="Millares 13 5" xfId="21964"/>
    <cellStyle name="Millares 13 6" xfId="46196"/>
    <cellStyle name="Millares 13 7" xfId="6409"/>
    <cellStyle name="Millares 13 8" xfId="11697"/>
    <cellStyle name="Millares 13 9" xfId="48253"/>
    <cellStyle name="Millares 14" xfId="182"/>
    <cellStyle name="Millares 14 2" xfId="11399"/>
    <cellStyle name="Millares 14 2 2" xfId="939"/>
    <cellStyle name="Millares 14 3" xfId="53149"/>
    <cellStyle name="Millares 14 3 2" xfId="43365"/>
    <cellStyle name="Millares 14 4" xfId="42153"/>
    <cellStyle name="Millares 14 5" xfId="4417"/>
    <cellStyle name="Millares 14 6" xfId="45990"/>
    <cellStyle name="Millares 14 7" xfId="44048"/>
    <cellStyle name="Millares 14 8" xfId="7575"/>
    <cellStyle name="Millares 14 9" xfId="34809"/>
    <cellStyle name="Millares 15" xfId="15523"/>
    <cellStyle name="Millares 15 2" xfId="18272"/>
    <cellStyle name="Millares 15 2 2" xfId="9192"/>
    <cellStyle name="Millares 15 3" xfId="36647"/>
    <cellStyle name="Millares 15 3 2" xfId="42640"/>
    <cellStyle name="Millares 15 4" xfId="27345"/>
    <cellStyle name="Millares 15 5" xfId="46891"/>
    <cellStyle name="Millares 15 6" xfId="38724"/>
    <cellStyle name="Millares 15 7" xfId="15101"/>
    <cellStyle name="Millares 15 8" xfId="26152"/>
    <cellStyle name="Millares 15 9" xfId="50943"/>
    <cellStyle name="Millares 16" xfId="22767"/>
    <cellStyle name="Millares 16 2" xfId="46392"/>
    <cellStyle name="Millares 16 2 2" xfId="43196"/>
    <cellStyle name="Millares 16 3" xfId="2962"/>
    <cellStyle name="Millares 16 3 2" xfId="25298"/>
    <cellStyle name="Millares 16 4" xfId="37820"/>
    <cellStyle name="Millares 16 5" xfId="24588"/>
    <cellStyle name="Millares 16 6" xfId="40716"/>
    <cellStyle name="Millares 16 7" xfId="41599"/>
    <cellStyle name="Millares 16 8" xfId="34483"/>
    <cellStyle name="Millares 16 9" xfId="50916"/>
    <cellStyle name="Millares 17" xfId="616"/>
    <cellStyle name="Millares 17 2" xfId="16052"/>
    <cellStyle name="Millares 17 2 2" xfId="3705"/>
    <cellStyle name="Millares 17 3" xfId="9563"/>
    <cellStyle name="Millares 17 3 2" xfId="9029"/>
    <cellStyle name="Millares 17 4" xfId="23234"/>
    <cellStyle name="Millares 18" xfId="48761"/>
    <cellStyle name="Millares 18 2" xfId="12480"/>
    <cellStyle name="Millares 18 2 2" xfId="33937"/>
    <cellStyle name="Millares 18 3" xfId="1655"/>
    <cellStyle name="Millares 18 3 2" xfId="7463"/>
    <cellStyle name="Millares 18 4" xfId="3552"/>
    <cellStyle name="Millares 18 5" xfId="9283"/>
    <cellStyle name="Millares 18 6" xfId="50114"/>
    <cellStyle name="Millares 18 7" xfId="3395"/>
    <cellStyle name="Millares 18 8" xfId="24033"/>
    <cellStyle name="Millares 18 9" xfId="9343"/>
    <cellStyle name="Millares 19" xfId="19332"/>
    <cellStyle name="Millares 2" xfId="48711"/>
    <cellStyle name="Millares 2 10" xfId="17082"/>
    <cellStyle name="Millares 2 10 10" xfId="10050"/>
    <cellStyle name="Millares 2 10 10 2" xfId="27773"/>
    <cellStyle name="Millares 2 10 11" xfId="11521"/>
    <cellStyle name="Millares 2 10 2" xfId="36113"/>
    <cellStyle name="Millares 2 10 3" xfId="46276"/>
    <cellStyle name="Millares 2 10 3 2" xfId="37689"/>
    <cellStyle name="Millares 2 10 3 3" xfId="23333"/>
    <cellStyle name="Millares 2 10 3 4" xfId="42954"/>
    <cellStyle name="Millares 2 10 3 5" xfId="16471"/>
    <cellStyle name="Millares 2 10 3 6" xfId="11638"/>
    <cellStyle name="Millares 2 10 3 7" xfId="19308"/>
    <cellStyle name="Millares 2 10 3 8" xfId="47093"/>
    <cellStyle name="Millares 2 10 4" xfId="14559"/>
    <cellStyle name="Millares 2 10 5" xfId="2104"/>
    <cellStyle name="Millares 2 10 6" xfId="7040"/>
    <cellStyle name="Millares 2 10 6 2" xfId="52534"/>
    <cellStyle name="Millares 2 10 7" xfId="29136"/>
    <cellStyle name="Millares 2 10 7 2" xfId="43395"/>
    <cellStyle name="Millares 2 10 8" xfId="52965"/>
    <cellStyle name="Millares 2 10 8 2" xfId="34527"/>
    <cellStyle name="Millares 2 10 9" xfId="7009"/>
    <cellStyle name="Millares 2 10 9 2" xfId="8031"/>
    <cellStyle name="Millares 2 11" xfId="10830"/>
    <cellStyle name="Millares 2 11 10" xfId="53255"/>
    <cellStyle name="Millares 2 11 10 2" xfId="38907"/>
    <cellStyle name="Millares 2 11 11" xfId="18889"/>
    <cellStyle name="Millares 2 11 2" xfId="32751"/>
    <cellStyle name="Millares 2 11 3" xfId="38771"/>
    <cellStyle name="Millares 2 11 3 2" xfId="38226"/>
    <cellStyle name="Millares 2 11 3 3" xfId="35284"/>
    <cellStyle name="Millares 2 11 3 4" xfId="50919"/>
    <cellStyle name="Millares 2 11 3 5" xfId="24670"/>
    <cellStyle name="Millares 2 11 3 6" xfId="27858"/>
    <cellStyle name="Millares 2 11 3 7" xfId="49836"/>
    <cellStyle name="Millares 2 11 3 8" xfId="34474"/>
    <cellStyle name="Millares 2 11 4" xfId="44631"/>
    <cellStyle name="Millares 2 11 5" xfId="22404"/>
    <cellStyle name="Millares 2 11 6" xfId="40773"/>
    <cellStyle name="Millares 2 11 6 2" xfId="28600"/>
    <cellStyle name="Millares 2 11 7" xfId="50723"/>
    <cellStyle name="Millares 2 11 7 2" xfId="33920"/>
    <cellStyle name="Millares 2 11 8" xfId="37079"/>
    <cellStyle name="Millares 2 11 8 2" xfId="41593"/>
    <cellStyle name="Millares 2 11 9" xfId="21381"/>
    <cellStyle name="Millares 2 11 9 2" xfId="44240"/>
    <cellStyle name="Millares 2 12" xfId="27801"/>
    <cellStyle name="Millares 2 12 10" xfId="28860"/>
    <cellStyle name="Millares 2 12 10 2" xfId="50531"/>
    <cellStyle name="Millares 2 12 11" xfId="45749"/>
    <cellStyle name="Millares 2 12 2" xfId="30836"/>
    <cellStyle name="Millares 2 12 3" xfId="14094"/>
    <cellStyle name="Millares 2 12 3 2" xfId="9423"/>
    <cellStyle name="Millares 2 12 3 3" xfId="46388"/>
    <cellStyle name="Millares 2 12 3 4" xfId="18618"/>
    <cellStyle name="Millares 2 12 3 5" xfId="20705"/>
    <cellStyle name="Millares 2 12 3 6" xfId="31837"/>
    <cellStyle name="Millares 2 12 3 7" xfId="31333"/>
    <cellStyle name="Millares 2 12 3 8" xfId="30802"/>
    <cellStyle name="Millares 2 12 4" xfId="5061"/>
    <cellStyle name="Millares 2 12 5" xfId="39855"/>
    <cellStyle name="Millares 2 12 6" xfId="51936"/>
    <cellStyle name="Millares 2 12 6 2" xfId="2373"/>
    <cellStyle name="Millares 2 12 7" xfId="35808"/>
    <cellStyle name="Millares 2 12 7 2" xfId="35057"/>
    <cellStyle name="Millares 2 12 8" xfId="28144"/>
    <cellStyle name="Millares 2 12 8 2" xfId="42210"/>
    <cellStyle name="Millares 2 12 9" xfId="47573"/>
    <cellStyle name="Millares 2 12 9 2" xfId="8378"/>
    <cellStyle name="Millares 2 13" xfId="33584"/>
    <cellStyle name="Millares 2 13 10" xfId="7438"/>
    <cellStyle name="Millares 2 13 10 2" xfId="46739"/>
    <cellStyle name="Millares 2 13 11" xfId="13961"/>
    <cellStyle name="Millares 2 13 2" xfId="52600"/>
    <cellStyle name="Millares 2 13 3" xfId="27026"/>
    <cellStyle name="Millares 2 13 3 2" xfId="26002"/>
    <cellStyle name="Millares 2 13 3 3" xfId="18535"/>
    <cellStyle name="Millares 2 13 3 4" xfId="21083"/>
    <cellStyle name="Millares 2 13 3 5" xfId="36975"/>
    <cellStyle name="Millares 2 13 3 6" xfId="46012"/>
    <cellStyle name="Millares 2 13 3 7" xfId="22922"/>
    <cellStyle name="Millares 2 13 3 8" xfId="50912"/>
    <cellStyle name="Millares 2 13 4" xfId="29987"/>
    <cellStyle name="Millares 2 13 5" xfId="28292"/>
    <cellStyle name="Millares 2 13 6" xfId="4193"/>
    <cellStyle name="Millares 2 13 6 2" xfId="30458"/>
    <cellStyle name="Millares 2 13 7" xfId="12519"/>
    <cellStyle name="Millares 2 13 7 2" xfId="38340"/>
    <cellStyle name="Millares 2 13 8" xfId="34053"/>
    <cellStyle name="Millares 2 13 8 2" xfId="37881"/>
    <cellStyle name="Millares 2 13 9" xfId="23950"/>
    <cellStyle name="Millares 2 13 9 2" xfId="35246"/>
    <cellStyle name="Millares 2 14" xfId="1842"/>
    <cellStyle name="Millares 2 14 2" xfId="8669"/>
    <cellStyle name="Millares 2 14 3" xfId="50716"/>
    <cellStyle name="Millares 2 14 4" xfId="23529"/>
    <cellStyle name="Millares 2 14 5" xfId="41101"/>
    <cellStyle name="Millares 2 14 6" xfId="41002"/>
    <cellStyle name="Millares 2 14 7" xfId="38805"/>
    <cellStyle name="Millares 2 14 8" xfId="34826"/>
    <cellStyle name="Millares 2 14 9" xfId="35261"/>
    <cellStyle name="Millares 2 15" xfId="38498"/>
    <cellStyle name="Millares 2 15 2" xfId="52820"/>
    <cellStyle name="Millares 2 16" xfId="52814"/>
    <cellStyle name="Millares 2 17" xfId="315"/>
    <cellStyle name="Millares 2 18" xfId="22761"/>
    <cellStyle name="Millares 2 18 2" xfId="21479"/>
    <cellStyle name="Millares 2 19" xfId="32232"/>
    <cellStyle name="Millares 2 19 2" xfId="43916"/>
    <cellStyle name="Millares 2 2" xfId="51206"/>
    <cellStyle name="Millares 2 2 2" xfId="21137"/>
    <cellStyle name="Millares 2 2 2 2" xfId="4029"/>
    <cellStyle name="Millares 2 2 3" xfId="639"/>
    <cellStyle name="Millares 2 2 4" xfId="2819"/>
    <cellStyle name="Millares 2 20" xfId="21487"/>
    <cellStyle name="Millares 2 20 2" xfId="41683"/>
    <cellStyle name="Millares 2 21" xfId="8154"/>
    <cellStyle name="Millares 2 21 2" xfId="8985"/>
    <cellStyle name="Millares 2 22" xfId="36037"/>
    <cellStyle name="Millares 2 22 2" xfId="24432"/>
    <cellStyle name="Millares 2 23" xfId="18628"/>
    <cellStyle name="Millares 2 3" xfId="53145"/>
    <cellStyle name="Millares 2 3 10" xfId="1860"/>
    <cellStyle name="Millares 2 3 10 2" xfId="24066"/>
    <cellStyle name="Millares 2 3 11" xfId="50514"/>
    <cellStyle name="Millares 2 3 11 2" xfId="41389"/>
    <cellStyle name="Millares 2 3 12" xfId="10918"/>
    <cellStyle name="Millares 2 3 2" xfId="26812"/>
    <cellStyle name="Millares 2 3 2 10" xfId="11860"/>
    <cellStyle name="Millares 2 3 2 11" xfId="24871"/>
    <cellStyle name="Millares 2 3 2 11 2" xfId="35536"/>
    <cellStyle name="Millares 2 3 2 12" xfId="28953"/>
    <cellStyle name="Millares 2 3 2 13" xfId="24044"/>
    <cellStyle name="Millares 2 3 2 2" xfId="42615"/>
    <cellStyle name="Millares 2 3 2 2 2" xfId="41054"/>
    <cellStyle name="Millares 2 3 2 2 3" xfId="43410"/>
    <cellStyle name="Millares 2 3 2 2 4" xfId="10028"/>
    <cellStyle name="Millares 2 3 2 2 5" xfId="7959"/>
    <cellStyle name="Millares 2 3 2 2 6" xfId="20404"/>
    <cellStyle name="Millares 2 3 2 2 7" xfId="48317"/>
    <cellStyle name="Millares 2 3 2 3" xfId="13257"/>
    <cellStyle name="Millares 2 3 2 4" xfId="28325"/>
    <cellStyle name="Millares 2 3 2 5" xfId="19022"/>
    <cellStyle name="Millares 2 3 2 6" xfId="1734"/>
    <cellStyle name="Millares 2 3 2 7" xfId="36341"/>
    <cellStyle name="Millares 2 3 2 8" xfId="1509"/>
    <cellStyle name="Millares 2 3 2 9" xfId="42596"/>
    <cellStyle name="Millares 2 3 3" xfId="21847"/>
    <cellStyle name="Millares 2 3 3 2" xfId="17553"/>
    <cellStyle name="Millares 2 3 4" xfId="22459"/>
    <cellStyle name="Millares 2 3 4 2" xfId="24884"/>
    <cellStyle name="Millares 2 3 4 3" xfId="9738"/>
    <cellStyle name="Millares 2 3 4 4" xfId="18146"/>
    <cellStyle name="Millares 2 3 4 5" xfId="3432"/>
    <cellStyle name="Millares 2 3 4 6" xfId="33738"/>
    <cellStyle name="Millares 2 3 4 7" xfId="37304"/>
    <cellStyle name="Millares 2 3 4 8" xfId="22670"/>
    <cellStyle name="Millares 2 3 5" xfId="43130"/>
    <cellStyle name="Millares 2 3 6" xfId="27292"/>
    <cellStyle name="Millares 2 3 7" xfId="13633"/>
    <cellStyle name="Millares 2 3 7 2" xfId="41543"/>
    <cellStyle name="Millares 2 3 8" xfId="44580"/>
    <cellStyle name="Millares 2 3 8 2" xfId="15366"/>
    <cellStyle name="Millares 2 3 9" xfId="5151"/>
    <cellStyle name="Millares 2 3 9 2" xfId="28466"/>
    <cellStyle name="Millares 2 4" xfId="18373"/>
    <cellStyle name="Millares 2 4 10" xfId="16499"/>
    <cellStyle name="Millares 2 4 10 2" xfId="9556"/>
    <cellStyle name="Millares 2 4 11" xfId="39759"/>
    <cellStyle name="Millares 2 4 11 2" xfId="28930"/>
    <cellStyle name="Millares 2 4 12" xfId="33451"/>
    <cellStyle name="Millares 2 4 2" xfId="47825"/>
    <cellStyle name="Millares 2 4 2 10" xfId="46070"/>
    <cellStyle name="Millares 2 4 2 11" xfId="49348"/>
    <cellStyle name="Millares 2 4 2 11 2" xfId="3683"/>
    <cellStyle name="Millares 2 4 2 12" xfId="50533"/>
    <cellStyle name="Millares 2 4 2 2" xfId="23610"/>
    <cellStyle name="Millares 2 4 2 2 2" xfId="49944"/>
    <cellStyle name="Millares 2 4 2 2 3" xfId="31593"/>
    <cellStyle name="Millares 2 4 2 2 4" xfId="47763"/>
    <cellStyle name="Millares 2 4 2 2 5" xfId="40197"/>
    <cellStyle name="Millares 2 4 2 2 6" xfId="8700"/>
    <cellStyle name="Millares 2 4 2 2 7" xfId="50718"/>
    <cellStyle name="Millares 2 4 2 3" xfId="30764"/>
    <cellStyle name="Millares 2 4 2 4" xfId="22517"/>
    <cellStyle name="Millares 2 4 2 5" xfId="25425"/>
    <cellStyle name="Millares 2 4 2 6" xfId="48773"/>
    <cellStyle name="Millares 2 4 2 7" xfId="33297"/>
    <cellStyle name="Millares 2 4 2 8" xfId="41065"/>
    <cellStyle name="Millares 2 4 2 9" xfId="22343"/>
    <cellStyle name="Millares 2 4 3" xfId="39796"/>
    <cellStyle name="Millares 2 4 4" xfId="13878"/>
    <cellStyle name="Millares 2 4 4 2" xfId="32809"/>
    <cellStyle name="Millares 2 4 4 3" xfId="50397"/>
    <cellStyle name="Millares 2 4 4 4" xfId="7774"/>
    <cellStyle name="Millares 2 4 4 5" xfId="16063"/>
    <cellStyle name="Millares 2 4 4 6" xfId="19904"/>
    <cellStyle name="Millares 2 4 4 7" xfId="49904"/>
    <cellStyle name="Millares 2 4 4 8" xfId="27342"/>
    <cellStyle name="Millares 2 4 5" xfId="6940"/>
    <cellStyle name="Millares 2 4 6" xfId="45931"/>
    <cellStyle name="Millares 2 4 7" xfId="17093"/>
    <cellStyle name="Millares 2 4 7 2" xfId="42957"/>
    <cellStyle name="Millares 2 4 8" xfId="8900"/>
    <cellStyle name="Millares 2 4 8 2" xfId="10521"/>
    <cellStyle name="Millares 2 4 9" xfId="12080"/>
    <cellStyle name="Millares 2 4 9 2" xfId="8946"/>
    <cellStyle name="Millares 2 5" xfId="7627"/>
    <cellStyle name="Millares 2 5 10" xfId="43136"/>
    <cellStyle name="Millares 2 5 10 2" xfId="22980"/>
    <cellStyle name="Millares 2 5 11" xfId="14646"/>
    <cellStyle name="Millares 2 5 11 2" xfId="3077"/>
    <cellStyle name="Millares 2 5 12" xfId="7105"/>
    <cellStyle name="Millares 2 5 2" xfId="51170"/>
    <cellStyle name="Millares 2 5 2 10" xfId="3838"/>
    <cellStyle name="Millares 2 5 2 11" xfId="24504"/>
    <cellStyle name="Millares 2 5 2 11 2" xfId="30255"/>
    <cellStyle name="Millares 2 5 2 12" xfId="22804"/>
    <cellStyle name="Millares 2 5 2 2" xfId="24452"/>
    <cellStyle name="Millares 2 5 2 2 2" xfId="53014"/>
    <cellStyle name="Millares 2 5 2 2 3" xfId="48696"/>
    <cellStyle name="Millares 2 5 2 2 4" xfId="20448"/>
    <cellStyle name="Millares 2 5 2 2 5" xfId="52589"/>
    <cellStyle name="Millares 2 5 2 2 6" xfId="12514"/>
    <cellStyle name="Millares 2 5 2 2 7" xfId="51056"/>
    <cellStyle name="Millares 2 5 2 3" xfId="28955"/>
    <cellStyle name="Millares 2 5 2 4" xfId="8456"/>
    <cellStyle name="Millares 2 5 2 5" xfId="30505"/>
    <cellStyle name="Millares 2 5 2 6" xfId="6711"/>
    <cellStyle name="Millares 2 5 2 7" xfId="9373"/>
    <cellStyle name="Millares 2 5 2 8" xfId="17403"/>
    <cellStyle name="Millares 2 5 2 9" xfId="29079"/>
    <cellStyle name="Millares 2 5 3" xfId="20360"/>
    <cellStyle name="Millares 2 5 4" xfId="52768"/>
    <cellStyle name="Millares 2 5 4 2" xfId="40117"/>
    <cellStyle name="Millares 2 5 4 3" xfId="18859"/>
    <cellStyle name="Millares 2 5 4 4" xfId="35639"/>
    <cellStyle name="Millares 2 5 4 5" xfId="45911"/>
    <cellStyle name="Millares 2 5 4 6" xfId="23348"/>
    <cellStyle name="Millares 2 5 4 7" xfId="33999"/>
    <cellStyle name="Millares 2 5 4 8" xfId="1264"/>
    <cellStyle name="Millares 2 5 5" xfId="51171"/>
    <cellStyle name="Millares 2 5 6" xfId="23631"/>
    <cellStyle name="Millares 2 5 7" xfId="26222"/>
    <cellStyle name="Millares 2 5 7 2" xfId="17127"/>
    <cellStyle name="Millares 2 5 8" xfId="27686"/>
    <cellStyle name="Millares 2 5 8 2" xfId="5962"/>
    <cellStyle name="Millares 2 5 9" xfId="12259"/>
    <cellStyle name="Millares 2 5 9 2" xfId="22326"/>
    <cellStyle name="Millares 2 6" xfId="48197"/>
    <cellStyle name="Millares 2 6 10" xfId="32461"/>
    <cellStyle name="Millares 2 6 10 2" xfId="13856"/>
    <cellStyle name="Millares 2 6 11" xfId="27458"/>
    <cellStyle name="Millares 2 6 12" xfId="14676"/>
    <cellStyle name="Millares 2 6 2" xfId="37876"/>
    <cellStyle name="Millares 2 6 3" xfId="7373"/>
    <cellStyle name="Millares 2 6 3 2" xfId="21"/>
    <cellStyle name="Millares 2 6 3 3" xfId="28432"/>
    <cellStyle name="Millares 2 6 3 4" xfId="11390"/>
    <cellStyle name="Millares 2 6 3 5" xfId="2892"/>
    <cellStyle name="Millares 2 6 3 6" xfId="26488"/>
    <cellStyle name="Millares 2 6 3 7" xfId="25358"/>
    <cellStyle name="Millares 2 6 3 8" xfId="18511"/>
    <cellStyle name="Millares 2 6 4" xfId="24996"/>
    <cellStyle name="Millares 2 6 5" xfId="51502"/>
    <cellStyle name="Millares 2 6 6" xfId="39843"/>
    <cellStyle name="Millares 2 6 6 2" xfId="21744"/>
    <cellStyle name="Millares 2 6 7" xfId="3125"/>
    <cellStyle name="Millares 2 6 7 2" xfId="46072"/>
    <cellStyle name="Millares 2 6 8" xfId="40848"/>
    <cellStyle name="Millares 2 6 8 2" xfId="34450"/>
    <cellStyle name="Millares 2 6 9" xfId="21008"/>
    <cellStyle name="Millares 2 6 9 2" xfId="44539"/>
    <cellStyle name="Millares 2 7" xfId="35161"/>
    <cellStyle name="Millares 2 7 10" xfId="43635"/>
    <cellStyle name="Millares 2 7 10 2" xfId="15282"/>
    <cellStyle name="Millares 2 7 11" xfId="20757"/>
    <cellStyle name="Millares 2 7 12" xfId="48922"/>
    <cellStyle name="Millares 2 7 2" xfId="19564"/>
    <cellStyle name="Millares 2 7 3" xfId="7339"/>
    <cellStyle name="Millares 2 7 3 2" xfId="33631"/>
    <cellStyle name="Millares 2 7 3 3" xfId="27205"/>
    <cellStyle name="Millares 2 7 3 4" xfId="19971"/>
    <cellStyle name="Millares 2 7 3 5" xfId="9119"/>
    <cellStyle name="Millares 2 7 3 6" xfId="930"/>
    <cellStyle name="Millares 2 7 3 7" xfId="1070"/>
    <cellStyle name="Millares 2 7 3 8" xfId="51473"/>
    <cellStyle name="Millares 2 7 4" xfId="3014"/>
    <cellStyle name="Millares 2 7 5" xfId="46568"/>
    <cellStyle name="Millares 2 7 6" xfId="9639"/>
    <cellStyle name="Millares 2 7 6 2" xfId="22634"/>
    <cellStyle name="Millares 2 7 7" xfId="1265"/>
    <cellStyle name="Millares 2 7 7 2" xfId="45856"/>
    <cellStyle name="Millares 2 7 8" xfId="19377"/>
    <cellStyle name="Millares 2 7 8 2" xfId="12602"/>
    <cellStyle name="Millares 2 7 9" xfId="29789"/>
    <cellStyle name="Millares 2 7 9 2" xfId="37154"/>
    <cellStyle name="Millares 2 8" xfId="50578"/>
    <cellStyle name="Millares 2 8 10" xfId="36440"/>
    <cellStyle name="Millares 2 8 10 2" xfId="35349"/>
    <cellStyle name="Millares 2 8 11" xfId="4506"/>
    <cellStyle name="Millares 2 8 2" xfId="14617"/>
    <cellStyle name="Millares 2 8 3" xfId="53122"/>
    <cellStyle name="Millares 2 8 3 2" xfId="14702"/>
    <cellStyle name="Millares 2 8 3 3" xfId="9032"/>
    <cellStyle name="Millares 2 8 3 4" xfId="35847"/>
    <cellStyle name="Millares 2 8 3 5" xfId="38994"/>
    <cellStyle name="Millares 2 8 3 6" xfId="50506"/>
    <cellStyle name="Millares 2 8 3 7" xfId="10151"/>
    <cellStyle name="Millares 2 8 3 8" xfId="20060"/>
    <cellStyle name="Millares 2 8 4" xfId="1139"/>
    <cellStyle name="Millares 2 8 5" xfId="10369"/>
    <cellStyle name="Millares 2 8 6" xfId="47141"/>
    <cellStyle name="Millares 2 8 6 2" xfId="37499"/>
    <cellStyle name="Millares 2 8 7" xfId="41894"/>
    <cellStyle name="Millares 2 8 7 2" xfId="7900"/>
    <cellStyle name="Millares 2 8 8" xfId="50164"/>
    <cellStyle name="Millares 2 8 8 2" xfId="40576"/>
    <cellStyle name="Millares 2 8 9" xfId="25816"/>
    <cellStyle name="Millares 2 8 9 2" xfId="6760"/>
    <cellStyle name="Millares 2 9" xfId="23064"/>
    <cellStyle name="Millares 2 9 10" xfId="48668"/>
    <cellStyle name="Millares 2 9 10 2" xfId="40988"/>
    <cellStyle name="Millares 2 9 11" xfId="14939"/>
    <cellStyle name="Millares 2 9 2" xfId="13795"/>
    <cellStyle name="Millares 2 9 3" xfId="43557"/>
    <cellStyle name="Millares 2 9 3 2" xfId="7232"/>
    <cellStyle name="Millares 2 9 3 3" xfId="10167"/>
    <cellStyle name="Millares 2 9 3 4" xfId="13262"/>
    <cellStyle name="Millares 2 9 3 5" xfId="47332"/>
    <cellStyle name="Millares 2 9 3 6" xfId="11404"/>
    <cellStyle name="Millares 2 9 3 7" xfId="22536"/>
    <cellStyle name="Millares 2 9 3 8" xfId="41314"/>
    <cellStyle name="Millares 2 9 4" xfId="47797"/>
    <cellStyle name="Millares 2 9 5" xfId="50333"/>
    <cellStyle name="Millares 2 9 6" xfId="27757"/>
    <cellStyle name="Millares 2 9 6 2" xfId="42455"/>
    <cellStyle name="Millares 2 9 7" xfId="47184"/>
    <cellStyle name="Millares 2 9 7 2" xfId="22651"/>
    <cellStyle name="Millares 2 9 8" xfId="31176"/>
    <cellStyle name="Millares 2 9 8 2" xfId="36043"/>
    <cellStyle name="Millares 2 9 9" xfId="23779"/>
    <cellStyle name="Millares 2 9 9 2" xfId="50341"/>
    <cellStyle name="Millares 2_1) Waterfall Graph OPEX Plant" xfId="2768"/>
    <cellStyle name="Millares 20" xfId="14124"/>
    <cellStyle name="Millares 20 2" xfId="44740"/>
    <cellStyle name="Millares 21" xfId="48568"/>
    <cellStyle name="Millares 21 2" xfId="47422"/>
    <cellStyle name="Millares 22" xfId="19923"/>
    <cellStyle name="Millares 22 10" xfId="16648"/>
    <cellStyle name="Millares 22 11" xfId="12008"/>
    <cellStyle name="Millares 22 2" xfId="28951"/>
    <cellStyle name="Millares 22 3" xfId="17473"/>
    <cellStyle name="Millares 22 4" xfId="39958"/>
    <cellStyle name="Millares 22 5" xfId="22538"/>
    <cellStyle name="Millares 22 6" xfId="18794"/>
    <cellStyle name="Millares 22 7" xfId="36649"/>
    <cellStyle name="Millares 22 8" xfId="4615"/>
    <cellStyle name="Millares 22 9" xfId="40602"/>
    <cellStyle name="Millares 22 9 2" xfId="8933"/>
    <cellStyle name="Millares 23" xfId="27056"/>
    <cellStyle name="Millares 23 10" xfId="9931"/>
    <cellStyle name="Millares 23 11" xfId="19570"/>
    <cellStyle name="Millares 23 2" xfId="8114"/>
    <cellStyle name="Millares 23 3" xfId="34082"/>
    <cellStyle name="Millares 23 4" xfId="33378"/>
    <cellStyle name="Millares 23 5" xfId="32213"/>
    <cellStyle name="Millares 23 6" xfId="51333"/>
    <cellStyle name="Millares 23 7" xfId="49732"/>
    <cellStyle name="Millares 23 8" xfId="45909"/>
    <cellStyle name="Millares 23 9" xfId="39018"/>
    <cellStyle name="Millares 23 9 2" xfId="34371"/>
    <cellStyle name="Millares 24" xfId="49074"/>
    <cellStyle name="Millares 24 10" xfId="49770"/>
    <cellStyle name="Millares 24 2" xfId="46745"/>
    <cellStyle name="Millares 24 3" xfId="37538"/>
    <cellStyle name="Millares 24 4" xfId="5809"/>
    <cellStyle name="Millares 24 5" xfId="45879"/>
    <cellStyle name="Millares 24 6" xfId="51669"/>
    <cellStyle name="Millares 24 7" xfId="2982"/>
    <cellStyle name="Millares 24 8" xfId="3734"/>
    <cellStyle name="Millares 24 9" xfId="20323"/>
    <cellStyle name="Millares 24 9 2" xfId="29779"/>
    <cellStyle name="Millares 25" xfId="24941"/>
    <cellStyle name="Millares 25 10" xfId="43456"/>
    <cellStyle name="Millares 25 2" xfId="47283"/>
    <cellStyle name="Millares 25 3" xfId="52091"/>
    <cellStyle name="Millares 25 4" xfId="18694"/>
    <cellStyle name="Millares 25 5" xfId="23550"/>
    <cellStyle name="Millares 25 6" xfId="49623"/>
    <cellStyle name="Millares 25 7" xfId="31504"/>
    <cellStyle name="Millares 25 8" xfId="50418"/>
    <cellStyle name="Millares 25 9" xfId="21929"/>
    <cellStyle name="Millares 25 9 2" xfId="21297"/>
    <cellStyle name="Millares 26" xfId="7515"/>
    <cellStyle name="Millares 27" xfId="37988"/>
    <cellStyle name="Millares 28" xfId="33005"/>
    <cellStyle name="Millares 29" xfId="50648"/>
    <cellStyle name="Millares 3" xfId="52461"/>
    <cellStyle name="Millares 3 2" xfId="49285"/>
    <cellStyle name="Millares 3 2 10" xfId="34343"/>
    <cellStyle name="Millares 3 2 10 2" xfId="45341"/>
    <cellStyle name="Millares 3 2 11" xfId="47900"/>
    <cellStyle name="Millares 3 2 12" xfId="1464"/>
    <cellStyle name="Millares 3 2 2" xfId="10845"/>
    <cellStyle name="Millares 3 2 2 2" xfId="21328"/>
    <cellStyle name="Millares 3 2 3" xfId="9246"/>
    <cellStyle name="Millares 3 2 3 2" xfId="46347"/>
    <cellStyle name="Millares 3 2 3 3" xfId="39899"/>
    <cellStyle name="Millares 3 2 3 4" xfId="7866"/>
    <cellStyle name="Millares 3 2 3 5" xfId="22444"/>
    <cellStyle name="Millares 3 2 3 6" xfId="2239"/>
    <cellStyle name="Millares 3 2 3 7" xfId="12450"/>
    <cellStyle name="Millares 3 2 3 8" xfId="19395"/>
    <cellStyle name="Millares 3 2 3 9" xfId="29974"/>
    <cellStyle name="Millares 3 2 4" xfId="49343"/>
    <cellStyle name="Millares 3 2 5" xfId="18278"/>
    <cellStyle name="Millares 3 2 6" xfId="23576"/>
    <cellStyle name="Millares 3 2 6 2" xfId="48694"/>
    <cellStyle name="Millares 3 2 7" xfId="52176"/>
    <cellStyle name="Millares 3 2 7 2" xfId="42037"/>
    <cellStyle name="Millares 3 2 8" xfId="6302"/>
    <cellStyle name="Millares 3 2 8 2" xfId="12128"/>
    <cellStyle name="Millares 3 2 9" xfId="11321"/>
    <cellStyle name="Millares 3 2 9 2" xfId="23603"/>
    <cellStyle name="Millares 3 3" xfId="49158"/>
    <cellStyle name="Millares 3 3 2" xfId="9618"/>
    <cellStyle name="Millares 3 3 2 2" xfId="47736"/>
    <cellStyle name="Millares 3 3 3" xfId="9165"/>
    <cellStyle name="Millares 3 3 3 2" xfId="22472"/>
    <cellStyle name="Millares 3 3 4" xfId="17350"/>
    <cellStyle name="Millares 3 3 5" xfId="30888"/>
    <cellStyle name="Millares 3 4" xfId="48113"/>
    <cellStyle name="Millares 3 4 2" xfId="43839"/>
    <cellStyle name="Millares 3 4 2 2" xfId="1917"/>
    <cellStyle name="Millares 3 4 3" xfId="2096"/>
    <cellStyle name="Millares 3 4 4" xfId="40220"/>
    <cellStyle name="Millares 3 5" xfId="7857"/>
    <cellStyle name="Millares 3 5 2" xfId="11358"/>
    <cellStyle name="Millares 3 5 3" xfId="16933"/>
    <cellStyle name="Millares 3 6" xfId="37917"/>
    <cellStyle name="Millares 3 6 2" xfId="23389"/>
    <cellStyle name="Millares 3 6 3" xfId="1793"/>
    <cellStyle name="Millares 3 7" xfId="10282"/>
    <cellStyle name="Millares 3 7 2" xfId="44511"/>
    <cellStyle name="Millares 3 8" xfId="39755"/>
    <cellStyle name="Millares 3 8 2" xfId="41590"/>
    <cellStyle name="Millares 3 9" xfId="49027"/>
    <cellStyle name="Millares 3_Cash Cost Real vrs. Budget" xfId="49425"/>
    <cellStyle name="Millares 30" xfId="31985"/>
    <cellStyle name="Millares 31" xfId="9818"/>
    <cellStyle name="Millares 32" xfId="35464"/>
    <cellStyle name="Millares 33" xfId="52701"/>
    <cellStyle name="Millares 34" xfId="27938"/>
    <cellStyle name="Millares 35" xfId="50551"/>
    <cellStyle name="Millares 36" xfId="28763"/>
    <cellStyle name="Millares 37" xfId="18323"/>
    <cellStyle name="Millares 38" xfId="27584"/>
    <cellStyle name="Millares 39" xfId="12967"/>
    <cellStyle name="Millares 4" xfId="9005"/>
    <cellStyle name="Millares 4 2" xfId="52867"/>
    <cellStyle name="Millares 4 2 10" xfId="7675"/>
    <cellStyle name="Millares 4 2 10 2" xfId="1118"/>
    <cellStyle name="Millares 4 2 11" xfId="50118"/>
    <cellStyle name="Millares 4 2 12" xfId="47703"/>
    <cellStyle name="Millares 4 2 2" xfId="3231"/>
    <cellStyle name="Millares 4 2 3" xfId="34948"/>
    <cellStyle name="Millares 4 2 3 2" xfId="28132"/>
    <cellStyle name="Millares 4 2 3 3" xfId="15126"/>
    <cellStyle name="Millares 4 2 3 4" xfId="42361"/>
    <cellStyle name="Millares 4 2 3 5" xfId="39278"/>
    <cellStyle name="Millares 4 2 3 6" xfId="24553"/>
    <cellStyle name="Millares 4 2 3 7" xfId="3086"/>
    <cellStyle name="Millares 4 2 3 8" xfId="47260"/>
    <cellStyle name="Millares 4 2 4" xfId="137"/>
    <cellStyle name="Millares 4 2 5" xfId="40023"/>
    <cellStyle name="Millares 4 2 6" xfId="22267"/>
    <cellStyle name="Millares 4 2 6 2" xfId="31711"/>
    <cellStyle name="Millares 4 2 7" xfId="44917"/>
    <cellStyle name="Millares 4 2 7 2" xfId="30331"/>
    <cellStyle name="Millares 4 2 8" xfId="47521"/>
    <cellStyle name="Millares 4 2 8 2" xfId="29239"/>
    <cellStyle name="Millares 4 2 9" xfId="5421"/>
    <cellStyle name="Millares 4 2 9 2" xfId="44528"/>
    <cellStyle name="Millares 4 3" xfId="14479"/>
    <cellStyle name="Millares 4 3 2" xfId="29439"/>
    <cellStyle name="Millares 4 3 3" xfId="35299"/>
    <cellStyle name="Millares 4 4" xfId="13757"/>
    <cellStyle name="Millares 4 4 2" xfId="11704"/>
    <cellStyle name="Millares 4 5" xfId="46235"/>
    <cellStyle name="Millares 4 5 2" xfId="2404"/>
    <cellStyle name="Millares 4 6" xfId="9063"/>
    <cellStyle name="Millares 4 6 2" xfId="229"/>
    <cellStyle name="Millares 4 7" xfId="5837"/>
    <cellStyle name="Millares 4 7 2" xfId="52630"/>
    <cellStyle name="Millares 4 8" xfId="50462"/>
    <cellStyle name="Millares 4 8 2" xfId="439"/>
    <cellStyle name="Millares 4 9" xfId="30434"/>
    <cellStyle name="Millares 40" xfId="50972"/>
    <cellStyle name="Millares 41" xfId="12411"/>
    <cellStyle name="Millares 42" xfId="39400"/>
    <cellStyle name="Millares 43" xfId="9853"/>
    <cellStyle name="Millares 44" xfId="39605"/>
    <cellStyle name="Millares 45" xfId="52148"/>
    <cellStyle name="Millares 46" xfId="1752"/>
    <cellStyle name="Millares 47" xfId="30497"/>
    <cellStyle name="Millares 48" xfId="16760"/>
    <cellStyle name="Millares 49" xfId="44148"/>
    <cellStyle name="Millares 5" xfId="36571"/>
    <cellStyle name="Millares 5 2" xfId="18593"/>
    <cellStyle name="Millares 5 2 2" xfId="2436"/>
    <cellStyle name="Millares 5 2 3" xfId="28526"/>
    <cellStyle name="Millares 5 3" xfId="22724"/>
    <cellStyle name="Millares 5 3 2" xfId="41020"/>
    <cellStyle name="Millares 5 4" xfId="7529"/>
    <cellStyle name="Millares 5 5" xfId="41092"/>
    <cellStyle name="Millares 5 6" xfId="7119"/>
    <cellStyle name="Millares 5 7" xfId="26462"/>
    <cellStyle name="Millares 5 8" xfId="44716"/>
    <cellStyle name="Millares 5 9" xfId="6445"/>
    <cellStyle name="Millares 50" xfId="45356"/>
    <cellStyle name="Millares 51" xfId="24908"/>
    <cellStyle name="Millares 52" xfId="268"/>
    <cellStyle name="Millares 59" xfId="32760"/>
    <cellStyle name="Millares 59 2" xfId="51397"/>
    <cellStyle name="Millares 6" xfId="35961"/>
    <cellStyle name="Millares 6 2" xfId="18657"/>
    <cellStyle name="Millares 6 2 2" xfId="1866"/>
    <cellStyle name="Millares 6 2 3" xfId="26855"/>
    <cellStyle name="Millares 6 3" xfId="2720"/>
    <cellStyle name="Millares 6 3 2" xfId="5577"/>
    <cellStyle name="Millares 6 4" xfId="14911"/>
    <cellStyle name="Millares 6 5" xfId="22"/>
    <cellStyle name="Millares 6 6" xfId="23485"/>
    <cellStyle name="Millares 6 7" xfId="913"/>
    <cellStyle name="Millares 60" xfId="36615"/>
    <cellStyle name="Millares 60 2" xfId="25483"/>
    <cellStyle name="Millares 61" xfId="1187"/>
    <cellStyle name="Millares 61 2" xfId="19907"/>
    <cellStyle name="Millares 61 3" xfId="327"/>
    <cellStyle name="Millares 62" xfId="35337"/>
    <cellStyle name="Millares 62 2" xfId="377"/>
    <cellStyle name="Millares 63" xfId="38859"/>
    <cellStyle name="Millares 63 2" xfId="31540"/>
    <cellStyle name="Millares 64" xfId="8825"/>
    <cellStyle name="Millares 64 2" xfId="37970"/>
    <cellStyle name="Millares 65" xfId="24054"/>
    <cellStyle name="Millares 65 2" xfId="23746"/>
    <cellStyle name="Millares 66" xfId="37693"/>
    <cellStyle name="Millares 66 2" xfId="39037"/>
    <cellStyle name="Millares 67" xfId="14959"/>
    <cellStyle name="Millares 67 2" xfId="1126"/>
    <cellStyle name="Millares 68" xfId="51788"/>
    <cellStyle name="Millares 68 2" xfId="52144"/>
    <cellStyle name="Millares 69" xfId="28686"/>
    <cellStyle name="Millares 69 2" xfId="42147"/>
    <cellStyle name="Millares 7" xfId="17117"/>
    <cellStyle name="Millares 7 2" xfId="40859"/>
    <cellStyle name="Millares 7 2 2" xfId="46741"/>
    <cellStyle name="Millares 7 2 3" xfId="48202"/>
    <cellStyle name="Millares 7 3" xfId="47113"/>
    <cellStyle name="Millares 7 3 2" xfId="43249"/>
    <cellStyle name="Millares 7 4" xfId="3585"/>
    <cellStyle name="Millares 7 5" xfId="20110"/>
    <cellStyle name="Millares 7 6" xfId="50354"/>
    <cellStyle name="Millares 7 7" xfId="8015"/>
    <cellStyle name="Millares 7 8" xfId="21582"/>
    <cellStyle name="Millares 7 9" xfId="20061"/>
    <cellStyle name="Millares 70" xfId="27099"/>
    <cellStyle name="Millares 70 2" xfId="21937"/>
    <cellStyle name="Millares 71" xfId="8234"/>
    <cellStyle name="Millares 71 2" xfId="11678"/>
    <cellStyle name="Millares 72" xfId="40529"/>
    <cellStyle name="Millares 72 2" xfId="23587"/>
    <cellStyle name="Millares 73" xfId="34130"/>
    <cellStyle name="Millares 73 2" xfId="32625"/>
    <cellStyle name="Millares 74" xfId="27988"/>
    <cellStyle name="Millares 74 2" xfId="7282"/>
    <cellStyle name="Millares 75" xfId="7162"/>
    <cellStyle name="Millares 75 2" xfId="11663"/>
    <cellStyle name="Millares 76" xfId="53193"/>
    <cellStyle name="Millares 76 2" xfId="49176"/>
    <cellStyle name="Millares 77" xfId="18761"/>
    <cellStyle name="Millares 77 2" xfId="13644"/>
    <cellStyle name="Millares 78" xfId="31553"/>
    <cellStyle name="Millares 78 2" xfId="19998"/>
    <cellStyle name="Millares 79" xfId="21223"/>
    <cellStyle name="Millares 79 2" xfId="11794"/>
    <cellStyle name="Millares 8" xfId="24748"/>
    <cellStyle name="Millares 8 2" xfId="45381"/>
    <cellStyle name="Millares 8 2 2" xfId="436"/>
    <cellStyle name="Millares 8 2 3" xfId="19513"/>
    <cellStyle name="Millares 8 3" xfId="17832"/>
    <cellStyle name="Millares 8 3 2" xfId="44350"/>
    <cellStyle name="Millares 8 4" xfId="49586"/>
    <cellStyle name="Millares 8 5" xfId="17204"/>
    <cellStyle name="Millares 8 6" xfId="25888"/>
    <cellStyle name="Millares 8 7" xfId="11182"/>
    <cellStyle name="Millares 8 8" xfId="46326"/>
    <cellStyle name="Millares 8 9" xfId="27001"/>
    <cellStyle name="Millares 80" xfId="40140"/>
    <cellStyle name="Millares 80 2" xfId="32732"/>
    <cellStyle name="Millares 81" xfId="49209"/>
    <cellStyle name="Millares 81 2" xfId="34764"/>
    <cellStyle name="Millares 82" xfId="2922"/>
    <cellStyle name="Millares 82 2" xfId="29844"/>
    <cellStyle name="Millares 83" xfId="39969"/>
    <cellStyle name="Millares 83 2" xfId="51001"/>
    <cellStyle name="Millares 84" xfId="46036"/>
    <cellStyle name="Millares 84 2" xfId="45748"/>
    <cellStyle name="Millares 85" xfId="39382"/>
    <cellStyle name="Millares 85 2" xfId="19143"/>
    <cellStyle name="Millares 86" xfId="35550"/>
    <cellStyle name="Millares 86 2" xfId="12801"/>
    <cellStyle name="Millares 87" xfId="468"/>
    <cellStyle name="Millares 88" xfId="1782"/>
    <cellStyle name="Millares 89" xfId="50939"/>
    <cellStyle name="Millares 9" xfId="32976"/>
    <cellStyle name="Millares 9 2" xfId="15180"/>
    <cellStyle name="Millares 9 3" xfId="33122"/>
    <cellStyle name="Millares 9 4" xfId="50762"/>
    <cellStyle name="Millares 90" xfId="50860"/>
    <cellStyle name="Millares 91" xfId="26819"/>
    <cellStyle name="Millares 92" xfId="34976"/>
    <cellStyle name="Millares 93" xfId="14582"/>
    <cellStyle name="Millares 94" xfId="53225"/>
    <cellStyle name="Millares 95" xfId="3175"/>
    <cellStyle name="Millares 96" xfId="4315"/>
    <cellStyle name="Millares 97" xfId="41037"/>
    <cellStyle name="Millares 98" xfId="51837"/>
    <cellStyle name="Millares 99" xfId="15565"/>
    <cellStyle name="Milliers [0]_4th QTR Costs Variances" xfId="6198"/>
    <cellStyle name="Milliers_4th QTR Costs Variances" xfId="7272"/>
    <cellStyle name="Million" xfId="3337"/>
    <cellStyle name="Million 2" xfId="7957"/>
    <cellStyle name="Million 3" xfId="41824"/>
    <cellStyle name="Mills" xfId="44420"/>
    <cellStyle name="Mills 10" xfId="37180"/>
    <cellStyle name="Mills 2" xfId="4987"/>
    <cellStyle name="Mills 2 2" xfId="2435"/>
    <cellStyle name="Mills 2 2 2" xfId="22742"/>
    <cellStyle name="Mills 2 2 3" xfId="24772"/>
    <cellStyle name="Mills 2 3" xfId="46975"/>
    <cellStyle name="Mills 2 3 2" xfId="27704"/>
    <cellStyle name="Mills 2 3 3" xfId="6084"/>
    <cellStyle name="Mills 2 4" xfId="34431"/>
    <cellStyle name="Mills 2 4 2" xfId="46286"/>
    <cellStyle name="Mills 2 4 3" xfId="27930"/>
    <cellStyle name="Mills 2 5" xfId="22738"/>
    <cellStyle name="Mills 2 6" xfId="37980"/>
    <cellStyle name="Mills 2_Penasquito - Sulphide" xfId="10090"/>
    <cellStyle name="Mills 3" xfId="27270"/>
    <cellStyle name="Mills 3 2" xfId="34748"/>
    <cellStyle name="Mills 3 2 2" xfId="13506"/>
    <cellStyle name="Mills 3 2 3" xfId="15343"/>
    <cellStyle name="Mills 3 3" xfId="44749"/>
    <cellStyle name="Mills 3 3 2" xfId="24933"/>
    <cellStyle name="Mills 3 3 3" xfId="6691"/>
    <cellStyle name="Mills 3 4" xfId="44636"/>
    <cellStyle name="Mills 3 4 2" xfId="19611"/>
    <cellStyle name="Mills 3 4 3" xfId="23790"/>
    <cellStyle name="Mills 3 5" xfId="44955"/>
    <cellStyle name="Mills 3 6" xfId="25876"/>
    <cellStyle name="Mills 3_Penasquito - Sulphide" xfId="52103"/>
    <cellStyle name="Mills 4" xfId="24967"/>
    <cellStyle name="Mills 4 2" xfId="23759"/>
    <cellStyle name="Mills 4 3" xfId="47080"/>
    <cellStyle name="Mills 5" xfId="34555"/>
    <cellStyle name="Mills 5 2" xfId="39554"/>
    <cellStyle name="Mills 5 3" xfId="22648"/>
    <cellStyle name="Mills 6" xfId="24898"/>
    <cellStyle name="Mills 6 2" xfId="14136"/>
    <cellStyle name="Mills 6 3" xfId="50483"/>
    <cellStyle name="Mills 7" xfId="32671"/>
    <cellStyle name="Mills 8" xfId="21681"/>
    <cellStyle name="Mills 9" xfId="22595"/>
    <cellStyle name="Mills_Marlin" xfId="19933"/>
    <cellStyle name="ml" xfId="1286"/>
    <cellStyle name="ml 2" xfId="49726"/>
    <cellStyle name="ml 3" xfId="19416"/>
    <cellStyle name="MLComma0" xfId="10025"/>
    <cellStyle name="MLPercent0" xfId="44807"/>
    <cellStyle name="MMs1Place" xfId="19857"/>
    <cellStyle name="MMs1Place 2" xfId="19405"/>
    <cellStyle name="MMs1Place 3" xfId="4701"/>
    <cellStyle name="MMs2Places" xfId="41047"/>
    <cellStyle name="MMs2Places 2" xfId="29147"/>
    <cellStyle name="MMs2Places 3" xfId="32687"/>
    <cellStyle name="mo" xfId="18507"/>
    <cellStyle name="mo 2" xfId="20537"/>
    <cellStyle name="mo 3" xfId="12600"/>
    <cellStyle name="mo end" xfId="11489"/>
    <cellStyle name="mo end 2" xfId="44112"/>
    <cellStyle name="mo end 3" xfId="50618"/>
    <cellStyle name="mo_Cash Cost Real vrs. Budget" xfId="9353"/>
    <cellStyle name="MODELO-1" xfId="38041"/>
    <cellStyle name="MODELO-1 2" xfId="41539"/>
    <cellStyle name="MODELO-1 3" xfId="18233"/>
    <cellStyle name="Moeda [0]_MATSUBCAJ" xfId="13671"/>
    <cellStyle name="Moeda_Impostos IV" xfId="39335"/>
    <cellStyle name="Moneda [0] 2" xfId="288"/>
    <cellStyle name="Moneda 2" xfId="29495"/>
    <cellStyle name="Moneda 2 2" xfId="43022"/>
    <cellStyle name="Moneda 2 2 2" xfId="51357"/>
    <cellStyle name="Moneda 2 2 3" xfId="33226"/>
    <cellStyle name="Moneda 2 2 4" xfId="26100"/>
    <cellStyle name="Moneda 2 3" xfId="49333"/>
    <cellStyle name="Moneda 2 3 2" xfId="17580"/>
    <cellStyle name="Moneda 2 3 3" xfId="50904"/>
    <cellStyle name="Moneda 2 4" xfId="10224"/>
    <cellStyle name="Moneda 2 5" xfId="24891"/>
    <cellStyle name="Moneda 2 6" xfId="47964"/>
    <cellStyle name="Moneda 2 7" xfId="23704"/>
    <cellStyle name="Moneda 2_1) Waterfall Graph OPEX Plant" xfId="42066"/>
    <cellStyle name="Moneda 3" xfId="10726"/>
    <cellStyle name="Moneda 3 2" xfId="15419"/>
    <cellStyle name="Moneda 3 3" xfId="15485"/>
    <cellStyle name="Moneda 3 4" xfId="40017"/>
    <cellStyle name="Moneda 4" xfId="3727"/>
    <cellStyle name="Moneda 4 2" xfId="817"/>
    <cellStyle name="Moneda 4 3" xfId="23762"/>
    <cellStyle name="Moneda 4 4" xfId="9585"/>
    <cellStyle name="Moneda 5" xfId="702"/>
    <cellStyle name="Moneda 5 2" xfId="1091"/>
    <cellStyle name="Moneda 5 3" xfId="41913"/>
    <cellStyle name="Moneda 6" xfId="49185"/>
    <cellStyle name="Moneda 6 2" xfId="3343"/>
    <cellStyle name="Moneda 6 3" xfId="36495"/>
    <cellStyle name="Moneda 7" xfId="47751"/>
    <cellStyle name="Moneda 7 2" xfId="12537"/>
    <cellStyle name="Moneda 7 3" xfId="33371"/>
    <cellStyle name="Moneda 8" xfId="50452"/>
    <cellStyle name="Moneda 8 2" xfId="12481"/>
    <cellStyle name="Moneda 8 3" xfId="38254"/>
    <cellStyle name="Moneda0" xfId="35364"/>
    <cellStyle name="Moneda0 2" xfId="47717"/>
    <cellStyle name="Moneda0 3" xfId="515"/>
    <cellStyle name="Moneta - Estilo1" xfId="32985"/>
    <cellStyle name="Moneta - Modelo2" xfId="7495"/>
    <cellStyle name="Moneta - Modelo4" xfId="24613"/>
    <cellStyle name="Monétaire [0]_4th QTR Costs Variances" xfId="43109"/>
    <cellStyle name="Monétaire_4th QTR Costs Variances" xfId="43884"/>
    <cellStyle name="Monetario" xfId="31511"/>
    <cellStyle name="Monetario 10" xfId="39"/>
    <cellStyle name="Monetario 10 2" xfId="14527"/>
    <cellStyle name="Monetario 10 3" xfId="12085"/>
    <cellStyle name="Monetario 10 4" xfId="15062"/>
    <cellStyle name="Monetario 11" xfId="40750"/>
    <cellStyle name="Monetario 11 2" xfId="3098"/>
    <cellStyle name="Monetario 11 3" xfId="22762"/>
    <cellStyle name="Monetario 11 4" xfId="16232"/>
    <cellStyle name="Monetario 12" xfId="37775"/>
    <cellStyle name="Monetario 12 2" xfId="38287"/>
    <cellStyle name="Monetario 12 3" xfId="23681"/>
    <cellStyle name="Monetario 12 4" xfId="29248"/>
    <cellStyle name="Monetario 13" xfId="35073"/>
    <cellStyle name="Monetario 14" xfId="7360"/>
    <cellStyle name="Monetario 2" xfId="33947"/>
    <cellStyle name="Monetario 2 2" xfId="21629"/>
    <cellStyle name="Monetario 2 3" xfId="1595"/>
    <cellStyle name="Monetario 2 4" xfId="49312"/>
    <cellStyle name="Monetario 3" xfId="18386"/>
    <cellStyle name="Monetario 3 2" xfId="21266"/>
    <cellStyle name="Monetario 3 3" xfId="44462"/>
    <cellStyle name="Monetario 3 4" xfId="48133"/>
    <cellStyle name="Monetario 4" xfId="49379"/>
    <cellStyle name="Monetario 4 2" xfId="51340"/>
    <cellStyle name="Monetario 4 3" xfId="35485"/>
    <cellStyle name="Monetario 4 4" xfId="33645"/>
    <cellStyle name="Monetario 5" xfId="37381"/>
    <cellStyle name="Monetario 5 2" xfId="30190"/>
    <cellStyle name="Monetario 5 3" xfId="28358"/>
    <cellStyle name="Monetario 5 4" xfId="36634"/>
    <cellStyle name="Monetario 6" xfId="36979"/>
    <cellStyle name="Monetario 6 2" xfId="52786"/>
    <cellStyle name="Monetario 6 3" xfId="40622"/>
    <cellStyle name="Monetario 6 4" xfId="25513"/>
    <cellStyle name="Monetario 7" xfId="7453"/>
    <cellStyle name="Monetario 7 2" xfId="14618"/>
    <cellStyle name="Monetario 7 3" xfId="23450"/>
    <cellStyle name="Monetario 7 4" xfId="957"/>
    <cellStyle name="Monetario 8" xfId="33410"/>
    <cellStyle name="Monetario 8 2" xfId="33399"/>
    <cellStyle name="Monetario 8 3" xfId="32026"/>
    <cellStyle name="Monetario 8 4" xfId="4053"/>
    <cellStyle name="Monetario 9" xfId="1189"/>
    <cellStyle name="Monetario 9 2" xfId="51693"/>
    <cellStyle name="Monetario 9 3" xfId="27923"/>
    <cellStyle name="Monetario 9 4" xfId="25844"/>
    <cellStyle name="Monetario_Cash Cost Real vrs. Budget" xfId="6209"/>
    <cellStyle name="Monetario0" xfId="10810"/>
    <cellStyle name="Monetario0 10" xfId="15268"/>
    <cellStyle name="Monetario0 10 2" xfId="22217"/>
    <cellStyle name="Monetario0 10 3" xfId="51639"/>
    <cellStyle name="Monetario0 10 4" xfId="5167"/>
    <cellStyle name="Monetario0 11" xfId="41223"/>
    <cellStyle name="Monetario0 11 2" xfId="4324"/>
    <cellStyle name="Monetario0 11 3" xfId="18942"/>
    <cellStyle name="Monetario0 11 4" xfId="25769"/>
    <cellStyle name="Monetario0 12" xfId="36663"/>
    <cellStyle name="Monetario0 12 2" xfId="13335"/>
    <cellStyle name="Monetario0 12 3" xfId="4118"/>
    <cellStyle name="Monetario0 12 4" xfId="26248"/>
    <cellStyle name="Monetario0 13" xfId="17949"/>
    <cellStyle name="Monetario0 14" xfId="40771"/>
    <cellStyle name="Monetario0 2" xfId="5422"/>
    <cellStyle name="Monetario0 2 2" xfId="34878"/>
    <cellStyle name="Monetario0 2 2 2" xfId="51995"/>
    <cellStyle name="Monetario0 2 2 3" xfId="40730"/>
    <cellStyle name="Monetario0 2 2 4" xfId="3266"/>
    <cellStyle name="Monetario0 2 3" xfId="20761"/>
    <cellStyle name="Monetario0 2 4" xfId="51279"/>
    <cellStyle name="Monetario0 2 5" xfId="50698"/>
    <cellStyle name="Monetario0 2_Cash Cost Real vrs. Budget" xfId="15985"/>
    <cellStyle name="Monetario0 3" xfId="10849"/>
    <cellStyle name="Monetario0 3 2" xfId="24883"/>
    <cellStyle name="Monetario0 3 2 2" xfId="19339"/>
    <cellStyle name="Monetario0 3 2 3" xfId="41229"/>
    <cellStyle name="Monetario0 3 2 4" xfId="7965"/>
    <cellStyle name="Monetario0 3 3" xfId="34620"/>
    <cellStyle name="Monetario0 3 4" xfId="51061"/>
    <cellStyle name="Monetario0 3 5" xfId="32547"/>
    <cellStyle name="Monetario0 3_Cash Cost Real vrs. Budget" xfId="15661"/>
    <cellStyle name="Monetario0 4" xfId="30545"/>
    <cellStyle name="Monetario0 4 2" xfId="30853"/>
    <cellStyle name="Monetario0 4 3" xfId="20449"/>
    <cellStyle name="Monetario0 4 4" xfId="21656"/>
    <cellStyle name="Monetario0 5" xfId="48766"/>
    <cellStyle name="Monetario0 5 2" xfId="5079"/>
    <cellStyle name="Monetario0 5 3" xfId="48680"/>
    <cellStyle name="Monetario0 5 4" xfId="10566"/>
    <cellStyle name="Monetario0 6" xfId="46966"/>
    <cellStyle name="Monetario0 6 2" xfId="38490"/>
    <cellStyle name="Monetario0 6 3" xfId="3415"/>
    <cellStyle name="Monetario0 6 4" xfId="42537"/>
    <cellStyle name="Monetario0 7" xfId="11318"/>
    <cellStyle name="Monetario0 7 2" xfId="40327"/>
    <cellStyle name="Monetario0 7 3" xfId="23309"/>
    <cellStyle name="Monetario0 7 4" xfId="35676"/>
    <cellStyle name="Monetario0 8" xfId="14733"/>
    <cellStyle name="Monetario0 8 2" xfId="7934"/>
    <cellStyle name="Monetario0 8 3" xfId="27787"/>
    <cellStyle name="Monetario0 8 4" xfId="28685"/>
    <cellStyle name="Monetario0 9" xfId="31647"/>
    <cellStyle name="Monetario0 9 2" xfId="15775"/>
    <cellStyle name="Monetario0 9 3" xfId="21594"/>
    <cellStyle name="Monetario0 9 4" xfId="1348"/>
    <cellStyle name="Monetario0_Cash Cost Real vrs. Budget" xfId="30209"/>
    <cellStyle name="Month" xfId="9410"/>
    <cellStyle name="Monthly" xfId="36478"/>
    <cellStyle name="Months" xfId="33393"/>
    <cellStyle name="MonthYear" xfId="1954"/>
    <cellStyle name="MonthYear 10" xfId="14159"/>
    <cellStyle name="MonthYear 10 2" xfId="12256"/>
    <cellStyle name="MonthYear 10 3" xfId="49930"/>
    <cellStyle name="MonthYear 11" xfId="18165"/>
    <cellStyle name="MonthYear 11 2" xfId="19020"/>
    <cellStyle name="MonthYear 11 3" xfId="12156"/>
    <cellStyle name="MonthYear 12" xfId="47209"/>
    <cellStyle name="MonthYear 12 2" xfId="51553"/>
    <cellStyle name="MonthYear 12 3" xfId="25517"/>
    <cellStyle name="MonthYear 13" xfId="19240"/>
    <cellStyle name="MonthYear 14" xfId="22204"/>
    <cellStyle name="MonthYear 2" xfId="25670"/>
    <cellStyle name="MonthYear 2 2" xfId="45758"/>
    <cellStyle name="MonthYear 2 2 2" xfId="25702"/>
    <cellStyle name="MonthYear 2 2 3" xfId="2888"/>
    <cellStyle name="MonthYear 2 3" xfId="35397"/>
    <cellStyle name="MonthYear 2 3 2" xfId="22247"/>
    <cellStyle name="MonthYear 2 3 3" xfId="31626"/>
    <cellStyle name="MonthYear 2 4" xfId="34957"/>
    <cellStyle name="MonthYear 2 5" xfId="40306"/>
    <cellStyle name="MonthYear 3" xfId="37444"/>
    <cellStyle name="MonthYear 3 2" xfId="24840"/>
    <cellStyle name="MonthYear 3 3" xfId="42236"/>
    <cellStyle name="MonthYear 4" xfId="27160"/>
    <cellStyle name="MonthYear 4 2" xfId="51704"/>
    <cellStyle name="MonthYear 4 3" xfId="34481"/>
    <cellStyle name="MonthYear 5" xfId="8179"/>
    <cellStyle name="MonthYear 5 2" xfId="17452"/>
    <cellStyle name="MonthYear 5 3" xfId="46558"/>
    <cellStyle name="MonthYear 6" xfId="28346"/>
    <cellStyle name="MonthYear 6 2" xfId="17416"/>
    <cellStyle name="MonthYear 6 3" xfId="42483"/>
    <cellStyle name="MonthYear 7" xfId="11818"/>
    <cellStyle name="MonthYear 7 2" xfId="36867"/>
    <cellStyle name="MonthYear 7 3" xfId="19629"/>
    <cellStyle name="MonthYear 8" xfId="18842"/>
    <cellStyle name="MonthYear 8 2" xfId="36311"/>
    <cellStyle name="MonthYear 8 3" xfId="4586"/>
    <cellStyle name="MonthYear 9" xfId="35069"/>
    <cellStyle name="MonthYear 9 2" xfId="20153"/>
    <cellStyle name="MonthYear 9 3" xfId="38774"/>
    <cellStyle name="MonthYear_Cash Cost Real vrs. Budget" xfId="1307"/>
    <cellStyle name="MPHeading" xfId="43296"/>
    <cellStyle name="MPHeading 2" xfId="37722"/>
    <cellStyle name="MPHeading 2 2" xfId="32538"/>
    <cellStyle name="MPHeading 2 3" xfId="38480"/>
    <cellStyle name="MPHeading 3" xfId="14898"/>
    <cellStyle name="MPHeading 3 2" xfId="20837"/>
    <cellStyle name="MPHeading 3 3" xfId="843"/>
    <cellStyle name="MPHeading 4" xfId="5377"/>
    <cellStyle name="MPHeading 4 2" xfId="18218"/>
    <cellStyle name="MPHeading 4 3" xfId="47939"/>
    <cellStyle name="MPHeading 5" xfId="22844"/>
    <cellStyle name="MPHeading 6" xfId="20940"/>
    <cellStyle name="MPHeading_Marlin" xfId="40857"/>
    <cellStyle name="Mult" xfId="13758"/>
    <cellStyle name="Mult No x" xfId="4850"/>
    <cellStyle name="Mult No x 2" xfId="36347"/>
    <cellStyle name="Mult No x 2 2" xfId="24366"/>
    <cellStyle name="Mult With x" xfId="17783"/>
    <cellStyle name="Mult With x 2" xfId="44094"/>
    <cellStyle name="Mult With x 2 2" xfId="46537"/>
    <cellStyle name="Multiple" xfId="48722"/>
    <cellStyle name="Multiple (no x)" xfId="34611"/>
    <cellStyle name="Multiple (x)" xfId="37432"/>
    <cellStyle name="Multiple 10" xfId="41958"/>
    <cellStyle name="Multiple 11" xfId="24096"/>
    <cellStyle name="Multiple 2" xfId="32721"/>
    <cellStyle name="Multiple 2 2" xfId="34636"/>
    <cellStyle name="Multiple 2 3" xfId="44566"/>
    <cellStyle name="Multiple 2 4" xfId="39932"/>
    <cellStyle name="Multiple 3" xfId="39975"/>
    <cellStyle name="Multiple 3 2" xfId="46264"/>
    <cellStyle name="Multiple 3 3" xfId="45226"/>
    <cellStyle name="Multiple 3 4" xfId="22917"/>
    <cellStyle name="Multiple 4" xfId="42644"/>
    <cellStyle name="Multiple 4 2" xfId="34091"/>
    <cellStyle name="Multiple 4 3" xfId="40356"/>
    <cellStyle name="Multiple 5" xfId="16330"/>
    <cellStyle name="Multiple 6" xfId="50169"/>
    <cellStyle name="Multiple 7" xfId="41896"/>
    <cellStyle name="Multiple 8" xfId="22420"/>
    <cellStyle name="Multiple 9" xfId="884"/>
    <cellStyle name="Multiple_20061120 Holland_template v0.16" xfId="10276"/>
    <cellStyle name="MultipleBelow" xfId="49527"/>
    <cellStyle name="MultipleBelow 2" xfId="52406"/>
    <cellStyle name="MultipleBelow 3" xfId="12015"/>
    <cellStyle name="MultipleOWN" xfId="18346"/>
    <cellStyle name="NA is zero" xfId="32543"/>
    <cellStyle name="Neutral 10" xfId="17591"/>
    <cellStyle name="Neutral 10 2" xfId="25108"/>
    <cellStyle name="Neutral 10 2 2" xfId="3205"/>
    <cellStyle name="Neutral 10 3" xfId="31232"/>
    <cellStyle name="Neutral 10 3 2" xfId="52399"/>
    <cellStyle name="Neutral 10 4" xfId="13571"/>
    <cellStyle name="Neutral 11" xfId="8601"/>
    <cellStyle name="Neutral 11 2" xfId="7404"/>
    <cellStyle name="Neutral 11 2 2" xfId="25537"/>
    <cellStyle name="Neutral 11 3" xfId="26461"/>
    <cellStyle name="Neutral 11 4" xfId="43715"/>
    <cellStyle name="Neutral 11 5" xfId="1224"/>
    <cellStyle name="Neutral 12" xfId="23924"/>
    <cellStyle name="Neutral 12 2" xfId="15847"/>
    <cellStyle name="Neutral 12 3" xfId="5056"/>
    <cellStyle name="Neutral 12 4" xfId="9888"/>
    <cellStyle name="Neutral 12 5" xfId="34025"/>
    <cellStyle name="Neutral 13" xfId="29175"/>
    <cellStyle name="Neutral 13 2" xfId="13552"/>
    <cellStyle name="Neutral 13 3" xfId="23185"/>
    <cellStyle name="Neutral 13 4" xfId="30873"/>
    <cellStyle name="Neutral 14" xfId="34146"/>
    <cellStyle name="Neutral 14 2" xfId="20373"/>
    <cellStyle name="Neutral 14 3" xfId="38729"/>
    <cellStyle name="Neutral 14 4" xfId="27168"/>
    <cellStyle name="Neutral 15" xfId="13913"/>
    <cellStyle name="Neutral 15 2" xfId="28587"/>
    <cellStyle name="Neutral 15 3" xfId="36459"/>
    <cellStyle name="Neutral 15 4" xfId="34540"/>
    <cellStyle name="Neutral 16" xfId="19880"/>
    <cellStyle name="Neutral 16 2" xfId="25767"/>
    <cellStyle name="Neutral 16 3" xfId="28225"/>
    <cellStyle name="Neutral 16 4" xfId="13676"/>
    <cellStyle name="Neutral 17" xfId="7961"/>
    <cellStyle name="Neutral 17 2" xfId="33647"/>
    <cellStyle name="Neutral 17 3" xfId="19918"/>
    <cellStyle name="Neutral 17 4" xfId="28986"/>
    <cellStyle name="Neutral 18" xfId="17165"/>
    <cellStyle name="Neutral 18 2" xfId="53273"/>
    <cellStyle name="Neutral 18 3" xfId="16487"/>
    <cellStyle name="Neutral 18 4" xfId="31222"/>
    <cellStyle name="Neutral 19" xfId="33193"/>
    <cellStyle name="Neutral 19 2" xfId="45004"/>
    <cellStyle name="Neutral 19 3" xfId="43114"/>
    <cellStyle name="Neutral 19 4" xfId="21332"/>
    <cellStyle name="Neutral 2" xfId="38369"/>
    <cellStyle name="Neutral 2 10" xfId="37138"/>
    <cellStyle name="Neutral 2 2" xfId="12912"/>
    <cellStyle name="Neutral 2 2 2" xfId="11200"/>
    <cellStyle name="Neutral 2 3" xfId="42553"/>
    <cellStyle name="Neutral 2 3 2" xfId="19979"/>
    <cellStyle name="Neutral 2 4" xfId="22077"/>
    <cellStyle name="Neutral 2 4 2" xfId="29510"/>
    <cellStyle name="Neutral 2 5" xfId="21214"/>
    <cellStyle name="Neutral 2 6" xfId="6962"/>
    <cellStyle name="Neutral 2 7" xfId="16482"/>
    <cellStyle name="Neutral 2 8" xfId="35132"/>
    <cellStyle name="Neutral 2 9" xfId="31977"/>
    <cellStyle name="Neutral 20" xfId="26542"/>
    <cellStyle name="Neutral 20 2" xfId="49834"/>
    <cellStyle name="Neutral 20 3" xfId="7053"/>
    <cellStyle name="Neutral 20 4" xfId="8680"/>
    <cellStyle name="Neutral 21" xfId="42989"/>
    <cellStyle name="Neutral 21 2" xfId="997"/>
    <cellStyle name="Neutral 21 3" xfId="27223"/>
    <cellStyle name="Neutral 21 4" xfId="33010"/>
    <cellStyle name="Neutral 22" xfId="49424"/>
    <cellStyle name="Neutral 22 2" xfId="28634"/>
    <cellStyle name="Neutral 22 3" xfId="48358"/>
    <cellStyle name="Neutral 22 4" xfId="25751"/>
    <cellStyle name="Neutral 23" xfId="19259"/>
    <cellStyle name="Neutral 23 2" xfId="35937"/>
    <cellStyle name="Neutral 23 3" xfId="29569"/>
    <cellStyle name="Neutral 24" xfId="45566"/>
    <cellStyle name="Neutral 24 2" xfId="9697"/>
    <cellStyle name="Neutral 24 3" xfId="5492"/>
    <cellStyle name="Neutral 25" xfId="27784"/>
    <cellStyle name="Neutral 25 2" xfId="44642"/>
    <cellStyle name="Neutral 25 3" xfId="11962"/>
    <cellStyle name="Neutral 26" xfId="48585"/>
    <cellStyle name="Neutral 26 2" xfId="41193"/>
    <cellStyle name="Neutral 26 3" xfId="34672"/>
    <cellStyle name="Neutral 27" xfId="27800"/>
    <cellStyle name="Neutral 27 2" xfId="23307"/>
    <cellStyle name="Neutral 27 3" xfId="47165"/>
    <cellStyle name="Neutral 28" xfId="52180"/>
    <cellStyle name="Neutral 28 2" xfId="8711"/>
    <cellStyle name="Neutral 28 3" xfId="40499"/>
    <cellStyle name="Neutral 29" xfId="13487"/>
    <cellStyle name="Neutral 29 2" xfId="4544"/>
    <cellStyle name="Neutral 29 3" xfId="27251"/>
    <cellStyle name="Neutral 3" xfId="15395"/>
    <cellStyle name="Neutral 3 2" xfId="2407"/>
    <cellStyle name="Neutral 3 3" xfId="47606"/>
    <cellStyle name="Neutral 3 4" xfId="11174"/>
    <cellStyle name="Neutral 3 5" xfId="44186"/>
    <cellStyle name="Neutral 30" xfId="14128"/>
    <cellStyle name="Neutral 30 2" xfId="43586"/>
    <cellStyle name="Neutral 30 3" xfId="51153"/>
    <cellStyle name="Neutral 31" xfId="19061"/>
    <cellStyle name="Neutral 31 2" xfId="20546"/>
    <cellStyle name="Neutral 31 3" xfId="43678"/>
    <cellStyle name="Neutral 32" xfId="2150"/>
    <cellStyle name="Neutral 32 2" xfId="37179"/>
    <cellStyle name="Neutral 32 3" xfId="7670"/>
    <cellStyle name="Neutral 33" xfId="50312"/>
    <cellStyle name="Neutral 33 2" xfId="26613"/>
    <cellStyle name="Neutral 33 3" xfId="12676"/>
    <cellStyle name="Neutral 34" xfId="8645"/>
    <cellStyle name="Neutral 34 2" xfId="25301"/>
    <cellStyle name="Neutral 34 3" xfId="52952"/>
    <cellStyle name="Neutral 35" xfId="51147"/>
    <cellStyle name="Neutral 35 2" xfId="4386"/>
    <cellStyle name="Neutral 35 3" xfId="19002"/>
    <cellStyle name="Neutral 36" xfId="39861"/>
    <cellStyle name="Neutral 36 2" xfId="26005"/>
    <cellStyle name="Neutral 36 3" xfId="31254"/>
    <cellStyle name="Neutral 37" xfId="20629"/>
    <cellStyle name="Neutral 37 2" xfId="42834"/>
    <cellStyle name="Neutral 37 3" xfId="9573"/>
    <cellStyle name="Neutral 38" xfId="21832"/>
    <cellStyle name="Neutral 38 2" xfId="41977"/>
    <cellStyle name="Neutral 38 3" xfId="11238"/>
    <cellStyle name="Neutral 39" xfId="41988"/>
    <cellStyle name="Neutral 39 2" xfId="46395"/>
    <cellStyle name="Neutral 39 3" xfId="45832"/>
    <cellStyle name="Neutral 4" xfId="20739"/>
    <cellStyle name="Neutral 4 2" xfId="44722"/>
    <cellStyle name="Neutral 4 3" xfId="19006"/>
    <cellStyle name="Neutral 4 4" xfId="25929"/>
    <cellStyle name="Neutral 4 5" xfId="6509"/>
    <cellStyle name="Neutral 40" xfId="12932"/>
    <cellStyle name="Neutral 40 2" xfId="7892"/>
    <cellStyle name="Neutral 40 3" xfId="51434"/>
    <cellStyle name="Neutral 41" xfId="2206"/>
    <cellStyle name="Neutral 41 2" xfId="8567"/>
    <cellStyle name="Neutral 41 3" xfId="2591"/>
    <cellStyle name="Neutral 42" xfId="12683"/>
    <cellStyle name="Neutral 42 2" xfId="18434"/>
    <cellStyle name="Neutral 42 3" xfId="41292"/>
    <cellStyle name="Neutral 43" xfId="6475"/>
    <cellStyle name="Neutral 43 2" xfId="10292"/>
    <cellStyle name="Neutral 43 3" xfId="19651"/>
    <cellStyle name="Neutral 44" xfId="29205"/>
    <cellStyle name="Neutral 44 2" xfId="20250"/>
    <cellStyle name="Neutral 44 3" xfId="12499"/>
    <cellStyle name="Neutral 45" xfId="49665"/>
    <cellStyle name="Neutral 45 2" xfId="43060"/>
    <cellStyle name="Neutral 45 3" xfId="51353"/>
    <cellStyle name="Neutral 46" xfId="11018"/>
    <cellStyle name="Neutral 46 2" xfId="11723"/>
    <cellStyle name="Neutral 46 3" xfId="43197"/>
    <cellStyle name="Neutral 47" xfId="52094"/>
    <cellStyle name="Neutral 47 2" xfId="28858"/>
    <cellStyle name="Neutral 47 3" xfId="48219"/>
    <cellStyle name="Neutral 48" xfId="46662"/>
    <cellStyle name="Neutral 48 2" xfId="52512"/>
    <cellStyle name="Neutral 48 3" xfId="5301"/>
    <cellStyle name="Neutral 49" xfId="46519"/>
    <cellStyle name="Neutral 49 2" xfId="26035"/>
    <cellStyle name="Neutral 49 3" xfId="48571"/>
    <cellStyle name="Neutral 5" xfId="40039"/>
    <cellStyle name="Neutral 5 2" xfId="19518"/>
    <cellStyle name="Neutral 5 3" xfId="46616"/>
    <cellStyle name="Neutral 5 4" xfId="14785"/>
    <cellStyle name="Neutral 5 5" xfId="2363"/>
    <cellStyle name="Neutral 50" xfId="27625"/>
    <cellStyle name="Neutral 50 2" xfId="51960"/>
    <cellStyle name="Neutral 50 3" xfId="52677"/>
    <cellStyle name="Neutral 51" xfId="35489"/>
    <cellStyle name="Neutral 51 2" xfId="46538"/>
    <cellStyle name="Neutral 51 3" xfId="23335"/>
    <cellStyle name="Neutral 52" xfId="45463"/>
    <cellStyle name="Neutral 52 2" xfId="52378"/>
    <cellStyle name="Neutral 52 3" xfId="46505"/>
    <cellStyle name="Neutral 53" xfId="28669"/>
    <cellStyle name="Neutral 53 2" xfId="14228"/>
    <cellStyle name="Neutral 53 3" xfId="39244"/>
    <cellStyle name="Neutral 54" xfId="8362"/>
    <cellStyle name="Neutral 54 2" xfId="2343"/>
    <cellStyle name="Neutral 54 3" xfId="16493"/>
    <cellStyle name="Neutral 55" xfId="16429"/>
    <cellStyle name="Neutral 55 2" xfId="41369"/>
    <cellStyle name="Neutral 55 3" xfId="30910"/>
    <cellStyle name="Neutral 56" xfId="12314"/>
    <cellStyle name="Neutral 56 2" xfId="27873"/>
    <cellStyle name="Neutral 56 3" xfId="43213"/>
    <cellStyle name="Neutral 57" xfId="47140"/>
    <cellStyle name="Neutral 57 2" xfId="42704"/>
    <cellStyle name="Neutral 57 3" xfId="12075"/>
    <cellStyle name="Neutral 58" xfId="21774"/>
    <cellStyle name="Neutral 58 2" xfId="3123"/>
    <cellStyle name="Neutral 58 3" xfId="12331"/>
    <cellStyle name="Neutral 59" xfId="8246"/>
    <cellStyle name="Neutral 59 2" xfId="23810"/>
    <cellStyle name="Neutral 59 3" xfId="51952"/>
    <cellStyle name="Neutral 6" xfId="34061"/>
    <cellStyle name="Neutral 6 2" xfId="48213"/>
    <cellStyle name="Neutral 6 2 2" xfId="46746"/>
    <cellStyle name="Neutral 6 3" xfId="16663"/>
    <cellStyle name="Neutral 6 3 2" xfId="3396"/>
    <cellStyle name="Neutral 6 4" xfId="35220"/>
    <cellStyle name="Neutral 60" xfId="44987"/>
    <cellStyle name="Neutral 60 2" xfId="23671"/>
    <cellStyle name="Neutral 60 3" xfId="33807"/>
    <cellStyle name="Neutral 61" xfId="19482"/>
    <cellStyle name="Neutral 61 2" xfId="51314"/>
    <cellStyle name="Neutral 61 3" xfId="42503"/>
    <cellStyle name="Neutral 62" xfId="21215"/>
    <cellStyle name="Neutral 62 2" xfId="12395"/>
    <cellStyle name="Neutral 62 3" xfId="34246"/>
    <cellStyle name="Neutral 63" xfId="19342"/>
    <cellStyle name="Neutral 63 2" xfId="46342"/>
    <cellStyle name="Neutral 63 3" xfId="4772"/>
    <cellStyle name="Neutral 64" xfId="13537"/>
    <cellStyle name="Neutral 64 2" xfId="14476"/>
    <cellStyle name="Neutral 64 3" xfId="39548"/>
    <cellStyle name="Neutral 65" xfId="207"/>
    <cellStyle name="Neutral 65 2" xfId="4125"/>
    <cellStyle name="Neutral 65 3" xfId="22506"/>
    <cellStyle name="Neutral 66" xfId="945"/>
    <cellStyle name="Neutral 66 2" xfId="21490"/>
    <cellStyle name="Neutral 66 3" xfId="17811"/>
    <cellStyle name="Neutral 67" xfId="3531"/>
    <cellStyle name="Neutral 67 2" xfId="4042"/>
    <cellStyle name="Neutral 67 3" xfId="35541"/>
    <cellStyle name="Neutral 68" xfId="25195"/>
    <cellStyle name="Neutral 68 2" xfId="9206"/>
    <cellStyle name="Neutral 68 3" xfId="9514"/>
    <cellStyle name="Neutral 69" xfId="49033"/>
    <cellStyle name="Neutral 69 2" xfId="26466"/>
    <cellStyle name="Neutral 69 3" xfId="50918"/>
    <cellStyle name="Neutral 7" xfId="17824"/>
    <cellStyle name="Neutral 7 2" xfId="40625"/>
    <cellStyle name="Neutral 7 2 2" xfId="37366"/>
    <cellStyle name="Neutral 7 3" xfId="25539"/>
    <cellStyle name="Neutral 7 3 2" xfId="1854"/>
    <cellStyle name="Neutral 7 4" xfId="3523"/>
    <cellStyle name="Neutral 70" xfId="32717"/>
    <cellStyle name="Neutral 70 2" xfId="19935"/>
    <cellStyle name="Neutral 70 3" xfId="12903"/>
    <cellStyle name="Neutral 71" xfId="48265"/>
    <cellStyle name="Neutral 71 2" xfId="21549"/>
    <cellStyle name="Neutral 71 3" xfId="38461"/>
    <cellStyle name="Neutral 72" xfId="24268"/>
    <cellStyle name="Neutral 72 2" xfId="15309"/>
    <cellStyle name="Neutral 72 3" xfId="49243"/>
    <cellStyle name="Neutral 73" xfId="43119"/>
    <cellStyle name="Neutral 73 2" xfId="6276"/>
    <cellStyle name="Neutral 73 3" xfId="29400"/>
    <cellStyle name="Neutral 74" xfId="16975"/>
    <cellStyle name="Neutral 74 2" xfId="9782"/>
    <cellStyle name="Neutral 74 3" xfId="31948"/>
    <cellStyle name="Neutral 75" xfId="47941"/>
    <cellStyle name="Neutral 75 2" xfId="50950"/>
    <cellStyle name="Neutral 75 3" xfId="44674"/>
    <cellStyle name="Neutral 76" xfId="32983"/>
    <cellStyle name="Neutral 76 2" xfId="25234"/>
    <cellStyle name="Neutral 76 3" xfId="19994"/>
    <cellStyle name="Neutral 77" xfId="39137"/>
    <cellStyle name="Neutral 77 2" xfId="42357"/>
    <cellStyle name="Neutral 77 3" xfId="26372"/>
    <cellStyle name="Neutral 8" xfId="33115"/>
    <cellStyle name="Neutral 8 2" xfId="10142"/>
    <cellStyle name="Neutral 8 2 2" xfId="12323"/>
    <cellStyle name="Neutral 8 3" xfId="26472"/>
    <cellStyle name="Neutral 8 3 2" xfId="20826"/>
    <cellStyle name="Neutral 8 4" xfId="38777"/>
    <cellStyle name="Neutral 9" xfId="17160"/>
    <cellStyle name="Neutral 9 2" xfId="39135"/>
    <cellStyle name="Neutral 9 2 2" xfId="29664"/>
    <cellStyle name="Neutral 9 3" xfId="29973"/>
    <cellStyle name="Neutral 9 3 2" xfId="22285"/>
    <cellStyle name="Neutral 9 4" xfId="41349"/>
    <cellStyle name="NLG" xfId="44468"/>
    <cellStyle name="NLG 2" xfId="32274"/>
    <cellStyle name="NLG 3" xfId="43602"/>
    <cellStyle name="No confiable" xfId="40305"/>
    <cellStyle name="No confiable 2" xfId="47669"/>
    <cellStyle name="No confiable 3" xfId="45225"/>
    <cellStyle name="No confiable 4" xfId="16247"/>
    <cellStyle name="no dec" xfId="47655"/>
    <cellStyle name="no dec 10" xfId="18193"/>
    <cellStyle name="no dec 10 2" xfId="38466"/>
    <cellStyle name="no dec 10 3" xfId="18040"/>
    <cellStyle name="no dec 11" xfId="40995"/>
    <cellStyle name="no dec 11 2" xfId="9579"/>
    <cellStyle name="no dec 11 3" xfId="8961"/>
    <cellStyle name="no dec 12" xfId="20848"/>
    <cellStyle name="no dec 12 2" xfId="47435"/>
    <cellStyle name="no dec 12 3" xfId="40124"/>
    <cellStyle name="no dec 13" xfId="45220"/>
    <cellStyle name="no dec 13 2" xfId="2675"/>
    <cellStyle name="no dec 13 3" xfId="49139"/>
    <cellStyle name="no dec 14" xfId="7150"/>
    <cellStyle name="no dec 14 2" xfId="52449"/>
    <cellStyle name="no dec 14 3" xfId="38616"/>
    <cellStyle name="no dec 2" xfId="52046"/>
    <cellStyle name="no dec 2 2" xfId="14583"/>
    <cellStyle name="no dec 2 3" xfId="51033"/>
    <cellStyle name="no dec 2 4" xfId="5644"/>
    <cellStyle name="no dec 3" xfId="12353"/>
    <cellStyle name="no dec 3 2" xfId="25166"/>
    <cellStyle name="no dec 3 3" xfId="34794"/>
    <cellStyle name="no dec 3 4" xfId="14091"/>
    <cellStyle name="no dec 4" xfId="52837"/>
    <cellStyle name="no dec 4 2" xfId="42061"/>
    <cellStyle name="no dec 4 3" xfId="35800"/>
    <cellStyle name="no dec 5" xfId="8976"/>
    <cellStyle name="no dec 5 2" xfId="39827"/>
    <cellStyle name="no dec 5 3" xfId="36755"/>
    <cellStyle name="no dec 6" xfId="17370"/>
    <cellStyle name="no dec 6 2" xfId="29634"/>
    <cellStyle name="no dec 6 3" xfId="21510"/>
    <cellStyle name="no dec 7" xfId="23345"/>
    <cellStyle name="no dec 7 2" xfId="18157"/>
    <cellStyle name="no dec 7 3" xfId="24209"/>
    <cellStyle name="no dec 8" xfId="52791"/>
    <cellStyle name="no dec 8 2" xfId="36378"/>
    <cellStyle name="no dec 8 3" xfId="1238"/>
    <cellStyle name="no dec 9" xfId="37600"/>
    <cellStyle name="no dec 9 2" xfId="5113"/>
    <cellStyle name="no dec 9 3" xfId="21574"/>
    <cellStyle name="no dec_Cash Cost Real vrs. Budget" xfId="48548"/>
    <cellStyle name="No Decimal" xfId="33698"/>
    <cellStyle name="No Decimal 2" xfId="46291"/>
    <cellStyle name="No Decimal 2 2" xfId="7653"/>
    <cellStyle name="No Decimal 2 3" xfId="21540"/>
    <cellStyle name="No Decimal 2 4" xfId="19738"/>
    <cellStyle name="No Decimal 3" xfId="39399"/>
    <cellStyle name="No Decimal 3 2" xfId="47585"/>
    <cellStyle name="No Decimal 3 3" xfId="25637"/>
    <cellStyle name="No Decimal 3 4" xfId="6321"/>
    <cellStyle name="No Decimal 4" xfId="4385"/>
    <cellStyle name="No Decimal 5" xfId="13900"/>
    <cellStyle name="No Decimal_08-07 Consolidated Monthly Operational Report - Office 2003" xfId="21785"/>
    <cellStyle name="No-Action" xfId="26223"/>
    <cellStyle name="No-Action 2" xfId="37217"/>
    <cellStyle name="No-Action 3" xfId="17203"/>
    <cellStyle name="No-definido" xfId="43449"/>
    <cellStyle name="No-definido 2" xfId="26468"/>
    <cellStyle name="No-definido 2 2" xfId="21106"/>
    <cellStyle name="No-definido 2 3" xfId="10831"/>
    <cellStyle name="No-definido 3" xfId="4969"/>
    <cellStyle name="No-definido 4" xfId="43836"/>
    <cellStyle name="No-definido 5" xfId="2978"/>
    <cellStyle name="No-definido 6" xfId="2380"/>
    <cellStyle name="NoDecimal" xfId="23611"/>
    <cellStyle name="NoEntry" xfId="26785"/>
    <cellStyle name="NoEntry 2" xfId="22950"/>
    <cellStyle name="NoEntry 3" xfId="34640"/>
    <cellStyle name="Non AMC data" xfId="12230"/>
    <cellStyle name="Non AMC data 2" xfId="32508"/>
    <cellStyle name="Non AMC data 3" xfId="4197"/>
    <cellStyle name="Non défini" xfId="22381"/>
    <cellStyle name="Non défini 10" xfId="35629"/>
    <cellStyle name="Non défini 10 2" xfId="29628"/>
    <cellStyle name="Non défini 10 3" xfId="49370"/>
    <cellStyle name="Non défini 11" xfId="17859"/>
    <cellStyle name="Non défini 11 2" xfId="48330"/>
    <cellStyle name="Non défini 11 3" xfId="31438"/>
    <cellStyle name="Non défini 12" xfId="46484"/>
    <cellStyle name="Non défini 12 2" xfId="48289"/>
    <cellStyle name="Non défini 12 3" xfId="21384"/>
    <cellStyle name="Non défini 13" xfId="3939"/>
    <cellStyle name="Non défini 13 2" xfId="42617"/>
    <cellStyle name="Non défini 13 3" xfId="39169"/>
    <cellStyle name="Non défini 14" xfId="43404"/>
    <cellStyle name="Non défini 14 2" xfId="15930"/>
    <cellStyle name="Non défini 14 3" xfId="38810"/>
    <cellStyle name="Non défini 15" xfId="18563"/>
    <cellStyle name="Non défini 15 2" xfId="41699"/>
    <cellStyle name="Non défini 15 3" xfId="46627"/>
    <cellStyle name="Non défini 16" xfId="51118"/>
    <cellStyle name="Non défini 16 2" xfId="52580"/>
    <cellStyle name="Non défini 16 3" xfId="20184"/>
    <cellStyle name="Non défini 17" xfId="51048"/>
    <cellStyle name="Non défini 17 2" xfId="46954"/>
    <cellStyle name="Non défini 17 3" xfId="4648"/>
    <cellStyle name="Non défini 18" xfId="22947"/>
    <cellStyle name="Non défini 18 2" xfId="32102"/>
    <cellStyle name="Non défini 18 3" xfId="11601"/>
    <cellStyle name="Non défini 19" xfId="15687"/>
    <cellStyle name="Non défini 19 2" xfId="27475"/>
    <cellStyle name="Non défini 19 3" xfId="15580"/>
    <cellStyle name="Non défini 2" xfId="45543"/>
    <cellStyle name="Non défini 2 2" xfId="12896"/>
    <cellStyle name="Non défini 2 2 2" xfId="49311"/>
    <cellStyle name="Non défini 2 2 3" xfId="29636"/>
    <cellStyle name="Non défini 2 3" xfId="48508"/>
    <cellStyle name="Non défini 2 4" xfId="45198"/>
    <cellStyle name="Non défini 2 5" xfId="5139"/>
    <cellStyle name="Non défini 20" xfId="40860"/>
    <cellStyle name="Non défini 20 2" xfId="5806"/>
    <cellStyle name="Non défini 20 3" xfId="14600"/>
    <cellStyle name="Non défini 21" xfId="4677"/>
    <cellStyle name="Non défini 21 2" xfId="43919"/>
    <cellStyle name="Non défini 21 3" xfId="42907"/>
    <cellStyle name="Non défini 22" xfId="18992"/>
    <cellStyle name="Non défini 22 2" xfId="22808"/>
    <cellStyle name="Non défini 22 3" xfId="16303"/>
    <cellStyle name="Non défini 23" xfId="39435"/>
    <cellStyle name="Non défini 23 2" xfId="43384"/>
    <cellStyle name="Non défini 23 3" xfId="36632"/>
    <cellStyle name="Non défini 24" xfId="12149"/>
    <cellStyle name="Non défini 24 2" xfId="3649"/>
    <cellStyle name="Non défini 24 3" xfId="3809"/>
    <cellStyle name="Non défini 25" xfId="50737"/>
    <cellStyle name="Non défini 25 2" xfId="39192"/>
    <cellStyle name="Non défini 25 3" xfId="43532"/>
    <cellStyle name="Non défini 26" xfId="14424"/>
    <cellStyle name="Non défini 26 2" xfId="34227"/>
    <cellStyle name="Non défini 26 3" xfId="14828"/>
    <cellStyle name="Non défini 27" xfId="10119"/>
    <cellStyle name="Non défini 27 2" xfId="44380"/>
    <cellStyle name="Non défini 27 3" xfId="4926"/>
    <cellStyle name="Non défini 28" xfId="39188"/>
    <cellStyle name="Non défini 28 2" xfId="20896"/>
    <cellStyle name="Non défini 28 3" xfId="33562"/>
    <cellStyle name="Non défini 29" xfId="24165"/>
    <cellStyle name="Non défini 29 2" xfId="41325"/>
    <cellStyle name="Non défini 29 3" xfId="42363"/>
    <cellStyle name="Non défini 3" xfId="49848"/>
    <cellStyle name="Non défini 3 2" xfId="42846"/>
    <cellStyle name="Non défini 3 3" xfId="8579"/>
    <cellStyle name="Non défini 3 4" xfId="29938"/>
    <cellStyle name="Non défini 30" xfId="6866"/>
    <cellStyle name="Non défini 30 2" xfId="22175"/>
    <cellStyle name="Non défini 30 3" xfId="18060"/>
    <cellStyle name="Non défini 31" xfId="48893"/>
    <cellStyle name="Non défini 31 2" xfId="23078"/>
    <cellStyle name="Non défini 31 3" xfId="10616"/>
    <cellStyle name="Non défini 32" xfId="34963"/>
    <cellStyle name="Non défini 32 2" xfId="43475"/>
    <cellStyle name="Non défini 32 3" xfId="46968"/>
    <cellStyle name="Non défini 33" xfId="18787"/>
    <cellStyle name="Non défini 33 2" xfId="40029"/>
    <cellStyle name="Non défini 33 3" xfId="36237"/>
    <cellStyle name="Non défini 34" xfId="655"/>
    <cellStyle name="Non défini 34 2" xfId="11443"/>
    <cellStyle name="Non défini 34 3" xfId="51284"/>
    <cellStyle name="Non défini 35" xfId="15406"/>
    <cellStyle name="Non défini 35 2" xfId="49631"/>
    <cellStyle name="Non défini 35 3" xfId="16270"/>
    <cellStyle name="Non défini 36" xfId="32014"/>
    <cellStyle name="Non défini 36 2" xfId="34440"/>
    <cellStyle name="Non défini 36 3" xfId="24788"/>
    <cellStyle name="Non défini 37" xfId="27708"/>
    <cellStyle name="Non défini 37 2" xfId="14863"/>
    <cellStyle name="Non défini 37 3" xfId="19239"/>
    <cellStyle name="Non défini 38" xfId="8786"/>
    <cellStyle name="Non défini 38 2" xfId="12224"/>
    <cellStyle name="Non défini 38 3" xfId="52807"/>
    <cellStyle name="Non défini 39" xfId="51285"/>
    <cellStyle name="Non défini 39 2" xfId="39683"/>
    <cellStyle name="Non défini 39 3" xfId="33459"/>
    <cellStyle name="Non défini 4" xfId="19343"/>
    <cellStyle name="Non défini 4 2" xfId="41420"/>
    <cellStyle name="Non défini 4 3" xfId="6623"/>
    <cellStyle name="Non défini 40" xfId="40823"/>
    <cellStyle name="Non défini 40 2" xfId="20841"/>
    <cellStyle name="Non défini 40 3" xfId="33298"/>
    <cellStyle name="Non défini 41" xfId="35332"/>
    <cellStyle name="Non défini 41 2" xfId="49822"/>
    <cellStyle name="Non défini 41 3" xfId="5877"/>
    <cellStyle name="Non défini 42" xfId="27619"/>
    <cellStyle name="Non défini 42 2" xfId="30832"/>
    <cellStyle name="Non défini 42 3" xfId="45653"/>
    <cellStyle name="Non défini 43" xfId="44895"/>
    <cellStyle name="Non défini 43 2" xfId="12770"/>
    <cellStyle name="Non défini 43 3" xfId="49002"/>
    <cellStyle name="Non défini 44" xfId="49195"/>
    <cellStyle name="Non défini 44 2" xfId="33509"/>
    <cellStyle name="Non défini 44 3" xfId="19228"/>
    <cellStyle name="Non défini 45" xfId="22702"/>
    <cellStyle name="Non défini 45 2" xfId="31403"/>
    <cellStyle name="Non défini 45 3" xfId="31133"/>
    <cellStyle name="Non défini 46" xfId="50059"/>
    <cellStyle name="Non défini 46 2" xfId="5469"/>
    <cellStyle name="Non défini 46 3" xfId="22083"/>
    <cellStyle name="Non défini 47" xfId="51085"/>
    <cellStyle name="Non défini 47 2" xfId="46312"/>
    <cellStyle name="Non défini 47 3" xfId="40466"/>
    <cellStyle name="Non défini 48" xfId="43780"/>
    <cellStyle name="Non défini 48 2" xfId="48471"/>
    <cellStyle name="Non défini 48 3" xfId="9995"/>
    <cellStyle name="Non défini 49" xfId="25540"/>
    <cellStyle name="Non défini 49 2" xfId="30613"/>
    <cellStyle name="Non défini 49 3" xfId="38606"/>
    <cellStyle name="Non défini 5" xfId="15558"/>
    <cellStyle name="Non défini 5 2" xfId="49931"/>
    <cellStyle name="Non défini 5 3" xfId="5050"/>
    <cellStyle name="Non défini 50" xfId="48951"/>
    <cellStyle name="Non défini 51" xfId="24942"/>
    <cellStyle name="Non défini 52" xfId="47082"/>
    <cellStyle name="Non défini 6" xfId="43740"/>
    <cellStyle name="Non défini 6 2" xfId="25679"/>
    <cellStyle name="Non défini 6 3" xfId="26580"/>
    <cellStyle name="Non défini 7" xfId="51616"/>
    <cellStyle name="Non défini 7 2" xfId="15055"/>
    <cellStyle name="Non défini 7 3" xfId="12534"/>
    <cellStyle name="Non défini 8" xfId="52906"/>
    <cellStyle name="Non défini 8 2" xfId="33567"/>
    <cellStyle name="Non défini 8 3" xfId="8355"/>
    <cellStyle name="Non défini 9" xfId="46821"/>
    <cellStyle name="Non défini 9 2" xfId="18601"/>
    <cellStyle name="Non défini 9 3" xfId="25709"/>
    <cellStyle name="Non défini_2009 MAA 100%" xfId="22427"/>
    <cellStyle name="Normaali_E (2)" xfId="4635"/>
    <cellStyle name="Normal" xfId="0" builtinId="0"/>
    <cellStyle name="Normal  - Bold, Underline" xfId="50628"/>
    <cellStyle name="Normal  - Bold, Underline 2" xfId="256"/>
    <cellStyle name="Normal  - Bold, Underline 2 2" xfId="28735"/>
    <cellStyle name="Normal  - Bold, Underline 2 3" xfId="24809"/>
    <cellStyle name="Normal  - Bold, Underline 3" xfId="34997"/>
    <cellStyle name="Normal  - Bold, Underline 4" xfId="44058"/>
    <cellStyle name="Normal - Bold" xfId="26505"/>
    <cellStyle name="Normal - Bold 2" xfId="8183"/>
    <cellStyle name="Normal - Bold 2 2" xfId="46303"/>
    <cellStyle name="Normal - Bold 2 3" xfId="48347"/>
    <cellStyle name="Normal - Bold 3" xfId="35049"/>
    <cellStyle name="Normal - Bold 4" xfId="16159"/>
    <cellStyle name="Normal - Estilo1" xfId="9483"/>
    <cellStyle name="Normal - Estilo2" xfId="30447"/>
    <cellStyle name="Normal - Estilo3" xfId="20998"/>
    <cellStyle name="Normal - Estilo4" xfId="16654"/>
    <cellStyle name="Normal - Estilo5" xfId="38817"/>
    <cellStyle name="Normal - Estilo6" xfId="16148"/>
    <cellStyle name="Normal - Estilo7" xfId="19602"/>
    <cellStyle name="Normal - Estilo8" xfId="52101"/>
    <cellStyle name="Normal - Modelo1" xfId="929"/>
    <cellStyle name="Normal - Modelo1 2" xfId="31387"/>
    <cellStyle name="Normal - Modelo2" xfId="50659"/>
    <cellStyle name="Normal - Modelo2 2" xfId="29858"/>
    <cellStyle name="Normal - Modelo3" xfId="41401"/>
    <cellStyle name="Normal - Modelo3 2" xfId="42775"/>
    <cellStyle name="Normal - Modelo4" xfId="20215"/>
    <cellStyle name="Normal - Modelo4 2" xfId="16249"/>
    <cellStyle name="Normal - Modelo5" xfId="18003"/>
    <cellStyle name="Normal - Modelo5 2" xfId="12601"/>
    <cellStyle name="Normal - Modelo6" xfId="49339"/>
    <cellStyle name="Normal - Modelo6 2" xfId="24046"/>
    <cellStyle name="Normal - Modelo7" xfId="47765"/>
    <cellStyle name="Normal - Modelo7 2" xfId="45631"/>
    <cellStyle name="Normal - Modelo8" xfId="47978"/>
    <cellStyle name="Normal - Modelo8 2" xfId="15429"/>
    <cellStyle name="Normal - Style1" xfId="25004"/>
    <cellStyle name="Normal - Style1 10" xfId="43574"/>
    <cellStyle name="Normal - Style1 10 2" xfId="35641"/>
    <cellStyle name="Normal - Style1 10 3" xfId="27512"/>
    <cellStyle name="Normal - Style1 11" xfId="53120"/>
    <cellStyle name="Normal - Style1 11 2" xfId="7100"/>
    <cellStyle name="Normal - Style1 11 3" xfId="46231"/>
    <cellStyle name="Normal - Style1 12" xfId="44964"/>
    <cellStyle name="Normal - Style1 12 2" xfId="28539"/>
    <cellStyle name="Normal - Style1 12 3" xfId="50758"/>
    <cellStyle name="Normal - Style1 13" xfId="50126"/>
    <cellStyle name="Normal - Style1 13 2" xfId="5191"/>
    <cellStyle name="Normal - Style1 13 3" xfId="32704"/>
    <cellStyle name="Normal - Style1 14" xfId="53133"/>
    <cellStyle name="Normal - Style1 14 2" xfId="26458"/>
    <cellStyle name="Normal - Style1 14 3" xfId="14786"/>
    <cellStyle name="Normal - Style1 15" xfId="38833"/>
    <cellStyle name="Normal - Style1 15 2" xfId="47096"/>
    <cellStyle name="Normal - Style1 15 3" xfId="15691"/>
    <cellStyle name="Normal - Style1 16" xfId="34112"/>
    <cellStyle name="Normal - Style1 16 2" xfId="43193"/>
    <cellStyle name="Normal - Style1 16 3" xfId="14318"/>
    <cellStyle name="Normal - Style1 17" xfId="15622"/>
    <cellStyle name="Normal - Style1 17 2" xfId="45517"/>
    <cellStyle name="Normal - Style1 17 3" xfId="18281"/>
    <cellStyle name="Normal - Style1 18" xfId="49530"/>
    <cellStyle name="Normal - Style1 18 2" xfId="23812"/>
    <cellStyle name="Normal - Style1 18 3" xfId="39107"/>
    <cellStyle name="Normal - Style1 19" xfId="41789"/>
    <cellStyle name="Normal - Style1 19 2" xfId="42162"/>
    <cellStyle name="Normal - Style1 19 3" xfId="26422"/>
    <cellStyle name="Normal - Style1 2" xfId="12250"/>
    <cellStyle name="Normal - Style1 2 2" xfId="43354"/>
    <cellStyle name="Normal - Style1 2 2 2" xfId="36485"/>
    <cellStyle name="Normal - Style1 2 2 3" xfId="5428"/>
    <cellStyle name="Normal - Style1 2 3" xfId="34217"/>
    <cellStyle name="Normal - Style1 2 4" xfId="51860"/>
    <cellStyle name="Normal - Style1 2 5" xfId="31103"/>
    <cellStyle name="Normal - Style1 20" xfId="23519"/>
    <cellStyle name="Normal - Style1 20 2" xfId="39754"/>
    <cellStyle name="Normal - Style1 20 3" xfId="50757"/>
    <cellStyle name="Normal - Style1 21" xfId="48807"/>
    <cellStyle name="Normal - Style1 21 2" xfId="13302"/>
    <cellStyle name="Normal - Style1 21 3" xfId="15240"/>
    <cellStyle name="Normal - Style1 22" xfId="16005"/>
    <cellStyle name="Normal - Style1 22 2" xfId="32789"/>
    <cellStyle name="Normal - Style1 22 3" xfId="47631"/>
    <cellStyle name="Normal - Style1 23" xfId="18916"/>
    <cellStyle name="Normal - Style1 23 2" xfId="6516"/>
    <cellStyle name="Normal - Style1 23 3" xfId="52868"/>
    <cellStyle name="Normal - Style1 24" xfId="9222"/>
    <cellStyle name="Normal - Style1 24 2" xfId="4530"/>
    <cellStyle name="Normal - Style1 24 3" xfId="27299"/>
    <cellStyle name="Normal - Style1 25" xfId="460"/>
    <cellStyle name="Normal - Style1 25 2" xfId="7895"/>
    <cellStyle name="Normal - Style1 25 3" xfId="179"/>
    <cellStyle name="Normal - Style1 26" xfId="5084"/>
    <cellStyle name="Normal - Style1 26 2" xfId="40337"/>
    <cellStyle name="Normal - Style1 26 3" xfId="44616"/>
    <cellStyle name="Normal - Style1 27" xfId="36452"/>
    <cellStyle name="Normal - Style1 27 2" xfId="25846"/>
    <cellStyle name="Normal - Style1 27 3" xfId="5766"/>
    <cellStyle name="Normal - Style1 28" xfId="39989"/>
    <cellStyle name="Normal - Style1 28 2" xfId="28441"/>
    <cellStyle name="Normal - Style1 28 3" xfId="24463"/>
    <cellStyle name="Normal - Style1 29" xfId="2942"/>
    <cellStyle name="Normal - Style1 29 2" xfId="33199"/>
    <cellStyle name="Normal - Style1 29 3" xfId="29797"/>
    <cellStyle name="Normal - Style1 3" xfId="3382"/>
    <cellStyle name="Normal - Style1 3 2" xfId="4769"/>
    <cellStyle name="Normal - Style1 3 3" xfId="10131"/>
    <cellStyle name="Normal - Style1 3 4" xfId="27753"/>
    <cellStyle name="Normal - Style1 30" xfId="43451"/>
    <cellStyle name="Normal - Style1 30 2" xfId="19459"/>
    <cellStyle name="Normal - Style1 30 3" xfId="48145"/>
    <cellStyle name="Normal - Style1 31" xfId="19507"/>
    <cellStyle name="Normal - Style1 31 2" xfId="12819"/>
    <cellStyle name="Normal - Style1 31 3" xfId="24252"/>
    <cellStyle name="Normal - Style1 32" xfId="37411"/>
    <cellStyle name="Normal - Style1 32 2" xfId="41135"/>
    <cellStyle name="Normal - Style1 32 3" xfId="4825"/>
    <cellStyle name="Normal - Style1 33" xfId="46267"/>
    <cellStyle name="Normal - Style1 33 2" xfId="49811"/>
    <cellStyle name="Normal - Style1 33 3" xfId="44762"/>
    <cellStyle name="Normal - Style1 34" xfId="37866"/>
    <cellStyle name="Normal - Style1 34 2" xfId="32413"/>
    <cellStyle name="Normal - Style1 34 3" xfId="18435"/>
    <cellStyle name="Normal - Style1 35" xfId="38822"/>
    <cellStyle name="Normal - Style1 35 2" xfId="52457"/>
    <cellStyle name="Normal - Style1 35 3" xfId="40451"/>
    <cellStyle name="Normal - Style1 36" xfId="36774"/>
    <cellStyle name="Normal - Style1 36 2" xfId="27189"/>
    <cellStyle name="Normal - Style1 36 3" xfId="38465"/>
    <cellStyle name="Normal - Style1 37" xfId="40552"/>
    <cellStyle name="Normal - Style1 37 2" xfId="51176"/>
    <cellStyle name="Normal - Style1 37 3" xfId="10064"/>
    <cellStyle name="Normal - Style1 38" xfId="38390"/>
    <cellStyle name="Normal - Style1 38 2" xfId="50420"/>
    <cellStyle name="Normal - Style1 38 2 2" xfId="53132"/>
    <cellStyle name="Normal - Style1 38 2 3" xfId="36234"/>
    <cellStyle name="Normal - Style1 38 3" xfId="43171"/>
    <cellStyle name="Normal - Style1 38 4" xfId="39370"/>
    <cellStyle name="Normal - Style1 38_Cash Cost Real vrs. Budget" xfId="42526"/>
    <cellStyle name="Normal - Style1 39" xfId="10679"/>
    <cellStyle name="Normal - Style1 39 2" xfId="26072"/>
    <cellStyle name="Normal - Style1 39 3" xfId="11832"/>
    <cellStyle name="Normal - Style1 4" xfId="29594"/>
    <cellStyle name="Normal - Style1 4 2" xfId="3556"/>
    <cellStyle name="Normal - Style1 4 2 2" xfId="27922"/>
    <cellStyle name="Normal - Style1 4 2 3" xfId="30541"/>
    <cellStyle name="Normal - Style1 4 3" xfId="21922"/>
    <cellStyle name="Normal - Style1 4 3 2" xfId="17308"/>
    <cellStyle name="Normal - Style1 4 3 3" xfId="12641"/>
    <cellStyle name="Normal - Style1 4 4" xfId="40527"/>
    <cellStyle name="Normal - Style1 4 5" xfId="17842"/>
    <cellStyle name="Normal - Style1 4_Cash Cost Real vrs. Budget" xfId="6617"/>
    <cellStyle name="Normal - Style1 40" xfId="19341"/>
    <cellStyle name="Normal - Style1 40 2" xfId="14529"/>
    <cellStyle name="Normal - Style1 40 3" xfId="22837"/>
    <cellStyle name="Normal - Style1 41" xfId="32516"/>
    <cellStyle name="Normal - Style1 41 2" xfId="37562"/>
    <cellStyle name="Normal - Style1 41 3" xfId="19399"/>
    <cellStyle name="Normal - Style1 42" xfId="31649"/>
    <cellStyle name="Normal - Style1 42 2" xfId="10802"/>
    <cellStyle name="Normal - Style1 42 3" xfId="43371"/>
    <cellStyle name="Normal - Style1 43" xfId="24528"/>
    <cellStyle name="Normal - Style1 43 2" xfId="45017"/>
    <cellStyle name="Normal - Style1 43 3" xfId="51040"/>
    <cellStyle name="Normal - Style1 44" xfId="20465"/>
    <cellStyle name="Normal - Style1 44 2" xfId="25164"/>
    <cellStyle name="Normal - Style1 44 3" xfId="20046"/>
    <cellStyle name="Normal - Style1 45" xfId="42514"/>
    <cellStyle name="Normal - Style1 45 2" xfId="23153"/>
    <cellStyle name="Normal - Style1 45 3" xfId="32741"/>
    <cellStyle name="Normal - Style1 46" xfId="9838"/>
    <cellStyle name="Normal - Style1 46 2" xfId="989"/>
    <cellStyle name="Normal - Style1 46 3" xfId="1205"/>
    <cellStyle name="Normal - Style1 47" xfId="26243"/>
    <cellStyle name="Normal - Style1 47 2" xfId="13000"/>
    <cellStyle name="Normal - Style1 47 3" xfId="11304"/>
    <cellStyle name="Normal - Style1 48" xfId="45672"/>
    <cellStyle name="Normal - Style1 48 2" xfId="48981"/>
    <cellStyle name="Normal - Style1 48 3" xfId="13781"/>
    <cellStyle name="Normal - Style1 49" xfId="8660"/>
    <cellStyle name="Normal - Style1 5" xfId="39267"/>
    <cellStyle name="Normal - Style1 5 2" xfId="45269"/>
    <cellStyle name="Normal - Style1 5 3" xfId="15851"/>
    <cellStyle name="Normal - Style1 50" xfId="12297"/>
    <cellStyle name="Normal - Style1 51" xfId="44338"/>
    <cellStyle name="Normal - Style1 52" xfId="39250"/>
    <cellStyle name="Normal - Style1 53" xfId="3869"/>
    <cellStyle name="Normal - Style1 54" xfId="4298"/>
    <cellStyle name="Normal - Style1 55" xfId="37594"/>
    <cellStyle name="Normal - Style1 56" xfId="48475"/>
    <cellStyle name="Normal - Style1 6" xfId="29643"/>
    <cellStyle name="Normal - Style1 6 2" xfId="3550"/>
    <cellStyle name="Normal - Style1 6 3" xfId="3561"/>
    <cellStyle name="Normal - Style1 7" xfId="40949"/>
    <cellStyle name="Normal - Style1 7 2" xfId="22705"/>
    <cellStyle name="Normal - Style1 7 3" xfId="31085"/>
    <cellStyle name="Normal - Style1 8" xfId="25878"/>
    <cellStyle name="Normal - Style1 8 2" xfId="23403"/>
    <cellStyle name="Normal - Style1 8 3" xfId="21237"/>
    <cellStyle name="Normal - Style1 9" xfId="7093"/>
    <cellStyle name="Normal - Style1 9 2" xfId="26287"/>
    <cellStyle name="Normal - Style1 9 3" xfId="7085"/>
    <cellStyle name="Normal - Style1_1) Waterfall Graph OPEX Plant" xfId="37846"/>
    <cellStyle name="Normal - Style8" xfId="14477"/>
    <cellStyle name="Normal - Style8 10" xfId="7492"/>
    <cellStyle name="Normal - Style8 10 2" xfId="28890"/>
    <cellStyle name="Normal - Style8 10 3" xfId="8893"/>
    <cellStyle name="Normal - Style8 11" xfId="7417"/>
    <cellStyle name="Normal - Style8 11 2" xfId="52635"/>
    <cellStyle name="Normal - Style8 11 3" xfId="51186"/>
    <cellStyle name="Normal - Style8 12" xfId="52522"/>
    <cellStyle name="Normal - Style8 12 2" xfId="51301"/>
    <cellStyle name="Normal - Style8 12 3" xfId="8044"/>
    <cellStyle name="Normal - Style8 13" xfId="3467"/>
    <cellStyle name="Normal - Style8 13 2" xfId="32920"/>
    <cellStyle name="Normal - Style8 13 3" xfId="42303"/>
    <cellStyle name="Normal - Style8 14" xfId="18614"/>
    <cellStyle name="Normal - Style8 14 2" xfId="24532"/>
    <cellStyle name="Normal - Style8 14 3" xfId="37673"/>
    <cellStyle name="Normal - Style8 15" xfId="40956"/>
    <cellStyle name="Normal - Style8 15 2" xfId="14622"/>
    <cellStyle name="Normal - Style8 15 3" xfId="6076"/>
    <cellStyle name="Normal - Style8 16" xfId="29427"/>
    <cellStyle name="Normal - Style8 16 2" xfId="31319"/>
    <cellStyle name="Normal - Style8 16 3" xfId="26124"/>
    <cellStyle name="Normal - Style8 17" xfId="4152"/>
    <cellStyle name="Normal - Style8 17 2" xfId="13360"/>
    <cellStyle name="Normal - Style8 17 3" xfId="12428"/>
    <cellStyle name="Normal - Style8 18" xfId="13946"/>
    <cellStyle name="Normal - Style8 18 2" xfId="6594"/>
    <cellStyle name="Normal - Style8 18 3" xfId="30228"/>
    <cellStyle name="Normal - Style8 19" xfId="27823"/>
    <cellStyle name="Normal - Style8 19 2" xfId="22502"/>
    <cellStyle name="Normal - Style8 19 3" xfId="12505"/>
    <cellStyle name="Normal - Style8 2" xfId="8422"/>
    <cellStyle name="Normal - Style8 2 2" xfId="18840"/>
    <cellStyle name="Normal - Style8 2 2 2" xfId="31641"/>
    <cellStyle name="Normal - Style8 2 2 3" xfId="1314"/>
    <cellStyle name="Normal - Style8 2 3" xfId="3193"/>
    <cellStyle name="Normal - Style8 2 4" xfId="15906"/>
    <cellStyle name="Normal - Style8 20" xfId="33382"/>
    <cellStyle name="Normal - Style8 20 2" xfId="592"/>
    <cellStyle name="Normal - Style8 20 3" xfId="18776"/>
    <cellStyle name="Normal - Style8 21" xfId="28557"/>
    <cellStyle name="Normal - Style8 21 2" xfId="38076"/>
    <cellStyle name="Normal - Style8 21 3" xfId="14683"/>
    <cellStyle name="Normal - Style8 22" xfId="36490"/>
    <cellStyle name="Normal - Style8 22 2" xfId="38362"/>
    <cellStyle name="Normal - Style8 22 3" xfId="39706"/>
    <cellStyle name="Normal - Style8 23" xfId="12202"/>
    <cellStyle name="Normal - Style8 23 2" xfId="11881"/>
    <cellStyle name="Normal - Style8 23 3" xfId="15261"/>
    <cellStyle name="Normal - Style8 24" xfId="11423"/>
    <cellStyle name="Normal - Style8 24 2" xfId="31144"/>
    <cellStyle name="Normal - Style8 24 3" xfId="26522"/>
    <cellStyle name="Normal - Style8 25" xfId="28159"/>
    <cellStyle name="Normal - Style8 25 2" xfId="43018"/>
    <cellStyle name="Normal - Style8 25 3" xfId="9518"/>
    <cellStyle name="Normal - Style8 26" xfId="35480"/>
    <cellStyle name="Normal - Style8 26 2" xfId="6180"/>
    <cellStyle name="Normal - Style8 26 3" xfId="35538"/>
    <cellStyle name="Normal - Style8 27" xfId="34819"/>
    <cellStyle name="Normal - Style8 27 2" xfId="3174"/>
    <cellStyle name="Normal - Style8 27 3" xfId="18061"/>
    <cellStyle name="Normal - Style8 28" xfId="27348"/>
    <cellStyle name="Normal - Style8 28 2" xfId="32416"/>
    <cellStyle name="Normal - Style8 28 3" xfId="40542"/>
    <cellStyle name="Normal - Style8 29" xfId="13896"/>
    <cellStyle name="Normal - Style8 29 2" xfId="25526"/>
    <cellStyle name="Normal - Style8 29 3" xfId="50140"/>
    <cellStyle name="Normal - Style8 3" xfId="31672"/>
    <cellStyle name="Normal - Style8 3 2" xfId="24143"/>
    <cellStyle name="Normal - Style8 3 3" xfId="37167"/>
    <cellStyle name="Normal - Style8 30" xfId="11494"/>
    <cellStyle name="Normal - Style8 30 2" xfId="30040"/>
    <cellStyle name="Normal - Style8 30 3" xfId="49"/>
    <cellStyle name="Normal - Style8 31" xfId="12696"/>
    <cellStyle name="Normal - Style8 31 2" xfId="20183"/>
    <cellStyle name="Normal - Style8 31 3" xfId="53073"/>
    <cellStyle name="Normal - Style8 32" xfId="37897"/>
    <cellStyle name="Normal - Style8 32 2" xfId="18947"/>
    <cellStyle name="Normal - Style8 32 3" xfId="30358"/>
    <cellStyle name="Normal - Style8 33" xfId="13397"/>
    <cellStyle name="Normal - Style8 33 2" xfId="50371"/>
    <cellStyle name="Normal - Style8 33 3" xfId="47094"/>
    <cellStyle name="Normal - Style8 34" xfId="18653"/>
    <cellStyle name="Normal - Style8 34 2" xfId="583"/>
    <cellStyle name="Normal - Style8 34 3" xfId="33755"/>
    <cellStyle name="Normal - Style8 35" xfId="51246"/>
    <cellStyle name="Normal - Style8 35 2" xfId="44903"/>
    <cellStyle name="Normal - Style8 35 3" xfId="19349"/>
    <cellStyle name="Normal - Style8 36" xfId="22184"/>
    <cellStyle name="Normal - Style8 36 2" xfId="9689"/>
    <cellStyle name="Normal - Style8 36 3" xfId="13694"/>
    <cellStyle name="Normal - Style8 37" xfId="35858"/>
    <cellStyle name="Normal - Style8 37 2" xfId="51325"/>
    <cellStyle name="Normal - Style8 37 3" xfId="1915"/>
    <cellStyle name="Normal - Style8 38" xfId="45053"/>
    <cellStyle name="Normal - Style8 38 2" xfId="27776"/>
    <cellStyle name="Normal - Style8 38 3" xfId="39456"/>
    <cellStyle name="Normal - Style8 39" xfId="51444"/>
    <cellStyle name="Normal - Style8 39 2" xfId="50207"/>
    <cellStyle name="Normal - Style8 39 3" xfId="11412"/>
    <cellStyle name="Normal - Style8 4" xfId="25328"/>
    <cellStyle name="Normal - Style8 4 2" xfId="19058"/>
    <cellStyle name="Normal - Style8 4 3" xfId="9801"/>
    <cellStyle name="Normal - Style8 40" xfId="21186"/>
    <cellStyle name="Normal - Style8 40 2" xfId="13647"/>
    <cellStyle name="Normal - Style8 40 3" xfId="2280"/>
    <cellStyle name="Normal - Style8 41" xfId="20162"/>
    <cellStyle name="Normal - Style8 41 2" xfId="24457"/>
    <cellStyle name="Normal - Style8 41 3" xfId="2660"/>
    <cellStyle name="Normal - Style8 42" xfId="5793"/>
    <cellStyle name="Normal - Style8 42 2" xfId="32774"/>
    <cellStyle name="Normal - Style8 42 3" xfId="296"/>
    <cellStyle name="Normal - Style8 43" xfId="29168"/>
    <cellStyle name="Normal - Style8 43 2" xfId="28222"/>
    <cellStyle name="Normal - Style8 43 3" xfId="5621"/>
    <cellStyle name="Normal - Style8 44" xfId="45055"/>
    <cellStyle name="Normal - Style8 44 2" xfId="49051"/>
    <cellStyle name="Normal - Style8 44 3" xfId="18783"/>
    <cellStyle name="Normal - Style8 45" xfId="45041"/>
    <cellStyle name="Normal - Style8 45 2" xfId="29704"/>
    <cellStyle name="Normal - Style8 45 3" xfId="33377"/>
    <cellStyle name="Normal - Style8 46" xfId="39253"/>
    <cellStyle name="Normal - Style8 46 2" xfId="16144"/>
    <cellStyle name="Normal - Style8 46 3" xfId="21241"/>
    <cellStyle name="Normal - Style8 47" xfId="10691"/>
    <cellStyle name="Normal - Style8 47 2" xfId="18383"/>
    <cellStyle name="Normal - Style8 47 3" xfId="3453"/>
    <cellStyle name="Normal - Style8 48" xfId="37670"/>
    <cellStyle name="Normal - Style8 49" xfId="22119"/>
    <cellStyle name="Normal - Style8 5" xfId="36724"/>
    <cellStyle name="Normal - Style8 5 2" xfId="20731"/>
    <cellStyle name="Normal - Style8 5 3" xfId="36312"/>
    <cellStyle name="Normal - Style8 50" xfId="33168"/>
    <cellStyle name="Normal - Style8 6" xfId="23181"/>
    <cellStyle name="Normal - Style8 6 2" xfId="3605"/>
    <cellStyle name="Normal - Style8 6 3" xfId="25839"/>
    <cellStyle name="Normal - Style8 7" xfId="22152"/>
    <cellStyle name="Normal - Style8 7 2" xfId="2221"/>
    <cellStyle name="Normal - Style8 7 3" xfId="11062"/>
    <cellStyle name="Normal - Style8 8" xfId="25550"/>
    <cellStyle name="Normal - Style8 8 2" xfId="15100"/>
    <cellStyle name="Normal - Style8 8 3" xfId="53199"/>
    <cellStyle name="Normal - Style8 9" xfId="6626"/>
    <cellStyle name="Normal - Style8 9 2" xfId="608"/>
    <cellStyle name="Normal - Style8 9 3" xfId="22759"/>
    <cellStyle name="Normal - Style8_Cash Cost Real vrs. Budget" xfId="30218"/>
    <cellStyle name="Normal [0]" xfId="29351"/>
    <cellStyle name="Normal [1]" xfId="48827"/>
    <cellStyle name="Normal [2]" xfId="50534"/>
    <cellStyle name="Normal [3]" xfId="38103"/>
    <cellStyle name="Normal 10" xfId="10964"/>
    <cellStyle name="Normal 10 10" xfId="44677"/>
    <cellStyle name="Normal 10 2" xfId="38445"/>
    <cellStyle name="Normal 10 2 2" xfId="15075"/>
    <cellStyle name="Normal 10 2 2 2" xfId="44601"/>
    <cellStyle name="Normal 10 2 2 3" xfId="49983"/>
    <cellStyle name="Normal 10 2 2 4" xfId="24440"/>
    <cellStyle name="Normal 10 2 3" xfId="40024"/>
    <cellStyle name="Normal 10 2 4" xfId="48647"/>
    <cellStyle name="Normal 10 3" xfId="28051"/>
    <cellStyle name="Normal 10 3 2" xfId="16369"/>
    <cellStyle name="Normal 10 3 2 2" xfId="15651"/>
    <cellStyle name="Normal 10 3 2 3" xfId="3208"/>
    <cellStyle name="Normal 10 3 3" xfId="32006"/>
    <cellStyle name="Normal 10 3 4" xfId="16412"/>
    <cellStyle name="Normal 10 4" xfId="12189"/>
    <cellStyle name="Normal 10 4 2" xfId="38233"/>
    <cellStyle name="Normal 10 4 2 2" xfId="38163"/>
    <cellStyle name="Normal 10 4 2 3" xfId="50149"/>
    <cellStyle name="Normal 10 4 3" xfId="18148"/>
    <cellStyle name="Normal 10 4 4" xfId="44232"/>
    <cellStyle name="Normal 10 5" xfId="39811"/>
    <cellStyle name="Normal 10 5 2" xfId="36839"/>
    <cellStyle name="Normal 10 5 2 2" xfId="32216"/>
    <cellStyle name="Normal 10 5 2 3" xfId="35801"/>
    <cellStyle name="Normal 10 5 3" xfId="45908"/>
    <cellStyle name="Normal 10 5 4" xfId="32330"/>
    <cellStyle name="Normal 10 6" xfId="51376"/>
    <cellStyle name="Normal 10 6 2" xfId="18414"/>
    <cellStyle name="Normal 10 6 2 2" xfId="45603"/>
    <cellStyle name="Normal 10 6 2 3" xfId="51327"/>
    <cellStyle name="Normal 10 6 3" xfId="15190"/>
    <cellStyle name="Normal 10 6 4" xfId="51566"/>
    <cellStyle name="Normal 10 7" xfId="15281"/>
    <cellStyle name="Normal 10 7 2" xfId="19753"/>
    <cellStyle name="Normal 10 7 3" xfId="8292"/>
    <cellStyle name="Normal 10 8" xfId="22919"/>
    <cellStyle name="Normal 10 9" xfId="47023"/>
    <cellStyle name="Normal 10_Penasquito - Sulphide" xfId="26615"/>
    <cellStyle name="Normal 100" xfId="23461"/>
    <cellStyle name="Normal 11" xfId="19206"/>
    <cellStyle name="Normal 11 2" xfId="33028"/>
    <cellStyle name="Normal 11 2 2" xfId="710"/>
    <cellStyle name="Normal 11 2 3" xfId="19387"/>
    <cellStyle name="Normal 11 3" xfId="7130"/>
    <cellStyle name="Normal 11 4" xfId="17592"/>
    <cellStyle name="Normal 11 5" xfId="23472"/>
    <cellStyle name="Normal 11 6" xfId="19103"/>
    <cellStyle name="Normal 11 7" xfId="50129"/>
    <cellStyle name="Normal 11_Penasquito - Sulphide" xfId="23542"/>
    <cellStyle name="Normal 12" xfId="48209"/>
    <cellStyle name="Normal 12 2" xfId="23103"/>
    <cellStyle name="Normal 12 2 2" xfId="46152"/>
    <cellStyle name="Normal 12 2 3" xfId="9686"/>
    <cellStyle name="Normal 12 3" xfId="21620"/>
    <cellStyle name="Normal 12 4" xfId="25489"/>
    <cellStyle name="Normal 12 5" xfId="33801"/>
    <cellStyle name="Normal 13" xfId="49998"/>
    <cellStyle name="Normal 13 2" xfId="7281"/>
    <cellStyle name="Normal 13 2 2" xfId="27644"/>
    <cellStyle name="Normal 13 2 2 2" xfId="46728"/>
    <cellStyle name="Normal 13 2 3" xfId="13933"/>
    <cellStyle name="Normal 13 2 4" xfId="53242"/>
    <cellStyle name="Normal 13 2 5" xfId="10920"/>
    <cellStyle name="Normal 13 2 6" xfId="11433"/>
    <cellStyle name="Normal 13 3" xfId="8148"/>
    <cellStyle name="Normal 13 3 2" xfId="43187"/>
    <cellStyle name="Normal 13 4" xfId="12753"/>
    <cellStyle name="Normal 13 4 2" xfId="44934"/>
    <cellStyle name="Normal 13 5" xfId="14135"/>
    <cellStyle name="Normal 13 5 2" xfId="14509"/>
    <cellStyle name="Normal 13 6" xfId="12118"/>
    <cellStyle name="Normal 13 6 2" xfId="24039"/>
    <cellStyle name="Normal 13 7" xfId="47205"/>
    <cellStyle name="Normal 13 7 2" xfId="15211"/>
    <cellStyle name="Normal 13 8" xfId="37410"/>
    <cellStyle name="Normal 13 9" xfId="51420"/>
    <cellStyle name="Normal 14" xfId="7786"/>
    <cellStyle name="Normal 14 2" xfId="2613"/>
    <cellStyle name="Normal 14 2 2" xfId="31161"/>
    <cellStyle name="Normal 14 2 3" xfId="11646"/>
    <cellStyle name="Normal 14 2 4" xfId="42559"/>
    <cellStyle name="Normal 14 3" xfId="28622"/>
    <cellStyle name="Normal 14 4" xfId="25029"/>
    <cellStyle name="Normal 14 5" xfId="37720"/>
    <cellStyle name="Normal 15" xfId="12675"/>
    <cellStyle name="Normal 15 2" xfId="30426"/>
    <cellStyle name="Normal 15 2 2" xfId="24357"/>
    <cellStyle name="Normal 15 2 3" xfId="11545"/>
    <cellStyle name="Normal 15 3" xfId="18940"/>
    <cellStyle name="Normal 15 4" xfId="35924"/>
    <cellStyle name="Normal 15 5" xfId="24056"/>
    <cellStyle name="Normal 16" xfId="11479"/>
    <cellStyle name="Normal 16 2" xfId="51391"/>
    <cellStyle name="Normal 16 2 2" xfId="45024"/>
    <cellStyle name="Normal 16 2 3" xfId="34258"/>
    <cellStyle name="Normal 16 3" xfId="28268"/>
    <cellStyle name="Normal 16 4" xfId="1540"/>
    <cellStyle name="Normal 16 5" xfId="42380"/>
    <cellStyle name="Normal 17" xfId="48844"/>
    <cellStyle name="Normal 17 2" xfId="48176"/>
    <cellStyle name="Normal 17 2 2" xfId="45973"/>
    <cellStyle name="Normal 17 2 2 2" xfId="18868"/>
    <cellStyle name="Normal 17 2 2 2 2" xfId="49065"/>
    <cellStyle name="Normal 17 2 2 2 3" xfId="40734"/>
    <cellStyle name="Normal 17 2 2 3" xfId="2570"/>
    <cellStyle name="Normal 17 2 2 4" xfId="7887"/>
    <cellStyle name="Normal 17 2 2_Cash Cost Real vrs. Budget" xfId="19533"/>
    <cellStyle name="Normal 17 2 3" xfId="48036"/>
    <cellStyle name="Normal 17 2 4" xfId="41566"/>
    <cellStyle name="Normal 17 2 5" xfId="183"/>
    <cellStyle name="Normal 17 2 6" xfId="22223"/>
    <cellStyle name="Normal 17 2 7" xfId="14818"/>
    <cellStyle name="Normal 17 2_Cash Cost Real vrs. Budget" xfId="8249"/>
    <cellStyle name="Normal 17 3" xfId="20765"/>
    <cellStyle name="Normal 17 4" xfId="23997"/>
    <cellStyle name="Normal 17 5" xfId="25823"/>
    <cellStyle name="Normal 17 6" xfId="43695"/>
    <cellStyle name="Normal 17 7" xfId="1014"/>
    <cellStyle name="Normal 17 8" xfId="23845"/>
    <cellStyle name="Normal 17_Cash Cost Real vrs. Budget" xfId="3133"/>
    <cellStyle name="Normal 18" xfId="39359"/>
    <cellStyle name="Normal 18 2" xfId="2307"/>
    <cellStyle name="Normal 18 3" xfId="41275"/>
    <cellStyle name="Normal 18 4" xfId="16102"/>
    <cellStyle name="Normal 18 5" xfId="16505"/>
    <cellStyle name="Normal 19" xfId="32020"/>
    <cellStyle name="Normal 19 2" xfId="38309"/>
    <cellStyle name="Normal 19 2 2" xfId="11963"/>
    <cellStyle name="Normal 19 2 3" xfId="12999"/>
    <cellStyle name="Normal 19 3" xfId="8643"/>
    <cellStyle name="Normal 19 4" xfId="49719"/>
    <cellStyle name="Normal 19 5" xfId="6188"/>
    <cellStyle name="Normal 19 6" xfId="49842"/>
    <cellStyle name="Normal 19_Cash Cost Real vrs. Budget" xfId="20256"/>
    <cellStyle name="Normal 2" xfId="13759"/>
    <cellStyle name="Normal 2 10" xfId="35257"/>
    <cellStyle name="Normal 2 10 2" xfId="34430"/>
    <cellStyle name="Normal 2 10 3" xfId="29094"/>
    <cellStyle name="Normal 2 11" xfId="51256"/>
    <cellStyle name="Normal 2 11 2" xfId="9711"/>
    <cellStyle name="Normal 2 11 3" xfId="46384"/>
    <cellStyle name="Normal 2 12" xfId="241"/>
    <cellStyle name="Normal 2 12 2" xfId="40911"/>
    <cellStyle name="Normal 2 12 2 2" xfId="19382"/>
    <cellStyle name="Normal 2 12 3" xfId="46341"/>
    <cellStyle name="Normal 2 12 4" xfId="38398"/>
    <cellStyle name="Normal 2 13" xfId="53280"/>
    <cellStyle name="Normal 2 13 2" xfId="14630"/>
    <cellStyle name="Normal 2 13 2 2" xfId="43938"/>
    <cellStyle name="Normal 2 13 3" xfId="29653"/>
    <cellStyle name="Normal 2 13 4" xfId="16106"/>
    <cellStyle name="Normal 2 13 5" xfId="36227"/>
    <cellStyle name="Normal 2 13 6" xfId="26853"/>
    <cellStyle name="Normal 2 13 7" xfId="46597"/>
    <cellStyle name="Normal 2 13 8" xfId="13295"/>
    <cellStyle name="Normal 2 13 9" xfId="7772"/>
    <cellStyle name="Normal 2 14" xfId="4546"/>
    <cellStyle name="Normal 2 14 2" xfId="5399"/>
    <cellStyle name="Normal 2 14 2 2" xfId="27575"/>
    <cellStyle name="Normal 2 14 3" xfId="11667"/>
    <cellStyle name="Normal 2 14 4" xfId="21650"/>
    <cellStyle name="Normal 2 15" xfId="40550"/>
    <cellStyle name="Normal 2 15 2" xfId="30799"/>
    <cellStyle name="Normal 2 15 3" xfId="23284"/>
    <cellStyle name="Normal 2 15 4" xfId="38898"/>
    <cellStyle name="Normal 2 16" xfId="48269"/>
    <cellStyle name="Normal 2 16 2" xfId="30493"/>
    <cellStyle name="Normal 2 16 3" xfId="5358"/>
    <cellStyle name="Normal 2 16 4" xfId="12526"/>
    <cellStyle name="Normal 2 17" xfId="52872"/>
    <cellStyle name="Normal 2 17 2" xfId="41143"/>
    <cellStyle name="Normal 2 17 3" xfId="15877"/>
    <cellStyle name="Normal 2 17 4" xfId="13877"/>
    <cellStyle name="Normal 2 18" xfId="15694"/>
    <cellStyle name="Normal 2 18 2" xfId="5246"/>
    <cellStyle name="Normal 2 18 3" xfId="23649"/>
    <cellStyle name="Normal 2 18 4" xfId="10623"/>
    <cellStyle name="Normal 2 19" xfId="8724"/>
    <cellStyle name="Normal 2 19 2" xfId="4343"/>
    <cellStyle name="Normal 2 19 3" xfId="50343"/>
    <cellStyle name="Normal 2 19 4" xfId="6238"/>
    <cellStyle name="Normal 2 2" xfId="50978"/>
    <cellStyle name="Normal 2 2 10" xfId="25943"/>
    <cellStyle name="Normal 2 2 11" xfId="47859"/>
    <cellStyle name="Normal 2 2 12" xfId="41558"/>
    <cellStyle name="Normal 2 2 2" xfId="23491"/>
    <cellStyle name="Normal 2 2 2 2" xfId="14628"/>
    <cellStyle name="Normal 2 2 2 2 2" xfId="44593"/>
    <cellStyle name="Normal 2 2 2 2 3" xfId="24940"/>
    <cellStyle name="Normal 2 2 2 3" xfId="42763"/>
    <cellStyle name="Normal 2 2 2 3 2" xfId="37101"/>
    <cellStyle name="Normal 2 2 2 3 3" xfId="11967"/>
    <cellStyle name="Normal 2 2 2 4" xfId="2996"/>
    <cellStyle name="Normal 2 2 3" xfId="25938"/>
    <cellStyle name="Normal 2 2 3 2" xfId="840"/>
    <cellStyle name="Normal 2 2 3 3" xfId="5761"/>
    <cellStyle name="Normal 2 2 3 4" xfId="1045"/>
    <cellStyle name="Normal 2 2 4" xfId="12445"/>
    <cellStyle name="Normal 2 2 4 2" xfId="44354"/>
    <cellStyle name="Normal 2 2 4 3" xfId="50364"/>
    <cellStyle name="Normal 2 2 5" xfId="41111"/>
    <cellStyle name="Normal 2 2 5 2" xfId="39385"/>
    <cellStyle name="Normal 2 2 5 3" xfId="36549"/>
    <cellStyle name="Normal 2 2 5 4" xfId="2434"/>
    <cellStyle name="Normal 2 2 6" xfId="40160"/>
    <cellStyle name="Normal 2 2 6 2" xfId="45651"/>
    <cellStyle name="Normal 2 2 6 3" xfId="26685"/>
    <cellStyle name="Normal 2 2 6 4" xfId="28754"/>
    <cellStyle name="Normal 2 2 7" xfId="7734"/>
    <cellStyle name="Normal 2 2 7 2" xfId="4444"/>
    <cellStyle name="Normal 2 2 8" xfId="11209"/>
    <cellStyle name="Normal 2 2 9" xfId="9660"/>
    <cellStyle name="Normal 2 2_1) Waterfall Graph OPEX Plant" xfId="41564"/>
    <cellStyle name="Normal 2 20" xfId="35972"/>
    <cellStyle name="Normal 2 20 2" xfId="20937"/>
    <cellStyle name="Normal 2 20 3" xfId="42378"/>
    <cellStyle name="Normal 2 20 4" xfId="1424"/>
    <cellStyle name="Normal 2 21" xfId="17740"/>
    <cellStyle name="Normal 2 21 2" xfId="19963"/>
    <cellStyle name="Normal 2 21 3" xfId="14700"/>
    <cellStyle name="Normal 2 22" xfId="8436"/>
    <cellStyle name="Normal 2 22 2" xfId="1835"/>
    <cellStyle name="Normal 2 22 3" xfId="52023"/>
    <cellStyle name="Normal 2 23" xfId="12608"/>
    <cellStyle name="Normal 2 23 2" xfId="4263"/>
    <cellStyle name="Normal 2 23 3" xfId="1565"/>
    <cellStyle name="Normal 2 24" xfId="13610"/>
    <cellStyle name="Normal 2 24 2" xfId="11506"/>
    <cellStyle name="Normal 2 24 3" xfId="47885"/>
    <cellStyle name="Normal 2 25" xfId="36480"/>
    <cellStyle name="Normal 2 25 2" xfId="8322"/>
    <cellStyle name="Normal 2 25 3" xfId="13389"/>
    <cellStyle name="Normal 2 26" xfId="49888"/>
    <cellStyle name="Normal 2 26 2" xfId="22758"/>
    <cellStyle name="Normal 2 26 3" xfId="10033"/>
    <cellStyle name="Normal 2 27" xfId="35341"/>
    <cellStyle name="Normal 2 27 2" xfId="38462"/>
    <cellStyle name="Normal 2 27 3" xfId="27541"/>
    <cellStyle name="Normal 2 28" xfId="37643"/>
    <cellStyle name="Normal 2 28 2" xfId="2749"/>
    <cellStyle name="Normal 2 28 3" xfId="39327"/>
    <cellStyle name="Normal 2 29" xfId="184"/>
    <cellStyle name="Normal 2 29 2" xfId="38414"/>
    <cellStyle name="Normal 2 29 3" xfId="40045"/>
    <cellStyle name="Normal 2 3" xfId="1181"/>
    <cellStyle name="Normal 2 3 2" xfId="21044"/>
    <cellStyle name="Normal 2 3 2 2" xfId="37783"/>
    <cellStyle name="Normal 2 3 2 2 2" xfId="19329"/>
    <cellStyle name="Normal 2 3 2 2 3" xfId="18745"/>
    <cellStyle name="Normal 2 3 2 3" xfId="42084"/>
    <cellStyle name="Normal 2 3 2 4" xfId="3127"/>
    <cellStyle name="Normal 2 3 3" xfId="49913"/>
    <cellStyle name="Normal 2 3 3 2" xfId="24490"/>
    <cellStyle name="Normal 2 3 3 3" xfId="667"/>
    <cellStyle name="Normal 2 3 4" xfId="48649"/>
    <cellStyle name="Normal 2 3 5" xfId="16117"/>
    <cellStyle name="Normal 2 3_Cash Cost Real vrs. Budget" xfId="37322"/>
    <cellStyle name="Normal 2 30" xfId="17039"/>
    <cellStyle name="Normal 2 30 2" xfId="39872"/>
    <cellStyle name="Normal 2 30 3" xfId="38204"/>
    <cellStyle name="Normal 2 31" xfId="18921"/>
    <cellStyle name="Normal 2 31 2" xfId="34155"/>
    <cellStyle name="Normal 2 31 3" xfId="7364"/>
    <cellStyle name="Normal 2 32" xfId="24651"/>
    <cellStyle name="Normal 2 32 2" xfId="3989"/>
    <cellStyle name="Normal 2 32 3" xfId="46038"/>
    <cellStyle name="Normal 2 33" xfId="10859"/>
    <cellStyle name="Normal 2 33 2" xfId="21509"/>
    <cellStyle name="Normal 2 33 3" xfId="15904"/>
    <cellStyle name="Normal 2 34" xfId="32298"/>
    <cellStyle name="Normal 2 34 2" xfId="47342"/>
    <cellStyle name="Normal 2 34 3" xfId="44953"/>
    <cellStyle name="Normal 2 35" xfId="9392"/>
    <cellStyle name="Normal 2 35 2" xfId="37000"/>
    <cellStyle name="Normal 2 35 3" xfId="18616"/>
    <cellStyle name="Normal 2 36" xfId="32433"/>
    <cellStyle name="Normal 2 36 2" xfId="47562"/>
    <cellStyle name="Normal 2 36 3" xfId="21326"/>
    <cellStyle name="Normal 2 37" xfId="22590"/>
    <cellStyle name="Normal 2 37 2" xfId="39330"/>
    <cellStyle name="Normal 2 37 3" xfId="32529"/>
    <cellStyle name="Normal 2 38" xfId="39685"/>
    <cellStyle name="Normal 2 38 2" xfId="17376"/>
    <cellStyle name="Normal 2 38 3" xfId="53074"/>
    <cellStyle name="Normal 2 39" xfId="18215"/>
    <cellStyle name="Normal 2 39 2" xfId="46581"/>
    <cellStyle name="Normal 2 39 3" xfId="30106"/>
    <cellStyle name="Normal 2 4" xfId="18458"/>
    <cellStyle name="Normal 2 4 2" xfId="48569"/>
    <cellStyle name="Normal 2 4 2 2" xfId="40820"/>
    <cellStyle name="Normal 2 4 3" xfId="14780"/>
    <cellStyle name="Normal 2 40" xfId="23637"/>
    <cellStyle name="Normal 2 40 2" xfId="30690"/>
    <cellStyle name="Normal 2 40 3" xfId="25025"/>
    <cellStyle name="Normal 2 41" xfId="24971"/>
    <cellStyle name="Normal 2 41 2" xfId="41757"/>
    <cellStyle name="Normal 2 41 3" xfId="20395"/>
    <cellStyle name="Normal 2 42" xfId="41319"/>
    <cellStyle name="Normal 2 42 2" xfId="15801"/>
    <cellStyle name="Normal 2 42 3" xfId="11155"/>
    <cellStyle name="Normal 2 43" xfId="19808"/>
    <cellStyle name="Normal 2 43 2" xfId="11502"/>
    <cellStyle name="Normal 2 43 3" xfId="50165"/>
    <cellStyle name="Normal 2 44" xfId="30394"/>
    <cellStyle name="Normal 2 44 2" xfId="12275"/>
    <cellStyle name="Normal 2 44 3" xfId="11046"/>
    <cellStyle name="Normal 2 45" xfId="7660"/>
    <cellStyle name="Normal 2 45 2" xfId="38210"/>
    <cellStyle name="Normal 2 45 3" xfId="13591"/>
    <cellStyle name="Normal 2 46" xfId="14967"/>
    <cellStyle name="Normal 2 46 2" xfId="45059"/>
    <cellStyle name="Normal 2 46 3" xfId="12365"/>
    <cellStyle name="Normal 2 47" xfId="16167"/>
    <cellStyle name="Normal 2 47 2" xfId="46251"/>
    <cellStyle name="Normal 2 47 3" xfId="43390"/>
    <cellStyle name="Normal 2 48" xfId="35518"/>
    <cellStyle name="Normal 2 48 2" xfId="32488"/>
    <cellStyle name="Normal 2 48 3" xfId="11861"/>
    <cellStyle name="Normal 2 49" xfId="34184"/>
    <cellStyle name="Normal 2 49 2" xfId="37409"/>
    <cellStyle name="Normal 2 49 3" xfId="1037"/>
    <cellStyle name="Normal 2 5" xfId="31841"/>
    <cellStyle name="Normal 2 5 2" xfId="5650"/>
    <cellStyle name="Normal 2 5 2 2" xfId="47596"/>
    <cellStyle name="Normal 2 5 2 2 2" xfId="14002"/>
    <cellStyle name="Normal 2 5 2 2 3" xfId="49590"/>
    <cellStyle name="Normal 2 5 2 3" xfId="10965"/>
    <cellStyle name="Normal 2 5 2 4" xfId="31190"/>
    <cellStyle name="Normal 2 5 3" xfId="15544"/>
    <cellStyle name="Normal 2 5 4" xfId="47199"/>
    <cellStyle name="Normal 2 5 5" xfId="25647"/>
    <cellStyle name="Normal 2 5 5 2" xfId="42109"/>
    <cellStyle name="Normal 2 5 5 3" xfId="27323"/>
    <cellStyle name="Normal 2 5 6" xfId="14451"/>
    <cellStyle name="Normal 2 50" xfId="12139"/>
    <cellStyle name="Normal 2 50 2" xfId="31627"/>
    <cellStyle name="Normal 2 50 3" xfId="2866"/>
    <cellStyle name="Normal 2 51" xfId="37525"/>
    <cellStyle name="Normal 2 51 2" xfId="18878"/>
    <cellStyle name="Normal 2 51 3" xfId="21104"/>
    <cellStyle name="Normal 2 52" xfId="31436"/>
    <cellStyle name="Normal 2 52 2" xfId="37210"/>
    <cellStyle name="Normal 2 52 3" xfId="13909"/>
    <cellStyle name="Normal 2 53" xfId="41438"/>
    <cellStyle name="Normal 2 53 2" xfId="29734"/>
    <cellStyle name="Normal 2 53 3" xfId="36033"/>
    <cellStyle name="Normal 2 54" xfId="12421"/>
    <cellStyle name="Normal 2 54 2" xfId="44081"/>
    <cellStyle name="Normal 2 54 3" xfId="28495"/>
    <cellStyle name="Normal 2 55" xfId="47886"/>
    <cellStyle name="Normal 2 55 2" xfId="33255"/>
    <cellStyle name="Normal 2 55 3" xfId="34898"/>
    <cellStyle name="Normal 2 56" xfId="25681"/>
    <cellStyle name="Normal 2 56 2" xfId="44809"/>
    <cellStyle name="Normal 2 56 3" xfId="43613"/>
    <cellStyle name="Normal 2 57" xfId="36995"/>
    <cellStyle name="Normal 2 57 2" xfId="28830"/>
    <cellStyle name="Normal 2 57 3" xfId="52479"/>
    <cellStyle name="Normal 2 58" xfId="49261"/>
    <cellStyle name="Normal 2 58 2" xfId="26600"/>
    <cellStyle name="Normal 2 58 3" xfId="20831"/>
    <cellStyle name="Normal 2 59" xfId="25607"/>
    <cellStyle name="Normal 2 59 2" xfId="4934"/>
    <cellStyle name="Normal 2 59 3" xfId="33767"/>
    <cellStyle name="Normal 2 6" xfId="3949"/>
    <cellStyle name="Normal 2 6 2" xfId="39939"/>
    <cellStyle name="Normal 2 6 3" xfId="52507"/>
    <cellStyle name="Normal 2 60" xfId="43428"/>
    <cellStyle name="Normal 2 61" xfId="50355"/>
    <cellStyle name="Normal 2 62" xfId="68"/>
    <cellStyle name="Normal 2 7" xfId="17463"/>
    <cellStyle name="Normal 2 7 2" xfId="36062"/>
    <cellStyle name="Normal 2 7 2 2" xfId="35274"/>
    <cellStyle name="Normal 2 7 2 3" xfId="31160"/>
    <cellStyle name="Normal 2 7 2 4" xfId="49585"/>
    <cellStyle name="Normal 2 7 3" xfId="27537"/>
    <cellStyle name="Normal 2 7 3 2" xfId="27492"/>
    <cellStyle name="Normal 2 7 4" xfId="18561"/>
    <cellStyle name="Normal 2 8" xfId="3865"/>
    <cellStyle name="Normal 2 8 2" xfId="50292"/>
    <cellStyle name="Normal 2 8 3" xfId="51697"/>
    <cellStyle name="Normal 2 9" xfId="16911"/>
    <cellStyle name="Normal 2 9 2" xfId="7285"/>
    <cellStyle name="Normal 2 9 2 2" xfId="21493"/>
    <cellStyle name="Normal 2 9 3" xfId="49389"/>
    <cellStyle name="Normal 2_ACUMULADO" xfId="17914"/>
    <cellStyle name="Normal 20" xfId="30461"/>
    <cellStyle name="Normal 20 2" xfId="3317"/>
    <cellStyle name="Normal 20 2 2" xfId="16376"/>
    <cellStyle name="Normal 20 2 3" xfId="25252"/>
    <cellStyle name="Normal 20 3" xfId="52977"/>
    <cellStyle name="Normal 20 4" xfId="40331"/>
    <cellStyle name="Normal 20 5" xfId="3262"/>
    <cellStyle name="Normal 20 6" xfId="1519"/>
    <cellStyle name="Normal 20_Cash Cost Real vrs. Budget" xfId="29778"/>
    <cellStyle name="Normal 21" xfId="17747"/>
    <cellStyle name="Normal 21 2" xfId="46301"/>
    <cellStyle name="Normal 21 3" xfId="25309"/>
    <cellStyle name="Normal 21 4" xfId="20895"/>
    <cellStyle name="Normal 21 5" xfId="52447"/>
    <cellStyle name="Normal 22" xfId="33139"/>
    <cellStyle name="Normal 22 2" xfId="47756"/>
    <cellStyle name="Normal 22 3" xfId="28439"/>
    <cellStyle name="Normal 22 4" xfId="10967"/>
    <cellStyle name="Normal 22 5" xfId="40384"/>
    <cellStyle name="Normal 22 5 2" xfId="32527"/>
    <cellStyle name="Normal 22 6" xfId="52125"/>
    <cellStyle name="Normal 22 7" xfId="11465"/>
    <cellStyle name="Normal 23" xfId="33131"/>
    <cellStyle name="Normal 23 2" xfId="714"/>
    <cellStyle name="Normal 23 3" xfId="13578"/>
    <cellStyle name="Normal 23 4" xfId="41284"/>
    <cellStyle name="Normal 23 5" xfId="3388"/>
    <cellStyle name="Normal 23 6" xfId="16766"/>
    <cellStyle name="Normal 24" xfId="15048"/>
    <cellStyle name="Normal 24 2" xfId="730"/>
    <cellStyle name="Normal 24 2 2 2 2 2" xfId="48631"/>
    <cellStyle name="Normal 24 2 2 2 2 2 2" xfId="4086"/>
    <cellStyle name="Normal 24 3" xfId="47744"/>
    <cellStyle name="Normal 24 3 2" xfId="3741"/>
    <cellStyle name="Normal 24 4" xfId="26258"/>
    <cellStyle name="Normal 24 5" xfId="20736"/>
    <cellStyle name="Normal 25" xfId="3283"/>
    <cellStyle name="Normal 25 2" xfId="3407"/>
    <cellStyle name="Normal 25 3" xfId="20"/>
    <cellStyle name="Normal 25 4" xfId="27921"/>
    <cellStyle name="Normal 25 5" xfId="19197"/>
    <cellStyle name="Normal 26" xfId="41222"/>
    <cellStyle name="Normal 26 2" xfId="10065"/>
    <cellStyle name="Normal 26 3" xfId="11731"/>
    <cellStyle name="Normal 26 4" xfId="15774"/>
    <cellStyle name="Normal 27" xfId="41249"/>
    <cellStyle name="Normal 27 2" xfId="17142"/>
    <cellStyle name="Normal 27 3" xfId="40418"/>
    <cellStyle name="Normal 27 4" xfId="48412"/>
    <cellStyle name="Normal 28" xfId="3315"/>
    <cellStyle name="Normal 28 2" xfId="47402"/>
    <cellStyle name="Normal 28 3" xfId="34297"/>
    <cellStyle name="Normal 28 4" xfId="49122"/>
    <cellStyle name="Normal 29" xfId="30602"/>
    <cellStyle name="Normal 29 2" xfId="23600"/>
    <cellStyle name="Normal 3" xfId="38815"/>
    <cellStyle name="Normal 3 10" xfId="7873"/>
    <cellStyle name="Normal 3 10 10" xfId="34490"/>
    <cellStyle name="Normal 3 10 11" xfId="2253"/>
    <cellStyle name="Normal 3 10 12" xfId="1959"/>
    <cellStyle name="Normal 3 10 2" xfId="14833"/>
    <cellStyle name="Normal 3 10 2 2" xfId="23466"/>
    <cellStyle name="Normal 3 10 2 2 2" xfId="41965"/>
    <cellStyle name="Normal 3 10 2 2 2 2" xfId="16576"/>
    <cellStyle name="Normal 3 10 2 2 3" xfId="5965"/>
    <cellStyle name="Normal 3 10 2 2 3 2" xfId="44179"/>
    <cellStyle name="Normal 3 10 2 2 4" xfId="22749"/>
    <cellStyle name="Normal 3 10 2 2 4 2" xfId="46756"/>
    <cellStyle name="Normal 3 10 2 2 5" xfId="8967"/>
    <cellStyle name="Normal 3 10 2 2 5 2" xfId="39673"/>
    <cellStyle name="Normal 3 10 2 2 6" xfId="19285"/>
    <cellStyle name="Normal 3 10 2 2 6 2" xfId="41723"/>
    <cellStyle name="Normal 3 10 2 2 7" xfId="5613"/>
    <cellStyle name="Normal 3 10 2 2_Penasquito - Sulphide" xfId="20289"/>
    <cellStyle name="Normal 3 10 2 3" xfId="17930"/>
    <cellStyle name="Normal 3 10 2 3 2" xfId="32086"/>
    <cellStyle name="Normal 3 10 2 3_Penasquito - Sulphide" xfId="35655"/>
    <cellStyle name="Normal 3 10 2 4" xfId="4642"/>
    <cellStyle name="Normal 3 10 2 4 2" xfId="22908"/>
    <cellStyle name="Normal 3 10 2 4_Penasquito - Sulphide" xfId="50249"/>
    <cellStyle name="Normal 3 10 2 5" xfId="52003"/>
    <cellStyle name="Normal 3 10 2 5 2" xfId="32291"/>
    <cellStyle name="Normal 3 10 2 6" xfId="964"/>
    <cellStyle name="Normal 3 10 2 6 2" xfId="27106"/>
    <cellStyle name="Normal 3 10 2 7" xfId="42251"/>
    <cellStyle name="Normal 3 10 2 7 2" xfId="11627"/>
    <cellStyle name="Normal 3 10 2 8" xfId="13373"/>
    <cellStyle name="Normal 3 10 2 9" xfId="27882"/>
    <cellStyle name="Normal 3 10 2_Penasquito - Sulphide" xfId="18693"/>
    <cellStyle name="Normal 3 10 3" xfId="6668"/>
    <cellStyle name="Normal 3 10 3 2" xfId="12772"/>
    <cellStyle name="Normal 3 10 3 2 2" xfId="5655"/>
    <cellStyle name="Normal 3 10 3 3" xfId="11369"/>
    <cellStyle name="Normal 3 10 3 3 2" xfId="2773"/>
    <cellStyle name="Normal 3 10 3 4" xfId="25243"/>
    <cellStyle name="Normal 3 10 3 4 2" xfId="26894"/>
    <cellStyle name="Normal 3 10 3 5" xfId="8319"/>
    <cellStyle name="Normal 3 10 3 5 2" xfId="48415"/>
    <cellStyle name="Normal 3 10 3 6" xfId="13021"/>
    <cellStyle name="Normal 3 10 3 6 2" xfId="23828"/>
    <cellStyle name="Normal 3 10 3 7" xfId="11924"/>
    <cellStyle name="Normal 3 10 3_Penasquito - Sulphide" xfId="43408"/>
    <cellStyle name="Normal 3 10 4" xfId="50178"/>
    <cellStyle name="Normal 3 10 4 2" xfId="41174"/>
    <cellStyle name="Normal 3 10 4_Penasquito - Sulphide" xfId="48756"/>
    <cellStyle name="Normal 3 10 5" xfId="49377"/>
    <cellStyle name="Normal 3 10 5 2" xfId="5886"/>
    <cellStyle name="Normal 3 10 5_Penasquito - Sulphide" xfId="23840"/>
    <cellStyle name="Normal 3 10 6" xfId="29273"/>
    <cellStyle name="Normal 3 10 6 2" xfId="45610"/>
    <cellStyle name="Normal 3 10 7" xfId="41504"/>
    <cellStyle name="Normal 3 10 7 2" xfId="20634"/>
    <cellStyle name="Normal 3 10 8" xfId="16704"/>
    <cellStyle name="Normal 3 10 8 2" xfId="591"/>
    <cellStyle name="Normal 3 10 9" xfId="12054"/>
    <cellStyle name="Normal 3 10_Penasquito - Sulphide" xfId="3577"/>
    <cellStyle name="Normal 3 11" xfId="22275"/>
    <cellStyle name="Normal 3 11 10" xfId="26946"/>
    <cellStyle name="Normal 3 11 11" xfId="33243"/>
    <cellStyle name="Normal 3 11 12" xfId="7158"/>
    <cellStyle name="Normal 3 11 2" xfId="45894"/>
    <cellStyle name="Normal 3 11 2 2" xfId="83"/>
    <cellStyle name="Normal 3 11 2 2 2" xfId="3350"/>
    <cellStyle name="Normal 3 11 2 2 2 2" xfId="31884"/>
    <cellStyle name="Normal 3 11 2 2 3" xfId="37301"/>
    <cellStyle name="Normal 3 11 2 2 3 2" xfId="15717"/>
    <cellStyle name="Normal 3 11 2 2 4" xfId="161"/>
    <cellStyle name="Normal 3 11 2 2 4 2" xfId="25104"/>
    <cellStyle name="Normal 3 11 2 2 5" xfId="13167"/>
    <cellStyle name="Normal 3 11 2 2 5 2" xfId="388"/>
    <cellStyle name="Normal 3 11 2 2 6" xfId="30957"/>
    <cellStyle name="Normal 3 11 2 2 6 2" xfId="18715"/>
    <cellStyle name="Normal 3 11 2 2 7" xfId="49310"/>
    <cellStyle name="Normal 3 11 2 2_Penasquito - Sulphide" xfId="45774"/>
    <cellStyle name="Normal 3 11 2 3" xfId="31252"/>
    <cellStyle name="Normal 3 11 2 3 2" xfId="46168"/>
    <cellStyle name="Normal 3 11 2 3_Penasquito - Sulphide" xfId="50539"/>
    <cellStyle name="Normal 3 11 2 4" xfId="17360"/>
    <cellStyle name="Normal 3 11 2 4 2" xfId="53164"/>
    <cellStyle name="Normal 3 11 2 4_Penasquito - Sulphide" xfId="17157"/>
    <cellStyle name="Normal 3 11 2 5" xfId="3655"/>
    <cellStyle name="Normal 3 11 2 5 2" xfId="37434"/>
    <cellStyle name="Normal 3 11 2 6" xfId="43681"/>
    <cellStyle name="Normal 3 11 2 6 2" xfId="21272"/>
    <cellStyle name="Normal 3 11 2 7" xfId="40603"/>
    <cellStyle name="Normal 3 11 2 7 2" xfId="15458"/>
    <cellStyle name="Normal 3 11 2 8" xfId="49112"/>
    <cellStyle name="Normal 3 11 2 9" xfId="24578"/>
    <cellStyle name="Normal 3 11 2_Penasquito - Sulphide" xfId="41547"/>
    <cellStyle name="Normal 3 11 3" xfId="39779"/>
    <cellStyle name="Normal 3 11 3 2" xfId="31384"/>
    <cellStyle name="Normal 3 11 3 2 2" xfId="42947"/>
    <cellStyle name="Normal 3 11 3 3" xfId="16771"/>
    <cellStyle name="Normal 3 11 3 3 2" xfId="4597"/>
    <cellStyle name="Normal 3 11 3 4" xfId="25148"/>
    <cellStyle name="Normal 3 11 3 4 2" xfId="37307"/>
    <cellStyle name="Normal 3 11 3 5" xfId="18014"/>
    <cellStyle name="Normal 3 11 3 5 2" xfId="26829"/>
    <cellStyle name="Normal 3 11 3 6" xfId="15336"/>
    <cellStyle name="Normal 3 11 3 6 2" xfId="14367"/>
    <cellStyle name="Normal 3 11 3 7" xfId="24983"/>
    <cellStyle name="Normal 3 11 3_Penasquito - Sulphide" xfId="40635"/>
    <cellStyle name="Normal 3 11 4" xfId="39921"/>
    <cellStyle name="Normal 3 11 4 2" xfId="32980"/>
    <cellStyle name="Normal 3 11 4_Penasquito - Sulphide" xfId="47208"/>
    <cellStyle name="Normal 3 11 5" xfId="24401"/>
    <cellStyle name="Normal 3 11 5 2" xfId="18422"/>
    <cellStyle name="Normal 3 11 5_Penasquito - Sulphide" xfId="11060"/>
    <cellStyle name="Normal 3 11 6" xfId="35609"/>
    <cellStyle name="Normal 3 11 6 2" xfId="14734"/>
    <cellStyle name="Normal 3 11 7" xfId="9056"/>
    <cellStyle name="Normal 3 11 7 2" xfId="31562"/>
    <cellStyle name="Normal 3 11 8" xfId="10388"/>
    <cellStyle name="Normal 3 11 8 2" xfId="23650"/>
    <cellStyle name="Normal 3 11 9" xfId="53114"/>
    <cellStyle name="Normal 3 11_Penasquito - Sulphide" xfId="43993"/>
    <cellStyle name="Normal 3 12" xfId="11250"/>
    <cellStyle name="Normal 3 12 10" xfId="36367"/>
    <cellStyle name="Normal 3 12 11" xfId="17864"/>
    <cellStyle name="Normal 3 12 12" xfId="12090"/>
    <cellStyle name="Normal 3 12 2" xfId="7044"/>
    <cellStyle name="Normal 3 12 2 2" xfId="13735"/>
    <cellStyle name="Normal 3 12 2 2 2" xfId="25152"/>
    <cellStyle name="Normal 3 12 2 2 2 2" xfId="759"/>
    <cellStyle name="Normal 3 12 2 2 3" xfId="36650"/>
    <cellStyle name="Normal 3 12 2 2 3 2" xfId="44272"/>
    <cellStyle name="Normal 3 12 2 2 4" xfId="27778"/>
    <cellStyle name="Normal 3 12 2 2 4 2" xfId="25941"/>
    <cellStyle name="Normal 3 12 2 2 5" xfId="25357"/>
    <cellStyle name="Normal 3 12 2 2 5 2" xfId="32039"/>
    <cellStyle name="Normal 3 12 2 2 6" xfId="1545"/>
    <cellStyle name="Normal 3 12 2 2 6 2" xfId="41045"/>
    <cellStyle name="Normal 3 12 2 2 7" xfId="21312"/>
    <cellStyle name="Normal 3 12 2 2_Penasquito - Sulphide" xfId="52485"/>
    <cellStyle name="Normal 3 12 2 3" xfId="39945"/>
    <cellStyle name="Normal 3 12 2 3 2" xfId="31659"/>
    <cellStyle name="Normal 3 12 2 3_Penasquito - Sulphide" xfId="5414"/>
    <cellStyle name="Normal 3 12 2 4" xfId="19010"/>
    <cellStyle name="Normal 3 12 2 4 2" xfId="23700"/>
    <cellStyle name="Normal 3 12 2 4_Penasquito - Sulphide" xfId="14471"/>
    <cellStyle name="Normal 3 12 2 5" xfId="31620"/>
    <cellStyle name="Normal 3 12 2 5 2" xfId="17121"/>
    <cellStyle name="Normal 3 12 2 6" xfId="52344"/>
    <cellStyle name="Normal 3 12 2 6 2" xfId="36822"/>
    <cellStyle name="Normal 3 12 2 7" xfId="11439"/>
    <cellStyle name="Normal 3 12 2 7 2" xfId="10613"/>
    <cellStyle name="Normal 3 12 2 8" xfId="49477"/>
    <cellStyle name="Normal 3 12 2 9" xfId="26841"/>
    <cellStyle name="Normal 3 12 2_Penasquito - Sulphide" xfId="42847"/>
    <cellStyle name="Normal 3 12 3" xfId="31250"/>
    <cellStyle name="Normal 3 12 3 2" xfId="32092"/>
    <cellStyle name="Normal 3 12 3 2 2" xfId="33508"/>
    <cellStyle name="Normal 3 12 3 3" xfId="3290"/>
    <cellStyle name="Normal 3 12 3 3 2" xfId="27863"/>
    <cellStyle name="Normal 3 12 3 4" xfId="13371"/>
    <cellStyle name="Normal 3 12 3 4 2" xfId="11499"/>
    <cellStyle name="Normal 3 12 3 5" xfId="42980"/>
    <cellStyle name="Normal 3 12 3 5 2" xfId="30748"/>
    <cellStyle name="Normal 3 12 3 6" xfId="17179"/>
    <cellStyle name="Normal 3 12 3 6 2" xfId="21605"/>
    <cellStyle name="Normal 3 12 3 7" xfId="42471"/>
    <cellStyle name="Normal 3 12 3_Penasquito - Sulphide" xfId="30669"/>
    <cellStyle name="Normal 3 12 4" xfId="37006"/>
    <cellStyle name="Normal 3 12 4 2" xfId="43590"/>
    <cellStyle name="Normal 3 12 4_Penasquito - Sulphide" xfId="46126"/>
    <cellStyle name="Normal 3 12 5" xfId="10743"/>
    <cellStyle name="Normal 3 12 5 2" xfId="26359"/>
    <cellStyle name="Normal 3 12 5_Penasquito - Sulphide" xfId="12761"/>
    <cellStyle name="Normal 3 12 6" xfId="30930"/>
    <cellStyle name="Normal 3 12 6 2" xfId="34790"/>
    <cellStyle name="Normal 3 12 7" xfId="30385"/>
    <cellStyle name="Normal 3 12 7 2" xfId="6655"/>
    <cellStyle name="Normal 3 12 8" xfId="35927"/>
    <cellStyle name="Normal 3 12 8 2" xfId="36425"/>
    <cellStyle name="Normal 3 12 9" xfId="35751"/>
    <cellStyle name="Normal 3 12_Penasquito - Sulphide" xfId="26375"/>
    <cellStyle name="Normal 3 13" xfId="2878"/>
    <cellStyle name="Normal 3 13 10" xfId="51143"/>
    <cellStyle name="Normal 3 13 11" xfId="39166"/>
    <cellStyle name="Normal 3 13 2" xfId="47070"/>
    <cellStyle name="Normal 3 13 2 2" xfId="9350"/>
    <cellStyle name="Normal 3 13 2 2 2" xfId="25118"/>
    <cellStyle name="Normal 3 13 2 2 2 2" xfId="14814"/>
    <cellStyle name="Normal 3 13 2 2 3" xfId="39908"/>
    <cellStyle name="Normal 3 13 2 2 3 2" xfId="20518"/>
    <cellStyle name="Normal 3 13 2 2 4" xfId="3099"/>
    <cellStyle name="Normal 3 13 2 2 4 2" xfId="51720"/>
    <cellStyle name="Normal 3 13 2 2 5" xfId="45323"/>
    <cellStyle name="Normal 3 13 2 2 5 2" xfId="50579"/>
    <cellStyle name="Normal 3 13 2 2 6" xfId="19274"/>
    <cellStyle name="Normal 3 13 2 2 6 2" xfId="7028"/>
    <cellStyle name="Normal 3 13 2 2 7" xfId="32057"/>
    <cellStyle name="Normal 3 13 2 2_Penasquito - Sulphide" xfId="11961"/>
    <cellStyle name="Normal 3 13 2 3" xfId="23025"/>
    <cellStyle name="Normal 3 13 2 3 2" xfId="11382"/>
    <cellStyle name="Normal 3 13 2 3_Penasquito - Sulphide" xfId="37279"/>
    <cellStyle name="Normal 3 13 2 4" xfId="21756"/>
    <cellStyle name="Normal 3 13 2 4 2" xfId="7481"/>
    <cellStyle name="Normal 3 13 2 4_Penasquito - Sulphide" xfId="41094"/>
    <cellStyle name="Normal 3 13 2 5" xfId="46027"/>
    <cellStyle name="Normal 3 13 2 5 2" xfId="34676"/>
    <cellStyle name="Normal 3 13 2 6" xfId="53"/>
    <cellStyle name="Normal 3 13 2 6 2" xfId="11899"/>
    <cellStyle name="Normal 3 13 2 7" xfId="10781"/>
    <cellStyle name="Normal 3 13 2 7 2" xfId="37737"/>
    <cellStyle name="Normal 3 13 2 8" xfId="28861"/>
    <cellStyle name="Normal 3 13 2 9" xfId="12523"/>
    <cellStyle name="Normal 3 13 2_Penasquito - Sulphide" xfId="41839"/>
    <cellStyle name="Normal 3 13 3" xfId="28091"/>
    <cellStyle name="Normal 3 13 3 2" xfId="2828"/>
    <cellStyle name="Normal 3 13 3 2 2" xfId="9972"/>
    <cellStyle name="Normal 3 13 3 3" xfId="6390"/>
    <cellStyle name="Normal 3 13 3 3 2" xfId="24139"/>
    <cellStyle name="Normal 3 13 3 4" xfId="47850"/>
    <cellStyle name="Normal 3 13 3 4 2" xfId="23557"/>
    <cellStyle name="Normal 3 13 3 5" xfId="53038"/>
    <cellStyle name="Normal 3 13 3 5 2" xfId="28822"/>
    <cellStyle name="Normal 3 13 3 6" xfId="3697"/>
    <cellStyle name="Normal 3 13 3 6 2" xfId="20288"/>
    <cellStyle name="Normal 3 13 3 7" xfId="37297"/>
    <cellStyle name="Normal 3 13 3_Penasquito - Sulphide" xfId="14295"/>
    <cellStyle name="Normal 3 13 4" xfId="15725"/>
    <cellStyle name="Normal 3 13 4 2" xfId="12392"/>
    <cellStyle name="Normal 3 13 4_Penasquito - Sulphide" xfId="21429"/>
    <cellStyle name="Normal 3 13 5" xfId="46988"/>
    <cellStyle name="Normal 3 13 5 2" xfId="51449"/>
    <cellStyle name="Normal 3 13 5_Penasquito - Sulphide" xfId="41756"/>
    <cellStyle name="Normal 3 13 6" xfId="10475"/>
    <cellStyle name="Normal 3 13 6 2" xfId="23475"/>
    <cellStyle name="Normal 3 13 7" xfId="15912"/>
    <cellStyle name="Normal 3 13 7 2" xfId="4710"/>
    <cellStyle name="Normal 3 13 8" xfId="35997"/>
    <cellStyle name="Normal 3 13 8 2" xfId="37713"/>
    <cellStyle name="Normal 3 13 9" xfId="34098"/>
    <cellStyle name="Normal 3 13_Penasquito - Sulphide" xfId="21885"/>
    <cellStyle name="Normal 3 14" xfId="34171"/>
    <cellStyle name="Normal 3 14 10" xfId="36909"/>
    <cellStyle name="Normal 3 14 11" xfId="38264"/>
    <cellStyle name="Normal 3 14 2" xfId="15683"/>
    <cellStyle name="Normal 3 14 2 2" xfId="13227"/>
    <cellStyle name="Normal 3 14 2 2 2" xfId="2559"/>
    <cellStyle name="Normal 3 14 2 2 2 2" xfId="19537"/>
    <cellStyle name="Normal 3 14 2 2 3" xfId="22574"/>
    <cellStyle name="Normal 3 14 2 2 3 2" xfId="5133"/>
    <cellStyle name="Normal 3 14 2 2 4" xfId="25562"/>
    <cellStyle name="Normal 3 14 2 2 4 2" xfId="44370"/>
    <cellStyle name="Normal 3 14 2 2 5" xfId="3178"/>
    <cellStyle name="Normal 3 14 2 2 5 2" xfId="2856"/>
    <cellStyle name="Normal 3 14 2 2 6" xfId="17726"/>
    <cellStyle name="Normal 3 14 2 2 6 2" xfId="7632"/>
    <cellStyle name="Normal 3 14 2 2 7" xfId="48509"/>
    <cellStyle name="Normal 3 14 2 2_Penasquito - Sulphide" xfId="44742"/>
    <cellStyle name="Normal 3 14 2 3" xfId="41348"/>
    <cellStyle name="Normal 3 14 2 3 2" xfId="13546"/>
    <cellStyle name="Normal 3 14 2 3_Penasquito - Sulphide" xfId="41018"/>
    <cellStyle name="Normal 3 14 2 4" xfId="48869"/>
    <cellStyle name="Normal 3 14 2 4 2" xfId="16426"/>
    <cellStyle name="Normal 3 14 2 4_Penasquito - Sulphide" xfId="50314"/>
    <cellStyle name="Normal 3 14 2 5" xfId="7413"/>
    <cellStyle name="Normal 3 14 2 5 2" xfId="24842"/>
    <cellStyle name="Normal 3 14 2 6" xfId="47750"/>
    <cellStyle name="Normal 3 14 2 6 2" xfId="27191"/>
    <cellStyle name="Normal 3 14 2 7" xfId="49937"/>
    <cellStyle name="Normal 3 14 2 7 2" xfId="21153"/>
    <cellStyle name="Normal 3 14 2 8" xfId="9218"/>
    <cellStyle name="Normal 3 14 2 9" xfId="13431"/>
    <cellStyle name="Normal 3 14 2_Penasquito - Sulphide" xfId="6176"/>
    <cellStyle name="Normal 3 14 3" xfId="50166"/>
    <cellStyle name="Normal 3 14 3 2" xfId="50537"/>
    <cellStyle name="Normal 3 14 3 2 2" xfId="36389"/>
    <cellStyle name="Normal 3 14 3 3" xfId="38873"/>
    <cellStyle name="Normal 3 14 3 3 2" xfId="36447"/>
    <cellStyle name="Normal 3 14 3 4" xfId="19712"/>
    <cellStyle name="Normal 3 14 3 4 2" xfId="37733"/>
    <cellStyle name="Normal 3 14 3 5" xfId="10310"/>
    <cellStyle name="Normal 3 14 3 5 2" xfId="38464"/>
    <cellStyle name="Normal 3 14 3 6" xfId="25557"/>
    <cellStyle name="Normal 3 14 3 6 2" xfId="48456"/>
    <cellStyle name="Normal 3 14 3 7" xfId="24241"/>
    <cellStyle name="Normal 3 14 3_Penasquito - Sulphide" xfId="10727"/>
    <cellStyle name="Normal 3 14 4" xfId="49412"/>
    <cellStyle name="Normal 3 14 4 2" xfId="31020"/>
    <cellStyle name="Normal 3 14 4_Penasquito - Sulphide" xfId="1588"/>
    <cellStyle name="Normal 3 14 5" xfId="15988"/>
    <cellStyle name="Normal 3 14 5 2" xfId="18439"/>
    <cellStyle name="Normal 3 14 5_Penasquito - Sulphide" xfId="49774"/>
    <cellStyle name="Normal 3 14 6" xfId="38400"/>
    <cellStyle name="Normal 3 14 6 2" xfId="10596"/>
    <cellStyle name="Normal 3 14 7" xfId="13592"/>
    <cellStyle name="Normal 3 14 7 2" xfId="14412"/>
    <cellStyle name="Normal 3 14 8" xfId="6783"/>
    <cellStyle name="Normal 3 14 8 2" xfId="2673"/>
    <cellStyle name="Normal 3 14 9" xfId="21163"/>
    <cellStyle name="Normal 3 14_Penasquito - Sulphide" xfId="24412"/>
    <cellStyle name="Normal 3 15" xfId="49687"/>
    <cellStyle name="Normal 3 15 10" xfId="244"/>
    <cellStyle name="Normal 3 15 11" xfId="15975"/>
    <cellStyle name="Normal 3 15 2" xfId="35117"/>
    <cellStyle name="Normal 3 15 2 2" xfId="17287"/>
    <cellStyle name="Normal 3 15 2 2 2" xfId="50594"/>
    <cellStyle name="Normal 3 15 2 2 2 2" xfId="13705"/>
    <cellStyle name="Normal 3 15 2 2 3" xfId="16455"/>
    <cellStyle name="Normal 3 15 2 2 3 2" xfId="18071"/>
    <cellStyle name="Normal 3 15 2 2 4" xfId="47166"/>
    <cellStyle name="Normal 3 15 2 2 4 2" xfId="6928"/>
    <cellStyle name="Normal 3 15 2 2 5" xfId="42552"/>
    <cellStyle name="Normal 3 15 2 2 5 2" xfId="40863"/>
    <cellStyle name="Normal 3 15 2 2 6" xfId="40722"/>
    <cellStyle name="Normal 3 15 2 2 6 2" xfId="51840"/>
    <cellStyle name="Normal 3 15 2 2 7" xfId="20954"/>
    <cellStyle name="Normal 3 15 2 2_Penasquito - Sulphide" xfId="19501"/>
    <cellStyle name="Normal 3 15 2 3" xfId="5647"/>
    <cellStyle name="Normal 3 15 2 3 2" xfId="18631"/>
    <cellStyle name="Normal 3 15 2 3_Penasquito - Sulphide" xfId="52233"/>
    <cellStyle name="Normal 3 15 2 4" xfId="35244"/>
    <cellStyle name="Normal 3 15 2 4 2" xfId="15"/>
    <cellStyle name="Normal 3 15 2 4_Penasquito - Sulphide" xfId="14830"/>
    <cellStyle name="Normal 3 15 2 5" xfId="45399"/>
    <cellStyle name="Normal 3 15 2 5 2" xfId="51668"/>
    <cellStyle name="Normal 3 15 2 6" xfId="48692"/>
    <cellStyle name="Normal 3 15 2 6 2" xfId="18695"/>
    <cellStyle name="Normal 3 15 2 7" xfId="13412"/>
    <cellStyle name="Normal 3 15 2 7 2" xfId="14505"/>
    <cellStyle name="Normal 3 15 2 8" xfId="18954"/>
    <cellStyle name="Normal 3 15 2 9" xfId="19048"/>
    <cellStyle name="Normal 3 15 2_Penasquito - Sulphide" xfId="3821"/>
    <cellStyle name="Normal 3 15 3" xfId="21068"/>
    <cellStyle name="Normal 3 15 3 2" xfId="27851"/>
    <cellStyle name="Normal 3 15 3 2 2" xfId="14240"/>
    <cellStyle name="Normal 3 15 3 3" xfId="18330"/>
    <cellStyle name="Normal 3 15 3 3 2" xfId="36926"/>
    <cellStyle name="Normal 3 15 3 4" xfId="19425"/>
    <cellStyle name="Normal 3 15 3 4 2" xfId="37069"/>
    <cellStyle name="Normal 3 15 3 5" xfId="14682"/>
    <cellStyle name="Normal 3 15 3 5 2" xfId="18185"/>
    <cellStyle name="Normal 3 15 3 6" xfId="24091"/>
    <cellStyle name="Normal 3 15 3 6 2" xfId="17188"/>
    <cellStyle name="Normal 3 15 3 7" xfId="2837"/>
    <cellStyle name="Normal 3 15 3_Penasquito - Sulphide" xfId="40858"/>
    <cellStyle name="Normal 3 15 4" xfId="14253"/>
    <cellStyle name="Normal 3 15 4 2" xfId="20484"/>
    <cellStyle name="Normal 3 15 4_Penasquito - Sulphide" xfId="7658"/>
    <cellStyle name="Normal 3 15 5" xfId="41934"/>
    <cellStyle name="Normal 3 15 5 2" xfId="40901"/>
    <cellStyle name="Normal 3 15 5_Penasquito - Sulphide" xfId="42899"/>
    <cellStyle name="Normal 3 15 6" xfId="39944"/>
    <cellStyle name="Normal 3 15 6 2" xfId="4460"/>
    <cellStyle name="Normal 3 15 7" xfId="17728"/>
    <cellStyle name="Normal 3 15 7 2" xfId="43276"/>
    <cellStyle name="Normal 3 15 8" xfId="28001"/>
    <cellStyle name="Normal 3 15 8 2" xfId="38421"/>
    <cellStyle name="Normal 3 15 9" xfId="43250"/>
    <cellStyle name="Normal 3 15_Penasquito - Sulphide" xfId="39081"/>
    <cellStyle name="Normal 3 16" xfId="23960"/>
    <cellStyle name="Normal 3 16 10" xfId="45779"/>
    <cellStyle name="Normal 3 16 11" xfId="19703"/>
    <cellStyle name="Normal 3 16 2" xfId="23987"/>
    <cellStyle name="Normal 3 16 2 2" xfId="52495"/>
    <cellStyle name="Normal 3 16 2 2 2" xfId="16556"/>
    <cellStyle name="Normal 3 16 2 2 2 2" xfId="52352"/>
    <cellStyle name="Normal 3 16 2 2 3" xfId="12172"/>
    <cellStyle name="Normal 3 16 2 2 3 2" xfId="34291"/>
    <cellStyle name="Normal 3 16 2 2 4" xfId="42516"/>
    <cellStyle name="Normal 3 16 2 2 4 2" xfId="35859"/>
    <cellStyle name="Normal 3 16 2 2 5" xfId="4002"/>
    <cellStyle name="Normal 3 16 2 2 5 2" xfId="52505"/>
    <cellStyle name="Normal 3 16 2 2 6" xfId="21503"/>
    <cellStyle name="Normal 3 16 2 2 6 2" xfId="3149"/>
    <cellStyle name="Normal 3 16 2 2 7" xfId="20974"/>
    <cellStyle name="Normal 3 16 2 2_Penasquito - Sulphide" xfId="20532"/>
    <cellStyle name="Normal 3 16 2 3" xfId="2667"/>
    <cellStyle name="Normal 3 16 2 3 2" xfId="45011"/>
    <cellStyle name="Normal 3 16 2 3_Penasquito - Sulphide" xfId="24525"/>
    <cellStyle name="Normal 3 16 2 4" xfId="3322"/>
    <cellStyle name="Normal 3 16 2 4 2" xfId="12311"/>
    <cellStyle name="Normal 3 16 2 4_Penasquito - Sulphide" xfId="33223"/>
    <cellStyle name="Normal 3 16 2 5" xfId="32821"/>
    <cellStyle name="Normal 3 16 2 5 2" xfId="37899"/>
    <cellStyle name="Normal 3 16 2 6" xfId="27198"/>
    <cellStyle name="Normal 3 16 2 6 2" xfId="52230"/>
    <cellStyle name="Normal 3 16 2 7" xfId="50989"/>
    <cellStyle name="Normal 3 16 2 7 2" xfId="15200"/>
    <cellStyle name="Normal 3 16 2 8" xfId="50381"/>
    <cellStyle name="Normal 3 16 2 9" xfId="40731"/>
    <cellStyle name="Normal 3 16 2_Penasquito - Sulphide" xfId="7864"/>
    <cellStyle name="Normal 3 16 3" xfId="25200"/>
    <cellStyle name="Normal 3 16 3 2" xfId="29452"/>
    <cellStyle name="Normal 3 16 3 2 2" xfId="38732"/>
    <cellStyle name="Normal 3 16 3 3" xfId="2310"/>
    <cellStyle name="Normal 3 16 3 3 2" xfId="11977"/>
    <cellStyle name="Normal 3 16 3 4" xfId="23726"/>
    <cellStyle name="Normal 3 16 3 4 2" xfId="21335"/>
    <cellStyle name="Normal 3 16 3 5" xfId="17076"/>
    <cellStyle name="Normal 3 16 3 5 2" xfId="40634"/>
    <cellStyle name="Normal 3 16 3 6" xfId="50962"/>
    <cellStyle name="Normal 3 16 3 6 2" xfId="1685"/>
    <cellStyle name="Normal 3 16 3 7" xfId="6841"/>
    <cellStyle name="Normal 3 16 3_Penasquito - Sulphide" xfId="35478"/>
    <cellStyle name="Normal 3 16 4" xfId="100"/>
    <cellStyle name="Normal 3 16 4 2" xfId="26364"/>
    <cellStyle name="Normal 3 16 4_Penasquito - Sulphide" xfId="15291"/>
    <cellStyle name="Normal 3 16 5" xfId="31558"/>
    <cellStyle name="Normal 3 16 5 2" xfId="33271"/>
    <cellStyle name="Normal 3 16 5_Penasquito - Sulphide" xfId="15909"/>
    <cellStyle name="Normal 3 16 6" xfId="24833"/>
    <cellStyle name="Normal 3 16 6 2" xfId="11745"/>
    <cellStyle name="Normal 3 16 7" xfId="17996"/>
    <cellStyle name="Normal 3 16 7 2" xfId="37957"/>
    <cellStyle name="Normal 3 16 8" xfId="26559"/>
    <cellStyle name="Normal 3 16 8 2" xfId="2664"/>
    <cellStyle name="Normal 3 16 9" xfId="37422"/>
    <cellStyle name="Normal 3 16_Penasquito - Sulphide" xfId="39227"/>
    <cellStyle name="Normal 3 17" xfId="34675"/>
    <cellStyle name="Normal 3 17 10" xfId="20850"/>
    <cellStyle name="Normal 3 17 11" xfId="53252"/>
    <cellStyle name="Normal 3 17 2" xfId="11726"/>
    <cellStyle name="Normal 3 17 2 2" xfId="32310"/>
    <cellStyle name="Normal 3 17 2 2 2" xfId="6010"/>
    <cellStyle name="Normal 3 17 2 2 2 2" xfId="24855"/>
    <cellStyle name="Normal 3 17 2 2 3" xfId="32407"/>
    <cellStyle name="Normal 3 17 2 2 3 2" xfId="14788"/>
    <cellStyle name="Normal 3 17 2 2 4" xfId="42035"/>
    <cellStyle name="Normal 3 17 2 2 4 2" xfId="49533"/>
    <cellStyle name="Normal 3 17 2 2 5" xfId="50761"/>
    <cellStyle name="Normal 3 17 2 2 5 2" xfId="46545"/>
    <cellStyle name="Normal 3 17 2 2 6" xfId="22395"/>
    <cellStyle name="Normal 3 17 2 2 6 2" xfId="7235"/>
    <cellStyle name="Normal 3 17 2 2 7" xfId="44676"/>
    <cellStyle name="Normal 3 17 2 2_Penasquito - Sulphide" xfId="49962"/>
    <cellStyle name="Normal 3 17 2 3" xfId="46290"/>
    <cellStyle name="Normal 3 17 2 3 2" xfId="20806"/>
    <cellStyle name="Normal 3 17 2 3_Penasquito - Sulphide" xfId="47846"/>
    <cellStyle name="Normal 3 17 2 4" xfId="22240"/>
    <cellStyle name="Normal 3 17 2 4 2" xfId="41951"/>
    <cellStyle name="Normal 3 17 2 4_Penasquito - Sulphide" xfId="39311"/>
    <cellStyle name="Normal 3 17 2 5" xfId="20978"/>
    <cellStyle name="Normal 3 17 2 5 2" xfId="24985"/>
    <cellStyle name="Normal 3 17 2 6" xfId="2848"/>
    <cellStyle name="Normal 3 17 2 6 2" xfId="26683"/>
    <cellStyle name="Normal 3 17 2 7" xfId="32994"/>
    <cellStyle name="Normal 3 17 2 7 2" xfId="514"/>
    <cellStyle name="Normal 3 17 2 8" xfId="12262"/>
    <cellStyle name="Normal 3 17 2 9" xfId="14227"/>
    <cellStyle name="Normal 3 17 2_Penasquito - Sulphide" xfId="5049"/>
    <cellStyle name="Normal 3 17 3" xfId="30925"/>
    <cellStyle name="Normal 3 17 3 2" xfId="50360"/>
    <cellStyle name="Normal 3 17 3 2 2" xfId="51406"/>
    <cellStyle name="Normal 3 17 3 3" xfId="25156"/>
    <cellStyle name="Normal 3 17 3 3 2" xfId="43248"/>
    <cellStyle name="Normal 3 17 3 4" xfId="11378"/>
    <cellStyle name="Normal 3 17 3 4 2" xfId="50380"/>
    <cellStyle name="Normal 3 17 3 5" xfId="52664"/>
    <cellStyle name="Normal 3 17 3 5 2" xfId="45542"/>
    <cellStyle name="Normal 3 17 3 6" xfId="18887"/>
    <cellStyle name="Normal 3 17 3 6 2" xfId="17730"/>
    <cellStyle name="Normal 3 17 3 7" xfId="39700"/>
    <cellStyle name="Normal 3 17 3_Penasquito - Sulphide" xfId="44894"/>
    <cellStyle name="Normal 3 17 4" xfId="3191"/>
    <cellStyle name="Normal 3 17 4 2" xfId="46610"/>
    <cellStyle name="Normal 3 17 4_Penasquito - Sulphide" xfId="16517"/>
    <cellStyle name="Normal 3 17 5" xfId="49707"/>
    <cellStyle name="Normal 3 17 5 2" xfId="39396"/>
    <cellStyle name="Normal 3 17 5_Penasquito - Sulphide" xfId="589"/>
    <cellStyle name="Normal 3 17 6" xfId="9877"/>
    <cellStyle name="Normal 3 17 6 2" xfId="43288"/>
    <cellStyle name="Normal 3 17 7" xfId="19719"/>
    <cellStyle name="Normal 3 17 7 2" xfId="28549"/>
    <cellStyle name="Normal 3 17 8" xfId="41703"/>
    <cellStyle name="Normal 3 17 8 2" xfId="11918"/>
    <cellStyle name="Normal 3 17 9" xfId="25239"/>
    <cellStyle name="Normal 3 17_Penasquito - Sulphide" xfId="307"/>
    <cellStyle name="Normal 3 18" xfId="18739"/>
    <cellStyle name="Normal 3 18 10" xfId="487"/>
    <cellStyle name="Normal 3 18 11" xfId="40107"/>
    <cellStyle name="Normal 3 18 2" xfId="1644"/>
    <cellStyle name="Normal 3 18 2 2" xfId="46817"/>
    <cellStyle name="Normal 3 18 2 2 2" xfId="24975"/>
    <cellStyle name="Normal 3 18 2 2 2 2" xfId="38956"/>
    <cellStyle name="Normal 3 18 2 2 3" xfId="41038"/>
    <cellStyle name="Normal 3 18 2 2 3 2" xfId="11712"/>
    <cellStyle name="Normal 3 18 2 2 4" xfId="5436"/>
    <cellStyle name="Normal 3 18 2 2 4 2" xfId="25884"/>
    <cellStyle name="Normal 3 18 2 2 5" xfId="25725"/>
    <cellStyle name="Normal 3 18 2 2 5 2" xfId="4035"/>
    <cellStyle name="Normal 3 18 2 2 6" xfId="8227"/>
    <cellStyle name="Normal 3 18 2 2 6 2" xfId="7591"/>
    <cellStyle name="Normal 3 18 2 2 7" xfId="45261"/>
    <cellStyle name="Normal 3 18 2 2_Penasquito - Sulphide" xfId="404"/>
    <cellStyle name="Normal 3 18 2 3" xfId="13375"/>
    <cellStyle name="Normal 3 18 2 3 2" xfId="26369"/>
    <cellStyle name="Normal 3 18 2 3_Penasquito - Sulphide" xfId="24423"/>
    <cellStyle name="Normal 3 18 2 4" xfId="6993"/>
    <cellStyle name="Normal 3 18 2 4 2" xfId="47593"/>
    <cellStyle name="Normal 3 18 2 4_Penasquito - Sulphide" xfId="14918"/>
    <cellStyle name="Normal 3 18 2 5" xfId="16950"/>
    <cellStyle name="Normal 3 18 2 5 2" xfId="40758"/>
    <cellStyle name="Normal 3 18 2 6" xfId="42866"/>
    <cellStyle name="Normal 3 18 2 6 2" xfId="22061"/>
    <cellStyle name="Normal 3 18 2 7" xfId="44319"/>
    <cellStyle name="Normal 3 18 2 7 2" xfId="12165"/>
    <cellStyle name="Normal 3 18 2 8" xfId="23953"/>
    <cellStyle name="Normal 3 18 2 9" xfId="26649"/>
    <cellStyle name="Normal 3 18 2_Penasquito - Sulphide" xfId="19158"/>
    <cellStyle name="Normal 3 18 3" xfId="44952"/>
    <cellStyle name="Normal 3 18 3 2" xfId="33680"/>
    <cellStyle name="Normal 3 18 3 2 2" xfId="41512"/>
    <cellStyle name="Normal 3 18 3 3" xfId="21265"/>
    <cellStyle name="Normal 3 18 3 3 2" xfId="43679"/>
    <cellStyle name="Normal 3 18 3 4" xfId="47076"/>
    <cellStyle name="Normal 3 18 3 4 2" xfId="25456"/>
    <cellStyle name="Normal 3 18 3 5" xfId="35256"/>
    <cellStyle name="Normal 3 18 3 5 2" xfId="12489"/>
    <cellStyle name="Normal 3 18 3 6" xfId="9506"/>
    <cellStyle name="Normal 3 18 3 6 2" xfId="15242"/>
    <cellStyle name="Normal 3 18 3 7" xfId="25024"/>
    <cellStyle name="Normal 3 18 3_Penasquito - Sulphide" xfId="52454"/>
    <cellStyle name="Normal 3 18 4" xfId="6490"/>
    <cellStyle name="Normal 3 18 4 2" xfId="29288"/>
    <cellStyle name="Normal 3 18 4_Penasquito - Sulphide" xfId="27602"/>
    <cellStyle name="Normal 3 18 5" xfId="35649"/>
    <cellStyle name="Normal 3 18 5 2" xfId="52775"/>
    <cellStyle name="Normal 3 18 5_Penasquito - Sulphide" xfId="50754"/>
    <cellStyle name="Normal 3 18 6" xfId="30163"/>
    <cellStyle name="Normal 3 18 6 2" xfId="44342"/>
    <cellStyle name="Normal 3 18 7" xfId="5529"/>
    <cellStyle name="Normal 3 18 7 2" xfId="13426"/>
    <cellStyle name="Normal 3 18 8" xfId="38602"/>
    <cellStyle name="Normal 3 18 8 2" xfId="16184"/>
    <cellStyle name="Normal 3 18 9" xfId="10196"/>
    <cellStyle name="Normal 3 18_Penasquito - Sulphide" xfId="2070"/>
    <cellStyle name="Normal 3 19" xfId="46572"/>
    <cellStyle name="Normal 3 19 10" xfId="15487"/>
    <cellStyle name="Normal 3 19 2" xfId="43565"/>
    <cellStyle name="Normal 3 19 2 2" xfId="36020"/>
    <cellStyle name="Normal 3 19 2 2 2" xfId="51300"/>
    <cellStyle name="Normal 3 19 2 2 2 2" xfId="32568"/>
    <cellStyle name="Normal 3 19 2 2 2 3" xfId="16909"/>
    <cellStyle name="Normal 3 19 2 2 3" xfId="48370"/>
    <cellStyle name="Normal 3 19 2 2 4" xfId="36693"/>
    <cellStyle name="Normal 3 19 2 3" xfId="39693"/>
    <cellStyle name="Normal 3 19 2 3 2" xfId="16468"/>
    <cellStyle name="Normal 3 19 2 3 2 2" xfId="19912"/>
    <cellStyle name="Normal 3 19 2 3 2 3" xfId="31869"/>
    <cellStyle name="Normal 3 19 2 3 3" xfId="48870"/>
    <cellStyle name="Normal 3 19 2 3 4" xfId="50457"/>
    <cellStyle name="Normal 3 19 2 4" xfId="23668"/>
    <cellStyle name="Normal 3 19 2 4 2" xfId="14652"/>
    <cellStyle name="Normal 3 19 2 4 2 2" xfId="38509"/>
    <cellStyle name="Normal 3 19 2 4 2 3" xfId="41842"/>
    <cellStyle name="Normal 3 19 2 4 3" xfId="35427"/>
    <cellStyle name="Normal 3 19 2 4 4" xfId="30903"/>
    <cellStyle name="Normal 3 19 2 5" xfId="42872"/>
    <cellStyle name="Normal 3 19 2 5 2" xfId="41685"/>
    <cellStyle name="Normal 3 19 2 5 2 2" xfId="12417"/>
    <cellStyle name="Normal 3 19 2 5 2 3" xfId="2165"/>
    <cellStyle name="Normal 3 19 2 5 3" xfId="47753"/>
    <cellStyle name="Normal 3 19 2 5 4" xfId="7292"/>
    <cellStyle name="Normal 3 19 2 6" xfId="12198"/>
    <cellStyle name="Normal 3 19 2 6 2" xfId="42837"/>
    <cellStyle name="Normal 3 19 2 6 2 2" xfId="22639"/>
    <cellStyle name="Normal 3 19 2 6 2 3" xfId="40277"/>
    <cellStyle name="Normal 3 19 2 6 3" xfId="36728"/>
    <cellStyle name="Normal 3 19 2 6 4" xfId="42696"/>
    <cellStyle name="Normal 3 19 2 7" xfId="1363"/>
    <cellStyle name="Normal 3 19 2 7 2" xfId="12192"/>
    <cellStyle name="Normal 3 19 2 7 3" xfId="50020"/>
    <cellStyle name="Normal 3 19 2_Penasquito - Sulphide" xfId="40604"/>
    <cellStyle name="Normal 3 19 3" xfId="26362"/>
    <cellStyle name="Normal 3 19 3 2" xfId="11300"/>
    <cellStyle name="Normal 3 19 3 2 2" xfId="35101"/>
    <cellStyle name="Normal 3 19 3 2 3" xfId="30182"/>
    <cellStyle name="Normal 3 19 3_Penasquito - Sulphide" xfId="51494"/>
    <cellStyle name="Normal 3 19 4" xfId="15125"/>
    <cellStyle name="Normal 3 19 4 2" xfId="10353"/>
    <cellStyle name="Normal 3 19 4 2 2" xfId="22318"/>
    <cellStyle name="Normal 3 19 4 2 3" xfId="11066"/>
    <cellStyle name="Normal 3 19 4_Penasquito - Sulphide" xfId="6079"/>
    <cellStyle name="Normal 3 19 5" xfId="49268"/>
    <cellStyle name="Normal 3 19 5 2" xfId="45529"/>
    <cellStyle name="Normal 3 19 5 2 2" xfId="5729"/>
    <cellStyle name="Normal 3 19 5 2 3" xfId="40876"/>
    <cellStyle name="Normal 3 19 5 3" xfId="53147"/>
    <cellStyle name="Normal 3 19 5 4" xfId="19711"/>
    <cellStyle name="Normal 3 19 6" xfId="22741"/>
    <cellStyle name="Normal 3 19 6 2" xfId="41511"/>
    <cellStyle name="Normal 3 19 6 2 2" xfId="51893"/>
    <cellStyle name="Normal 3 19 6 2 3" xfId="34012"/>
    <cellStyle name="Normal 3 19 6 3" xfId="52955"/>
    <cellStyle name="Normal 3 19 6 4" xfId="25367"/>
    <cellStyle name="Normal 3 19 7" xfId="26147"/>
    <cellStyle name="Normal 3 19 7 2" xfId="18533"/>
    <cellStyle name="Normal 3 19 7 2 2" xfId="47689"/>
    <cellStyle name="Normal 3 19 7 2 3" xfId="51309"/>
    <cellStyle name="Normal 3 19 7 3" xfId="37040"/>
    <cellStyle name="Normal 3 19 7 4" xfId="19420"/>
    <cellStyle name="Normal 3 19 8" xfId="42017"/>
    <cellStyle name="Normal 3 19 8 2" xfId="34332"/>
    <cellStyle name="Normal 3 19 8 3" xfId="4175"/>
    <cellStyle name="Normal 3 19 9" xfId="15026"/>
    <cellStyle name="Normal 3 19_Penasquito - Sulphide" xfId="50686"/>
    <cellStyle name="Normal 3 2" xfId="42041"/>
    <cellStyle name="Normal 3 2 10" xfId="52313"/>
    <cellStyle name="Normal 3 2 11" xfId="11537"/>
    <cellStyle name="Normal 3 2 12" xfId="8079"/>
    <cellStyle name="Normal 3 2 13" xfId="31888"/>
    <cellStyle name="Normal 3 2 2" xfId="16917"/>
    <cellStyle name="Normal 3 2 2 10" xfId="40031"/>
    <cellStyle name="Normal 3 2 2 11" xfId="43617"/>
    <cellStyle name="Normal 3 2 2 2" xfId="15340"/>
    <cellStyle name="Normal 3 2 2 2 2" xfId="34582"/>
    <cellStyle name="Normal 3 2 2 2 2 2" xfId="36818"/>
    <cellStyle name="Normal 3 2 2 2 3" xfId="8113"/>
    <cellStyle name="Normal 3 2 2 2 3 2" xfId="12130"/>
    <cellStyle name="Normal 3 2 2 2 4" xfId="9699"/>
    <cellStyle name="Normal 3 2 2 2 4 2" xfId="2242"/>
    <cellStyle name="Normal 3 2 2 2 5" xfId="23166"/>
    <cellStyle name="Normal 3 2 2 2 5 2" xfId="22659"/>
    <cellStyle name="Normal 3 2 2 2 6" xfId="30104"/>
    <cellStyle name="Normal 3 2 2 2 6 2" xfId="47764"/>
    <cellStyle name="Normal 3 2 2 2 7" xfId="14062"/>
    <cellStyle name="Normal 3 2 2 2_Penasquito - Sulphide" xfId="6947"/>
    <cellStyle name="Normal 3 2 2 3" xfId="27916"/>
    <cellStyle name="Normal 3 2 2 3 2" xfId="27267"/>
    <cellStyle name="Normal 3 2 2 3_Penasquito - Sulphide" xfId="35883"/>
    <cellStyle name="Normal 3 2 2 4" xfId="20437"/>
    <cellStyle name="Normal 3 2 2 4 2" xfId="29060"/>
    <cellStyle name="Normal 3 2 2 4_Penasquito - Sulphide" xfId="17939"/>
    <cellStyle name="Normal 3 2 2 5" xfId="24920"/>
    <cellStyle name="Normal 3 2 2 5 2" xfId="41812"/>
    <cellStyle name="Normal 3 2 2 6" xfId="36696"/>
    <cellStyle name="Normal 3 2 2 6 2" xfId="5876"/>
    <cellStyle name="Normal 3 2 2 7" xfId="7581"/>
    <cellStyle name="Normal 3 2 2 7 2" xfId="52627"/>
    <cellStyle name="Normal 3 2 2 8" xfId="44840"/>
    <cellStyle name="Normal 3 2 2 9" xfId="29086"/>
    <cellStyle name="Normal 3 2 2_Penasquito - Sulphide" xfId="17656"/>
    <cellStyle name="Normal 3 2 3" xfId="16209"/>
    <cellStyle name="Normal 3 2 3 2" xfId="42295"/>
    <cellStyle name="Normal 3 2 3 2 2" xfId="13356"/>
    <cellStyle name="Normal 3 2 3 3" xfId="48442"/>
    <cellStyle name="Normal 3 2 3 3 2" xfId="11228"/>
    <cellStyle name="Normal 3 2 3 4" xfId="765"/>
    <cellStyle name="Normal 3 2 3 4 2" xfId="46690"/>
    <cellStyle name="Normal 3 2 3 5" xfId="39822"/>
    <cellStyle name="Normal 3 2 3 5 2" xfId="27967"/>
    <cellStyle name="Normal 3 2 3 6" xfId="46004"/>
    <cellStyle name="Normal 3 2 3 6 2" xfId="46239"/>
    <cellStyle name="Normal 3 2 3 7" xfId="9024"/>
    <cellStyle name="Normal 3 2 3_Penasquito - Sulphide" xfId="8835"/>
    <cellStyle name="Normal 3 2 4" xfId="13079"/>
    <cellStyle name="Normal 3 2 4 2" xfId="53053"/>
    <cellStyle name="Normal 3 2 4_Penasquito - Sulphide" xfId="49380"/>
    <cellStyle name="Normal 3 2 5" xfId="50965"/>
    <cellStyle name="Normal 3 2 5 2" xfId="47636"/>
    <cellStyle name="Normal 3 2 5_Penasquito - Sulphide" xfId="31507"/>
    <cellStyle name="Normal 3 2 6" xfId="45025"/>
    <cellStyle name="Normal 3 2 6 2" xfId="152"/>
    <cellStyle name="Normal 3 2 7" xfId="7868"/>
    <cellStyle name="Normal 3 2 7 2" xfId="36670"/>
    <cellStyle name="Normal 3 2 8" xfId="47537"/>
    <cellStyle name="Normal 3 2 8 2" xfId="13659"/>
    <cellStyle name="Normal 3 2 9" xfId="11909"/>
    <cellStyle name="Normal 3 2_Marlin" xfId="10368"/>
    <cellStyle name="Normal 3 20" xfId="34690"/>
    <cellStyle name="Normal 3 20 2" xfId="18326"/>
    <cellStyle name="Normal 3 20 2 2" xfId="13505"/>
    <cellStyle name="Normal 3 20 2 3" xfId="29817"/>
    <cellStyle name="Normal 3 20 3" xfId="7758"/>
    <cellStyle name="Normal 3 20 3 2" xfId="23686"/>
    <cellStyle name="Normal 3 20 3 3" xfId="44693"/>
    <cellStyle name="Normal 3 20 4" xfId="14206"/>
    <cellStyle name="Normal 3 20 5" xfId="24615"/>
    <cellStyle name="Normal 3 21" xfId="11241"/>
    <cellStyle name="Normal 3 21 2" xfId="47863"/>
    <cellStyle name="Normal 3 21 2 2" xfId="5073"/>
    <cellStyle name="Normal 3 21 2 3" xfId="38776"/>
    <cellStyle name="Normal 3 21 3" xfId="29285"/>
    <cellStyle name="Normal 3 21 3 2" xfId="47156"/>
    <cellStyle name="Normal 3 21 3 3" xfId="47339"/>
    <cellStyle name="Normal 3 21 4" xfId="343"/>
    <cellStyle name="Normal 3 21 5" xfId="4700"/>
    <cellStyle name="Normal 3 22" xfId="26162"/>
    <cellStyle name="Normal 3 22 2" xfId="24516"/>
    <cellStyle name="Normal 3 22 2 2" xfId="10213"/>
    <cellStyle name="Normal 3 22 2 3" xfId="27477"/>
    <cellStyle name="Normal 3 22 3" xfId="7187"/>
    <cellStyle name="Normal 3 22 4" xfId="17980"/>
    <cellStyle name="Normal 3 23" xfId="6214"/>
    <cellStyle name="Normal 3 23 2" xfId="49515"/>
    <cellStyle name="Normal 3 23 2 2" xfId="47919"/>
    <cellStyle name="Normal 3 23 2 3" xfId="52392"/>
    <cellStyle name="Normal 3 23 3" xfId="15131"/>
    <cellStyle name="Normal 3 23 4" xfId="32182"/>
    <cellStyle name="Normal 3 24" xfId="32059"/>
    <cellStyle name="Normal 3 24 2" xfId="3909"/>
    <cellStyle name="Normal 3 24 2 2" xfId="34516"/>
    <cellStyle name="Normal 3 24 2 3" xfId="22609"/>
    <cellStyle name="Normal 3 24 3" xfId="45058"/>
    <cellStyle name="Normal 3 24 4" xfId="21345"/>
    <cellStyle name="Normal 3 25" xfId="40080"/>
    <cellStyle name="Normal 3 25 2" xfId="32986"/>
    <cellStyle name="Normal 3 25 3" xfId="41473"/>
    <cellStyle name="Normal 3 26" xfId="47174"/>
    <cellStyle name="Normal 3 26 2" xfId="8989"/>
    <cellStyle name="Normal 3 26 3" xfId="14334"/>
    <cellStyle name="Normal 3 27" xfId="19154"/>
    <cellStyle name="Normal 3 28" xfId="18202"/>
    <cellStyle name="Normal 3 29" xfId="15831"/>
    <cellStyle name="Normal 3 3" xfId="47977"/>
    <cellStyle name="Normal 3 3 10" xfId="39593"/>
    <cellStyle name="Normal 3 3 11" xfId="2058"/>
    <cellStyle name="Normal 3 3 12" xfId="30840"/>
    <cellStyle name="Normal 3 3 13" xfId="10227"/>
    <cellStyle name="Normal 3 3 2" xfId="8366"/>
    <cellStyle name="Normal 3 3 2 10" xfId="22376"/>
    <cellStyle name="Normal 3 3 2 2" xfId="19557"/>
    <cellStyle name="Normal 3 3 2 2 2" xfId="45062"/>
    <cellStyle name="Normal 3 3 2 2 2 2" xfId="50229"/>
    <cellStyle name="Normal 3 3 2 2 3" xfId="1735"/>
    <cellStyle name="Normal 3 3 2 2 3 2" xfId="48829"/>
    <cellStyle name="Normal 3 3 2 2 4" xfId="19683"/>
    <cellStyle name="Normal 3 3 2 2 4 2" xfId="14224"/>
    <cellStyle name="Normal 3 3 2 2 5" xfId="50300"/>
    <cellStyle name="Normal 3 3 2 2 5 2" xfId="45266"/>
    <cellStyle name="Normal 3 3 2 2 6" xfId="12006"/>
    <cellStyle name="Normal 3 3 2 2 6 2" xfId="37565"/>
    <cellStyle name="Normal 3 3 2 2 7" xfId="47547"/>
    <cellStyle name="Normal 3 3 2 2_Penasquito - Sulphide" xfId="24640"/>
    <cellStyle name="Normal 3 3 2 3" xfId="33835"/>
    <cellStyle name="Normal 3 3 2 3 2" xfId="23736"/>
    <cellStyle name="Normal 3 3 2 3_Penasquito - Sulphide" xfId="18046"/>
    <cellStyle name="Normal 3 3 2 4" xfId="12673"/>
    <cellStyle name="Normal 3 3 2 4 2" xfId="46795"/>
    <cellStyle name="Normal 3 3 2 4_Penasquito - Sulphide" xfId="25498"/>
    <cellStyle name="Normal 3 3 2 5" xfId="30096"/>
    <cellStyle name="Normal 3 3 2 5 2" xfId="11960"/>
    <cellStyle name="Normal 3 3 2 6" xfId="23625"/>
    <cellStyle name="Normal 3 3 2 6 2" xfId="39986"/>
    <cellStyle name="Normal 3 3 2 7" xfId="21089"/>
    <cellStyle name="Normal 3 3 2 7 2" xfId="12814"/>
    <cellStyle name="Normal 3 3 2 8" xfId="15540"/>
    <cellStyle name="Normal 3 3 2 9" xfId="44364"/>
    <cellStyle name="Normal 3 3 2_Penasquito - Sulphide" xfId="484"/>
    <cellStyle name="Normal 3 3 3" xfId="18024"/>
    <cellStyle name="Normal 3 3 3 2" xfId="22169"/>
    <cellStyle name="Normal 3 3 3 2 2" xfId="35799"/>
    <cellStyle name="Normal 3 3 3 3" xfId="15371"/>
    <cellStyle name="Normal 3 3 3 3 2" xfId="43889"/>
    <cellStyle name="Normal 3 3 3 4" xfId="8251"/>
    <cellStyle name="Normal 3 3 3 4 2" xfId="12784"/>
    <cellStyle name="Normal 3 3 3 5" xfId="6779"/>
    <cellStyle name="Normal 3 3 3 5 2" xfId="1985"/>
    <cellStyle name="Normal 3 3 3 6" xfId="14522"/>
    <cellStyle name="Normal 3 3 3 6 2" xfId="21896"/>
    <cellStyle name="Normal 3 3 3 7" xfId="15344"/>
    <cellStyle name="Normal 3 3 3_Penasquito - Sulphide" xfId="26744"/>
    <cellStyle name="Normal 3 3 4" xfId="17517"/>
    <cellStyle name="Normal 3 3 4 2" xfId="14385"/>
    <cellStyle name="Normal 3 3 4_Penasquito - Sulphide" xfId="50425"/>
    <cellStyle name="Normal 3 3 5" xfId="13507"/>
    <cellStyle name="Normal 3 3 5 2" xfId="17361"/>
    <cellStyle name="Normal 3 3 5_Penasquito - Sulphide" xfId="4880"/>
    <cellStyle name="Normal 3 3 6" xfId="17305"/>
    <cellStyle name="Normal 3 3 6 2" xfId="27081"/>
    <cellStyle name="Normal 3 3 7" xfId="20554"/>
    <cellStyle name="Normal 3 3 7 2" xfId="27811"/>
    <cellStyle name="Normal 3 3 8" xfId="15264"/>
    <cellStyle name="Normal 3 3 8 2" xfId="24379"/>
    <cellStyle name="Normal 3 3 9" xfId="34921"/>
    <cellStyle name="Normal 3 3_Marlin" xfId="28885"/>
    <cellStyle name="Normal 3 30" xfId="12299"/>
    <cellStyle name="Normal 3 31" xfId="33244"/>
    <cellStyle name="Normal 3 32" xfId="35998"/>
    <cellStyle name="Normal 3 33" xfId="47133"/>
    <cellStyle name="Normal 3 34" xfId="19089"/>
    <cellStyle name="Normal 3 35" xfId="18494"/>
    <cellStyle name="Normal 3 4" xfId="11088"/>
    <cellStyle name="Normal 3 4 10" xfId="14261"/>
    <cellStyle name="Normal 3 4 11" xfId="10313"/>
    <cellStyle name="Normal 3 4 12" xfId="26434"/>
    <cellStyle name="Normal 3 4 2" xfId="9243"/>
    <cellStyle name="Normal 3 4 2 2" xfId="32834"/>
    <cellStyle name="Normal 3 4 2 2 2" xfId="4722"/>
    <cellStyle name="Normal 3 4 2 2 2 2" xfId="25860"/>
    <cellStyle name="Normal 3 4 2 2 3" xfId="23899"/>
    <cellStyle name="Normal 3 4 2 2 3 2" xfId="42322"/>
    <cellStyle name="Normal 3 4 2 2 4" xfId="22158"/>
    <cellStyle name="Normal 3 4 2 2 4 2" xfId="44001"/>
    <cellStyle name="Normal 3 4 2 2 5" xfId="15760"/>
    <cellStyle name="Normal 3 4 2 2 5 2" xfId="16728"/>
    <cellStyle name="Normal 3 4 2 2 6" xfId="32184"/>
    <cellStyle name="Normal 3 4 2 2 6 2" xfId="36819"/>
    <cellStyle name="Normal 3 4 2 2 7" xfId="31801"/>
    <cellStyle name="Normal 3 4 2 2_Penasquito - Sulphide" xfId="51234"/>
    <cellStyle name="Normal 3 4 2 3" xfId="28224"/>
    <cellStyle name="Normal 3 4 2 3 2" xfId="34841"/>
    <cellStyle name="Normal 3 4 2 3_Penasquito - Sulphide" xfId="31001"/>
    <cellStyle name="Normal 3 4 2 4" xfId="44092"/>
    <cellStyle name="Normal 3 4 2 4 2" xfId="25984"/>
    <cellStyle name="Normal 3 4 2 4_Penasquito - Sulphide" xfId="28712"/>
    <cellStyle name="Normal 3 4 2 5" xfId="31677"/>
    <cellStyle name="Normal 3 4 2 5 2" xfId="31636"/>
    <cellStyle name="Normal 3 4 2 6" xfId="43858"/>
    <cellStyle name="Normal 3 4 2 6 2" xfId="28510"/>
    <cellStyle name="Normal 3 4 2 7" xfId="32915"/>
    <cellStyle name="Normal 3 4 2 7 2" xfId="3439"/>
    <cellStyle name="Normal 3 4 2 8" xfId="50051"/>
    <cellStyle name="Normal 3 4 2 9" xfId="368"/>
    <cellStyle name="Normal 3 4 2_Penasquito - Sulphide" xfId="569"/>
    <cellStyle name="Normal 3 4 3" xfId="45459"/>
    <cellStyle name="Normal 3 4 3 2" xfId="23180"/>
    <cellStyle name="Normal 3 4 3 2 2" xfId="42500"/>
    <cellStyle name="Normal 3 4 3 3" xfId="6570"/>
    <cellStyle name="Normal 3 4 3 3 2" xfId="44514"/>
    <cellStyle name="Normal 3 4 3 4" xfId="49914"/>
    <cellStyle name="Normal 3 4 3 4 2" xfId="27798"/>
    <cellStyle name="Normal 3 4 3 5" xfId="1063"/>
    <cellStyle name="Normal 3 4 3 5 2" xfId="35250"/>
    <cellStyle name="Normal 3 4 3 6" xfId="52455"/>
    <cellStyle name="Normal 3 4 3 6 2" xfId="40279"/>
    <cellStyle name="Normal 3 4 3 7" xfId="44150"/>
    <cellStyle name="Normal 3 4 3_Penasquito - Sulphide" xfId="25119"/>
    <cellStyle name="Normal 3 4 4" xfId="42288"/>
    <cellStyle name="Normal 3 4 4 2" xfId="46823"/>
    <cellStyle name="Normal 3 4 4_Penasquito - Sulphide" xfId="39437"/>
    <cellStyle name="Normal 3 4 5" xfId="24360"/>
    <cellStyle name="Normal 3 4 5 2" xfId="49993"/>
    <cellStyle name="Normal 3 4 5_Penasquito - Sulphide" xfId="50614"/>
    <cellStyle name="Normal 3 4 6" xfId="18541"/>
    <cellStyle name="Normal 3 4 6 2" xfId="50492"/>
    <cellStyle name="Normal 3 4 7" xfId="9677"/>
    <cellStyle name="Normal 3 4 7 2" xfId="1345"/>
    <cellStyle name="Normal 3 4 8" xfId="1456"/>
    <cellStyle name="Normal 3 4 8 2" xfId="4018"/>
    <cellStyle name="Normal 3 4 9" xfId="21884"/>
    <cellStyle name="Normal 3 4_Penasquito - Sulphide" xfId="27534"/>
    <cellStyle name="Normal 3 5" xfId="28831"/>
    <cellStyle name="Normal 3 5 10" xfId="36376"/>
    <cellStyle name="Normal 3 5 11" xfId="14742"/>
    <cellStyle name="Normal 3 5 12" xfId="50085"/>
    <cellStyle name="Normal 3 5 2" xfId="51867"/>
    <cellStyle name="Normal 3 5 2 2" xfId="45688"/>
    <cellStyle name="Normal 3 5 2 2 2" xfId="28034"/>
    <cellStyle name="Normal 3 5 2 2 2 2" xfId="402"/>
    <cellStyle name="Normal 3 5 2 2 3" xfId="44588"/>
    <cellStyle name="Normal 3 5 2 2 3 2" xfId="17248"/>
    <cellStyle name="Normal 3 5 2 2 4" xfId="42513"/>
    <cellStyle name="Normal 3 5 2 2 4 2" xfId="9393"/>
    <cellStyle name="Normal 3 5 2 2 5" xfId="20155"/>
    <cellStyle name="Normal 3 5 2 2 5 2" xfId="9102"/>
    <cellStyle name="Normal 3 5 2 2 6" xfId="24603"/>
    <cellStyle name="Normal 3 5 2 2 6 2" xfId="12112"/>
    <cellStyle name="Normal 3 5 2 2 7" xfId="19245"/>
    <cellStyle name="Normal 3 5 2 2_Penasquito - Sulphide" xfId="41822"/>
    <cellStyle name="Normal 3 5 2 3" xfId="19142"/>
    <cellStyle name="Normal 3 5 2 3 2" xfId="30325"/>
    <cellStyle name="Normal 3 5 2 3_Penasquito - Sulphide" xfId="20599"/>
    <cellStyle name="Normal 3 5 2 4" xfId="33128"/>
    <cellStyle name="Normal 3 5 2 4 2" xfId="12653"/>
    <cellStyle name="Normal 3 5 2 4_Penasquito - Sulphide" xfId="26242"/>
    <cellStyle name="Normal 3 5 2 5" xfId="41795"/>
    <cellStyle name="Normal 3 5 2 5 2" xfId="22024"/>
    <cellStyle name="Normal 3 5 2 6" xfId="35365"/>
    <cellStyle name="Normal 3 5 2 6 2" xfId="21440"/>
    <cellStyle name="Normal 3 5 2 7" xfId="49587"/>
    <cellStyle name="Normal 3 5 2 7 2" xfId="25614"/>
    <cellStyle name="Normal 3 5 2 8" xfId="12427"/>
    <cellStyle name="Normal 3 5 2 9" xfId="28054"/>
    <cellStyle name="Normal 3 5 2_Penasquito - Sulphide" xfId="45157"/>
    <cellStyle name="Normal 3 5 3" xfId="7156"/>
    <cellStyle name="Normal 3 5 3 2" xfId="23101"/>
    <cellStyle name="Normal 3 5 3 2 2" xfId="6450"/>
    <cellStyle name="Normal 3 5 3 3" xfId="21816"/>
    <cellStyle name="Normal 3 5 3 3 2" xfId="12379"/>
    <cellStyle name="Normal 3 5 3 4" xfId="14631"/>
    <cellStyle name="Normal 3 5 3 4 2" xfId="30298"/>
    <cellStyle name="Normal 3 5 3 5" xfId="37358"/>
    <cellStyle name="Normal 3 5 3 5 2" xfId="41033"/>
    <cellStyle name="Normal 3 5 3 6" xfId="30357"/>
    <cellStyle name="Normal 3 5 3 6 2" xfId="40237"/>
    <cellStyle name="Normal 3 5 3 7" xfId="23503"/>
    <cellStyle name="Normal 3 5 3_Penasquito - Sulphide" xfId="109"/>
    <cellStyle name="Normal 3 5 4" xfId="3106"/>
    <cellStyle name="Normal 3 5 4 2" xfId="31595"/>
    <cellStyle name="Normal 3 5 4_Penasquito - Sulphide" xfId="33809"/>
    <cellStyle name="Normal 3 5 5" xfId="47779"/>
    <cellStyle name="Normal 3 5 5 2" xfId="42191"/>
    <cellStyle name="Normal 3 5 5_Penasquito - Sulphide" xfId="2484"/>
    <cellStyle name="Normal 3 5 6" xfId="17878"/>
    <cellStyle name="Normal 3 5 6 2" xfId="1477"/>
    <cellStyle name="Normal 3 5 7" xfId="29582"/>
    <cellStyle name="Normal 3 5 7 2" xfId="15571"/>
    <cellStyle name="Normal 3 5 8" xfId="50668"/>
    <cellStyle name="Normal 3 5 8 2" xfId="47197"/>
    <cellStyle name="Normal 3 5 9" xfId="34565"/>
    <cellStyle name="Normal 3 5_Penasquito - Sulphide" xfId="15014"/>
    <cellStyle name="Normal 3 6" xfId="33565"/>
    <cellStyle name="Normal 3 6 10" xfId="3358"/>
    <cellStyle name="Normal 3 6 11" xfId="23868"/>
    <cellStyle name="Normal 3 6 12" xfId="52681"/>
    <cellStyle name="Normal 3 6 2" xfId="47320"/>
    <cellStyle name="Normal 3 6 2 2" xfId="32627"/>
    <cellStyle name="Normal 3 6 2 2 2" xfId="8793"/>
    <cellStyle name="Normal 3 6 2 2 2 2" xfId="46442"/>
    <cellStyle name="Normal 3 6 2 2 3" xfId="23336"/>
    <cellStyle name="Normal 3 6 2 2 3 2" xfId="26465"/>
    <cellStyle name="Normal 3 6 2 2 4" xfId="42178"/>
    <cellStyle name="Normal 3 6 2 2 4 2" xfId="46132"/>
    <cellStyle name="Normal 3 6 2 2 5" xfId="37166"/>
    <cellStyle name="Normal 3 6 2 2 5 2" xfId="10300"/>
    <cellStyle name="Normal 3 6 2 2 6" xfId="7935"/>
    <cellStyle name="Normal 3 6 2 2 6 2" xfId="6970"/>
    <cellStyle name="Normal 3 6 2 2 7" xfId="19950"/>
    <cellStyle name="Normal 3 6 2 2_Penasquito - Sulphide" xfId="48748"/>
    <cellStyle name="Normal 3 6 2 3" xfId="34125"/>
    <cellStyle name="Normal 3 6 2 3 2" xfId="16315"/>
    <cellStyle name="Normal 3 6 2 3_Penasquito - Sulphide" xfId="49571"/>
    <cellStyle name="Normal 3 6 2 4" xfId="21165"/>
    <cellStyle name="Normal 3 6 2 4 2" xfId="2238"/>
    <cellStyle name="Normal 3 6 2 4_Penasquito - Sulphide" xfId="20753"/>
    <cellStyle name="Normal 3 6 2 5" xfId="816"/>
    <cellStyle name="Normal 3 6 2 5 2" xfId="45576"/>
    <cellStyle name="Normal 3 6 2 6" xfId="16245"/>
    <cellStyle name="Normal 3 6 2 6 2" xfId="17311"/>
    <cellStyle name="Normal 3 6 2 7" xfId="52549"/>
    <cellStyle name="Normal 3 6 2 7 2" xfId="16601"/>
    <cellStyle name="Normal 3 6 2 8" xfId="40232"/>
    <cellStyle name="Normal 3 6 2 9" xfId="2952"/>
    <cellStyle name="Normal 3 6 2_Penasquito - Sulphide" xfId="50040"/>
    <cellStyle name="Normal 3 6 3" xfId="10382"/>
    <cellStyle name="Normal 3 6 3 2" xfId="48117"/>
    <cellStyle name="Normal 3 6 3 2 2" xfId="16527"/>
    <cellStyle name="Normal 3 6 3 3" xfId="49420"/>
    <cellStyle name="Normal 3 6 3 3 2" xfId="11430"/>
    <cellStyle name="Normal 3 6 3 4" xfId="25045"/>
    <cellStyle name="Normal 3 6 3 4 2" xfId="14767"/>
    <cellStyle name="Normal 3 6 3 5" xfId="43334"/>
    <cellStyle name="Normal 3 6 3 5 2" xfId="37968"/>
    <cellStyle name="Normal 3 6 3 6" xfId="2839"/>
    <cellStyle name="Normal 3 6 3 6 2" xfId="1195"/>
    <cellStyle name="Normal 3 6 3 7" xfId="13944"/>
    <cellStyle name="Normal 3 6 3_Penasquito - Sulphide" xfId="15870"/>
    <cellStyle name="Normal 3 6 4" xfId="19569"/>
    <cellStyle name="Normal 3 6 4 2" xfId="45646"/>
    <cellStyle name="Normal 3 6 4_Penasquito - Sulphide" xfId="4663"/>
    <cellStyle name="Normal 3 6 5" xfId="36422"/>
    <cellStyle name="Normal 3 6 5 2" xfId="6305"/>
    <cellStyle name="Normal 3 6 5_Penasquito - Sulphide" xfId="17483"/>
    <cellStyle name="Normal 3 6 6" xfId="1428"/>
    <cellStyle name="Normal 3 6 6 2" xfId="30429"/>
    <cellStyle name="Normal 3 6 7" xfId="27112"/>
    <cellStyle name="Normal 3 6 7 2" xfId="24470"/>
    <cellStyle name="Normal 3 6 8" xfId="40214"/>
    <cellStyle name="Normal 3 6 8 2" xfId="12720"/>
    <cellStyle name="Normal 3 6 9" xfId="28834"/>
    <cellStyle name="Normal 3 6_Penasquito - Sulphide" xfId="29761"/>
    <cellStyle name="Normal 3 7" xfId="49024"/>
    <cellStyle name="Normal 3 7 10" xfId="32795"/>
    <cellStyle name="Normal 3 7 11" xfId="16846"/>
    <cellStyle name="Normal 3 7 12" xfId="11978"/>
    <cellStyle name="Normal 3 7 2" xfId="48914"/>
    <cellStyle name="Normal 3 7 2 2" xfId="20196"/>
    <cellStyle name="Normal 3 7 2 2 2" xfId="36496"/>
    <cellStyle name="Normal 3 7 2 2 2 2" xfId="35033"/>
    <cellStyle name="Normal 3 7 2 2 3" xfId="32898"/>
    <cellStyle name="Normal 3 7 2 2 3 2" xfId="42645"/>
    <cellStyle name="Normal 3 7 2 2 4" xfId="14971"/>
    <cellStyle name="Normal 3 7 2 2 4 2" xfId="21562"/>
    <cellStyle name="Normal 3 7 2 2 5" xfId="49236"/>
    <cellStyle name="Normal 3 7 2 2 5 2" xfId="35"/>
    <cellStyle name="Normal 3 7 2 2 6" xfId="11452"/>
    <cellStyle name="Normal 3 7 2 2 6 2" xfId="45588"/>
    <cellStyle name="Normal 3 7 2 2 7" xfId="16305"/>
    <cellStyle name="Normal 3 7 2 2_Penasquito - Sulphide" xfId="13704"/>
    <cellStyle name="Normal 3 7 2 3" xfId="19105"/>
    <cellStyle name="Normal 3 7 2 3 2" xfId="26620"/>
    <cellStyle name="Normal 3 7 2 3_Penasquito - Sulphide" xfId="12674"/>
    <cellStyle name="Normal 3 7 2 4" xfId="46675"/>
    <cellStyle name="Normal 3 7 2 4 2" xfId="38354"/>
    <cellStyle name="Normal 3 7 2 4_Penasquito - Sulphide" xfId="4905"/>
    <cellStyle name="Normal 3 7 2 5" xfId="20965"/>
    <cellStyle name="Normal 3 7 2 5 2" xfId="3733"/>
    <cellStyle name="Normal 3 7 2 6" xfId="35795"/>
    <cellStyle name="Normal 3 7 2 6 2" xfId="39189"/>
    <cellStyle name="Normal 3 7 2 7" xfId="48710"/>
    <cellStyle name="Normal 3 7 2 7 2" xfId="51280"/>
    <cellStyle name="Normal 3 7 2 8" xfId="39642"/>
    <cellStyle name="Normal 3 7 2 9" xfId="52637"/>
    <cellStyle name="Normal 3 7 2_Penasquito - Sulphide" xfId="48270"/>
    <cellStyle name="Normal 3 7 3" xfId="36984"/>
    <cellStyle name="Normal 3 7 3 2" xfId="17474"/>
    <cellStyle name="Normal 3 7 3 2 2" xfId="34320"/>
    <cellStyle name="Normal 3 7 3 3" xfId="31568"/>
    <cellStyle name="Normal 3 7 3 3 2" xfId="35072"/>
    <cellStyle name="Normal 3 7 3 4" xfId="17309"/>
    <cellStyle name="Normal 3 7 3 4 2" xfId="22250"/>
    <cellStyle name="Normal 3 7 3 5" xfId="11600"/>
    <cellStyle name="Normal 3 7 3 5 2" xfId="34078"/>
    <cellStyle name="Normal 3 7 3 6" xfId="26457"/>
    <cellStyle name="Normal 3 7 3 6 2" xfId="52986"/>
    <cellStyle name="Normal 3 7 3 7" xfId="41436"/>
    <cellStyle name="Normal 3 7 3_Penasquito - Sulphide" xfId="3819"/>
    <cellStyle name="Normal 3 7 4" xfId="10925"/>
    <cellStyle name="Normal 3 7 4 2" xfId="4718"/>
    <cellStyle name="Normal 3 7 4_Penasquito - Sulphide" xfId="25473"/>
    <cellStyle name="Normal 3 7 5" xfId="28188"/>
    <cellStyle name="Normal 3 7 5 2" xfId="44372"/>
    <cellStyle name="Normal 3 7 5_Penasquito - Sulphide" xfId="40412"/>
    <cellStyle name="Normal 3 7 6" xfId="20956"/>
    <cellStyle name="Normal 3 7 6 2" xfId="2431"/>
    <cellStyle name="Normal 3 7 7" xfId="5670"/>
    <cellStyle name="Normal 3 7 7 2" xfId="30846"/>
    <cellStyle name="Normal 3 7 8" xfId="8014"/>
    <cellStyle name="Normal 3 7 8 2" xfId="32457"/>
    <cellStyle name="Normal 3 7 9" xfId="29059"/>
    <cellStyle name="Normal 3 7_Penasquito - Sulphide" xfId="37374"/>
    <cellStyle name="Normal 3 8" xfId="457"/>
    <cellStyle name="Normal 3 8 10" xfId="17830"/>
    <cellStyle name="Normal 3 8 11" xfId="13211"/>
    <cellStyle name="Normal 3 8 12" xfId="16630"/>
    <cellStyle name="Normal 3 8 2" xfId="14611"/>
    <cellStyle name="Normal 3 8 2 2" xfId="50464"/>
    <cellStyle name="Normal 3 8 2 2 2" xfId="46647"/>
    <cellStyle name="Normal 3 8 2 2 2 2" xfId="40068"/>
    <cellStyle name="Normal 3 8 2 2 3" xfId="51611"/>
    <cellStyle name="Normal 3 8 2 2 3 2" xfId="3663"/>
    <cellStyle name="Normal 3 8 2 2 4" xfId="47772"/>
    <cellStyle name="Normal 3 8 2 2 4 2" xfId="30295"/>
    <cellStyle name="Normal 3 8 2 2 5" xfId="31145"/>
    <cellStyle name="Normal 3 8 2 2 5 2" xfId="11098"/>
    <cellStyle name="Normal 3 8 2 2 6" xfId="8073"/>
    <cellStyle name="Normal 3 8 2 2 6 2" xfId="24468"/>
    <cellStyle name="Normal 3 8 2 2 7" xfId="20055"/>
    <cellStyle name="Normal 3 8 2 2_Penasquito - Sulphide" xfId="12615"/>
    <cellStyle name="Normal 3 8 2 3" xfId="8932"/>
    <cellStyle name="Normal 3 8 2 3 2" xfId="51346"/>
    <cellStyle name="Normal 3 8 2 3_Penasquito - Sulphide" xfId="2044"/>
    <cellStyle name="Normal 3 8 2 4" xfId="30409"/>
    <cellStyle name="Normal 3 8 2 4 2" xfId="32571"/>
    <cellStyle name="Normal 3 8 2 4_Penasquito - Sulphide" xfId="25752"/>
    <cellStyle name="Normal 3 8 2 5" xfId="16712"/>
    <cellStyle name="Normal 3 8 2 5 2" xfId="30503"/>
    <cellStyle name="Normal 3 8 2 6" xfId="31242"/>
    <cellStyle name="Normal 3 8 2 6 2" xfId="32541"/>
    <cellStyle name="Normal 3 8 2 7" xfId="50697"/>
    <cellStyle name="Normal 3 8 2 7 2" xfId="4629"/>
    <cellStyle name="Normal 3 8 2 8" xfId="15903"/>
    <cellStyle name="Normal 3 8 2 9" xfId="3703"/>
    <cellStyle name="Normal 3 8 2_Penasquito - Sulphide" xfId="36255"/>
    <cellStyle name="Normal 3 8 3" xfId="39514"/>
    <cellStyle name="Normal 3 8 3 2" xfId="3604"/>
    <cellStyle name="Normal 3 8 3 2 2" xfId="39668"/>
    <cellStyle name="Normal 3 8 3 3" xfId="35684"/>
    <cellStyle name="Normal 3 8 3 3 2" xfId="5699"/>
    <cellStyle name="Normal 3 8 3 4" xfId="43758"/>
    <cellStyle name="Normal 3 8 3 4 2" xfId="11660"/>
    <cellStyle name="Normal 3 8 3 5" xfId="46762"/>
    <cellStyle name="Normal 3 8 3 5 2" xfId="53000"/>
    <cellStyle name="Normal 3 8 3 6" xfId="22266"/>
    <cellStyle name="Normal 3 8 3 6 2" xfId="40961"/>
    <cellStyle name="Normal 3 8 3 7" xfId="28073"/>
    <cellStyle name="Normal 3 8 3_Penasquito - Sulphide" xfId="37392"/>
    <cellStyle name="Normal 3 8 4" xfId="19091"/>
    <cellStyle name="Normal 3 8 4 2" xfId="7132"/>
    <cellStyle name="Normal 3 8 4_Penasquito - Sulphide" xfId="44443"/>
    <cellStyle name="Normal 3 8 5" xfId="1493"/>
    <cellStyle name="Normal 3 8 5 2" xfId="11109"/>
    <cellStyle name="Normal 3 8 5_Penasquito - Sulphide" xfId="46056"/>
    <cellStyle name="Normal 3 8 6" xfId="9865"/>
    <cellStyle name="Normal 3 8 6 2" xfId="4607"/>
    <cellStyle name="Normal 3 8 7" xfId="29042"/>
    <cellStyle name="Normal 3 8 7 2" xfId="32056"/>
    <cellStyle name="Normal 3 8 8" xfId="35720"/>
    <cellStyle name="Normal 3 8 8 2" xfId="12996"/>
    <cellStyle name="Normal 3 8 9" xfId="51318"/>
    <cellStyle name="Normal 3 8_Penasquito - Sulphide" xfId="24106"/>
    <cellStyle name="Normal 3 9" xfId="51501"/>
    <cellStyle name="Normal 3 9 10" xfId="28777"/>
    <cellStyle name="Normal 3 9 11" xfId="10303"/>
    <cellStyle name="Normal 3 9 12" xfId="41600"/>
    <cellStyle name="Normal 3 9 2" xfId="14903"/>
    <cellStyle name="Normal 3 9 2 2" xfId="42689"/>
    <cellStyle name="Normal 3 9 2 2 2" xfId="52689"/>
    <cellStyle name="Normal 3 9 2 2 2 2" xfId="20290"/>
    <cellStyle name="Normal 3 9 2 2 3" xfId="26175"/>
    <cellStyle name="Normal 3 9 2 2 3 2" xfId="20615"/>
    <cellStyle name="Normal 3 9 2 2 4" xfId="43749"/>
    <cellStyle name="Normal 3 9 2 2 4 2" xfId="34236"/>
    <cellStyle name="Normal 3 9 2 2 5" xfId="36200"/>
    <cellStyle name="Normal 3 9 2 2 5 2" xfId="31106"/>
    <cellStyle name="Normal 3 9 2 2 6" xfId="30824"/>
    <cellStyle name="Normal 3 9 2 2 6 2" xfId="720"/>
    <cellStyle name="Normal 3 9 2 2 7" xfId="24497"/>
    <cellStyle name="Normal 3 9 2 2_Penasquito - Sulphide" xfId="47734"/>
    <cellStyle name="Normal 3 9 2 3" xfId="11817"/>
    <cellStyle name="Normal 3 9 2 3 2" xfId="32885"/>
    <cellStyle name="Normal 3 9 2 3_Penasquito - Sulphide" xfId="18891"/>
    <cellStyle name="Normal 3 9 2 4" xfId="19555"/>
    <cellStyle name="Normal 3 9 2 4 2" xfId="43703"/>
    <cellStyle name="Normal 3 9 2 4_Penasquito - Sulphide" xfId="6312"/>
    <cellStyle name="Normal 3 9 2 5" xfId="25297"/>
    <cellStyle name="Normal 3 9 2 5 2" xfId="20751"/>
    <cellStyle name="Normal 3 9 2 6" xfId="30585"/>
    <cellStyle name="Normal 3 9 2 6 2" xfId="4244"/>
    <cellStyle name="Normal 3 9 2 7" xfId="26485"/>
    <cellStyle name="Normal 3 9 2 7 2" xfId="37867"/>
    <cellStyle name="Normal 3 9 2 8" xfId="5955"/>
    <cellStyle name="Normal 3 9 2 9" xfId="6762"/>
    <cellStyle name="Normal 3 9 2_Penasquito - Sulphide" xfId="14502"/>
    <cellStyle name="Normal 3 9 3" xfId="30221"/>
    <cellStyle name="Normal 3 9 3 2" xfId="28099"/>
    <cellStyle name="Normal 3 9 3 2 2" xfId="44171"/>
    <cellStyle name="Normal 3 9 3 3" xfId="13902"/>
    <cellStyle name="Normal 3 9 3 3 2" xfId="30997"/>
    <cellStyle name="Normal 3 9 3 4" xfId="14864"/>
    <cellStyle name="Normal 3 9 3 4 2" xfId="51957"/>
    <cellStyle name="Normal 3 9 3 5" xfId="541"/>
    <cellStyle name="Normal 3 9 3 5 2" xfId="14520"/>
    <cellStyle name="Normal 3 9 3 6" xfId="12555"/>
    <cellStyle name="Normal 3 9 3 6 2" xfId="8781"/>
    <cellStyle name="Normal 3 9 3 7" xfId="45067"/>
    <cellStyle name="Normal 3 9 3_Penasquito - Sulphide" xfId="9929"/>
    <cellStyle name="Normal 3 9 4" xfId="5308"/>
    <cellStyle name="Normal 3 9 4 2" xfId="40713"/>
    <cellStyle name="Normal 3 9 4_Penasquito - Sulphide" xfId="32916"/>
    <cellStyle name="Normal 3 9 5" xfId="1356"/>
    <cellStyle name="Normal 3 9 5 2" xfId="13004"/>
    <cellStyle name="Normal 3 9 5_Penasquito - Sulphide" xfId="11753"/>
    <cellStyle name="Normal 3 9 6" xfId="26544"/>
    <cellStyle name="Normal 3 9 6 2" xfId="53244"/>
    <cellStyle name="Normal 3 9 7" xfId="50009"/>
    <cellStyle name="Normal 3 9 7 2" xfId="31495"/>
    <cellStyle name="Normal 3 9 8" xfId="21216"/>
    <cellStyle name="Normal 3 9 8 2" xfId="31573"/>
    <cellStyle name="Normal 3 9 9" xfId="26033"/>
    <cellStyle name="Normal 3 9_Penasquito - Sulphide" xfId="28214"/>
    <cellStyle name="Normal 3_02 2009 Monthly Fee Scale Charge 220109" xfId="22207"/>
    <cellStyle name="Normal 30" xfId="2466"/>
    <cellStyle name="Normal 31" xfId="21278"/>
    <cellStyle name="Normal 31 2" xfId="25599"/>
    <cellStyle name="Normal 31 3" xfId="43328"/>
    <cellStyle name="Normal 31 4" xfId="26801"/>
    <cellStyle name="Normal 32" xfId="18436"/>
    <cellStyle name="Normal 32 2" xfId="26027"/>
    <cellStyle name="Normal 32 3" xfId="41248"/>
    <cellStyle name="Normal 32 4" xfId="15845"/>
    <cellStyle name="Normal 33" xfId="46481"/>
    <cellStyle name="Normal 33 2" xfId="16151"/>
    <cellStyle name="Normal 33 3" xfId="48678"/>
    <cellStyle name="Normal 33 4" xfId="13289"/>
    <cellStyle name="Normal 34" xfId="43994"/>
    <cellStyle name="Normal 34 2" xfId="40398"/>
    <cellStyle name="Normal 34 3" xfId="39284"/>
    <cellStyle name="Normal 34 4" xfId="48681"/>
    <cellStyle name="Normal 35" xfId="22081"/>
    <cellStyle name="Normal 35 2" xfId="35087"/>
    <cellStyle name="Normal 35 3" xfId="39664"/>
    <cellStyle name="Normal 35 4" xfId="34506"/>
    <cellStyle name="Normal 36" xfId="13526"/>
    <cellStyle name="Normal 36 2" xfId="5505"/>
    <cellStyle name="Normal 36 3" xfId="47873"/>
    <cellStyle name="Normal 36 4" xfId="12247"/>
    <cellStyle name="Normal 36 5" xfId="19073"/>
    <cellStyle name="Normal 37" xfId="38255"/>
    <cellStyle name="Normal 37 2" xfId="15889"/>
    <cellStyle name="Normal 37 3" xfId="38867"/>
    <cellStyle name="Normal 37 4" xfId="5801"/>
    <cellStyle name="Normal 38" xfId="11103"/>
    <cellStyle name="Normal 38 2" xfId="23127"/>
    <cellStyle name="Normal 39" xfId="6938"/>
    <cellStyle name="Normal 39 2" xfId="9705"/>
    <cellStyle name="Normal 39 3" xfId="28659"/>
    <cellStyle name="Normal 39 4" xfId="11196"/>
    <cellStyle name="Normal 4" xfId="31928"/>
    <cellStyle name="Normal 4 2" xfId="9616"/>
    <cellStyle name="Normal 4 2 2" xfId="29982"/>
    <cellStyle name="Normal 4 2 2 2" xfId="5404"/>
    <cellStyle name="Normal 4 2 2 2 2" xfId="18932"/>
    <cellStyle name="Normal 4 2 2 2 2 2" xfId="23156"/>
    <cellStyle name="Normal 4 2 2 2 3" xfId="22593"/>
    <cellStyle name="Normal 4 2 2 2 3 2" xfId="18743"/>
    <cellStyle name="Normal 4 2 2 3" xfId="46331"/>
    <cellStyle name="Normal 4 2 2 3 2" xfId="46153"/>
    <cellStyle name="Normal 4 2 2 4" xfId="19580"/>
    <cellStyle name="Normal 4 2 3" xfId="7929"/>
    <cellStyle name="Normal 4 2 3 2" xfId="28093"/>
    <cellStyle name="Normal 4 2 4" xfId="35891"/>
    <cellStyle name="Normal 4 2 4 2" xfId="31591"/>
    <cellStyle name="Normal 4 2 5" xfId="44931"/>
    <cellStyle name="Normal 4 2 5 2" xfId="41710"/>
    <cellStyle name="Normal 4 2 5 3" xfId="19468"/>
    <cellStyle name="Normal 4 2 6" xfId="6740"/>
    <cellStyle name="Normal 4 2 6 2" xfId="46366"/>
    <cellStyle name="Normal 4 2 6 3" xfId="39478"/>
    <cellStyle name="Normal 4 2 6 4" xfId="45511"/>
    <cellStyle name="Normal 4 2 7" xfId="27095"/>
    <cellStyle name="Normal 4 3" xfId="50596"/>
    <cellStyle name="Normal 4 3 2" xfId="35695"/>
    <cellStyle name="Normal 4 3 2 2" xfId="2035"/>
    <cellStyle name="Normal 4 3 2 3" xfId="43989"/>
    <cellStyle name="Normal 4 3 3" xfId="37920"/>
    <cellStyle name="Normal 4 3 4" xfId="12334"/>
    <cellStyle name="Normal 4 4" xfId="37858"/>
    <cellStyle name="Normal 4 4 2" xfId="45026"/>
    <cellStyle name="Normal 4 5" xfId="9854"/>
    <cellStyle name="Normal 4 6" xfId="28463"/>
    <cellStyle name="Normal 4 7" xfId="33311"/>
    <cellStyle name="Normal 4 7 2" xfId="46515"/>
    <cellStyle name="Normal 4 7 3" xfId="53256"/>
    <cellStyle name="Normal 4 8" xfId="9213"/>
    <cellStyle name="Normal 4 9" xfId="36451"/>
    <cellStyle name="Normal 4_Cash Cost Real vrs. Budget" xfId="10519"/>
    <cellStyle name="Normal 40" xfId="3054"/>
    <cellStyle name="Normal 40 2" xfId="20187"/>
    <cellStyle name="Normal 40 3" xfId="22569"/>
    <cellStyle name="Normal 40 4" xfId="44243"/>
    <cellStyle name="Normal 41" xfId="50510"/>
    <cellStyle name="Normal 41 2" xfId="49469"/>
    <cellStyle name="Normal 42" xfId="29665"/>
    <cellStyle name="Normal 42 2" xfId="23429"/>
    <cellStyle name="Normal 43" xfId="38960"/>
    <cellStyle name="Normal 43 2" xfId="28624"/>
    <cellStyle name="Normal 44" xfId="48276"/>
    <cellStyle name="Normal 44 2" xfId="30776"/>
    <cellStyle name="Normal 45" xfId="42778"/>
    <cellStyle name="Normal 45 2" xfId="49681"/>
    <cellStyle name="Normal 46" xfId="5899"/>
    <cellStyle name="Normal 46 2" xfId="50567"/>
    <cellStyle name="Normal 47" xfId="40358"/>
    <cellStyle name="Normal 47 2" xfId="17044"/>
    <cellStyle name="Normal 47 3" xfId="24258"/>
    <cellStyle name="Normal 48" xfId="32977"/>
    <cellStyle name="Normal 48 2" xfId="45915"/>
    <cellStyle name="Normal 49" xfId="7295"/>
    <cellStyle name="Normal 49 2" xfId="25257"/>
    <cellStyle name="Normal 5" xfId="19445"/>
    <cellStyle name="Normal 5 10" xfId="14357"/>
    <cellStyle name="Normal 5 11" xfId="8788"/>
    <cellStyle name="Normal 5 11 2" xfId="24916"/>
    <cellStyle name="Normal 5 12" xfId="44005"/>
    <cellStyle name="Normal 5 13" xfId="8789"/>
    <cellStyle name="Normal 5 14" xfId="25836"/>
    <cellStyle name="Normal 5 2" xfId="14856"/>
    <cellStyle name="Normal 5 2 10" xfId="17369"/>
    <cellStyle name="Normal 5 2 11" xfId="42935"/>
    <cellStyle name="Normal 5 2 11 2" xfId="32799"/>
    <cellStyle name="Normal 5 2 12" xfId="51139"/>
    <cellStyle name="Normal 5 2 2" xfId="40652"/>
    <cellStyle name="Normal 5 2 2 10" xfId="23883"/>
    <cellStyle name="Normal 5 2 2 11" xfId="33164"/>
    <cellStyle name="Normal 5 2 2 2" xfId="41591"/>
    <cellStyle name="Normal 5 2 2 2 2" xfId="33973"/>
    <cellStyle name="Normal 5 2 2 2 3" xfId="47204"/>
    <cellStyle name="Normal 5 2 2 2 4" xfId="50455"/>
    <cellStyle name="Normal 5 2 2 2 5" xfId="17069"/>
    <cellStyle name="Normal 5 2 2 2 6" xfId="24752"/>
    <cellStyle name="Normal 5 2 2 2 7" xfId="26958"/>
    <cellStyle name="Normal 5 2 2 3" xfId="4413"/>
    <cellStyle name="Normal 5 2 2 4" xfId="18390"/>
    <cellStyle name="Normal 5 2 2 5" xfId="18838"/>
    <cellStyle name="Normal 5 2 2 6" xfId="22910"/>
    <cellStyle name="Normal 5 2 2 7" xfId="7003"/>
    <cellStyle name="Normal 5 2 2 8" xfId="45719"/>
    <cellStyle name="Normal 5 2 2 9" xfId="7086"/>
    <cellStyle name="Normal 5 2 3" xfId="43773"/>
    <cellStyle name="Normal 5 2 3 2" xfId="46889"/>
    <cellStyle name="Normal 5 2 3 2 2" xfId="31692"/>
    <cellStyle name="Normal 5 2 3 3" xfId="41776"/>
    <cellStyle name="Normal 5 2 3 4" xfId="40818"/>
    <cellStyle name="Normal 5 2 3 5" xfId="41500"/>
    <cellStyle name="Normal 5 2 3 6" xfId="33812"/>
    <cellStyle name="Normal 5 2 3 7" xfId="20378"/>
    <cellStyle name="Normal 5 2 4" xfId="40392"/>
    <cellStyle name="Normal 5 2 4 2" xfId="18400"/>
    <cellStyle name="Normal 5 2 4 3" xfId="12909"/>
    <cellStyle name="Normal 5 2 5" xfId="49171"/>
    <cellStyle name="Normal 5 2 5 2" xfId="13992"/>
    <cellStyle name="Normal 5 2 5 3" xfId="16252"/>
    <cellStyle name="Normal 5 2 6" xfId="7304"/>
    <cellStyle name="Normal 5 2 6 2" xfId="46657"/>
    <cellStyle name="Normal 5 2 6 3" xfId="37691"/>
    <cellStyle name="Normal 5 2 7" xfId="5507"/>
    <cellStyle name="Normal 5 2 8" xfId="30612"/>
    <cellStyle name="Normal 5 2 9" xfId="22086"/>
    <cellStyle name="Normal 5 2 9 2" xfId="42484"/>
    <cellStyle name="Normal 5 2_Penasquito - Sulphide" xfId="41849"/>
    <cellStyle name="Normal 5 3" xfId="44360"/>
    <cellStyle name="Normal 5 3 10" xfId="14985"/>
    <cellStyle name="Normal 5 3 11" xfId="32255"/>
    <cellStyle name="Normal 5 3 2" xfId="25873"/>
    <cellStyle name="Normal 5 3 2 2" xfId="45954"/>
    <cellStyle name="Normal 5 3 2 3" xfId="51810"/>
    <cellStyle name="Normal 5 3 2 4" xfId="32729"/>
    <cellStyle name="Normal 5 3 2 5" xfId="36622"/>
    <cellStyle name="Normal 5 3 2 6" xfId="41920"/>
    <cellStyle name="Normal 5 3 2 7" xfId="44374"/>
    <cellStyle name="Normal 5 3 3" xfId="6992"/>
    <cellStyle name="Normal 5 3 4" xfId="1912"/>
    <cellStyle name="Normal 5 3 5" xfId="47952"/>
    <cellStyle name="Normal 5 3 6" xfId="47207"/>
    <cellStyle name="Normal 5 3 7" xfId="40519"/>
    <cellStyle name="Normal 5 3 8" xfId="34939"/>
    <cellStyle name="Normal 5 3 9" xfId="9777"/>
    <cellStyle name="Normal 5 3_Penasquito - Sulphide" xfId="46672"/>
    <cellStyle name="Normal 5 4" xfId="49948"/>
    <cellStyle name="Normal 5 4 2" xfId="19984"/>
    <cellStyle name="Normal 5 4 2 2" xfId="25632"/>
    <cellStyle name="Normal 5 4 3" xfId="34796"/>
    <cellStyle name="Normal 5 4 3 2" xfId="23917"/>
    <cellStyle name="Normal 5 4 4" xfId="35595"/>
    <cellStyle name="Normal 5 4 5" xfId="41603"/>
    <cellStyle name="Normal 5 4 6" xfId="22617"/>
    <cellStyle name="Normal 5 4 7" xfId="50402"/>
    <cellStyle name="Normal 5 4_Penasquito - Sulphide" xfId="47107"/>
    <cellStyle name="Normal 5 5" xfId="53112"/>
    <cellStyle name="Normal 5 5 2" xfId="25194"/>
    <cellStyle name="Normal 5 5 3" xfId="6794"/>
    <cellStyle name="Normal 5 6" xfId="26300"/>
    <cellStyle name="Normal 5 6 2" xfId="16331"/>
    <cellStyle name="Normal 5 6 3" xfId="13472"/>
    <cellStyle name="Normal 5 7" xfId="5804"/>
    <cellStyle name="Normal 5 7 2" xfId="37818"/>
    <cellStyle name="Normal 5 7 3" xfId="32365"/>
    <cellStyle name="Normal 5 8" xfId="40681"/>
    <cellStyle name="Normal 5 9" xfId="47737"/>
    <cellStyle name="Normal 5_1) Waterfall Graph OPEX Plant" xfId="49915"/>
    <cellStyle name="Normal 50" xfId="8880"/>
    <cellStyle name="Normal 50 2" xfId="51417"/>
    <cellStyle name="Normal 51" xfId="7951"/>
    <cellStyle name="Normal 51 2" xfId="43093"/>
    <cellStyle name="Normal 52" xfId="10001"/>
    <cellStyle name="Normal 52 2" xfId="36206"/>
    <cellStyle name="Normal 53" xfId="47101"/>
    <cellStyle name="Normal 53 2" xfId="34029"/>
    <cellStyle name="Normal 54" xfId="47920"/>
    <cellStyle name="Normal 54 2" xfId="28576"/>
    <cellStyle name="Normal 55" xfId="31789"/>
    <cellStyle name="Normal 56" xfId="40772"/>
    <cellStyle name="Normal 57" xfId="11531"/>
    <cellStyle name="Normal 58" xfId="34028"/>
    <cellStyle name="Normal 59" xfId="23785"/>
    <cellStyle name="Normal 6" xfId="4106"/>
    <cellStyle name="Normal 6 10" xfId="22704"/>
    <cellStyle name="Normal 6 11" xfId="11075"/>
    <cellStyle name="Normal 6 11 2" xfId="2846"/>
    <cellStyle name="Normal 6 12" xfId="5074"/>
    <cellStyle name="Normal 6 13" xfId="36685"/>
    <cellStyle name="Normal 6 2" xfId="45601"/>
    <cellStyle name="Normal 6 2 2" xfId="34005"/>
    <cellStyle name="Normal 6 2 3" xfId="40447"/>
    <cellStyle name="Normal 6 2 4" xfId="41375"/>
    <cellStyle name="Normal 6 2 5" xfId="46660"/>
    <cellStyle name="Normal 6 2 5 2" xfId="22632"/>
    <cellStyle name="Normal 6 2 5 3" xfId="14696"/>
    <cellStyle name="Normal 6 3" xfId="3408"/>
    <cellStyle name="Normal 6 3 2" xfId="53108"/>
    <cellStyle name="Normal 6 3 2 2" xfId="46614"/>
    <cellStyle name="Normal 6 3 2 2 2" xfId="22551"/>
    <cellStyle name="Normal 6 3 2 2 3" xfId="43186"/>
    <cellStyle name="Normal 6 3 2 3" xfId="6756"/>
    <cellStyle name="Normal 6 3 2 4" xfId="26717"/>
    <cellStyle name="Normal 6 3 3" xfId="33590"/>
    <cellStyle name="Normal 6 3 3 2" xfId="15451"/>
    <cellStyle name="Normal 6 3 3 2 2" xfId="20252"/>
    <cellStyle name="Normal 6 3 3 2 3" xfId="42057"/>
    <cellStyle name="Normal 6 3 3 3" xfId="21483"/>
    <cellStyle name="Normal 6 3 3 4" xfId="34831"/>
    <cellStyle name="Normal 6 3 4" xfId="28497"/>
    <cellStyle name="Normal 6 3 4 2" xfId="15983"/>
    <cellStyle name="Normal 6 3 4 2 2" xfId="24277"/>
    <cellStyle name="Normal 6 3 4 2 3" xfId="37165"/>
    <cellStyle name="Normal 6 3 4 3" xfId="47993"/>
    <cellStyle name="Normal 6 3 4 4" xfId="19229"/>
    <cellStyle name="Normal 6 3 5" xfId="16258"/>
    <cellStyle name="Normal 6 3 5 2" xfId="50120"/>
    <cellStyle name="Normal 6 3 5 2 2" xfId="45752"/>
    <cellStyle name="Normal 6 3 5 2 3" xfId="1312"/>
    <cellStyle name="Normal 6 3 5 3" xfId="1902"/>
    <cellStyle name="Normal 6 3 5 4" xfId="33942"/>
    <cellStyle name="Normal 6 3 6" xfId="51151"/>
    <cellStyle name="Normal 6 3 6 2" xfId="49988"/>
    <cellStyle name="Normal 6 3 6 2 2" xfId="26260"/>
    <cellStyle name="Normal 6 3 6 2 3" xfId="47832"/>
    <cellStyle name="Normal 6 3 6 3" xfId="45240"/>
    <cellStyle name="Normal 6 3 6 4" xfId="52117"/>
    <cellStyle name="Normal 6 3 7" xfId="9812"/>
    <cellStyle name="Normal 6 3 7 2" xfId="51150"/>
    <cellStyle name="Normal 6 3 7 3" xfId="50374"/>
    <cellStyle name="Normal 6 3 8" xfId="38055"/>
    <cellStyle name="Normal 6 3_Penasquito - Sulphide" xfId="38193"/>
    <cellStyle name="Normal 6 4" xfId="45577"/>
    <cellStyle name="Normal 6 4 2" xfId="5528"/>
    <cellStyle name="Normal 6 4 2 2" xfId="5780"/>
    <cellStyle name="Normal 6 4 2 3" xfId="144"/>
    <cellStyle name="Normal 6 4 3" xfId="48943"/>
    <cellStyle name="Normal 6 4_Penasquito - Sulphide" xfId="13463"/>
    <cellStyle name="Normal 6 5" xfId="542"/>
    <cellStyle name="Normal 6 5 2" xfId="20301"/>
    <cellStyle name="Normal 6 5 2 2" xfId="52082"/>
    <cellStyle name="Normal 6 5 2 3" xfId="5206"/>
    <cellStyle name="Normal 6 5 3" xfId="19249"/>
    <cellStyle name="Normal 6 5_Penasquito - Sulphide" xfId="25760"/>
    <cellStyle name="Normal 6 6" xfId="49791"/>
    <cellStyle name="Normal 6 6 2" xfId="22510"/>
    <cellStyle name="Normal 6 6 2 2" xfId="7198"/>
    <cellStyle name="Normal 6 6 2 3" xfId="19100"/>
    <cellStyle name="Normal 6 6 3" xfId="26696"/>
    <cellStyle name="Normal 6 6 4" xfId="9907"/>
    <cellStyle name="Normal 6 7" xfId="48591"/>
    <cellStyle name="Normal 6 7 2" xfId="13826"/>
    <cellStyle name="Normal 6 7 2 2" xfId="7525"/>
    <cellStyle name="Normal 6 7 2 3" xfId="39185"/>
    <cellStyle name="Normal 6 7 3" xfId="47735"/>
    <cellStyle name="Normal 6 7 4" xfId="11826"/>
    <cellStyle name="Normal 6 8" xfId="11315"/>
    <cellStyle name="Normal 6 8 2" xfId="36360"/>
    <cellStyle name="Normal 6 8 2 2" xfId="50925"/>
    <cellStyle name="Normal 6 8 2 3" xfId="6245"/>
    <cellStyle name="Normal 6 8 3" xfId="6258"/>
    <cellStyle name="Normal 6 8 4" xfId="7982"/>
    <cellStyle name="Normal 6 9" xfId="5515"/>
    <cellStyle name="Normal 6 9 2" xfId="34715"/>
    <cellStyle name="Normal 6 9 3" xfId="40021"/>
    <cellStyle name="Normal 6_Cash Cost Real vrs. Budget" xfId="52933"/>
    <cellStyle name="Normal 60" xfId="28223"/>
    <cellStyle name="Normal 61" xfId="9538"/>
    <cellStyle name="Normal 62" xfId="28701"/>
    <cellStyle name="Normal 63" xfId="5632"/>
    <cellStyle name="Normal 64" xfId="52140"/>
    <cellStyle name="Normal 65" xfId="23548"/>
    <cellStyle name="Normal 66" xfId="51292"/>
    <cellStyle name="Normal 67" xfId="8283"/>
    <cellStyle name="Normal 68" xfId="50401"/>
    <cellStyle name="Normal 69" xfId="9560"/>
    <cellStyle name="Normal 7" xfId="25209"/>
    <cellStyle name="Normal 7 2" xfId="40909"/>
    <cellStyle name="Normal 7 2 2" xfId="38439"/>
    <cellStyle name="Normal 7 2 3" xfId="49344"/>
    <cellStyle name="Normal 7 2 4" xfId="26474"/>
    <cellStyle name="Normal 7 2 5" xfId="25475"/>
    <cellStyle name="Normal 7 3" xfId="40428"/>
    <cellStyle name="Normal 7 3 2" xfId="30595"/>
    <cellStyle name="Normal 7 4" xfId="32170"/>
    <cellStyle name="Normal 7 4 2" xfId="3336"/>
    <cellStyle name="Normal 7 5" xfId="21813"/>
    <cellStyle name="Normal 7 5 2" xfId="8117"/>
    <cellStyle name="Normal 7 5 3" xfId="27774"/>
    <cellStyle name="Normal 7 5 4" xfId="15431"/>
    <cellStyle name="Normal 7 6" xfId="47811"/>
    <cellStyle name="Normal 7 6 2" xfId="33046"/>
    <cellStyle name="Normal 7 7" xfId="13520"/>
    <cellStyle name="Normal 7 8" xfId="12884"/>
    <cellStyle name="Normal 70" xfId="31431"/>
    <cellStyle name="Normal 71" xfId="24249"/>
    <cellStyle name="Normal 72" xfId="34327"/>
    <cellStyle name="Normal 73" xfId="8158"/>
    <cellStyle name="Normal 74" xfId="39489"/>
    <cellStyle name="Normal 75" xfId="18583"/>
    <cellStyle name="Normal 76" xfId="46457"/>
    <cellStyle name="Normal 8" xfId="20890"/>
    <cellStyle name="Normal 8 2" xfId="34822"/>
    <cellStyle name="Normal 8 2 2" xfId="29620"/>
    <cellStyle name="Normal 8 2 2 2" xfId="27718"/>
    <cellStyle name="Normal 8 2 2 3" xfId="49549"/>
    <cellStyle name="Normal 8 2 3" xfId="18681"/>
    <cellStyle name="Normal 8 3" xfId="48386"/>
    <cellStyle name="Normal 8 4" xfId="53305"/>
    <cellStyle name="Normal 8 5" xfId="12444"/>
    <cellStyle name="Normal 8 6" xfId="33212"/>
    <cellStyle name="Normal 8 6 2" xfId="13838"/>
    <cellStyle name="Normal 8 6 3" xfId="38906"/>
    <cellStyle name="Normal 8 7" xfId="2304"/>
    <cellStyle name="Normal 8 8" xfId="34514"/>
    <cellStyle name="Normal 81" xfId="24402"/>
    <cellStyle name="Normal 81 2" xfId="23768"/>
    <cellStyle name="Normal 85" xfId="24372"/>
    <cellStyle name="Normal 9" xfId="46385"/>
    <cellStyle name="Normal 9 2" xfId="36699"/>
    <cellStyle name="Normal 9 2 2" xfId="316"/>
    <cellStyle name="Normal 9 3" xfId="52114"/>
    <cellStyle name="Normal 9 3 2" xfId="52639"/>
    <cellStyle name="Normal 9 4" xfId="33314"/>
    <cellStyle name="Normal 9 4 2" xfId="6414"/>
    <cellStyle name="Normal 9 5" xfId="21505"/>
    <cellStyle name="Normal 9 5 2" xfId="39466"/>
    <cellStyle name="Normal 9 5 3" xfId="37539"/>
    <cellStyle name="Normal 9 5 4" xfId="25967"/>
    <cellStyle name="Normal 9 6" xfId="10884"/>
    <cellStyle name="Normal 9 6 2" xfId="15627"/>
    <cellStyle name="Normal 9 7" xfId="31166"/>
    <cellStyle name="Normal 9 7 2" xfId="16423"/>
    <cellStyle name="Normal 9 8" xfId="46066"/>
    <cellStyle name="Normal 9 9" xfId="46222"/>
    <cellStyle name="Normal Bold" xfId="40563"/>
    <cellStyle name="Normal dotted under" xfId="29196"/>
    <cellStyle name="Normal dotted under 2" xfId="49409"/>
    <cellStyle name="Normal dotted under 2 2" xfId="39901"/>
    <cellStyle name="Normal dotted under 2 3" xfId="18163"/>
    <cellStyle name="Normal dotted under 3" xfId="18240"/>
    <cellStyle name="Normal dotted under 4" xfId="34940"/>
    <cellStyle name="Normal Luis Sepúlveda" xfId="34726"/>
    <cellStyle name="Normal Pct" xfId="2147"/>
    <cellStyle name="Normal--" xfId="29117"/>
    <cellStyle name="Normal, 1 dec, centred" xfId="19477"/>
    <cellStyle name="Normal, 1 dec, centred 2" xfId="6690"/>
    <cellStyle name="Normal, 1 dec, centred 3" xfId="48702"/>
    <cellStyle name="Normal, 1 dec, centred_Cash Cost Real vrs. Budget" xfId="35838"/>
    <cellStyle name="Normal, 1 dec, centred,bold" xfId="3537"/>
    <cellStyle name="Normal, 1 dec, centred,bold 2" xfId="13144"/>
    <cellStyle name="Normal, 1 dec, centred,bold 3" xfId="51221"/>
    <cellStyle name="Normal1Places" xfId="52463"/>
    <cellStyle name="Normal1Places 2" xfId="42045"/>
    <cellStyle name="Normal1Places 2 2" xfId="31510"/>
    <cellStyle name="Normal1Places 2 3" xfId="13567"/>
    <cellStyle name="Normal1Places 3" xfId="19107"/>
    <cellStyle name="Normal1Places 3 2" xfId="28839"/>
    <cellStyle name="Normal1Places 3 3" xfId="37696"/>
    <cellStyle name="Normal1Places 4" xfId="12659"/>
    <cellStyle name="Normal1Places 4 2" xfId="26460"/>
    <cellStyle name="Normal1Places 4 3" xfId="40664"/>
    <cellStyle name="Normal1Places 5" xfId="20963"/>
    <cellStyle name="Normal1Places 5 2" xfId="45895"/>
    <cellStyle name="Normal1Places 5 3" xfId="20750"/>
    <cellStyle name="Normal1Places 6" xfId="25016"/>
    <cellStyle name="Normal1Places 6 2" xfId="49165"/>
    <cellStyle name="Normal1Places 6 3" xfId="22524"/>
    <cellStyle name="Normal1Places 7" xfId="28792"/>
    <cellStyle name="Normal1Places 7 2" xfId="8677"/>
    <cellStyle name="Normal1Places 7 3" xfId="8925"/>
    <cellStyle name="Normal1Places 8" xfId="11833"/>
    <cellStyle name="Normal1Places 9" xfId="22279"/>
    <cellStyle name="Normal1Places_Cash Cost Real vrs. Budget" xfId="43892"/>
    <cellStyle name="Normal2Places" xfId="31905"/>
    <cellStyle name="Normal2Places 10" xfId="31589"/>
    <cellStyle name="Normal2Places 10 2" xfId="34074"/>
    <cellStyle name="Normal2Places 10 3" xfId="10275"/>
    <cellStyle name="Normal2Places 11" xfId="26670"/>
    <cellStyle name="Normal2Places 11 2" xfId="27412"/>
    <cellStyle name="Normal2Places 11 3" xfId="26776"/>
    <cellStyle name="Normal2Places 12" xfId="36636"/>
    <cellStyle name="Normal2Places 12 2" xfId="46731"/>
    <cellStyle name="Normal2Places 12 3" xfId="13894"/>
    <cellStyle name="Normal2Places 13" xfId="13082"/>
    <cellStyle name="Normal2Places 13 2" xfId="3448"/>
    <cellStyle name="Normal2Places 13 3" xfId="14408"/>
    <cellStyle name="Normal2Places 14" xfId="30126"/>
    <cellStyle name="Normal2Places 14 2" xfId="9999"/>
    <cellStyle name="Normal2Places 14 3" xfId="37829"/>
    <cellStyle name="Normal2Places 15" xfId="10096"/>
    <cellStyle name="Normal2Places 16" xfId="12998"/>
    <cellStyle name="Normal2Places 2" xfId="6322"/>
    <cellStyle name="Normal2Places 2 10" xfId="11193"/>
    <cellStyle name="Normal2Places 2 10 2" xfId="27058"/>
    <cellStyle name="Normal2Places 2 10 3" xfId="27265"/>
    <cellStyle name="Normal2Places 2 11" xfId="39210"/>
    <cellStyle name="Normal2Places 2 11 2" xfId="32128"/>
    <cellStyle name="Normal2Places 2 11 3" xfId="43267"/>
    <cellStyle name="Normal2Places 2 12" xfId="45507"/>
    <cellStyle name="Normal2Places 2 12 2" xfId="19722"/>
    <cellStyle name="Normal2Places 2 12 3" xfId="9615"/>
    <cellStyle name="Normal2Places 2 13" xfId="29875"/>
    <cellStyle name="Normal2Places 2 14" xfId="23119"/>
    <cellStyle name="Normal2Places 2 2" xfId="7870"/>
    <cellStyle name="Normal2Places 2 2 2" xfId="53302"/>
    <cellStyle name="Normal2Places 2 2 3" xfId="44085"/>
    <cellStyle name="Normal2Places 2 3" xfId="38159"/>
    <cellStyle name="Normal2Places 2 3 2" xfId="44905"/>
    <cellStyle name="Normal2Places 2 3 3" xfId="14695"/>
    <cellStyle name="Normal2Places 2 4" xfId="38050"/>
    <cellStyle name="Normal2Places 2 4 2" xfId="12330"/>
    <cellStyle name="Normal2Places 2 4 3" xfId="43398"/>
    <cellStyle name="Normal2Places 2 5" xfId="45027"/>
    <cellStyle name="Normal2Places 2 5 2" xfId="8185"/>
    <cellStyle name="Normal2Places 2 5 3" xfId="20591"/>
    <cellStyle name="Normal2Places 2 6" xfId="11803"/>
    <cellStyle name="Normal2Places 2 6 2" xfId="8351"/>
    <cellStyle name="Normal2Places 2 6 3" xfId="11972"/>
    <cellStyle name="Normal2Places 2 7" xfId="30645"/>
    <cellStyle name="Normal2Places 2 7 2" xfId="15228"/>
    <cellStyle name="Normal2Places 2 7 3" xfId="52480"/>
    <cellStyle name="Normal2Places 2 8" xfId="46352"/>
    <cellStyle name="Normal2Places 2 8 2" xfId="18219"/>
    <cellStyle name="Normal2Places 2 8 3" xfId="8097"/>
    <cellStyle name="Normal2Places 2 9" xfId="19455"/>
    <cellStyle name="Normal2Places 2 9 2" xfId="27214"/>
    <cellStyle name="Normal2Places 2 9 3" xfId="48450"/>
    <cellStyle name="Normal2Places 2_Cash Cost Real vrs. Budget" xfId="8739"/>
    <cellStyle name="Normal2Places 3" xfId="36045"/>
    <cellStyle name="Normal2Places 3 10" xfId="8663"/>
    <cellStyle name="Normal2Places 3 10 2" xfId="34883"/>
    <cellStyle name="Normal2Places 3 10 3" xfId="42906"/>
    <cellStyle name="Normal2Places 3 11" xfId="22496"/>
    <cellStyle name="Normal2Places 3 11 2" xfId="18042"/>
    <cellStyle name="Normal2Places 3 11 3" xfId="19787"/>
    <cellStyle name="Normal2Places 3 12" xfId="26938"/>
    <cellStyle name="Normal2Places 3 12 2" xfId="3140"/>
    <cellStyle name="Normal2Places 3 12 3" xfId="23710"/>
    <cellStyle name="Normal2Places 3 13" xfId="51479"/>
    <cellStyle name="Normal2Places 3 14" xfId="14669"/>
    <cellStyle name="Normal2Places 3 2" xfId="6287"/>
    <cellStyle name="Normal2Places 3 2 2" xfId="15387"/>
    <cellStyle name="Normal2Places 3 2 3" xfId="33282"/>
    <cellStyle name="Normal2Places 3 3" xfId="9150"/>
    <cellStyle name="Normal2Places 3 3 2" xfId="13938"/>
    <cellStyle name="Normal2Places 3 3 3" xfId="46565"/>
    <cellStyle name="Normal2Places 3 4" xfId="9277"/>
    <cellStyle name="Normal2Places 3 4 2" xfId="14010"/>
    <cellStyle name="Normal2Places 3 4 3" xfId="19723"/>
    <cellStyle name="Normal2Places 3 5" xfId="29129"/>
    <cellStyle name="Normal2Places 3 5 2" xfId="44632"/>
    <cellStyle name="Normal2Places 3 5 3" xfId="45824"/>
    <cellStyle name="Normal2Places 3 6" xfId="51331"/>
    <cellStyle name="Normal2Places 3 6 2" xfId="16959"/>
    <cellStyle name="Normal2Places 3 6 3" xfId="40845"/>
    <cellStyle name="Normal2Places 3 7" xfId="25365"/>
    <cellStyle name="Normal2Places 3 7 2" xfId="52377"/>
    <cellStyle name="Normal2Places 3 7 3" xfId="25668"/>
    <cellStyle name="Normal2Places 3 8" xfId="42265"/>
    <cellStyle name="Normal2Places 3 8 2" xfId="5472"/>
    <cellStyle name="Normal2Places 3 8 3" xfId="34368"/>
    <cellStyle name="Normal2Places 3 9" xfId="4954"/>
    <cellStyle name="Normal2Places 3 9 2" xfId="49237"/>
    <cellStyle name="Normal2Places 3 9 3" xfId="50084"/>
    <cellStyle name="Normal2Places 3_Cash Cost Real vrs. Budget" xfId="25051"/>
    <cellStyle name="Normal2Places 4" xfId="18353"/>
    <cellStyle name="Normal2Places 4 2" xfId="19125"/>
    <cellStyle name="Normal2Places 4 2 2" xfId="16779"/>
    <cellStyle name="Normal2Places 4 2 3" xfId="45466"/>
    <cellStyle name="Normal2Places 4 3" xfId="18974"/>
    <cellStyle name="Normal2Places 4 3 2" xfId="16420"/>
    <cellStyle name="Normal2Places 4 3 3" xfId="14012"/>
    <cellStyle name="Normal2Places 4 4" xfId="27969"/>
    <cellStyle name="Normal2Places 4 5" xfId="48897"/>
    <cellStyle name="Normal2Places 5" xfId="52297"/>
    <cellStyle name="Normal2Places 5 2" xfId="19057"/>
    <cellStyle name="Normal2Places 5 2 2" xfId="11444"/>
    <cellStyle name="Normal2Places 5 2 3" xfId="1976"/>
    <cellStyle name="Normal2Places 5 3" xfId="12723"/>
    <cellStyle name="Normal2Places 5 3 2" xfId="42747"/>
    <cellStyle name="Normal2Places 5 3 3" xfId="11805"/>
    <cellStyle name="Normal2Places 5 4" xfId="12955"/>
    <cellStyle name="Normal2Places 5 5" xfId="27529"/>
    <cellStyle name="Normal2Places 6" xfId="24839"/>
    <cellStyle name="Normal2Places 6 2" xfId="18311"/>
    <cellStyle name="Normal2Places 6 2 2" xfId="36965"/>
    <cellStyle name="Normal2Places 6 2 3" xfId="50819"/>
    <cellStyle name="Normal2Places 6 3" xfId="19801"/>
    <cellStyle name="Normal2Places 6 4" xfId="13943"/>
    <cellStyle name="Normal2Places 7" xfId="7976"/>
    <cellStyle name="Normal2Places 7 2" xfId="45516"/>
    <cellStyle name="Normal2Places 7 2 2" xfId="28827"/>
    <cellStyle name="Normal2Places 7 2 3" xfId="10584"/>
    <cellStyle name="Normal2Places 7 3" xfId="30654"/>
    <cellStyle name="Normal2Places 7 4" xfId="14831"/>
    <cellStyle name="Normal2Places 8" xfId="47700"/>
    <cellStyle name="Normal2Places 8 2" xfId="19981"/>
    <cellStyle name="Normal2Places 8 3" xfId="14953"/>
    <cellStyle name="Normal2Places 9" xfId="49849"/>
    <cellStyle name="Normal2Places 9 2" xfId="41589"/>
    <cellStyle name="Normal2Places 9 3" xfId="34760"/>
    <cellStyle name="Normal2Places_Cash Cost Real vrs. Budget" xfId="43009"/>
    <cellStyle name="Normal3Places" xfId="3459"/>
    <cellStyle name="Normal3Places 2" xfId="20083"/>
    <cellStyle name="Normal3Places 2 2" xfId="35963"/>
    <cellStyle name="Normal3Places 2 3" xfId="17739"/>
    <cellStyle name="Normal3Places 3" xfId="38402"/>
    <cellStyle name="Normal3Places 3 2" xfId="11432"/>
    <cellStyle name="Normal3Places 3 3" xfId="19973"/>
    <cellStyle name="Normal3Places 4" xfId="4168"/>
    <cellStyle name="Normal3Places 4 2" xfId="35644"/>
    <cellStyle name="Normal3Places 4 3" xfId="49078"/>
    <cellStyle name="Normal3Places 5" xfId="8218"/>
    <cellStyle name="Normal3Places 5 2" xfId="21500"/>
    <cellStyle name="Normal3Places 5 3" xfId="16818"/>
    <cellStyle name="Normal3Places 6" xfId="27932"/>
    <cellStyle name="Normal3Places 6 2" xfId="8568"/>
    <cellStyle name="Normal3Places 6 3" xfId="6528"/>
    <cellStyle name="Normal3Places 7" xfId="47557"/>
    <cellStyle name="Normal3Places 7 2" xfId="26103"/>
    <cellStyle name="Normal3Places 7 3" xfId="13723"/>
    <cellStyle name="Normal3Places 8" xfId="25433"/>
    <cellStyle name="Normal3Places 9" xfId="51917"/>
    <cellStyle name="Normal3Places_Cash Cost Real vrs. Budget" xfId="49672"/>
    <cellStyle name="NormalB" xfId="44292"/>
    <cellStyle name="NormalB 2" xfId="48384"/>
    <cellStyle name="NormalB 2 2" xfId="27968"/>
    <cellStyle name="NormalB 2 3" xfId="42369"/>
    <cellStyle name="NormalB 2 4" xfId="32405"/>
    <cellStyle name="NormalB 3" xfId="4477"/>
    <cellStyle name="NormalB 3 2" xfId="52708"/>
    <cellStyle name="NormalB 3 3" xfId="52187"/>
    <cellStyle name="NormalB 3 4" xfId="50945"/>
    <cellStyle name="NormalB 4" xfId="39677"/>
    <cellStyle name="NormalB 5" xfId="50107"/>
    <cellStyle name="NormalB 6" xfId="44447"/>
    <cellStyle name="NormalB_Cash Cost Real vrs. Budget" xfId="40785"/>
    <cellStyle name="NormalBold" xfId="10994"/>
    <cellStyle name="Normale_datiDKB" xfId="21520"/>
    <cellStyle name="NormalMultiple" xfId="46443"/>
    <cellStyle name="NormalN" xfId="6791"/>
    <cellStyle name="NormalN 2" xfId="38888"/>
    <cellStyle name="NormalN 2 2" xfId="21235"/>
    <cellStyle name="NormalN 2 3" xfId="8690"/>
    <cellStyle name="NormalN 2 4" xfId="19919"/>
    <cellStyle name="NormalN 3" xfId="42603"/>
    <cellStyle name="NormalN 3 2" xfId="22501"/>
    <cellStyle name="NormalN 3 3" xfId="39563"/>
    <cellStyle name="NormalN 3 4" xfId="45707"/>
    <cellStyle name="NormalN 4" xfId="125"/>
    <cellStyle name="NormalN 5" xfId="51459"/>
    <cellStyle name="NormalN_08-07 Consolidated Monthly Operational Report - Office 2003" xfId="11820"/>
    <cellStyle name="normální_laroux" xfId="36403"/>
    <cellStyle name="Normalny_1010" xfId="4450"/>
    <cellStyle name="Normalx" xfId="50873"/>
    <cellStyle name="NormalxShadow" xfId="48435"/>
    <cellStyle name="NormC" xfId="31148"/>
    <cellStyle name="NormC 2" xfId="53060"/>
    <cellStyle name="NormC 2 2" xfId="43333"/>
    <cellStyle name="NormC 2 3" xfId="26825"/>
    <cellStyle name="NormC 2 4" xfId="16611"/>
    <cellStyle name="NormC 3" xfId="1638"/>
    <cellStyle name="NormC 3 2" xfId="34529"/>
    <cellStyle name="NormC 3 3" xfId="36550"/>
    <cellStyle name="NormC 3 4" xfId="29255"/>
    <cellStyle name="NormC 4" xfId="9334"/>
    <cellStyle name="NormC 5" xfId="18292"/>
    <cellStyle name="NormC 6" xfId="24270"/>
    <cellStyle name="NormC_08-07 Consolidated Monthly Operational Report - Office 2003" xfId="35013"/>
    <cellStyle name="norml_sheet" xfId="36546"/>
    <cellStyle name="normбlnм_laroux" xfId="23001"/>
    <cellStyle name="Norm鎘l_Reporting Status_1" xfId="16873"/>
    <cellStyle name="Norm੎੎" xfId="43621"/>
    <cellStyle name="Norm੎੎ 2" xfId="28994"/>
    <cellStyle name="Norm੎੎ 3" xfId="10827"/>
    <cellStyle name="Not Implemented" xfId="38540"/>
    <cellStyle name="Not Implemented 2" xfId="28248"/>
    <cellStyle name="Not Implemented 3" xfId="20991"/>
    <cellStyle name="Nota" xfId="6228"/>
    <cellStyle name="Nota 2" xfId="27365"/>
    <cellStyle name="Nota 2 2" xfId="4621"/>
    <cellStyle name="Nota 3" xfId="29872"/>
    <cellStyle name="Nota 3 2" xfId="23463"/>
    <cellStyle name="Nota 3 2 2" xfId="19207"/>
    <cellStyle name="Notas 10" xfId="25845"/>
    <cellStyle name="Notas 10 2" xfId="19952"/>
    <cellStyle name="Notas 10 2 2" xfId="30779"/>
    <cellStyle name="Notas 10 3" xfId="8047"/>
    <cellStyle name="Notas 10 3 2" xfId="23929"/>
    <cellStyle name="Notas 10 4" xfId="164"/>
    <cellStyle name="Notas 11" xfId="24935"/>
    <cellStyle name="Notas 11 2" xfId="16044"/>
    <cellStyle name="Notas 11 2 2" xfId="41990"/>
    <cellStyle name="Notas 11 3" xfId="14880"/>
    <cellStyle name="Notas 11 3 2" xfId="472"/>
    <cellStyle name="Notas 11 4" xfId="16931"/>
    <cellStyle name="Notas 12" xfId="32684"/>
    <cellStyle name="Notas 12 2" xfId="6244"/>
    <cellStyle name="Notas 12 2 2" xfId="52247"/>
    <cellStyle name="Notas 12 3" xfId="42350"/>
    <cellStyle name="Notas 12 3 2" xfId="22287"/>
    <cellStyle name="Notas 12 4" xfId="50836"/>
    <cellStyle name="Notas 13" xfId="29506"/>
    <cellStyle name="Notas 13 2" xfId="35258"/>
    <cellStyle name="Notas 13 2 2" xfId="48619"/>
    <cellStyle name="Notas 13 3" xfId="19696"/>
    <cellStyle name="Notas 13 3 2" xfId="4447"/>
    <cellStyle name="Notas 13 4" xfId="43846"/>
    <cellStyle name="Notas 14" xfId="26084"/>
    <cellStyle name="Notas 14 2" xfId="52264"/>
    <cellStyle name="Notas 14 2 2" xfId="1334"/>
    <cellStyle name="Notas 14 3" xfId="37844"/>
    <cellStyle name="Notas 14 3 2" xfId="30361"/>
    <cellStyle name="Notas 14 4" xfId="3584"/>
    <cellStyle name="Notas 15" xfId="51168"/>
    <cellStyle name="Notas 15 2" xfId="5325"/>
    <cellStyle name="Notas 15 2 2" xfId="20180"/>
    <cellStyle name="Notas 15 3" xfId="96"/>
    <cellStyle name="Notas 15 3 2" xfId="9805"/>
    <cellStyle name="Notas 15 4" xfId="479"/>
    <cellStyle name="Notas 16" xfId="1461"/>
    <cellStyle name="Notas 16 2" xfId="5519"/>
    <cellStyle name="Notas 16 2 2" xfId="26271"/>
    <cellStyle name="Notas 16 3" xfId="39486"/>
    <cellStyle name="Notas 16 3 2" xfId="30041"/>
    <cellStyle name="Notas 16 4" xfId="43321"/>
    <cellStyle name="Notas 17" xfId="41927"/>
    <cellStyle name="Notas 17 2" xfId="39898"/>
    <cellStyle name="Notas 17 2 2" xfId="1598"/>
    <cellStyle name="Notas 17 3" xfId="332"/>
    <cellStyle name="Notas 17 3 2" xfId="27333"/>
    <cellStyle name="Notas 17 4" xfId="52536"/>
    <cellStyle name="Notas 18" xfId="52248"/>
    <cellStyle name="Notas 18 2" xfId="11713"/>
    <cellStyle name="Notas 18 2 2" xfId="17679"/>
    <cellStyle name="Notas 18 3" xfId="50708"/>
    <cellStyle name="Notas 18 3 2" xfId="52473"/>
    <cellStyle name="Notas 18 4" xfId="52605"/>
    <cellStyle name="Notas 19" xfId="27884"/>
    <cellStyle name="Notas 19 2" xfId="51135"/>
    <cellStyle name="Notas 19 2 2" xfId="31090"/>
    <cellStyle name="Notas 19 3" xfId="49550"/>
    <cellStyle name="Notas 19 3 2" xfId="1486"/>
    <cellStyle name="Notas 19 4" xfId="45676"/>
    <cellStyle name="Notas 2" xfId="39936"/>
    <cellStyle name="Notas 2 10" xfId="43782"/>
    <cellStyle name="Notas 2 10 10" xfId="35380"/>
    <cellStyle name="Notas 2 10 10 2" xfId="44909"/>
    <cellStyle name="Notas 2 10 11" xfId="23755"/>
    <cellStyle name="Notas 2 10 11 2" xfId="6763"/>
    <cellStyle name="Notas 2 10 12" xfId="20561"/>
    <cellStyle name="Notas 2 10 12 2" xfId="23867"/>
    <cellStyle name="Notas 2 10 13" xfId="21495"/>
    <cellStyle name="Notas 2 10 13 2" xfId="24426"/>
    <cellStyle name="Notas 2 10 14" xfId="46557"/>
    <cellStyle name="Notas 2 10 14 2" xfId="39187"/>
    <cellStyle name="Notas 2 10 15" xfId="9667"/>
    <cellStyle name="Notas 2 10 15 2" xfId="32811"/>
    <cellStyle name="Notas 2 10 16" xfId="50526"/>
    <cellStyle name="Notas 2 10 16 2" xfId="43915"/>
    <cellStyle name="Notas 2 10 17" xfId="38436"/>
    <cellStyle name="Notas 2 10 17 2" xfId="46209"/>
    <cellStyle name="Notas 2 10 18" xfId="23976"/>
    <cellStyle name="Notas 2 10 18 2" xfId="25246"/>
    <cellStyle name="Notas 2 10 19" xfId="38004"/>
    <cellStyle name="Notas 2 10 19 2" xfId="49780"/>
    <cellStyle name="Notas 2 10 2" xfId="13589"/>
    <cellStyle name="Notas 2 10 2 2" xfId="3259"/>
    <cellStyle name="Notas 2 10 2 3" xfId="21501"/>
    <cellStyle name="Notas 2 10 2 4" xfId="36466"/>
    <cellStyle name="Notas 2 10 20" xfId="40420"/>
    <cellStyle name="Notas 2 10 20 2" xfId="35615"/>
    <cellStyle name="Notas 2 10 21" xfId="25615"/>
    <cellStyle name="Notas 2 10 21 2" xfId="42418"/>
    <cellStyle name="Notas 2 10 22" xfId="22533"/>
    <cellStyle name="Notas 2 10 22 2" xfId="10861"/>
    <cellStyle name="Notas 2 10 23" xfId="41480"/>
    <cellStyle name="Notas 2 10 23 2" xfId="12622"/>
    <cellStyle name="Notas 2 10 24" xfId="26811"/>
    <cellStyle name="Notas 2 10 24 2" xfId="12339"/>
    <cellStyle name="Notas 2 10 25" xfId="46868"/>
    <cellStyle name="Notas 2 10 25 2" xfId="43787"/>
    <cellStyle name="Notas 2 10 26" xfId="28170"/>
    <cellStyle name="Notas 2 10 26 2" xfId="3890"/>
    <cellStyle name="Notas 2 10 27" xfId="36124"/>
    <cellStyle name="Notas 2 10 27 2" xfId="52078"/>
    <cellStyle name="Notas 2 10 28" xfId="4521"/>
    <cellStyle name="Notas 2 10 28 2" xfId="46379"/>
    <cellStyle name="Notas 2 10 29" xfId="10660"/>
    <cellStyle name="Notas 2 10 29 2" xfId="266"/>
    <cellStyle name="Notas 2 10 3" xfId="53165"/>
    <cellStyle name="Notas 2 10 3 2" xfId="51756"/>
    <cellStyle name="Notas 2 10 30" xfId="31941"/>
    <cellStyle name="Notas 2 10 4" xfId="20422"/>
    <cellStyle name="Notas 2 10 4 2" xfId="19489"/>
    <cellStyle name="Notas 2 10 5" xfId="13917"/>
    <cellStyle name="Notas 2 10 5 2" xfId="47476"/>
    <cellStyle name="Notas 2 10 6" xfId="26095"/>
    <cellStyle name="Notas 2 10 6 2" xfId="5509"/>
    <cellStyle name="Notas 2 10 7" xfId="38118"/>
    <cellStyle name="Notas 2 10 7 2" xfId="26012"/>
    <cellStyle name="Notas 2 10 8" xfId="12182"/>
    <cellStyle name="Notas 2 10 8 2" xfId="35747"/>
    <cellStyle name="Notas 2 10 9" xfId="10308"/>
    <cellStyle name="Notas 2 10 9 2" xfId="6473"/>
    <cellStyle name="Notas 2 11" xfId="37281"/>
    <cellStyle name="Notas 2 11 2" xfId="49778"/>
    <cellStyle name="Notas 2 11 2 2" xfId="30334"/>
    <cellStyle name="Notas 2 11 2 3" xfId="6771"/>
    <cellStyle name="Notas 2 11 3" xfId="24660"/>
    <cellStyle name="Notas 2 11 4" xfId="22940"/>
    <cellStyle name="Notas 2 11 5" xfId="4260"/>
    <cellStyle name="Notas 2 12" xfId="16084"/>
    <cellStyle name="Notas 2 12 2" xfId="24125"/>
    <cellStyle name="Notas 2 12 2 2" xfId="17661"/>
    <cellStyle name="Notas 2 12 2 3" xfId="48539"/>
    <cellStyle name="Notas 2 12 3" xfId="49168"/>
    <cellStyle name="Notas 2 12 4" xfId="11073"/>
    <cellStyle name="Notas 2 12 5" xfId="9819"/>
    <cellStyle name="Notas 2 13" xfId="23151"/>
    <cellStyle name="Notas 2 13 2" xfId="14344"/>
    <cellStyle name="Notas 2 13 2 2" xfId="49987"/>
    <cellStyle name="Notas 2 13 2 3" xfId="26487"/>
    <cellStyle name="Notas 2 13 3" xfId="52697"/>
    <cellStyle name="Notas 2 13 4" xfId="45852"/>
    <cellStyle name="Notas 2 13 5" xfId="31154"/>
    <cellStyle name="Notas 2 14" xfId="50657"/>
    <cellStyle name="Notas 2 14 2" xfId="38544"/>
    <cellStyle name="Notas 2 14 2 2" xfId="35598"/>
    <cellStyle name="Notas 2 14 2 3" xfId="5248"/>
    <cellStyle name="Notas 2 14 3" xfId="37685"/>
    <cellStyle name="Notas 2 14 4" xfId="25180"/>
    <cellStyle name="Notas 2 14 5" xfId="24127"/>
    <cellStyle name="Notas 2 15" xfId="11071"/>
    <cellStyle name="Notas 2 15 2" xfId="13323"/>
    <cellStyle name="Notas 2 15 2 2" xfId="21523"/>
    <cellStyle name="Notas 2 15 2 3" xfId="19000"/>
    <cellStyle name="Notas 2 15 3" xfId="26501"/>
    <cellStyle name="Notas 2 15 4" xfId="27845"/>
    <cellStyle name="Notas 2 15 5" xfId="39780"/>
    <cellStyle name="Notas 2 16" xfId="41706"/>
    <cellStyle name="Notas 2 16 2" xfId="2534"/>
    <cellStyle name="Notas 2 16 2 2" xfId="45352"/>
    <cellStyle name="Notas 2 16 2 3" xfId="6706"/>
    <cellStyle name="Notas 2 16 3" xfId="9278"/>
    <cellStyle name="Notas 2 16 4" xfId="20236"/>
    <cellStyle name="Notas 2 16 5" xfId="27246"/>
    <cellStyle name="Notas 2 17" xfId="10494"/>
    <cellStyle name="Notas 2 17 2" xfId="39414"/>
    <cellStyle name="Notas 2 17 2 2" xfId="14922"/>
    <cellStyle name="Notas 2 17 2 3" xfId="12540"/>
    <cellStyle name="Notas 2 17 3" xfId="50822"/>
    <cellStyle name="Notas 2 17 4" xfId="19792"/>
    <cellStyle name="Notas 2 17 5" xfId="9131"/>
    <cellStyle name="Notas 2 18" xfId="41268"/>
    <cellStyle name="Notas 2 18 2" xfId="18155"/>
    <cellStyle name="Notas 2 18 2 2" xfId="28705"/>
    <cellStyle name="Notas 2 18 2 3" xfId="47098"/>
    <cellStyle name="Notas 2 18 3" xfId="3573"/>
    <cellStyle name="Notas 2 18 4" xfId="47154"/>
    <cellStyle name="Notas 2 18 5" xfId="1191"/>
    <cellStyle name="Notas 2 19" xfId="31070"/>
    <cellStyle name="Notas 2 19 2" xfId="49085"/>
    <cellStyle name="Notas 2 19 2 2" xfId="8239"/>
    <cellStyle name="Notas 2 19 2 3" xfId="46425"/>
    <cellStyle name="Notas 2 19 3" xfId="46996"/>
    <cellStyle name="Notas 2 19 4" xfId="22606"/>
    <cellStyle name="Notas 2 19 5" xfId="33769"/>
    <cellStyle name="Notas 2 2" xfId="12665"/>
    <cellStyle name="Notas 2 2 10" xfId="4742"/>
    <cellStyle name="Notas 2 2 10 2" xfId="6949"/>
    <cellStyle name="Notas 2 2 10 2 2" xfId="18306"/>
    <cellStyle name="Notas 2 2 10 2 3" xfId="23877"/>
    <cellStyle name="Notas 2 2 10 3" xfId="32178"/>
    <cellStyle name="Notas 2 2 10 4" xfId="16418"/>
    <cellStyle name="Notas 2 2 10 5" xfId="53004"/>
    <cellStyle name="Notas 2 2 11" xfId="14008"/>
    <cellStyle name="Notas 2 2 11 2" xfId="23535"/>
    <cellStyle name="Notas 2 2 11 2 2" xfId="41163"/>
    <cellStyle name="Notas 2 2 11 2 3" xfId="39493"/>
    <cellStyle name="Notas 2 2 11 3" xfId="50906"/>
    <cellStyle name="Notas 2 2 11 4" xfId="28202"/>
    <cellStyle name="Notas 2 2 11 5" xfId="22564"/>
    <cellStyle name="Notas 2 2 12" xfId="12364"/>
    <cellStyle name="Notas 2 2 12 2" xfId="51467"/>
    <cellStyle name="Notas 2 2 12 2 2" xfId="4646"/>
    <cellStyle name="Notas 2 2 12 2 3" xfId="8523"/>
    <cellStyle name="Notas 2 2 12 3" xfId="46574"/>
    <cellStyle name="Notas 2 2 12 4" xfId="22219"/>
    <cellStyle name="Notas 2 2 12 5" xfId="21837"/>
    <cellStyle name="Notas 2 2 13" xfId="28338"/>
    <cellStyle name="Notas 2 2 13 2" xfId="49280"/>
    <cellStyle name="Notas 2 2 13 2 2" xfId="2595"/>
    <cellStyle name="Notas 2 2 13 2 3" xfId="37041"/>
    <cellStyle name="Notas 2 2 13 3" xfId="17748"/>
    <cellStyle name="Notas 2 2 13 4" xfId="47213"/>
    <cellStyle name="Notas 2 2 13 5" xfId="17075"/>
    <cellStyle name="Notas 2 2 14" xfId="39358"/>
    <cellStyle name="Notas 2 2 14 2" xfId="4789"/>
    <cellStyle name="Notas 2 2 14 2 2" xfId="4137"/>
    <cellStyle name="Notas 2 2 14 2 3" xfId="14242"/>
    <cellStyle name="Notas 2 2 14 3" xfId="2867"/>
    <cellStyle name="Notas 2 2 14 4" xfId="13736"/>
    <cellStyle name="Notas 2 2 14 5" xfId="47491"/>
    <cellStyle name="Notas 2 2 15" xfId="15587"/>
    <cellStyle name="Notas 2 2 15 2" xfId="21569"/>
    <cellStyle name="Notas 2 2 15 2 2" xfId="47842"/>
    <cellStyle name="Notas 2 2 15 2 3" xfId="20357"/>
    <cellStyle name="Notas 2 2 15 3" xfId="33106"/>
    <cellStyle name="Notas 2 2 15 4" xfId="39803"/>
    <cellStyle name="Notas 2 2 15 5" xfId="10399"/>
    <cellStyle name="Notas 2 2 16" xfId="10340"/>
    <cellStyle name="Notas 2 2 16 2" xfId="16176"/>
    <cellStyle name="Notas 2 2 16 2 2" xfId="21830"/>
    <cellStyle name="Notas 2 2 16 2 3" xfId="26038"/>
    <cellStyle name="Notas 2 2 16 3" xfId="25757"/>
    <cellStyle name="Notas 2 2 16 4" xfId="27895"/>
    <cellStyle name="Notas 2 2 16 5" xfId="13882"/>
    <cellStyle name="Notas 2 2 17" xfId="13074"/>
    <cellStyle name="Notas 2 2 17 2" xfId="26797"/>
    <cellStyle name="Notas 2 2 17 2 2" xfId="13760"/>
    <cellStyle name="Notas 2 2 17 2 3" xfId="46840"/>
    <cellStyle name="Notas 2 2 17 3" xfId="48867"/>
    <cellStyle name="Notas 2 2 17 4" xfId="45424"/>
    <cellStyle name="Notas 2 2 17 5" xfId="48895"/>
    <cellStyle name="Notas 2 2 18" xfId="112"/>
    <cellStyle name="Notas 2 2 18 2" xfId="38522"/>
    <cellStyle name="Notas 2 2 18 2 2" xfId="30780"/>
    <cellStyle name="Notas 2 2 18 2 3" xfId="48650"/>
    <cellStyle name="Notas 2 2 18 3" xfId="11722"/>
    <cellStyle name="Notas 2 2 18 4" xfId="27461"/>
    <cellStyle name="Notas 2 2 18 5" xfId="34691"/>
    <cellStyle name="Notas 2 2 19" xfId="24724"/>
    <cellStyle name="Notas 2 2 19 2" xfId="28617"/>
    <cellStyle name="Notas 2 2 19 2 2" xfId="45788"/>
    <cellStyle name="Notas 2 2 19 2 3" xfId="24275"/>
    <cellStyle name="Notas 2 2 19 3" xfId="37413"/>
    <cellStyle name="Notas 2 2 19 4" xfId="18607"/>
    <cellStyle name="Notas 2 2 19 5" xfId="15310"/>
    <cellStyle name="Notas 2 2 2" xfId="4729"/>
    <cellStyle name="Notas 2 2 2 10" xfId="21632"/>
    <cellStyle name="Notas 2 2 2 10 2" xfId="49777"/>
    <cellStyle name="Notas 2 2 2 11" xfId="41004"/>
    <cellStyle name="Notas 2 2 2 11 2" xfId="17793"/>
    <cellStyle name="Notas 2 2 2 12" xfId="28817"/>
    <cellStyle name="Notas 2 2 2 12 2" xfId="12309"/>
    <cellStyle name="Notas 2 2 2 13" xfId="12469"/>
    <cellStyle name="Notas 2 2 2 13 2" xfId="9851"/>
    <cellStyle name="Notas 2 2 2 14" xfId="15417"/>
    <cellStyle name="Notas 2 2 2 14 2" xfId="7766"/>
    <cellStyle name="Notas 2 2 2 15" xfId="35308"/>
    <cellStyle name="Notas 2 2 2 15 2" xfId="18477"/>
    <cellStyle name="Notas 2 2 2 16" xfId="27563"/>
    <cellStyle name="Notas 2 2 2 16 2" xfId="30635"/>
    <cellStyle name="Notas 2 2 2 17" xfId="26881"/>
    <cellStyle name="Notas 2 2 2 17 2" xfId="8816"/>
    <cellStyle name="Notas 2 2 2 18" xfId="48916"/>
    <cellStyle name="Notas 2 2 2 18 2" xfId="4289"/>
    <cellStyle name="Notas 2 2 2 19" xfId="45863"/>
    <cellStyle name="Notas 2 2 2 19 2" xfId="38228"/>
    <cellStyle name="Notas 2 2 2 2" xfId="38448"/>
    <cellStyle name="Notas 2 2 2 2 10" xfId="7687"/>
    <cellStyle name="Notas 2 2 2 2 10 2" xfId="7010"/>
    <cellStyle name="Notas 2 2 2 2 11" xfId="32620"/>
    <cellStyle name="Notas 2 2 2 2 11 2" xfId="2124"/>
    <cellStyle name="Notas 2 2 2 2 12" xfId="3312"/>
    <cellStyle name="Notas 2 2 2 2 12 2" xfId="2959"/>
    <cellStyle name="Notas 2 2 2 2 13" xfId="31466"/>
    <cellStyle name="Notas 2 2 2 2 13 2" xfId="8583"/>
    <cellStyle name="Notas 2 2 2 2 14" xfId="25058"/>
    <cellStyle name="Notas 2 2 2 2 14 2" xfId="16345"/>
    <cellStyle name="Notas 2 2 2 2 15" xfId="24648"/>
    <cellStyle name="Notas 2 2 2 2 15 2" xfId="35028"/>
    <cellStyle name="Notas 2 2 2 2 16" xfId="4628"/>
    <cellStyle name="Notas 2 2 2 2 16 2" xfId="42083"/>
    <cellStyle name="Notas 2 2 2 2 17" xfId="24686"/>
    <cellStyle name="Notas 2 2 2 2 17 2" xfId="11271"/>
    <cellStyle name="Notas 2 2 2 2 18" xfId="34429"/>
    <cellStyle name="Notas 2 2 2 2 18 2" xfId="28380"/>
    <cellStyle name="Notas 2 2 2 2 19" xfId="21058"/>
    <cellStyle name="Notas 2 2 2 2 19 2" xfId="30289"/>
    <cellStyle name="Notas 2 2 2 2 2" xfId="42774"/>
    <cellStyle name="Notas 2 2 2 2 2 2" xfId="48584"/>
    <cellStyle name="Notas 2 2 2 2 20" xfId="13309"/>
    <cellStyle name="Notas 2 2 2 2 20 2" xfId="49225"/>
    <cellStyle name="Notas 2 2 2 2 21" xfId="12868"/>
    <cellStyle name="Notas 2 2 2 2 21 2" xfId="50974"/>
    <cellStyle name="Notas 2 2 2 2 22" xfId="3142"/>
    <cellStyle name="Notas 2 2 2 2 22 2" xfId="4419"/>
    <cellStyle name="Notas 2 2 2 2 23" xfId="46794"/>
    <cellStyle name="Notas 2 2 2 2 23 2" xfId="22863"/>
    <cellStyle name="Notas 2 2 2 2 24" xfId="28804"/>
    <cellStyle name="Notas 2 2 2 2 24 2" xfId="50652"/>
    <cellStyle name="Notas 2 2 2 2 25" xfId="12938"/>
    <cellStyle name="Notas 2 2 2 2 25 2" xfId="24515"/>
    <cellStyle name="Notas 2 2 2 2 26" xfId="15943"/>
    <cellStyle name="Notas 2 2 2 2 26 2" xfId="42530"/>
    <cellStyle name="Notas 2 2 2 2 27" xfId="31901"/>
    <cellStyle name="Notas 2 2 2 2 27 2" xfId="42335"/>
    <cellStyle name="Notas 2 2 2 2 28" xfId="13333"/>
    <cellStyle name="Notas 2 2 2 2 28 2" xfId="11031"/>
    <cellStyle name="Notas 2 2 2 2 29" xfId="7941"/>
    <cellStyle name="Notas 2 2 2 2 29 2" xfId="38787"/>
    <cellStyle name="Notas 2 2 2 2 3" xfId="26882"/>
    <cellStyle name="Notas 2 2 2 2 3 2" xfId="22273"/>
    <cellStyle name="Notas 2 2 2 2 30" xfId="40073"/>
    <cellStyle name="Notas 2 2 2 2 4" xfId="25664"/>
    <cellStyle name="Notas 2 2 2 2 4 2" xfId="34792"/>
    <cellStyle name="Notas 2 2 2 2 5" xfId="27764"/>
    <cellStyle name="Notas 2 2 2 2 5 2" xfId="52973"/>
    <cellStyle name="Notas 2 2 2 2 6" xfId="51027"/>
    <cellStyle name="Notas 2 2 2 2 6 2" xfId="15449"/>
    <cellStyle name="Notas 2 2 2 2 7" xfId="45131"/>
    <cellStyle name="Notas 2 2 2 2 7 2" xfId="21890"/>
    <cellStyle name="Notas 2 2 2 2 8" xfId="12883"/>
    <cellStyle name="Notas 2 2 2 2 8 2" xfId="10277"/>
    <cellStyle name="Notas 2 2 2 2 9" xfId="3986"/>
    <cellStyle name="Notas 2 2 2 2 9 2" xfId="7190"/>
    <cellStyle name="Notas 2 2 2 20" xfId="23676"/>
    <cellStyle name="Notas 2 2 2 20 2" xfId="11907"/>
    <cellStyle name="Notas 2 2 2 21" xfId="41655"/>
    <cellStyle name="Notas 2 2 2 21 2" xfId="43902"/>
    <cellStyle name="Notas 2 2 2 22" xfId="34859"/>
    <cellStyle name="Notas 2 2 2 22 2" xfId="11988"/>
    <cellStyle name="Notas 2 2 2 23" xfId="12901"/>
    <cellStyle name="Notas 2 2 2 23 2" xfId="39016"/>
    <cellStyle name="Notas 2 2 2 24" xfId="11156"/>
    <cellStyle name="Notas 2 2 2 24 2" xfId="28818"/>
    <cellStyle name="Notas 2 2 2 25" xfId="27457"/>
    <cellStyle name="Notas 2 2 2 25 2" xfId="36613"/>
    <cellStyle name="Notas 2 2 2 26" xfId="14597"/>
    <cellStyle name="Notas 2 2 2 26 2" xfId="37935"/>
    <cellStyle name="Notas 2 2 2 27" xfId="13750"/>
    <cellStyle name="Notas 2 2 2 27 2" xfId="50845"/>
    <cellStyle name="Notas 2 2 2 28" xfId="31997"/>
    <cellStyle name="Notas 2 2 2 28 2" xfId="18307"/>
    <cellStyle name="Notas 2 2 2 29" xfId="26277"/>
    <cellStyle name="Notas 2 2 2 29 2" xfId="5924"/>
    <cellStyle name="Notas 2 2 2 3" xfId="47746"/>
    <cellStyle name="Notas 2 2 2 3 2" xfId="45412"/>
    <cellStyle name="Notas 2 2 2 30" xfId="50404"/>
    <cellStyle name="Notas 2 2 2 30 2" xfId="27914"/>
    <cellStyle name="Notas 2 2 2 31" xfId="41413"/>
    <cellStyle name="Notas 2 2 2 4" xfId="42195"/>
    <cellStyle name="Notas 2 2 2 4 2" xfId="5335"/>
    <cellStyle name="Notas 2 2 2 5" xfId="52450"/>
    <cellStyle name="Notas 2 2 2 5 2" xfId="33607"/>
    <cellStyle name="Notas 2 2 2 6" xfId="619"/>
    <cellStyle name="Notas 2 2 2 6 2" xfId="38037"/>
    <cellStyle name="Notas 2 2 2 7" xfId="48437"/>
    <cellStyle name="Notas 2 2 2 7 2" xfId="3061"/>
    <cellStyle name="Notas 2 2 2 8" xfId="30579"/>
    <cellStyle name="Notas 2 2 2 8 2" xfId="3162"/>
    <cellStyle name="Notas 2 2 2 9" xfId="2778"/>
    <cellStyle name="Notas 2 2 2 9 2" xfId="37471"/>
    <cellStyle name="Notas 2 2 20" xfId="38371"/>
    <cellStyle name="Notas 2 2 20 2" xfId="46797"/>
    <cellStyle name="Notas 2 2 20 2 2" xfId="25818"/>
    <cellStyle name="Notas 2 2 20 2 3" xfId="43322"/>
    <cellStyle name="Notas 2 2 20 3" xfId="52547"/>
    <cellStyle name="Notas 2 2 20 4" xfId="43873"/>
    <cellStyle name="Notas 2 2 20 5" xfId="39261"/>
    <cellStyle name="Notas 2 2 21" xfId="44435"/>
    <cellStyle name="Notas 2 2 21 2" xfId="36476"/>
    <cellStyle name="Notas 2 2 21 3" xfId="22862"/>
    <cellStyle name="Notas 2 2 21 4" xfId="31425"/>
    <cellStyle name="Notas 2 2 22" xfId="16178"/>
    <cellStyle name="Notas 2 2 22 2" xfId="52065"/>
    <cellStyle name="Notas 2 2 23" xfId="42144"/>
    <cellStyle name="Notas 2 2 23 2" xfId="27144"/>
    <cellStyle name="Notas 2 2 24" xfId="22955"/>
    <cellStyle name="Notas 2 2 24 2" xfId="6007"/>
    <cellStyle name="Notas 2 2 25" xfId="25790"/>
    <cellStyle name="Notas 2 2 25 2" xfId="36001"/>
    <cellStyle name="Notas 2 2 26" xfId="18322"/>
    <cellStyle name="Notas 2 2 26 2" xfId="32279"/>
    <cellStyle name="Notas 2 2 27" xfId="53335"/>
    <cellStyle name="Notas 2 2 27 2" xfId="11872"/>
    <cellStyle name="Notas 2 2 28" xfId="35136"/>
    <cellStyle name="Notas 2 2 28 2" xfId="3549"/>
    <cellStyle name="Notas 2 2 29" xfId="52208"/>
    <cellStyle name="Notas 2 2 29 2" xfId="46858"/>
    <cellStyle name="Notas 2 2 3" xfId="6159"/>
    <cellStyle name="Notas 2 2 3 10" xfId="24952"/>
    <cellStyle name="Notas 2 2 3 10 2" xfId="3551"/>
    <cellStyle name="Notas 2 2 3 11" xfId="33939"/>
    <cellStyle name="Notas 2 2 3 11 2" xfId="40943"/>
    <cellStyle name="Notas 2 2 3 12" xfId="46040"/>
    <cellStyle name="Notas 2 2 3 12 2" xfId="14752"/>
    <cellStyle name="Notas 2 2 3 13" xfId="37078"/>
    <cellStyle name="Notas 2 2 3 13 2" xfId="44519"/>
    <cellStyle name="Notas 2 2 3 14" xfId="23176"/>
    <cellStyle name="Notas 2 2 3 14 2" xfId="30880"/>
    <cellStyle name="Notas 2 2 3 15" xfId="42336"/>
    <cellStyle name="Notas 2 2 3 15 2" xfId="44673"/>
    <cellStyle name="Notas 2 2 3 16" xfId="30717"/>
    <cellStyle name="Notas 2 2 3 16 2" xfId="41201"/>
    <cellStyle name="Notas 2 2 3 17" xfId="10241"/>
    <cellStyle name="Notas 2 2 3 17 2" xfId="15089"/>
    <cellStyle name="Notas 2 2 3 18" xfId="28667"/>
    <cellStyle name="Notas 2 2 3 18 2" xfId="46182"/>
    <cellStyle name="Notas 2 2 3 19" xfId="21685"/>
    <cellStyle name="Notas 2 2 3 19 2" xfId="36890"/>
    <cellStyle name="Notas 2 2 3 2" xfId="46638"/>
    <cellStyle name="Notas 2 2 3 2 2" xfId="3617"/>
    <cellStyle name="Notas 2 2 3 2 3" xfId="22451"/>
    <cellStyle name="Notas 2 2 3 2 4" xfId="49828"/>
    <cellStyle name="Notas 2 2 3 20" xfId="22019"/>
    <cellStyle name="Notas 2 2 3 20 2" xfId="16356"/>
    <cellStyle name="Notas 2 2 3 21" xfId="44551"/>
    <cellStyle name="Notas 2 2 3 21 2" xfId="40630"/>
    <cellStyle name="Notas 2 2 3 22" xfId="36177"/>
    <cellStyle name="Notas 2 2 3 22 2" xfId="11535"/>
    <cellStyle name="Notas 2 2 3 23" xfId="47202"/>
    <cellStyle name="Notas 2 2 3 23 2" xfId="24944"/>
    <cellStyle name="Notas 2 2 3 24" xfId="28498"/>
    <cellStyle name="Notas 2 2 3 24 2" xfId="25583"/>
    <cellStyle name="Notas 2 2 3 25" xfId="33363"/>
    <cellStyle name="Notas 2 2 3 25 2" xfId="43407"/>
    <cellStyle name="Notas 2 2 3 26" xfId="30365"/>
    <cellStyle name="Notas 2 2 3 26 2" xfId="5135"/>
    <cellStyle name="Notas 2 2 3 27" xfId="13687"/>
    <cellStyle name="Notas 2 2 3 27 2" xfId="10966"/>
    <cellStyle name="Notas 2 2 3 28" xfId="40396"/>
    <cellStyle name="Notas 2 2 3 28 2" xfId="24998"/>
    <cellStyle name="Notas 2 2 3 29" xfId="39392"/>
    <cellStyle name="Notas 2 2 3 29 2" xfId="38009"/>
    <cellStyle name="Notas 2 2 3 3" xfId="9530"/>
    <cellStyle name="Notas 2 2 3 3 2" xfId="38842"/>
    <cellStyle name="Notas 2 2 3 30" xfId="15684"/>
    <cellStyle name="Notas 2 2 3 4" xfId="1506"/>
    <cellStyle name="Notas 2 2 3 4 2" xfId="17398"/>
    <cellStyle name="Notas 2 2 3 5" xfId="30907"/>
    <cellStyle name="Notas 2 2 3 5 2" xfId="10591"/>
    <cellStyle name="Notas 2 2 3 6" xfId="33359"/>
    <cellStyle name="Notas 2 2 3 6 2" xfId="9617"/>
    <cellStyle name="Notas 2 2 3 7" xfId="37255"/>
    <cellStyle name="Notas 2 2 3 7 2" xfId="48249"/>
    <cellStyle name="Notas 2 2 3 8" xfId="7807"/>
    <cellStyle name="Notas 2 2 3 8 2" xfId="17530"/>
    <cellStyle name="Notas 2 2 3 9" xfId="31666"/>
    <cellStyle name="Notas 2 2 3 9 2" xfId="42071"/>
    <cellStyle name="Notas 2 2 30" xfId="17648"/>
    <cellStyle name="Notas 2 2 30 2" xfId="47913"/>
    <cellStyle name="Notas 2 2 31" xfId="22997"/>
    <cellStyle name="Notas 2 2 31 2" xfId="41823"/>
    <cellStyle name="Notas 2 2 32" xfId="38358"/>
    <cellStyle name="Notas 2 2 32 2" xfId="24346"/>
    <cellStyle name="Notas 2 2 33" xfId="24454"/>
    <cellStyle name="Notas 2 2 33 2" xfId="33197"/>
    <cellStyle name="Notas 2 2 34" xfId="18722"/>
    <cellStyle name="Notas 2 2 4" xfId="22138"/>
    <cellStyle name="Notas 2 2 4 2" xfId="7500"/>
    <cellStyle name="Notas 2 2 4 2 2" xfId="44102"/>
    <cellStyle name="Notas 2 2 4 2 3" xfId="3084"/>
    <cellStyle name="Notas 2 2 4 3" xfId="36803"/>
    <cellStyle name="Notas 2 2 4 4" xfId="36473"/>
    <cellStyle name="Notas 2 2 4 5" xfId="51556"/>
    <cellStyle name="Notas 2 2 5" xfId="12508"/>
    <cellStyle name="Notas 2 2 5 2" xfId="43061"/>
    <cellStyle name="Notas 2 2 5 2 2" xfId="8668"/>
    <cellStyle name="Notas 2 2 5 2 3" xfId="26560"/>
    <cellStyle name="Notas 2 2 5 3" xfId="47508"/>
    <cellStyle name="Notas 2 2 5 4" xfId="178"/>
    <cellStyle name="Notas 2 2 5 5" xfId="1002"/>
    <cellStyle name="Notas 2 2 6" xfId="36865"/>
    <cellStyle name="Notas 2 2 6 2" xfId="31193"/>
    <cellStyle name="Notas 2 2 6 2 2" xfId="21761"/>
    <cellStyle name="Notas 2 2 6 2 3" xfId="27934"/>
    <cellStyle name="Notas 2 2 6 3" xfId="53328"/>
    <cellStyle name="Notas 2 2 6 4" xfId="34763"/>
    <cellStyle name="Notas 2 2 6 5" xfId="12226"/>
    <cellStyle name="Notas 2 2 7" xfId="15732"/>
    <cellStyle name="Notas 2 2 7 2" xfId="17215"/>
    <cellStyle name="Notas 2 2 7 2 2" xfId="19302"/>
    <cellStyle name="Notas 2 2 7 2 3" xfId="26451"/>
    <cellStyle name="Notas 2 2 7 3" xfId="40583"/>
    <cellStyle name="Notas 2 2 7 4" xfId="34030"/>
    <cellStyle name="Notas 2 2 7 5" xfId="8749"/>
    <cellStyle name="Notas 2 2 8" xfId="18813"/>
    <cellStyle name="Notas 2 2 8 2" xfId="24320"/>
    <cellStyle name="Notas 2 2 8 2 2" xfId="24688"/>
    <cellStyle name="Notas 2 2 8 2 3" xfId="36964"/>
    <cellStyle name="Notas 2 2 8 3" xfId="41853"/>
    <cellStyle name="Notas 2 2 8 4" xfId="24263"/>
    <cellStyle name="Notas 2 2 8 5" xfId="18032"/>
    <cellStyle name="Notas 2 2 9" xfId="29482"/>
    <cellStyle name="Notas 2 2 9 2" xfId="29645"/>
    <cellStyle name="Notas 2 2 9 2 2" xfId="20012"/>
    <cellStyle name="Notas 2 2 9 2 3" xfId="52607"/>
    <cellStyle name="Notas 2 2 9 3" xfId="40504"/>
    <cellStyle name="Notas 2 2 9 4" xfId="36831"/>
    <cellStyle name="Notas 2 2 9 5" xfId="42240"/>
    <cellStyle name="Notas 2 20" xfId="19936"/>
    <cellStyle name="Notas 2 20 2" xfId="11167"/>
    <cellStyle name="Notas 2 20 2 2" xfId="11054"/>
    <cellStyle name="Notas 2 20 2 3" xfId="5134"/>
    <cellStyle name="Notas 2 20 3" xfId="25063"/>
    <cellStyle name="Notas 2 20 4" xfId="26340"/>
    <cellStyle name="Notas 2 20 5" xfId="6726"/>
    <cellStyle name="Notas 2 21" xfId="41612"/>
    <cellStyle name="Notas 2 21 2" xfId="35354"/>
    <cellStyle name="Notas 2 21 2 2" xfId="13926"/>
    <cellStyle name="Notas 2 21 2 3" xfId="51963"/>
    <cellStyle name="Notas 2 21 3" xfId="8845"/>
    <cellStyle name="Notas 2 21 4" xfId="39771"/>
    <cellStyle name="Notas 2 21 5" xfId="45721"/>
    <cellStyle name="Notas 2 22" xfId="21720"/>
    <cellStyle name="Notas 2 22 2" xfId="22688"/>
    <cellStyle name="Notas 2 22 3" xfId="31218"/>
    <cellStyle name="Notas 2 22 4" xfId="42753"/>
    <cellStyle name="Notas 2 23" xfId="9715"/>
    <cellStyle name="Notas 2 23 2" xfId="13466"/>
    <cellStyle name="Notas 2 24" xfId="46523"/>
    <cellStyle name="Notas 2 24 2" xfId="25364"/>
    <cellStyle name="Notas 2 25" xfId="5068"/>
    <cellStyle name="Notas 2 25 2" xfId="30526"/>
    <cellStyle name="Notas 2 26" xfId="39667"/>
    <cellStyle name="Notas 2 26 2" xfId="21743"/>
    <cellStyle name="Notas 2 27" xfId="13156"/>
    <cellStyle name="Notas 2 27 2" xfId="27831"/>
    <cellStyle name="Notas 2 28" xfId="8064"/>
    <cellStyle name="Notas 2 28 2" xfId="4887"/>
    <cellStyle name="Notas 2 29" xfId="15438"/>
    <cellStyle name="Notas 2 29 2" xfId="5585"/>
    <cellStyle name="Notas 2 3" xfId="52828"/>
    <cellStyle name="Notas 2 3 10" xfId="45559"/>
    <cellStyle name="Notas 2 3 10 2" xfId="14202"/>
    <cellStyle name="Notas 2 3 11" xfId="39442"/>
    <cellStyle name="Notas 2 3 11 2" xfId="27013"/>
    <cellStyle name="Notas 2 3 12" xfId="39598"/>
    <cellStyle name="Notas 2 3 12 2" xfId="23217"/>
    <cellStyle name="Notas 2 3 13" xfId="45634"/>
    <cellStyle name="Notas 2 3 13 2" xfId="10713"/>
    <cellStyle name="Notas 2 3 14" xfId="33343"/>
    <cellStyle name="Notas 2 3 14 2" xfId="40832"/>
    <cellStyle name="Notas 2 3 15" xfId="22504"/>
    <cellStyle name="Notas 2 3 15 2" xfId="17385"/>
    <cellStyle name="Notas 2 3 16" xfId="43264"/>
    <cellStyle name="Notas 2 3 16 2" xfId="11679"/>
    <cellStyle name="Notas 2 3 17" xfId="30904"/>
    <cellStyle name="Notas 2 3 17 2" xfId="10905"/>
    <cellStyle name="Notas 2 3 18" xfId="18730"/>
    <cellStyle name="Notas 2 3 18 2" xfId="15169"/>
    <cellStyle name="Notas 2 3 19" xfId="28240"/>
    <cellStyle name="Notas 2 3 19 2" xfId="42781"/>
    <cellStyle name="Notas 2 3 2" xfId="49970"/>
    <cellStyle name="Notas 2 3 2 10" xfId="37494"/>
    <cellStyle name="Notas 2 3 2 10 2" xfId="18734"/>
    <cellStyle name="Notas 2 3 2 11" xfId="14991"/>
    <cellStyle name="Notas 2 3 2 11 2" xfId="2160"/>
    <cellStyle name="Notas 2 3 2 12" xfId="45416"/>
    <cellStyle name="Notas 2 3 2 12 2" xfId="45921"/>
    <cellStyle name="Notas 2 3 2 13" xfId="14534"/>
    <cellStyle name="Notas 2 3 2 13 2" xfId="33488"/>
    <cellStyle name="Notas 2 3 2 14" xfId="1627"/>
    <cellStyle name="Notas 2 3 2 14 2" xfId="50298"/>
    <cellStyle name="Notas 2 3 2 15" xfId="36560"/>
    <cellStyle name="Notas 2 3 2 15 2" xfId="43447"/>
    <cellStyle name="Notas 2 3 2 16" xfId="9787"/>
    <cellStyle name="Notas 2 3 2 16 2" xfId="35593"/>
    <cellStyle name="Notas 2 3 2 17" xfId="21579"/>
    <cellStyle name="Notas 2 3 2 17 2" xfId="7871"/>
    <cellStyle name="Notas 2 3 2 18" xfId="51272"/>
    <cellStyle name="Notas 2 3 2 18 2" xfId="411"/>
    <cellStyle name="Notas 2 3 2 19" xfId="2492"/>
    <cellStyle name="Notas 2 3 2 19 2" xfId="24092"/>
    <cellStyle name="Notas 2 3 2 2" xfId="15174"/>
    <cellStyle name="Notas 2 3 2 2 10" xfId="18909"/>
    <cellStyle name="Notas 2 3 2 2 10 2" xfId="47084"/>
    <cellStyle name="Notas 2 3 2 2 11" xfId="43101"/>
    <cellStyle name="Notas 2 3 2 2 11 2" xfId="531"/>
    <cellStyle name="Notas 2 3 2 2 12" xfId="3761"/>
    <cellStyle name="Notas 2 3 2 2 12 2" xfId="8391"/>
    <cellStyle name="Notas 2 3 2 2 13" xfId="20338"/>
    <cellStyle name="Notas 2 3 2 2 13 2" xfId="49191"/>
    <cellStyle name="Notas 2 3 2 2 14" xfId="24727"/>
    <cellStyle name="Notas 2 3 2 2 14 2" xfId="13357"/>
    <cellStyle name="Notas 2 3 2 2 15" xfId="44230"/>
    <cellStyle name="Notas 2 3 2 2 15 2" xfId="3532"/>
    <cellStyle name="Notas 2 3 2 2 16" xfId="14437"/>
    <cellStyle name="Notas 2 3 2 2 16 2" xfId="18904"/>
    <cellStyle name="Notas 2 3 2 2 17" xfId="16649"/>
    <cellStyle name="Notas 2 3 2 2 17 2" xfId="37861"/>
    <cellStyle name="Notas 2 3 2 2 18" xfId="30064"/>
    <cellStyle name="Notas 2 3 2 2 18 2" xfId="19748"/>
    <cellStyle name="Notas 2 3 2 2 19" xfId="45284"/>
    <cellStyle name="Notas 2 3 2 2 19 2" xfId="3463"/>
    <cellStyle name="Notas 2 3 2 2 2" xfId="45773"/>
    <cellStyle name="Notas 2 3 2 2 2 2" xfId="5164"/>
    <cellStyle name="Notas 2 3 2 2 20" xfId="47042"/>
    <cellStyle name="Notas 2 3 2 2 20 2" xfId="11457"/>
    <cellStyle name="Notas 2 3 2 2 21" xfId="3633"/>
    <cellStyle name="Notas 2 3 2 2 21 2" xfId="16333"/>
    <cellStyle name="Notas 2 3 2 2 22" xfId="17918"/>
    <cellStyle name="Notas 2 3 2 2 22 2" xfId="35168"/>
    <cellStyle name="Notas 2 3 2 2 23" xfId="7975"/>
    <cellStyle name="Notas 2 3 2 2 23 2" xfId="38345"/>
    <cellStyle name="Notas 2 3 2 2 24" xfId="18747"/>
    <cellStyle name="Notas 2 3 2 2 24 2" xfId="5941"/>
    <cellStyle name="Notas 2 3 2 2 25" xfId="39000"/>
    <cellStyle name="Notas 2 3 2 2 25 2" xfId="50909"/>
    <cellStyle name="Notas 2 3 2 2 26" xfId="30816"/>
    <cellStyle name="Notas 2 3 2 2 26 2" xfId="23467"/>
    <cellStyle name="Notas 2 3 2 2 27" xfId="23616"/>
    <cellStyle name="Notas 2 3 2 2 27 2" xfId="28388"/>
    <cellStyle name="Notas 2 3 2 2 28" xfId="115"/>
    <cellStyle name="Notas 2 3 2 2 28 2" xfId="31125"/>
    <cellStyle name="Notas 2 3 2 2 29" xfId="23824"/>
    <cellStyle name="Notas 2 3 2 2 29 2" xfId="27682"/>
    <cellStyle name="Notas 2 3 2 2 3" xfId="34884"/>
    <cellStyle name="Notas 2 3 2 2 3 2" xfId="47874"/>
    <cellStyle name="Notas 2 3 2 2 30" xfId="41806"/>
    <cellStyle name="Notas 2 3 2 2 4" xfId="7596"/>
    <cellStyle name="Notas 2 3 2 2 4 2" xfId="24897"/>
    <cellStyle name="Notas 2 3 2 2 5" xfId="14021"/>
    <cellStyle name="Notas 2 3 2 2 5 2" xfId="26154"/>
    <cellStyle name="Notas 2 3 2 2 6" xfId="14259"/>
    <cellStyle name="Notas 2 3 2 2 6 2" xfId="49034"/>
    <cellStyle name="Notas 2 3 2 2 7" xfId="16871"/>
    <cellStyle name="Notas 2 3 2 2 7 2" xfId="1128"/>
    <cellStyle name="Notas 2 3 2 2 8" xfId="22805"/>
    <cellStyle name="Notas 2 3 2 2 8 2" xfId="38304"/>
    <cellStyle name="Notas 2 3 2 2 9" xfId="42591"/>
    <cellStyle name="Notas 2 3 2 2 9 2" xfId="37674"/>
    <cellStyle name="Notas 2 3 2 20" xfId="22179"/>
    <cellStyle name="Notas 2 3 2 20 2" xfId="41459"/>
    <cellStyle name="Notas 2 3 2 21" xfId="45168"/>
    <cellStyle name="Notas 2 3 2 21 2" xfId="881"/>
    <cellStyle name="Notas 2 3 2 22" xfId="25305"/>
    <cellStyle name="Notas 2 3 2 22 2" xfId="17091"/>
    <cellStyle name="Notas 2 3 2 23" xfId="10458"/>
    <cellStyle name="Notas 2 3 2 23 2" xfId="21978"/>
    <cellStyle name="Notas 2 3 2 24" xfId="8518"/>
    <cellStyle name="Notas 2 3 2 24 2" xfId="14697"/>
    <cellStyle name="Notas 2 3 2 25" xfId="25947"/>
    <cellStyle name="Notas 2 3 2 25 2" xfId="13864"/>
    <cellStyle name="Notas 2 3 2 26" xfId="3316"/>
    <cellStyle name="Notas 2 3 2 26 2" xfId="36764"/>
    <cellStyle name="Notas 2 3 2 27" xfId="45001"/>
    <cellStyle name="Notas 2 3 2 27 2" xfId="9846"/>
    <cellStyle name="Notas 2 3 2 28" xfId="5997"/>
    <cellStyle name="Notas 2 3 2 28 2" xfId="20875"/>
    <cellStyle name="Notas 2 3 2 29" xfId="17752"/>
    <cellStyle name="Notas 2 3 2 29 2" xfId="40078"/>
    <cellStyle name="Notas 2 3 2 3" xfId="31465"/>
    <cellStyle name="Notas 2 3 2 3 2" xfId="42101"/>
    <cellStyle name="Notas 2 3 2 30" xfId="17358"/>
    <cellStyle name="Notas 2 3 2 30 2" xfId="24233"/>
    <cellStyle name="Notas 2 3 2 31" xfId="9158"/>
    <cellStyle name="Notas 2 3 2 4" xfId="52186"/>
    <cellStyle name="Notas 2 3 2 4 2" xfId="38707"/>
    <cellStyle name="Notas 2 3 2 5" xfId="51154"/>
    <cellStyle name="Notas 2 3 2 5 2" xfId="49779"/>
    <cellStyle name="Notas 2 3 2 6" xfId="6316"/>
    <cellStyle name="Notas 2 3 2 6 2" xfId="21934"/>
    <cellStyle name="Notas 2 3 2 7" xfId="23763"/>
    <cellStyle name="Notas 2 3 2 7 2" xfId="7699"/>
    <cellStyle name="Notas 2 3 2 8" xfId="36421"/>
    <cellStyle name="Notas 2 3 2 8 2" xfId="265"/>
    <cellStyle name="Notas 2 3 2 9" xfId="23436"/>
    <cellStyle name="Notas 2 3 2 9 2" xfId="46925"/>
    <cellStyle name="Notas 2 3 20" xfId="41697"/>
    <cellStyle name="Notas 2 3 20 2" xfId="53327"/>
    <cellStyle name="Notas 2 3 21" xfId="21305"/>
    <cellStyle name="Notas 2 3 21 2" xfId="38692"/>
    <cellStyle name="Notas 2 3 22" xfId="9965"/>
    <cellStyle name="Notas 2 3 22 2" xfId="36149"/>
    <cellStyle name="Notas 2 3 23" xfId="22610"/>
    <cellStyle name="Notas 2 3 23 2" xfId="41834"/>
    <cellStyle name="Notas 2 3 24" xfId="13696"/>
    <cellStyle name="Notas 2 3 24 2" xfId="45930"/>
    <cellStyle name="Notas 2 3 25" xfId="51068"/>
    <cellStyle name="Notas 2 3 25 2" xfId="17111"/>
    <cellStyle name="Notas 2 3 26" xfId="3638"/>
    <cellStyle name="Notas 2 3 26 2" xfId="52882"/>
    <cellStyle name="Notas 2 3 27" xfId="18045"/>
    <cellStyle name="Notas 2 3 27 2" xfId="11859"/>
    <cellStyle name="Notas 2 3 28" xfId="34261"/>
    <cellStyle name="Notas 2 3 28 2" xfId="47953"/>
    <cellStyle name="Notas 2 3 29" xfId="37573"/>
    <cellStyle name="Notas 2 3 29 2" xfId="21364"/>
    <cellStyle name="Notas 2 3 3" xfId="12769"/>
    <cellStyle name="Notas 2 3 3 10" xfId="2269"/>
    <cellStyle name="Notas 2 3 3 10 2" xfId="16360"/>
    <cellStyle name="Notas 2 3 3 11" xfId="53223"/>
    <cellStyle name="Notas 2 3 3 11 2" xfId="45667"/>
    <cellStyle name="Notas 2 3 3 12" xfId="51371"/>
    <cellStyle name="Notas 2 3 3 12 2" xfId="26405"/>
    <cellStyle name="Notas 2 3 3 13" xfId="27706"/>
    <cellStyle name="Notas 2 3 3 13 2" xfId="31360"/>
    <cellStyle name="Notas 2 3 3 14" xfId="38375"/>
    <cellStyle name="Notas 2 3 3 14 2" xfId="46309"/>
    <cellStyle name="Notas 2 3 3 15" xfId="34049"/>
    <cellStyle name="Notas 2 3 3 15 2" xfId="25616"/>
    <cellStyle name="Notas 2 3 3 16" xfId="13454"/>
    <cellStyle name="Notas 2 3 3 16 2" xfId="16108"/>
    <cellStyle name="Notas 2 3 3 17" xfId="44307"/>
    <cellStyle name="Notas 2 3 3 17 2" xfId="8135"/>
    <cellStyle name="Notas 2 3 3 18" xfId="10364"/>
    <cellStyle name="Notas 2 3 3 18 2" xfId="33055"/>
    <cellStyle name="Notas 2 3 3 19" xfId="26798"/>
    <cellStyle name="Notas 2 3 3 19 2" xfId="38026"/>
    <cellStyle name="Notas 2 3 3 2" xfId="22802"/>
    <cellStyle name="Notas 2 3 3 2 2" xfId="24811"/>
    <cellStyle name="Notas 2 3 3 20" xfId="35208"/>
    <cellStyle name="Notas 2 3 3 20 2" xfId="26467"/>
    <cellStyle name="Notas 2 3 3 21" xfId="25274"/>
    <cellStyle name="Notas 2 3 3 21 2" xfId="36328"/>
    <cellStyle name="Notas 2 3 3 22" xfId="2877"/>
    <cellStyle name="Notas 2 3 3 22 2" xfId="52898"/>
    <cellStyle name="Notas 2 3 3 23" xfId="21178"/>
    <cellStyle name="Notas 2 3 3 23 2" xfId="22904"/>
    <cellStyle name="Notas 2 3 3 24" xfId="11166"/>
    <cellStyle name="Notas 2 3 3 24 2" xfId="40284"/>
    <cellStyle name="Notas 2 3 3 25" xfId="33194"/>
    <cellStyle name="Notas 2 3 3 25 2" xfId="38780"/>
    <cellStyle name="Notas 2 3 3 26" xfId="26143"/>
    <cellStyle name="Notas 2 3 3 26 2" xfId="48073"/>
    <cellStyle name="Notas 2 3 3 27" xfId="28049"/>
    <cellStyle name="Notas 2 3 3 27 2" xfId="46429"/>
    <cellStyle name="Notas 2 3 3 28" xfId="13051"/>
    <cellStyle name="Notas 2 3 3 28 2" xfId="33200"/>
    <cellStyle name="Notas 2 3 3 29" xfId="13529"/>
    <cellStyle name="Notas 2 3 3 29 2" xfId="36084"/>
    <cellStyle name="Notas 2 3 3 3" xfId="24633"/>
    <cellStyle name="Notas 2 3 3 3 2" xfId="35251"/>
    <cellStyle name="Notas 2 3 3 30" xfId="30641"/>
    <cellStyle name="Notas 2 3 3 4" xfId="556"/>
    <cellStyle name="Notas 2 3 3 4 2" xfId="49118"/>
    <cellStyle name="Notas 2 3 3 5" xfId="16676"/>
    <cellStyle name="Notas 2 3 3 5 2" xfId="2658"/>
    <cellStyle name="Notas 2 3 3 6" xfId="53338"/>
    <cellStyle name="Notas 2 3 3 6 2" xfId="27543"/>
    <cellStyle name="Notas 2 3 3 7" xfId="52644"/>
    <cellStyle name="Notas 2 3 3 7 2" xfId="33826"/>
    <cellStyle name="Notas 2 3 3 8" xfId="877"/>
    <cellStyle name="Notas 2 3 3 8 2" xfId="12997"/>
    <cellStyle name="Notas 2 3 3 9" xfId="10858"/>
    <cellStyle name="Notas 2 3 3 9 2" xfId="23537"/>
    <cellStyle name="Notas 2 3 30" xfId="8823"/>
    <cellStyle name="Notas 2 3 30 2" xfId="17151"/>
    <cellStyle name="Notas 2 3 31" xfId="15315"/>
    <cellStyle name="Notas 2 3 31 2" xfId="48395"/>
    <cellStyle name="Notas 2 3 32" xfId="47533"/>
    <cellStyle name="Notas 2 3 32 2" xfId="36455"/>
    <cellStyle name="Notas 2 3 33" xfId="46729"/>
    <cellStyle name="Notas 2 3 33 2" xfId="3566"/>
    <cellStyle name="Notas 2 3 34" xfId="30812"/>
    <cellStyle name="Notas 2 3 4" xfId="25453"/>
    <cellStyle name="Notas 2 3 4 2" xfId="42156"/>
    <cellStyle name="Notas 2 3 5" xfId="25314"/>
    <cellStyle name="Notas 2 3 5 2" xfId="18949"/>
    <cellStyle name="Notas 2 3 6" xfId="11151"/>
    <cellStyle name="Notas 2 3 6 2" xfId="27389"/>
    <cellStyle name="Notas 2 3 7" xfId="23028"/>
    <cellStyle name="Notas 2 3 7 2" xfId="1678"/>
    <cellStyle name="Notas 2 3 8" xfId="50443"/>
    <cellStyle name="Notas 2 3 8 2" xfId="52289"/>
    <cellStyle name="Notas 2 3 9" xfId="17346"/>
    <cellStyle name="Notas 2 3 9 2" xfId="37010"/>
    <cellStyle name="Notas 2 30" xfId="16171"/>
    <cellStyle name="Notas 2 30 2" xfId="12663"/>
    <cellStyle name="Notas 2 31" xfId="37211"/>
    <cellStyle name="Notas 2 31 2" xfId="10560"/>
    <cellStyle name="Notas 2 32" xfId="36584"/>
    <cellStyle name="Notas 2 32 2" xfId="36949"/>
    <cellStyle name="Notas 2 33" xfId="14962"/>
    <cellStyle name="Notas 2 33 2" xfId="20666"/>
    <cellStyle name="Notas 2 34" xfId="38623"/>
    <cellStyle name="Notas 2 34 2" xfId="1586"/>
    <cellStyle name="Notas 2 35" xfId="18752"/>
    <cellStyle name="Notas 2 35 2" xfId="3672"/>
    <cellStyle name="Notas 2 36" xfId="20007"/>
    <cellStyle name="Notas 2 36 2" xfId="22833"/>
    <cellStyle name="Notas 2 37" xfId="33653"/>
    <cellStyle name="Notas 2 37 2" xfId="9335"/>
    <cellStyle name="Notas 2 38" xfId="48061"/>
    <cellStyle name="Notas 2 38 2" xfId="24530"/>
    <cellStyle name="Notas 2 39" xfId="25193"/>
    <cellStyle name="Notas 2 39 2" xfId="15766"/>
    <cellStyle name="Notas 2 4" xfId="20238"/>
    <cellStyle name="Notas 2 4 10" xfId="29853"/>
    <cellStyle name="Notas 2 4 10 2" xfId="9037"/>
    <cellStyle name="Notas 2 4 11" xfId="40178"/>
    <cellStyle name="Notas 2 4 11 2" xfId="36266"/>
    <cellStyle name="Notas 2 4 12" xfId="13669"/>
    <cellStyle name="Notas 2 4 12 2" xfId="23474"/>
    <cellStyle name="Notas 2 4 13" xfId="50662"/>
    <cellStyle name="Notas 2 4 13 2" xfId="41970"/>
    <cellStyle name="Notas 2 4 14" xfId="51266"/>
    <cellStyle name="Notas 2 4 14 2" xfId="11879"/>
    <cellStyle name="Notas 2 4 15" xfId="48275"/>
    <cellStyle name="Notas 2 4 15 2" xfId="49620"/>
    <cellStyle name="Notas 2 4 16" xfId="21454"/>
    <cellStyle name="Notas 2 4 16 2" xfId="45112"/>
    <cellStyle name="Notas 2 4 17" xfId="3035"/>
    <cellStyle name="Notas 2 4 17 2" xfId="29105"/>
    <cellStyle name="Notas 2 4 18" xfId="50003"/>
    <cellStyle name="Notas 2 4 18 2" xfId="38326"/>
    <cellStyle name="Notas 2 4 19" xfId="50415"/>
    <cellStyle name="Notas 2 4 19 2" xfId="30384"/>
    <cellStyle name="Notas 2 4 2" xfId="9320"/>
    <cellStyle name="Notas 2 4 2 10" xfId="48279"/>
    <cellStyle name="Notas 2 4 2 10 2" xfId="49618"/>
    <cellStyle name="Notas 2 4 2 11" xfId="36795"/>
    <cellStyle name="Notas 2 4 2 11 2" xfId="7140"/>
    <cellStyle name="Notas 2 4 2 12" xfId="32076"/>
    <cellStyle name="Notas 2 4 2 12 2" xfId="44324"/>
    <cellStyle name="Notas 2 4 2 13" xfId="39897"/>
    <cellStyle name="Notas 2 4 2 13 2" xfId="43099"/>
    <cellStyle name="Notas 2 4 2 14" xfId="18707"/>
    <cellStyle name="Notas 2 4 2 14 2" xfId="11937"/>
    <cellStyle name="Notas 2 4 2 15" xfId="23575"/>
    <cellStyle name="Notas 2 4 2 15 2" xfId="16682"/>
    <cellStyle name="Notas 2 4 2 16" xfId="11801"/>
    <cellStyle name="Notas 2 4 2 16 2" xfId="48655"/>
    <cellStyle name="Notas 2 4 2 17" xfId="51214"/>
    <cellStyle name="Notas 2 4 2 17 2" xfId="48114"/>
    <cellStyle name="Notas 2 4 2 18" xfId="43637"/>
    <cellStyle name="Notas 2 4 2 18 2" xfId="26922"/>
    <cellStyle name="Notas 2 4 2 19" xfId="6553"/>
    <cellStyle name="Notas 2 4 2 19 2" xfId="4580"/>
    <cellStyle name="Notas 2 4 2 2" xfId="18091"/>
    <cellStyle name="Notas 2 4 2 2 10" xfId="49895"/>
    <cellStyle name="Notas 2 4 2 2 10 2" xfId="45506"/>
    <cellStyle name="Notas 2 4 2 2 11" xfId="36903"/>
    <cellStyle name="Notas 2 4 2 2 11 2" xfId="34596"/>
    <cellStyle name="Notas 2 4 2 2 12" xfId="53171"/>
    <cellStyle name="Notas 2 4 2 2 12 2" xfId="16677"/>
    <cellStyle name="Notas 2 4 2 2 13" xfId="12713"/>
    <cellStyle name="Notas 2 4 2 2 13 2" xfId="50406"/>
    <cellStyle name="Notas 2 4 2 2 14" xfId="5934"/>
    <cellStyle name="Notas 2 4 2 2 14 2" xfId="17760"/>
    <cellStyle name="Notas 2 4 2 2 15" xfId="2820"/>
    <cellStyle name="Notas 2 4 2 2 15 2" xfId="28436"/>
    <cellStyle name="Notas 2 4 2 2 16" xfId="42305"/>
    <cellStyle name="Notas 2 4 2 2 16 2" xfId="52328"/>
    <cellStyle name="Notas 2 4 2 2 17" xfId="46645"/>
    <cellStyle name="Notas 2 4 2 2 17 2" xfId="24344"/>
    <cellStyle name="Notas 2 4 2 2 18" xfId="39199"/>
    <cellStyle name="Notas 2 4 2 2 18 2" xfId="12661"/>
    <cellStyle name="Notas 2 4 2 2 19" xfId="52436"/>
    <cellStyle name="Notas 2 4 2 2 19 2" xfId="28200"/>
    <cellStyle name="Notas 2 4 2 2 2" xfId="10126"/>
    <cellStyle name="Notas 2 4 2 2 2 2" xfId="11164"/>
    <cellStyle name="Notas 2 4 2 2 20" xfId="4951"/>
    <cellStyle name="Notas 2 4 2 2 20 2" xfId="2123"/>
    <cellStyle name="Notas 2 4 2 2 21" xfId="14834"/>
    <cellStyle name="Notas 2 4 2 2 21 2" xfId="26069"/>
    <cellStyle name="Notas 2 4 2 2 22" xfId="46642"/>
    <cellStyle name="Notas 2 4 2 2 22 2" xfId="45193"/>
    <cellStyle name="Notas 2 4 2 2 23" xfId="12279"/>
    <cellStyle name="Notas 2 4 2 2 23 2" xfId="43683"/>
    <cellStyle name="Notas 2 4 2 2 24" xfId="35157"/>
    <cellStyle name="Notas 2 4 2 2 24 2" xfId="10768"/>
    <cellStyle name="Notas 2 4 2 2 25" xfId="15601"/>
    <cellStyle name="Notas 2 4 2 2 25 2" xfId="5328"/>
    <cellStyle name="Notas 2 4 2 2 26" xfId="45650"/>
    <cellStyle name="Notas 2 4 2 2 26 2" xfId="37257"/>
    <cellStyle name="Notas 2 4 2 2 27" xfId="25807"/>
    <cellStyle name="Notas 2 4 2 2 27 2" xfId="22303"/>
    <cellStyle name="Notas 2 4 2 2 28" xfId="18938"/>
    <cellStyle name="Notas 2 4 2 2 28 2" xfId="17094"/>
    <cellStyle name="Notas 2 4 2 2 29" xfId="6744"/>
    <cellStyle name="Notas 2 4 2 2 29 2" xfId="9649"/>
    <cellStyle name="Notas 2 4 2 2 3" xfId="28413"/>
    <cellStyle name="Notas 2 4 2 2 3 2" xfId="28642"/>
    <cellStyle name="Notas 2 4 2 2 30" xfId="11285"/>
    <cellStyle name="Notas 2 4 2 2 4" xfId="21738"/>
    <cellStyle name="Notas 2 4 2 2 4 2" xfId="2809"/>
    <cellStyle name="Notas 2 4 2 2 5" xfId="37522"/>
    <cellStyle name="Notas 2 4 2 2 5 2" xfId="5482"/>
    <cellStyle name="Notas 2 4 2 2 6" xfId="31293"/>
    <cellStyle name="Notas 2 4 2 2 6 2" xfId="10115"/>
    <cellStyle name="Notas 2 4 2 2 7" xfId="24473"/>
    <cellStyle name="Notas 2 4 2 2 7 2" xfId="16046"/>
    <cellStyle name="Notas 2 4 2 2 8" xfId="8723"/>
    <cellStyle name="Notas 2 4 2 2 8 2" xfId="615"/>
    <cellStyle name="Notas 2 4 2 2 9" xfId="85"/>
    <cellStyle name="Notas 2 4 2 2 9 2" xfId="33876"/>
    <cellStyle name="Notas 2 4 2 20" xfId="595"/>
    <cellStyle name="Notas 2 4 2 20 2" xfId="26496"/>
    <cellStyle name="Notas 2 4 2 21" xfId="25693"/>
    <cellStyle name="Notas 2 4 2 21 2" xfId="50931"/>
    <cellStyle name="Notas 2 4 2 22" xfId="33388"/>
    <cellStyle name="Notas 2 4 2 22 2" xfId="10609"/>
    <cellStyle name="Notas 2 4 2 23" xfId="12776"/>
    <cellStyle name="Notas 2 4 2 23 2" xfId="30949"/>
    <cellStyle name="Notas 2 4 2 24" xfId="19747"/>
    <cellStyle name="Notas 2 4 2 24 2" xfId="32018"/>
    <cellStyle name="Notas 2 4 2 25" xfId="1746"/>
    <cellStyle name="Notas 2 4 2 25 2" xfId="20464"/>
    <cellStyle name="Notas 2 4 2 26" xfId="48641"/>
    <cellStyle name="Notas 2 4 2 26 2" xfId="34396"/>
    <cellStyle name="Notas 2 4 2 27" xfId="16174"/>
    <cellStyle name="Notas 2 4 2 27 2" xfId="20580"/>
    <cellStyle name="Notas 2 4 2 28" xfId="43149"/>
    <cellStyle name="Notas 2 4 2 28 2" xfId="19510"/>
    <cellStyle name="Notas 2 4 2 29" xfId="46188"/>
    <cellStyle name="Notas 2 4 2 29 2" xfId="23102"/>
    <cellStyle name="Notas 2 4 2 3" xfId="36798"/>
    <cellStyle name="Notas 2 4 2 3 2" xfId="19797"/>
    <cellStyle name="Notas 2 4 2 30" xfId="18572"/>
    <cellStyle name="Notas 2 4 2 30 2" xfId="18104"/>
    <cellStyle name="Notas 2 4 2 31" xfId="1365"/>
    <cellStyle name="Notas 2 4 2 4" xfId="45967"/>
    <cellStyle name="Notas 2 4 2 4 2" xfId="10495"/>
    <cellStyle name="Notas 2 4 2 5" xfId="24283"/>
    <cellStyle name="Notas 2 4 2 5 2" xfId="37253"/>
    <cellStyle name="Notas 2 4 2 6" xfId="24031"/>
    <cellStyle name="Notas 2 4 2 6 2" xfId="25362"/>
    <cellStyle name="Notas 2 4 2 7" xfId="26818"/>
    <cellStyle name="Notas 2 4 2 7 2" xfId="40986"/>
    <cellStyle name="Notas 2 4 2 8" xfId="22701"/>
    <cellStyle name="Notas 2 4 2 8 2" xfId="26339"/>
    <cellStyle name="Notas 2 4 2 9" xfId="18934"/>
    <cellStyle name="Notas 2 4 2 9 2" xfId="51088"/>
    <cellStyle name="Notas 2 4 20" xfId="7118"/>
    <cellStyle name="Notas 2 4 20 2" xfId="30969"/>
    <cellStyle name="Notas 2 4 21" xfId="52574"/>
    <cellStyle name="Notas 2 4 21 2" xfId="21160"/>
    <cellStyle name="Notas 2 4 22" xfId="27573"/>
    <cellStyle name="Notas 2 4 22 2" xfId="17961"/>
    <cellStyle name="Notas 2 4 23" xfId="10909"/>
    <cellStyle name="Notas 2 4 23 2" xfId="21571"/>
    <cellStyle name="Notas 2 4 24" xfId="41524"/>
    <cellStyle name="Notas 2 4 24 2" xfId="11274"/>
    <cellStyle name="Notas 2 4 25" xfId="14576"/>
    <cellStyle name="Notas 2 4 25 2" xfId="24212"/>
    <cellStyle name="Notas 2 4 26" xfId="4889"/>
    <cellStyle name="Notas 2 4 26 2" xfId="13790"/>
    <cellStyle name="Notas 2 4 27" xfId="19656"/>
    <cellStyle name="Notas 2 4 27 2" xfId="4058"/>
    <cellStyle name="Notas 2 4 28" xfId="46397"/>
    <cellStyle name="Notas 2 4 28 2" xfId="1840"/>
    <cellStyle name="Notas 2 4 29" xfId="13044"/>
    <cellStyle name="Notas 2 4 29 2" xfId="33521"/>
    <cellStyle name="Notas 2 4 3" xfId="31773"/>
    <cellStyle name="Notas 2 4 3 10" xfId="32893"/>
    <cellStyle name="Notas 2 4 3 10 2" xfId="36381"/>
    <cellStyle name="Notas 2 4 3 11" xfId="18757"/>
    <cellStyle name="Notas 2 4 3 11 2" xfId="19353"/>
    <cellStyle name="Notas 2 4 3 12" xfId="44160"/>
    <cellStyle name="Notas 2 4 3 12 2" xfId="6833"/>
    <cellStyle name="Notas 2 4 3 13" xfId="42826"/>
    <cellStyle name="Notas 2 4 3 13 2" xfId="14079"/>
    <cellStyle name="Notas 2 4 3 14" xfId="17795"/>
    <cellStyle name="Notas 2 4 3 14 2" xfId="28525"/>
    <cellStyle name="Notas 2 4 3 15" xfId="10498"/>
    <cellStyle name="Notas 2 4 3 15 2" xfId="20512"/>
    <cellStyle name="Notas 2 4 3 16" xfId="24051"/>
    <cellStyle name="Notas 2 4 3 16 2" xfId="3201"/>
    <cellStyle name="Notas 2 4 3 17" xfId="41171"/>
    <cellStyle name="Notas 2 4 3 17 2" xfId="29252"/>
    <cellStyle name="Notas 2 4 3 18" xfId="8841"/>
    <cellStyle name="Notas 2 4 3 18 2" xfId="8432"/>
    <cellStyle name="Notas 2 4 3 19" xfId="36434"/>
    <cellStyle name="Notas 2 4 3 19 2" xfId="22134"/>
    <cellStyle name="Notas 2 4 3 2" xfId="52508"/>
    <cellStyle name="Notas 2 4 3 2 2" xfId="37227"/>
    <cellStyle name="Notas 2 4 3 20" xfId="47019"/>
    <cellStyle name="Notas 2 4 3 20 2" xfId="5698"/>
    <cellStyle name="Notas 2 4 3 21" xfId="10194"/>
    <cellStyle name="Notas 2 4 3 21 2" xfId="45811"/>
    <cellStyle name="Notas 2 4 3 22" xfId="30961"/>
    <cellStyle name="Notas 2 4 3 22 2" xfId="50373"/>
    <cellStyle name="Notas 2 4 3 23" xfId="45290"/>
    <cellStyle name="Notas 2 4 3 23 2" xfId="27687"/>
    <cellStyle name="Notas 2 4 3 24" xfId="39640"/>
    <cellStyle name="Notas 2 4 3 24 2" xfId="24182"/>
    <cellStyle name="Notas 2 4 3 25" xfId="20343"/>
    <cellStyle name="Notas 2 4 3 25 2" xfId="43252"/>
    <cellStyle name="Notas 2 4 3 26" xfId="19586"/>
    <cellStyle name="Notas 2 4 3 26 2" xfId="44345"/>
    <cellStyle name="Notas 2 4 3 27" xfId="39931"/>
    <cellStyle name="Notas 2 4 3 27 2" xfId="37543"/>
    <cellStyle name="Notas 2 4 3 28" xfId="4664"/>
    <cellStyle name="Notas 2 4 3 28 2" xfId="7641"/>
    <cellStyle name="Notas 2 4 3 29" xfId="8764"/>
    <cellStyle name="Notas 2 4 3 29 2" xfId="10969"/>
    <cellStyle name="Notas 2 4 3 3" xfId="33560"/>
    <cellStyle name="Notas 2 4 3 3 2" xfId="8903"/>
    <cellStyle name="Notas 2 4 3 30" xfId="12898"/>
    <cellStyle name="Notas 2 4 3 4" xfId="47400"/>
    <cellStyle name="Notas 2 4 3 4 2" xfId="10700"/>
    <cellStyle name="Notas 2 4 3 5" xfId="20590"/>
    <cellStyle name="Notas 2 4 3 5 2" xfId="52842"/>
    <cellStyle name="Notas 2 4 3 6" xfId="50631"/>
    <cellStyle name="Notas 2 4 3 6 2" xfId="4843"/>
    <cellStyle name="Notas 2 4 3 7" xfId="1727"/>
    <cellStyle name="Notas 2 4 3 7 2" xfId="42663"/>
    <cellStyle name="Notas 2 4 3 8" xfId="4620"/>
    <cellStyle name="Notas 2 4 3 8 2" xfId="38993"/>
    <cellStyle name="Notas 2 4 3 9" xfId="16341"/>
    <cellStyle name="Notas 2 4 3 9 2" xfId="21843"/>
    <cellStyle name="Notas 2 4 30" xfId="4354"/>
    <cellStyle name="Notas 2 4 30 2" xfId="47592"/>
    <cellStyle name="Notas 2 4 31" xfId="21013"/>
    <cellStyle name="Notas 2 4 31 2" xfId="20716"/>
    <cellStyle name="Notas 2 4 32" xfId="33613"/>
    <cellStyle name="Notas 2 4 32 2" xfId="32621"/>
    <cellStyle name="Notas 2 4 33" xfId="34840"/>
    <cellStyle name="Notas 2 4 33 2" xfId="32838"/>
    <cellStyle name="Notas 2 4 34" xfId="47938"/>
    <cellStyle name="Notas 2 4 4" xfId="6100"/>
    <cellStyle name="Notas 2 4 4 2" xfId="43879"/>
    <cellStyle name="Notas 2 4 5" xfId="40774"/>
    <cellStyle name="Notas 2 4 5 2" xfId="16631"/>
    <cellStyle name="Notas 2 4 6" xfId="42323"/>
    <cellStyle name="Notas 2 4 6 2" xfId="20649"/>
    <cellStyle name="Notas 2 4 7" xfId="25296"/>
    <cellStyle name="Notas 2 4 7 2" xfId="12258"/>
    <cellStyle name="Notas 2 4 8" xfId="28668"/>
    <cellStyle name="Notas 2 4 8 2" xfId="39744"/>
    <cellStyle name="Notas 2 4 9" xfId="30731"/>
    <cellStyle name="Notas 2 4 9 2" xfId="44062"/>
    <cellStyle name="Notas 2 40" xfId="24095"/>
    <cellStyle name="Notas 2 40 2" xfId="1080"/>
    <cellStyle name="Notas 2 41" xfId="31945"/>
    <cellStyle name="Notas 2 5" xfId="22556"/>
    <cellStyle name="Notas 2 5 10" xfId="48149"/>
    <cellStyle name="Notas 2 5 10 2" xfId="28389"/>
    <cellStyle name="Notas 2 5 11" xfId="34510"/>
    <cellStyle name="Notas 2 5 11 2" xfId="6541"/>
    <cellStyle name="Notas 2 5 12" xfId="5048"/>
    <cellStyle name="Notas 2 5 12 2" xfId="37802"/>
    <cellStyle name="Notas 2 5 13" xfId="34901"/>
    <cellStyle name="Notas 2 5 13 2" xfId="20742"/>
    <cellStyle name="Notas 2 5 14" xfId="18145"/>
    <cellStyle name="Notas 2 5 14 2" xfId="8533"/>
    <cellStyle name="Notas 2 5 15" xfId="15116"/>
    <cellStyle name="Notas 2 5 15 2" xfId="30195"/>
    <cellStyle name="Notas 2 5 16" xfId="33220"/>
    <cellStyle name="Notas 2 5 16 2" xfId="48533"/>
    <cellStyle name="Notas 2 5 17" xfId="46259"/>
    <cellStyle name="Notas 2 5 17 2" xfId="52930"/>
    <cellStyle name="Notas 2 5 18" xfId="21161"/>
    <cellStyle name="Notas 2 5 18 2" xfId="33066"/>
    <cellStyle name="Notas 2 5 19" xfId="49847"/>
    <cellStyle name="Notas 2 5 19 2" xfId="23707"/>
    <cellStyle name="Notas 2 5 2" xfId="14443"/>
    <cellStyle name="Notas 2 5 2 10" xfId="31533"/>
    <cellStyle name="Notas 2 5 2 10 2" xfId="38701"/>
    <cellStyle name="Notas 2 5 2 11" xfId="53216"/>
    <cellStyle name="Notas 2 5 2 11 2" xfId="45629"/>
    <cellStyle name="Notas 2 5 2 12" xfId="28660"/>
    <cellStyle name="Notas 2 5 2 12 2" xfId="890"/>
    <cellStyle name="Notas 2 5 2 13" xfId="21466"/>
    <cellStyle name="Notas 2 5 2 13 2" xfId="33403"/>
    <cellStyle name="Notas 2 5 2 14" xfId="47796"/>
    <cellStyle name="Notas 2 5 2 14 2" xfId="37865"/>
    <cellStyle name="Notas 2 5 2 15" xfId="48505"/>
    <cellStyle name="Notas 2 5 2 15 2" xfId="22330"/>
    <cellStyle name="Notas 2 5 2 16" xfId="41675"/>
    <cellStyle name="Notas 2 5 2 16 2" xfId="18117"/>
    <cellStyle name="Notas 2 5 2 17" xfId="29394"/>
    <cellStyle name="Notas 2 5 2 17 2" xfId="45960"/>
    <cellStyle name="Notas 2 5 2 18" xfId="45363"/>
    <cellStyle name="Notas 2 5 2 18 2" xfId="26011"/>
    <cellStyle name="Notas 2 5 2 19" xfId="27963"/>
    <cellStyle name="Notas 2 5 2 19 2" xfId="310"/>
    <cellStyle name="Notas 2 5 2 2" xfId="13063"/>
    <cellStyle name="Notas 2 5 2 2 10" xfId="50441"/>
    <cellStyle name="Notas 2 5 2 2 10 2" xfId="47545"/>
    <cellStyle name="Notas 2 5 2 2 11" xfId="49152"/>
    <cellStyle name="Notas 2 5 2 2 11 2" xfId="1421"/>
    <cellStyle name="Notas 2 5 2 2 12" xfId="10806"/>
    <cellStyle name="Notas 2 5 2 2 12 2" xfId="8539"/>
    <cellStyle name="Notas 2 5 2 2 13" xfId="18844"/>
    <cellStyle name="Notas 2 5 2 2 13 2" xfId="51054"/>
    <cellStyle name="Notas 2 5 2 2 14" xfId="21458"/>
    <cellStyle name="Notas 2 5 2 2 14 2" xfId="34642"/>
    <cellStyle name="Notas 2 5 2 2 15" xfId="38897"/>
    <cellStyle name="Notas 2 5 2 2 15 2" xfId="10273"/>
    <cellStyle name="Notas 2 5 2 2 16" xfId="16813"/>
    <cellStyle name="Notas 2 5 2 2 16 2" xfId="46487"/>
    <cellStyle name="Notas 2 5 2 2 17" xfId="35754"/>
    <cellStyle name="Notas 2 5 2 2 17 2" xfId="16579"/>
    <cellStyle name="Notas 2 5 2 2 18" xfId="14333"/>
    <cellStyle name="Notas 2 5 2 2 18 2" xfId="36499"/>
    <cellStyle name="Notas 2 5 2 2 19" xfId="3120"/>
    <cellStyle name="Notas 2 5 2 2 19 2" xfId="4373"/>
    <cellStyle name="Notas 2 5 2 2 2" xfId="24513"/>
    <cellStyle name="Notas 2 5 2 2 2 2" xfId="5036"/>
    <cellStyle name="Notas 2 5 2 2 20" xfId="45974"/>
    <cellStyle name="Notas 2 5 2 2 20 2" xfId="13975"/>
    <cellStyle name="Notas 2 5 2 2 21" xfId="33853"/>
    <cellStyle name="Notas 2 5 2 2 21 2" xfId="9736"/>
    <cellStyle name="Notas 2 5 2 2 22" xfId="50749"/>
    <cellStyle name="Notas 2 5 2 2 22 2" xfId="23502"/>
    <cellStyle name="Notas 2 5 2 2 23" xfId="17292"/>
    <cellStyle name="Notas 2 5 2 2 23 2" xfId="45406"/>
    <cellStyle name="Notas 2 5 2 2 24" xfId="7385"/>
    <cellStyle name="Notas 2 5 2 2 24 2" xfId="30927"/>
    <cellStyle name="Notas 2 5 2 2 25" xfId="25276"/>
    <cellStyle name="Notas 2 5 2 2 25 2" xfId="18800"/>
    <cellStyle name="Notas 2 5 2 2 26" xfId="49835"/>
    <cellStyle name="Notas 2 5 2 2 26 2" xfId="47230"/>
    <cellStyle name="Notas 2 5 2 2 27" xfId="44875"/>
    <cellStyle name="Notas 2 5 2 2 27 2" xfId="32403"/>
    <cellStyle name="Notas 2 5 2 2 28" xfId="34663"/>
    <cellStyle name="Notas 2 5 2 2 28 2" xfId="4061"/>
    <cellStyle name="Notas 2 5 2 2 29" xfId="4161"/>
    <cellStyle name="Notas 2 5 2 2 29 2" xfId="23567"/>
    <cellStyle name="Notas 2 5 2 2 3" xfId="36574"/>
    <cellStyle name="Notas 2 5 2 2 3 2" xfId="20673"/>
    <cellStyle name="Notas 2 5 2 2 30" xfId="18624"/>
    <cellStyle name="Notas 2 5 2 2 4" xfId="7024"/>
    <cellStyle name="Notas 2 5 2 2 4 2" xfId="50585"/>
    <cellStyle name="Notas 2 5 2 2 5" xfId="38261"/>
    <cellStyle name="Notas 2 5 2 2 5 2" xfId="25392"/>
    <cellStyle name="Notas 2 5 2 2 6" xfId="22337"/>
    <cellStyle name="Notas 2 5 2 2 6 2" xfId="26597"/>
    <cellStyle name="Notas 2 5 2 2 7" xfId="3934"/>
    <cellStyle name="Notas 2 5 2 2 7 2" xfId="21801"/>
    <cellStyle name="Notas 2 5 2 2 8" xfId="11080"/>
    <cellStyle name="Notas 2 5 2 2 8 2" xfId="10190"/>
    <cellStyle name="Notas 2 5 2 2 9" xfId="22148"/>
    <cellStyle name="Notas 2 5 2 2 9 2" xfId="49916"/>
    <cellStyle name="Notas 2 5 2 20" xfId="17711"/>
    <cellStyle name="Notas 2 5 2 20 2" xfId="18506"/>
    <cellStyle name="Notas 2 5 2 21" xfId="29178"/>
    <cellStyle name="Notas 2 5 2 21 2" xfId="29957"/>
    <cellStyle name="Notas 2 5 2 22" xfId="22921"/>
    <cellStyle name="Notas 2 5 2 22 2" xfId="41628"/>
    <cellStyle name="Notas 2 5 2 23" xfId="21818"/>
    <cellStyle name="Notas 2 5 2 23 2" xfId="41167"/>
    <cellStyle name="Notas 2 5 2 24" xfId="36197"/>
    <cellStyle name="Notas 2 5 2 24 2" xfId="45483"/>
    <cellStyle name="Notas 2 5 2 25" xfId="9817"/>
    <cellStyle name="Notas 2 5 2 25 2" xfId="1451"/>
    <cellStyle name="Notas 2 5 2 26" xfId="32827"/>
    <cellStyle name="Notas 2 5 2 26 2" xfId="30659"/>
    <cellStyle name="Notas 2 5 2 27" xfId="1388"/>
    <cellStyle name="Notas 2 5 2 27 2" xfId="30822"/>
    <cellStyle name="Notas 2 5 2 28" xfId="43609"/>
    <cellStyle name="Notas 2 5 2 28 2" xfId="1053"/>
    <cellStyle name="Notas 2 5 2 29" xfId="21267"/>
    <cellStyle name="Notas 2 5 2 29 2" xfId="45493"/>
    <cellStyle name="Notas 2 5 2 3" xfId="42682"/>
    <cellStyle name="Notas 2 5 2 3 2" xfId="29420"/>
    <cellStyle name="Notas 2 5 2 30" xfId="16094"/>
    <cellStyle name="Notas 2 5 2 30 2" xfId="47603"/>
    <cellStyle name="Notas 2 5 2 31" xfId="25478"/>
    <cellStyle name="Notas 2 5 2 4" xfId="8230"/>
    <cellStyle name="Notas 2 5 2 4 2" xfId="33949"/>
    <cellStyle name="Notas 2 5 2 5" xfId="28824"/>
    <cellStyle name="Notas 2 5 2 5 2" xfId="10862"/>
    <cellStyle name="Notas 2 5 2 6" xfId="44313"/>
    <cellStyle name="Notas 2 5 2 6 2" xfId="46016"/>
    <cellStyle name="Notas 2 5 2 7" xfId="11677"/>
    <cellStyle name="Notas 2 5 2 7 2" xfId="18778"/>
    <cellStyle name="Notas 2 5 2 8" xfId="17495"/>
    <cellStyle name="Notas 2 5 2 8 2" xfId="52249"/>
    <cellStyle name="Notas 2 5 2 9" xfId="51671"/>
    <cellStyle name="Notas 2 5 2 9 2" xfId="5642"/>
    <cellStyle name="Notas 2 5 20" xfId="16660"/>
    <cellStyle name="Notas 2 5 20 2" xfId="21369"/>
    <cellStyle name="Notas 2 5 21" xfId="40910"/>
    <cellStyle name="Notas 2 5 21 2" xfId="2601"/>
    <cellStyle name="Notas 2 5 22" xfId="5584"/>
    <cellStyle name="Notas 2 5 22 2" xfId="10585"/>
    <cellStyle name="Notas 2 5 23" xfId="11410"/>
    <cellStyle name="Notas 2 5 23 2" xfId="27326"/>
    <cellStyle name="Notas 2 5 24" xfId="42473"/>
    <cellStyle name="Notas 2 5 24 2" xfId="45232"/>
    <cellStyle name="Notas 2 5 25" xfId="15265"/>
    <cellStyle name="Notas 2 5 25 2" xfId="15977"/>
    <cellStyle name="Notas 2 5 26" xfId="46450"/>
    <cellStyle name="Notas 2 5 26 2" xfId="31194"/>
    <cellStyle name="Notas 2 5 27" xfId="14485"/>
    <cellStyle name="Notas 2 5 27 2" xfId="1906"/>
    <cellStyle name="Notas 2 5 28" xfId="23404"/>
    <cellStyle name="Notas 2 5 28 2" xfId="43474"/>
    <cellStyle name="Notas 2 5 29" xfId="24447"/>
    <cellStyle name="Notas 2 5 29 2" xfId="9834"/>
    <cellStyle name="Notas 2 5 3" xfId="49278"/>
    <cellStyle name="Notas 2 5 3 10" xfId="48049"/>
    <cellStyle name="Notas 2 5 3 10 2" xfId="8521"/>
    <cellStyle name="Notas 2 5 3 11" xfId="25786"/>
    <cellStyle name="Notas 2 5 3 11 2" xfId="18567"/>
    <cellStyle name="Notas 2 5 3 12" xfId="46897"/>
    <cellStyle name="Notas 2 5 3 12 2" xfId="51519"/>
    <cellStyle name="Notas 2 5 3 13" xfId="26158"/>
    <cellStyle name="Notas 2 5 3 13 2" xfId="46787"/>
    <cellStyle name="Notas 2 5 3 14" xfId="22068"/>
    <cellStyle name="Notas 2 5 3 14 2" xfId="19870"/>
    <cellStyle name="Notas 2 5 3 15" xfId="9101"/>
    <cellStyle name="Notas 2 5 3 15 2" xfId="19448"/>
    <cellStyle name="Notas 2 5 3 16" xfId="43450"/>
    <cellStyle name="Notas 2 5 3 16 2" xfId="17088"/>
    <cellStyle name="Notas 2 5 3 17" xfId="31498"/>
    <cellStyle name="Notas 2 5 3 17 2" xfId="50546"/>
    <cellStyle name="Notas 2 5 3 18" xfId="17211"/>
    <cellStyle name="Notas 2 5 3 18 2" xfId="8016"/>
    <cellStyle name="Notas 2 5 3 19" xfId="29750"/>
    <cellStyle name="Notas 2 5 3 19 2" xfId="42446"/>
    <cellStyle name="Notas 2 5 3 2" xfId="37120"/>
    <cellStyle name="Notas 2 5 3 2 2" xfId="31329"/>
    <cellStyle name="Notas 2 5 3 20" xfId="23255"/>
    <cellStyle name="Notas 2 5 3 20 2" xfId="21025"/>
    <cellStyle name="Notas 2 5 3 21" xfId="43759"/>
    <cellStyle name="Notas 2 5 3 21 2" xfId="42730"/>
    <cellStyle name="Notas 2 5 3 22" xfId="28394"/>
    <cellStyle name="Notas 2 5 3 22 2" xfId="51542"/>
    <cellStyle name="Notas 2 5 3 23" xfId="32028"/>
    <cellStyle name="Notas 2 5 3 23 2" xfId="4804"/>
    <cellStyle name="Notas 2 5 3 24" xfId="8920"/>
    <cellStyle name="Notas 2 5 3 24 2" xfId="47120"/>
    <cellStyle name="Notas 2 5 3 25" xfId="544"/>
    <cellStyle name="Notas 2 5 3 25 2" xfId="18712"/>
    <cellStyle name="Notas 2 5 3 26" xfId="24223"/>
    <cellStyle name="Notas 2 5 3 26 2" xfId="19322"/>
    <cellStyle name="Notas 2 5 3 27" xfId="37735"/>
    <cellStyle name="Notas 2 5 3 27 2" xfId="46974"/>
    <cellStyle name="Notas 2 5 3 28" xfId="23833"/>
    <cellStyle name="Notas 2 5 3 28 2" xfId="21207"/>
    <cellStyle name="Notas 2 5 3 29" xfId="9900"/>
    <cellStyle name="Notas 2 5 3 29 2" xfId="20017"/>
    <cellStyle name="Notas 2 5 3 3" xfId="9981"/>
    <cellStyle name="Notas 2 5 3 3 2" xfId="26148"/>
    <cellStyle name="Notas 2 5 3 30" xfId="10555"/>
    <cellStyle name="Notas 2 5 3 4" xfId="31066"/>
    <cellStyle name="Notas 2 5 3 4 2" xfId="8360"/>
    <cellStyle name="Notas 2 5 3 5" xfId="39328"/>
    <cellStyle name="Notas 2 5 3 5 2" xfId="41614"/>
    <cellStyle name="Notas 2 5 3 6" xfId="26302"/>
    <cellStyle name="Notas 2 5 3 6 2" xfId="17498"/>
    <cellStyle name="Notas 2 5 3 7" xfId="35636"/>
    <cellStyle name="Notas 2 5 3 7 2" xfId="28527"/>
    <cellStyle name="Notas 2 5 3 8" xfId="35238"/>
    <cellStyle name="Notas 2 5 3 8 2" xfId="9059"/>
    <cellStyle name="Notas 2 5 3 9" xfId="51815"/>
    <cellStyle name="Notas 2 5 3 9 2" xfId="48805"/>
    <cellStyle name="Notas 2 5 30" xfId="19686"/>
    <cellStyle name="Notas 2 5 30 2" xfId="27065"/>
    <cellStyle name="Notas 2 5 31" xfId="45085"/>
    <cellStyle name="Notas 2 5 31 2" xfId="20996"/>
    <cellStyle name="Notas 2 5 32" xfId="24298"/>
    <cellStyle name="Notas 2 5 32 2" xfId="43422"/>
    <cellStyle name="Notas 2 5 33" xfId="6002"/>
    <cellStyle name="Notas 2 5 33 2" xfId="34326"/>
    <cellStyle name="Notas 2 5 34" xfId="2780"/>
    <cellStyle name="Notas 2 5 4" xfId="41330"/>
    <cellStyle name="Notas 2 5 4 2" xfId="11765"/>
    <cellStyle name="Notas 2 5 5" xfId="31516"/>
    <cellStyle name="Notas 2 5 5 2" xfId="23371"/>
    <cellStyle name="Notas 2 5 6" xfId="12589"/>
    <cellStyle name="Notas 2 5 6 2" xfId="17578"/>
    <cellStyle name="Notas 2 5 7" xfId="5473"/>
    <cellStyle name="Notas 2 5 7 2" xfId="43366"/>
    <cellStyle name="Notas 2 5 8" xfId="25331"/>
    <cellStyle name="Notas 2 5 8 2" xfId="49522"/>
    <cellStyle name="Notas 2 5 9" xfId="24337"/>
    <cellStyle name="Notas 2 5 9 2" xfId="16988"/>
    <cellStyle name="Notas 2 6" xfId="30067"/>
    <cellStyle name="Notas 2 6 10" xfId="6883"/>
    <cellStyle name="Notas 2 6 10 2" xfId="38913"/>
    <cellStyle name="Notas 2 6 11" xfId="49288"/>
    <cellStyle name="Notas 2 6 11 2" xfId="2580"/>
    <cellStyle name="Notas 2 6 12" xfId="18534"/>
    <cellStyle name="Notas 2 6 12 2" xfId="38800"/>
    <cellStyle name="Notas 2 6 13" xfId="18256"/>
    <cellStyle name="Notas 2 6 13 2" xfId="38839"/>
    <cellStyle name="Notas 2 6 14" xfId="45442"/>
    <cellStyle name="Notas 2 6 14 2" xfId="42695"/>
    <cellStyle name="Notas 2 6 15" xfId="37991"/>
    <cellStyle name="Notas 2 6 15 2" xfId="571"/>
    <cellStyle name="Notas 2 6 16" xfId="25581"/>
    <cellStyle name="Notas 2 6 16 2" xfId="36501"/>
    <cellStyle name="Notas 2 6 17" xfId="42541"/>
    <cellStyle name="Notas 2 6 17 2" xfId="23948"/>
    <cellStyle name="Notas 2 6 18" xfId="26358"/>
    <cellStyle name="Notas 2 6 18 2" xfId="22126"/>
    <cellStyle name="Notas 2 6 19" xfId="42121"/>
    <cellStyle name="Notas 2 6 19 2" xfId="25431"/>
    <cellStyle name="Notas 2 6 2" xfId="39173"/>
    <cellStyle name="Notas 2 6 2 10" xfId="49427"/>
    <cellStyle name="Notas 2 6 2 10 2" xfId="12401"/>
    <cellStyle name="Notas 2 6 2 11" xfId="12132"/>
    <cellStyle name="Notas 2 6 2 11 2" xfId="48029"/>
    <cellStyle name="Notas 2 6 2 12" xfId="33475"/>
    <cellStyle name="Notas 2 6 2 12 2" xfId="4918"/>
    <cellStyle name="Notas 2 6 2 13" xfId="4925"/>
    <cellStyle name="Notas 2 6 2 13 2" xfId="35899"/>
    <cellStyle name="Notas 2 6 2 14" xfId="17705"/>
    <cellStyle name="Notas 2 6 2 14 2" xfId="48212"/>
    <cellStyle name="Notas 2 6 2 15" xfId="32749"/>
    <cellStyle name="Notas 2 6 2 15 2" xfId="1413"/>
    <cellStyle name="Notas 2 6 2 16" xfId="42009"/>
    <cellStyle name="Notas 2 6 2 16 2" xfId="9413"/>
    <cellStyle name="Notas 2 6 2 17" xfId="37401"/>
    <cellStyle name="Notas 2 6 2 17 2" xfId="51362"/>
    <cellStyle name="Notas 2 6 2 18" xfId="38997"/>
    <cellStyle name="Notas 2 6 2 18 2" xfId="33760"/>
    <cellStyle name="Notas 2 6 2 19" xfId="25041"/>
    <cellStyle name="Notas 2 6 2 19 2" xfId="36754"/>
    <cellStyle name="Notas 2 6 2 2" xfId="5389"/>
    <cellStyle name="Notas 2 6 2 2 10" xfId="23037"/>
    <cellStyle name="Notas 2 6 2 2 10 2" xfId="28177"/>
    <cellStyle name="Notas 2 6 2 2 11" xfId="44463"/>
    <cellStyle name="Notas 2 6 2 2 11 2" xfId="34089"/>
    <cellStyle name="Notas 2 6 2 2 12" xfId="29008"/>
    <cellStyle name="Notas 2 6 2 2 12 2" xfId="23817"/>
    <cellStyle name="Notas 2 6 2 2 13" xfId="7607"/>
    <cellStyle name="Notas 2 6 2 2 13 2" xfId="42434"/>
    <cellStyle name="Notas 2 6 2 2 14" xfId="23803"/>
    <cellStyle name="Notas 2 6 2 2 14 2" xfId="7631"/>
    <cellStyle name="Notas 2 6 2 2 15" xfId="53347"/>
    <cellStyle name="Notas 2 6 2 2 15 2" xfId="42031"/>
    <cellStyle name="Notas 2 6 2 2 16" xfId="49092"/>
    <cellStyle name="Notas 2 6 2 2 16 2" xfId="3653"/>
    <cellStyle name="Notas 2 6 2 2 17" xfId="38022"/>
    <cellStyle name="Notas 2 6 2 2 17 2" xfId="42458"/>
    <cellStyle name="Notas 2 6 2 2 18" xfId="19928"/>
    <cellStyle name="Notas 2 6 2 2 18 2" xfId="5450"/>
    <cellStyle name="Notas 2 6 2 2 19" xfId="19320"/>
    <cellStyle name="Notas 2 6 2 2 19 2" xfId="41405"/>
    <cellStyle name="Notas 2 6 2 2 2" xfId="45046"/>
    <cellStyle name="Notas 2 6 2 2 2 2" xfId="18169"/>
    <cellStyle name="Notas 2 6 2 2 20" xfId="25231"/>
    <cellStyle name="Notas 2 6 2 2 20 2" xfId="34223"/>
    <cellStyle name="Notas 2 6 2 2 21" xfId="46697"/>
    <cellStyle name="Notas 2 6 2 2 21 2" xfId="15248"/>
    <cellStyle name="Notas 2 6 2 2 22" xfId="41634"/>
    <cellStyle name="Notas 2 6 2 2 22 2" xfId="30223"/>
    <cellStyle name="Notas 2 6 2 2 23" xfId="18985"/>
    <cellStyle name="Notas 2 6 2 2 23 2" xfId="48308"/>
    <cellStyle name="Notas 2 6 2 2 24" xfId="38782"/>
    <cellStyle name="Notas 2 6 2 2 24 2" xfId="32742"/>
    <cellStyle name="Notas 2 6 2 2 25" xfId="15420"/>
    <cellStyle name="Notas 2 6 2 2 25 2" xfId="17985"/>
    <cellStyle name="Notas 2 6 2 2 26" xfId="34392"/>
    <cellStyle name="Notas 2 6 2 2 26 2" xfId="22361"/>
    <cellStyle name="Notas 2 6 2 2 27" xfId="40588"/>
    <cellStyle name="Notas 2 6 2 2 27 2" xfId="50630"/>
    <cellStyle name="Notas 2 6 2 2 28" xfId="35026"/>
    <cellStyle name="Notas 2 6 2 2 28 2" xfId="51517"/>
    <cellStyle name="Notas 2 6 2 2 29" xfId="20258"/>
    <cellStyle name="Notas 2 6 2 2 29 2" xfId="24665"/>
    <cellStyle name="Notas 2 6 2 2 3" xfId="18640"/>
    <cellStyle name="Notas 2 6 2 2 3 2" xfId="40343"/>
    <cellStyle name="Notas 2 6 2 2 30" xfId="30737"/>
    <cellStyle name="Notas 2 6 2 2 4" xfId="18613"/>
    <cellStyle name="Notas 2 6 2 2 4 2" xfId="4863"/>
    <cellStyle name="Notas 2 6 2 2 5" xfId="4382"/>
    <cellStyle name="Notas 2 6 2 2 5 2" xfId="41202"/>
    <cellStyle name="Notas 2 6 2 2 6" xfId="4095"/>
    <cellStyle name="Notas 2 6 2 2 6 2" xfId="1666"/>
    <cellStyle name="Notas 2 6 2 2 7" xfId="1054"/>
    <cellStyle name="Notas 2 6 2 2 7 2" xfId="19684"/>
    <cellStyle name="Notas 2 6 2 2 8" xfId="40679"/>
    <cellStyle name="Notas 2 6 2 2 8 2" xfId="24685"/>
    <cellStyle name="Notas 2 6 2 2 9" xfId="19597"/>
    <cellStyle name="Notas 2 6 2 2 9 2" xfId="26888"/>
    <cellStyle name="Notas 2 6 2 20" xfId="39787"/>
    <cellStyle name="Notas 2 6 2 20 2" xfId="25954"/>
    <cellStyle name="Notas 2 6 2 21" xfId="15961"/>
    <cellStyle name="Notas 2 6 2 21 2" xfId="35791"/>
    <cellStyle name="Notas 2 6 2 22" xfId="19945"/>
    <cellStyle name="Notas 2 6 2 22 2" xfId="36068"/>
    <cellStyle name="Notas 2 6 2 23" xfId="15799"/>
    <cellStyle name="Notas 2 6 2 23 2" xfId="9564"/>
    <cellStyle name="Notas 2 6 2 24" xfId="10517"/>
    <cellStyle name="Notas 2 6 2 24 2" xfId="14469"/>
    <cellStyle name="Notas 2 6 2 25" xfId="13841"/>
    <cellStyle name="Notas 2 6 2 25 2" xfId="4089"/>
    <cellStyle name="Notas 2 6 2 26" xfId="44724"/>
    <cellStyle name="Notas 2 6 2 26 2" xfId="48334"/>
    <cellStyle name="Notas 2 6 2 27" xfId="35627"/>
    <cellStyle name="Notas 2 6 2 27 2" xfId="10250"/>
    <cellStyle name="Notas 2 6 2 28" xfId="29435"/>
    <cellStyle name="Notas 2 6 2 28 2" xfId="33670"/>
    <cellStyle name="Notas 2 6 2 29" xfId="51854"/>
    <cellStyle name="Notas 2 6 2 29 2" xfId="28977"/>
    <cellStyle name="Notas 2 6 2 3" xfId="21072"/>
    <cellStyle name="Notas 2 6 2 3 2" xfId="14348"/>
    <cellStyle name="Notas 2 6 2 30" xfId="29325"/>
    <cellStyle name="Notas 2 6 2 30 2" xfId="13965"/>
    <cellStyle name="Notas 2 6 2 31" xfId="9928"/>
    <cellStyle name="Notas 2 6 2 4" xfId="50246"/>
    <cellStyle name="Notas 2 6 2 4 2" xfId="47026"/>
    <cellStyle name="Notas 2 6 2 5" xfId="22979"/>
    <cellStyle name="Notas 2 6 2 5 2" xfId="4991"/>
    <cellStyle name="Notas 2 6 2 6" xfId="42214"/>
    <cellStyle name="Notas 2 6 2 6 2" xfId="52036"/>
    <cellStyle name="Notas 2 6 2 7" xfId="40900"/>
    <cellStyle name="Notas 2 6 2 7 2" xfId="7420"/>
    <cellStyle name="Notas 2 6 2 8" xfId="19044"/>
    <cellStyle name="Notas 2 6 2 8 2" xfId="49451"/>
    <cellStyle name="Notas 2 6 2 9" xfId="4191"/>
    <cellStyle name="Notas 2 6 2 9 2" xfId="37979"/>
    <cellStyle name="Notas 2 6 20" xfId="46704"/>
    <cellStyle name="Notas 2 6 20 2" xfId="49874"/>
    <cellStyle name="Notas 2 6 21" xfId="50396"/>
    <cellStyle name="Notas 2 6 21 2" xfId="1350"/>
    <cellStyle name="Notas 2 6 22" xfId="33068"/>
    <cellStyle name="Notas 2 6 22 2" xfId="12360"/>
    <cellStyle name="Notas 2 6 23" xfId="25674"/>
    <cellStyle name="Notas 2 6 23 2" xfId="13639"/>
    <cellStyle name="Notas 2 6 24" xfId="25841"/>
    <cellStyle name="Notas 2 6 24 2" xfId="3332"/>
    <cellStyle name="Notas 2 6 25" xfId="6545"/>
    <cellStyle name="Notas 2 6 25 2" xfId="40573"/>
    <cellStyle name="Notas 2 6 26" xfId="18371"/>
    <cellStyle name="Notas 2 6 26 2" xfId="48409"/>
    <cellStyle name="Notas 2 6 27" xfId="30544"/>
    <cellStyle name="Notas 2 6 27 2" xfId="28645"/>
    <cellStyle name="Notas 2 6 28" xfId="3867"/>
    <cellStyle name="Notas 2 6 28 2" xfId="20933"/>
    <cellStyle name="Notas 2 6 29" xfId="48017"/>
    <cellStyle name="Notas 2 6 29 2" xfId="30376"/>
    <cellStyle name="Notas 2 6 3" xfId="48790"/>
    <cellStyle name="Notas 2 6 3 10" xfId="14434"/>
    <cellStyle name="Notas 2 6 3 10 2" xfId="13802"/>
    <cellStyle name="Notas 2 6 3 11" xfId="28658"/>
    <cellStyle name="Notas 2 6 3 11 2" xfId="41421"/>
    <cellStyle name="Notas 2 6 3 12" xfId="14958"/>
    <cellStyle name="Notas 2 6 3 12 2" xfId="26213"/>
    <cellStyle name="Notas 2 6 3 13" xfId="3820"/>
    <cellStyle name="Notas 2 6 3 13 2" xfId="15507"/>
    <cellStyle name="Notas 2 6 3 14" xfId="1137"/>
    <cellStyle name="Notas 2 6 3 14 2" xfId="49981"/>
    <cellStyle name="Notas 2 6 3 15" xfId="2538"/>
    <cellStyle name="Notas 2 6 3 15 2" xfId="7589"/>
    <cellStyle name="Notas 2 6 3 16" xfId="28956"/>
    <cellStyle name="Notas 2 6 3 16 2" xfId="33417"/>
    <cellStyle name="Notas 2 6 3 17" xfId="1023"/>
    <cellStyle name="Notas 2 6 3 17 2" xfId="35447"/>
    <cellStyle name="Notas 2 6 3 18" xfId="52324"/>
    <cellStyle name="Notas 2 6 3 18 2" xfId="5329"/>
    <cellStyle name="Notas 2 6 3 19" xfId="37632"/>
    <cellStyle name="Notas 2 6 3 19 2" xfId="12439"/>
    <cellStyle name="Notas 2 6 3 2" xfId="33791"/>
    <cellStyle name="Notas 2 6 3 2 2" xfId="17810"/>
    <cellStyle name="Notas 2 6 3 20" xfId="979"/>
    <cellStyle name="Notas 2 6 3 20 2" xfId="27414"/>
    <cellStyle name="Notas 2 6 3 21" xfId="31113"/>
    <cellStyle name="Notas 2 6 3 21 2" xfId="42456"/>
    <cellStyle name="Notas 2 6 3 22" xfId="9494"/>
    <cellStyle name="Notas 2 6 3 22 2" xfId="24789"/>
    <cellStyle name="Notas 2 6 3 23" xfId="52464"/>
    <cellStyle name="Notas 2 6 3 23 2" xfId="30803"/>
    <cellStyle name="Notas 2 6 3 24" xfId="44793"/>
    <cellStyle name="Notas 2 6 3 24 2" xfId="45632"/>
    <cellStyle name="Notas 2 6 3 25" xfId="19331"/>
    <cellStyle name="Notas 2 6 3 25 2" xfId="25907"/>
    <cellStyle name="Notas 2 6 3 26" xfId="13753"/>
    <cellStyle name="Notas 2 6 3 26 2" xfId="49954"/>
    <cellStyle name="Notas 2 6 3 27" xfId="23018"/>
    <cellStyle name="Notas 2 6 3 27 2" xfId="30345"/>
    <cellStyle name="Notas 2 6 3 28" xfId="10617"/>
    <cellStyle name="Notas 2 6 3 28 2" xfId="22290"/>
    <cellStyle name="Notas 2 6 3 29" xfId="16747"/>
    <cellStyle name="Notas 2 6 3 29 2" xfId="22692"/>
    <cellStyle name="Notas 2 6 3 3" xfId="23866"/>
    <cellStyle name="Notas 2 6 3 3 2" xfId="2064"/>
    <cellStyle name="Notas 2 6 3 30" xfId="15650"/>
    <cellStyle name="Notas 2 6 3 4" xfId="14547"/>
    <cellStyle name="Notas 2 6 3 4 2" xfId="21841"/>
    <cellStyle name="Notas 2 6 3 5" xfId="41005"/>
    <cellStyle name="Notas 2 6 3 5 2" xfId="42575"/>
    <cellStyle name="Notas 2 6 3 6" xfId="25975"/>
    <cellStyle name="Notas 2 6 3 6 2" xfId="44117"/>
    <cellStyle name="Notas 2 6 3 7" xfId="51194"/>
    <cellStyle name="Notas 2 6 3 7 2" xfId="2889"/>
    <cellStyle name="Notas 2 6 3 8" xfId="28700"/>
    <cellStyle name="Notas 2 6 3 8 2" xfId="8542"/>
    <cellStyle name="Notas 2 6 3 9" xfId="1550"/>
    <cellStyle name="Notas 2 6 3 9 2" xfId="50564"/>
    <cellStyle name="Notas 2 6 30" xfId="1105"/>
    <cellStyle name="Notas 2 6 30 2" xfId="22700"/>
    <cellStyle name="Notas 2 6 31" xfId="36231"/>
    <cellStyle name="Notas 2 6 31 2" xfId="34455"/>
    <cellStyle name="Notas 2 6 32" xfId="51257"/>
    <cellStyle name="Notas 2 6 32 2" xfId="33581"/>
    <cellStyle name="Notas 2 6 33" xfId="38849"/>
    <cellStyle name="Notas 2 6 33 2" xfId="33501"/>
    <cellStyle name="Notas 2 6 34" xfId="33458"/>
    <cellStyle name="Notas 2 6 4" xfId="43611"/>
    <cellStyle name="Notas 2 6 4 2" xfId="52038"/>
    <cellStyle name="Notas 2 6 5" xfId="28109"/>
    <cellStyle name="Notas 2 6 5 2" xfId="39090"/>
    <cellStyle name="Notas 2 6 6" xfId="51425"/>
    <cellStyle name="Notas 2 6 6 2" xfId="37571"/>
    <cellStyle name="Notas 2 6 7" xfId="24853"/>
    <cellStyle name="Notas 2 6 7 2" xfId="43725"/>
    <cellStyle name="Notas 2 6 8" xfId="19838"/>
    <cellStyle name="Notas 2 6 8 2" xfId="48244"/>
    <cellStyle name="Notas 2 6 9" xfId="19803"/>
    <cellStyle name="Notas 2 6 9 2" xfId="34910"/>
    <cellStyle name="Notas 2 7" xfId="27799"/>
    <cellStyle name="Notas 2 7 10" xfId="49516"/>
    <cellStyle name="Notas 2 7 10 2" xfId="1969"/>
    <cellStyle name="Notas 2 7 11" xfId="52111"/>
    <cellStyle name="Notas 2 7 11 2" xfId="3676"/>
    <cellStyle name="Notas 2 7 12" xfId="1072"/>
    <cellStyle name="Notas 2 7 12 2" xfId="29132"/>
    <cellStyle name="Notas 2 7 13" xfId="42374"/>
    <cellStyle name="Notas 2 7 13 2" xfId="37904"/>
    <cellStyle name="Notas 2 7 14" xfId="48185"/>
    <cellStyle name="Notas 2 7 14 2" xfId="12793"/>
    <cellStyle name="Notas 2 7 15" xfId="34897"/>
    <cellStyle name="Notas 2 7 15 2" xfId="11648"/>
    <cellStyle name="Notas 2 7 16" xfId="3299"/>
    <cellStyle name="Notas 2 7 16 2" xfId="9763"/>
    <cellStyle name="Notas 2 7 17" xfId="48157"/>
    <cellStyle name="Notas 2 7 17 2" xfId="16516"/>
    <cellStyle name="Notas 2 7 18" xfId="23905"/>
    <cellStyle name="Notas 2 7 18 2" xfId="37049"/>
    <cellStyle name="Notas 2 7 19" xfId="28315"/>
    <cellStyle name="Notas 2 7 19 2" xfId="50661"/>
    <cellStyle name="Notas 2 7 2" xfId="41082"/>
    <cellStyle name="Notas 2 7 2 10" xfId="612"/>
    <cellStyle name="Notas 2 7 2 10 2" xfId="28414"/>
    <cellStyle name="Notas 2 7 2 11" xfId="2566"/>
    <cellStyle name="Notas 2 7 2 11 2" xfId="21233"/>
    <cellStyle name="Notas 2 7 2 12" xfId="17913"/>
    <cellStyle name="Notas 2 7 2 12 2" xfId="18680"/>
    <cellStyle name="Notas 2 7 2 13" xfId="29909"/>
    <cellStyle name="Notas 2 7 2 13 2" xfId="38645"/>
    <cellStyle name="Notas 2 7 2 14" xfId="52050"/>
    <cellStyle name="Notas 2 7 2 14 2" xfId="15890"/>
    <cellStyle name="Notas 2 7 2 15" xfId="42728"/>
    <cellStyle name="Notas 2 7 2 15 2" xfId="44748"/>
    <cellStyle name="Notas 2 7 2 16" xfId="48786"/>
    <cellStyle name="Notas 2 7 2 16 2" xfId="3073"/>
    <cellStyle name="Notas 2 7 2 17" xfId="47360"/>
    <cellStyle name="Notas 2 7 2 17 2" xfId="40827"/>
    <cellStyle name="Notas 2 7 2 18" xfId="43227"/>
    <cellStyle name="Notas 2 7 2 18 2" xfId="17521"/>
    <cellStyle name="Notas 2 7 2 19" xfId="32124"/>
    <cellStyle name="Notas 2 7 2 19 2" xfId="9960"/>
    <cellStyle name="Notas 2 7 2 2" xfId="31134"/>
    <cellStyle name="Notas 2 7 2 2 10" xfId="11617"/>
    <cellStyle name="Notas 2 7 2 2 10 2" xfId="53241"/>
    <cellStyle name="Notas 2 7 2 2 11" xfId="39951"/>
    <cellStyle name="Notas 2 7 2 2 11 2" xfId="50421"/>
    <cellStyle name="Notas 2 7 2 2 12" xfId="26771"/>
    <cellStyle name="Notas 2 7 2 2 12 2" xfId="17984"/>
    <cellStyle name="Notas 2 7 2 2 13" xfId="41203"/>
    <cellStyle name="Notas 2 7 2 2 13 2" xfId="6853"/>
    <cellStyle name="Notas 2 7 2 2 14" xfId="42647"/>
    <cellStyle name="Notas 2 7 2 2 14 2" xfId="8120"/>
    <cellStyle name="Notas 2 7 2 2 15" xfId="22526"/>
    <cellStyle name="Notas 2 7 2 2 15 2" xfId="2446"/>
    <cellStyle name="Notas 2 7 2 2 16" xfId="9500"/>
    <cellStyle name="Notas 2 7 2 2 16 2" xfId="13304"/>
    <cellStyle name="Notas 2 7 2 2 17" xfId="29026"/>
    <cellStyle name="Notas 2 7 2 2 17 2" xfId="24348"/>
    <cellStyle name="Notas 2 7 2 2 18" xfId="38471"/>
    <cellStyle name="Notas 2 7 2 2 18 2" xfId="52717"/>
    <cellStyle name="Notas 2 7 2 2 19" xfId="23041"/>
    <cellStyle name="Notas 2 7 2 2 19 2" xfId="24219"/>
    <cellStyle name="Notas 2 7 2 2 2" xfId="41765"/>
    <cellStyle name="Notas 2 7 2 2 2 2" xfId="25811"/>
    <cellStyle name="Notas 2 7 2 2 20" xfId="50027"/>
    <cellStyle name="Notas 2 7 2 2 20 2" xfId="33324"/>
    <cellStyle name="Notas 2 7 2 2 21" xfId="8214"/>
    <cellStyle name="Notas 2 7 2 2 21 2" xfId="49401"/>
    <cellStyle name="Notas 2 7 2 2 22" xfId="37158"/>
    <cellStyle name="Notas 2 7 2 2 22 2" xfId="26534"/>
    <cellStyle name="Notas 2 7 2 2 23" xfId="8099"/>
    <cellStyle name="Notas 2 7 2 2 23 2" xfId="40055"/>
    <cellStyle name="Notas 2 7 2 2 24" xfId="37772"/>
    <cellStyle name="Notas 2 7 2 2 24 2" xfId="34001"/>
    <cellStyle name="Notas 2 7 2 2 25" xfId="44774"/>
    <cellStyle name="Notas 2 7 2 2 25 2" xfId="31770"/>
    <cellStyle name="Notas 2 7 2 2 26" xfId="26748"/>
    <cellStyle name="Notas 2 7 2 2 26 2" xfId="19879"/>
    <cellStyle name="Notas 2 7 2 2 27" xfId="32065"/>
    <cellStyle name="Notas 2 7 2 2 27 2" xfId="51062"/>
    <cellStyle name="Notas 2 7 2 2 28" xfId="43106"/>
    <cellStyle name="Notas 2 7 2 2 28 2" xfId="18479"/>
    <cellStyle name="Notas 2 7 2 2 29" xfId="45733"/>
    <cellStyle name="Notas 2 7 2 2 29 2" xfId="23984"/>
    <cellStyle name="Notas 2 7 2 2 3" xfId="42521"/>
    <cellStyle name="Notas 2 7 2 2 3 2" xfId="9153"/>
    <cellStyle name="Notas 2 7 2 2 30" xfId="41051"/>
    <cellStyle name="Notas 2 7 2 2 4" xfId="26269"/>
    <cellStyle name="Notas 2 7 2 2 4 2" xfId="19115"/>
    <cellStyle name="Notas 2 7 2 2 5" xfId="10146"/>
    <cellStyle name="Notas 2 7 2 2 5 2" xfId="35433"/>
    <cellStyle name="Notas 2 7 2 2 6" xfId="26499"/>
    <cellStyle name="Notas 2 7 2 2 6 2" xfId="40628"/>
    <cellStyle name="Notas 2 7 2 2 7" xfId="29889"/>
    <cellStyle name="Notas 2 7 2 2 7 2" xfId="39316"/>
    <cellStyle name="Notas 2 7 2 2 8" xfId="38127"/>
    <cellStyle name="Notas 2 7 2 2 8 2" xfId="23089"/>
    <cellStyle name="Notas 2 7 2 2 9" xfId="43283"/>
    <cellStyle name="Notas 2 7 2 2 9 2" xfId="49297"/>
    <cellStyle name="Notas 2 7 2 20" xfId="34347"/>
    <cellStyle name="Notas 2 7 2 20 2" xfId="30269"/>
    <cellStyle name="Notas 2 7 2 21" xfId="10954"/>
    <cellStyle name="Notas 2 7 2 21 2" xfId="4612"/>
    <cellStyle name="Notas 2 7 2 22" xfId="41701"/>
    <cellStyle name="Notas 2 7 2 22 2" xfId="49894"/>
    <cellStyle name="Notas 2 7 2 23" xfId="16291"/>
    <cellStyle name="Notas 2 7 2 23 2" xfId="19850"/>
    <cellStyle name="Notas 2 7 2 24" xfId="23699"/>
    <cellStyle name="Notas 2 7 2 24 2" xfId="26200"/>
    <cellStyle name="Notas 2 7 2 25" xfId="38625"/>
    <cellStyle name="Notas 2 7 2 25 2" xfId="37885"/>
    <cellStyle name="Notas 2 7 2 26" xfId="24519"/>
    <cellStyle name="Notas 2 7 2 26 2" xfId="47872"/>
    <cellStyle name="Notas 2 7 2 27" xfId="42550"/>
    <cellStyle name="Notas 2 7 2 27 2" xfId="12168"/>
    <cellStyle name="Notas 2 7 2 28" xfId="22174"/>
    <cellStyle name="Notas 2 7 2 28 2" xfId="29716"/>
    <cellStyle name="Notas 2 7 2 29" xfId="23059"/>
    <cellStyle name="Notas 2 7 2 29 2" xfId="30173"/>
    <cellStyle name="Notas 2 7 2 3" xfId="25832"/>
    <cellStyle name="Notas 2 7 2 3 2" xfId="14606"/>
    <cellStyle name="Notas 2 7 2 30" xfId="46216"/>
    <cellStyle name="Notas 2 7 2 30 2" xfId="19587"/>
    <cellStyle name="Notas 2 7 2 31" xfId="26412"/>
    <cellStyle name="Notas 2 7 2 4" xfId="26781"/>
    <cellStyle name="Notas 2 7 2 4 2" xfId="6427"/>
    <cellStyle name="Notas 2 7 2 5" xfId="41021"/>
    <cellStyle name="Notas 2 7 2 5 2" xfId="33409"/>
    <cellStyle name="Notas 2 7 2 6" xfId="45491"/>
    <cellStyle name="Notas 2 7 2 6 2" xfId="41758"/>
    <cellStyle name="Notas 2 7 2 7" xfId="15269"/>
    <cellStyle name="Notas 2 7 2 7 2" xfId="52305"/>
    <cellStyle name="Notas 2 7 2 8" xfId="21762"/>
    <cellStyle name="Notas 2 7 2 8 2" xfId="43049"/>
    <cellStyle name="Notas 2 7 2 9" xfId="38836"/>
    <cellStyle name="Notas 2 7 2 9 2" xfId="32145"/>
    <cellStyle name="Notas 2 7 20" xfId="36183"/>
    <cellStyle name="Notas 2 7 20 2" xfId="29245"/>
    <cellStyle name="Notas 2 7 21" xfId="22726"/>
    <cellStyle name="Notas 2 7 21 2" xfId="13266"/>
    <cellStyle name="Notas 2 7 22" xfId="8358"/>
    <cellStyle name="Notas 2 7 22 2" xfId="45840"/>
    <cellStyle name="Notas 2 7 23" xfId="21989"/>
    <cellStyle name="Notas 2 7 23 2" xfId="23418"/>
    <cellStyle name="Notas 2 7 24" xfId="45239"/>
    <cellStyle name="Notas 2 7 24 2" xfId="12606"/>
    <cellStyle name="Notas 2 7 25" xfId="29573"/>
    <cellStyle name="Notas 2 7 25 2" xfId="48489"/>
    <cellStyle name="Notas 2 7 26" xfId="44666"/>
    <cellStyle name="Notas 2 7 26 2" xfId="16994"/>
    <cellStyle name="Notas 2 7 27" xfId="9844"/>
    <cellStyle name="Notas 2 7 27 2" xfId="30031"/>
    <cellStyle name="Notas 2 7 28" xfId="31234"/>
    <cellStyle name="Notas 2 7 28 2" xfId="41046"/>
    <cellStyle name="Notas 2 7 29" xfId="48164"/>
    <cellStyle name="Notas 2 7 29 2" xfId="52674"/>
    <cellStyle name="Notas 2 7 3" xfId="3305"/>
    <cellStyle name="Notas 2 7 3 10" xfId="36892"/>
    <cellStyle name="Notas 2 7 3 10 2" xfId="15619"/>
    <cellStyle name="Notas 2 7 3 11" xfId="41764"/>
    <cellStyle name="Notas 2 7 3 11 2" xfId="33534"/>
    <cellStyle name="Notas 2 7 3 12" xfId="28842"/>
    <cellStyle name="Notas 2 7 3 12 2" xfId="26565"/>
    <cellStyle name="Notas 2 7 3 13" xfId="43356"/>
    <cellStyle name="Notas 2 7 3 13 2" xfId="47344"/>
    <cellStyle name="Notas 2 7 3 14" xfId="21804"/>
    <cellStyle name="Notas 2 7 3 14 2" xfId="42436"/>
    <cellStyle name="Notas 2 7 3 15" xfId="35179"/>
    <cellStyle name="Notas 2 7 3 15 2" xfId="10875"/>
    <cellStyle name="Notas 2 7 3 16" xfId="17092"/>
    <cellStyle name="Notas 2 7 3 16 2" xfId="8491"/>
    <cellStyle name="Notas 2 7 3 17" xfId="39398"/>
    <cellStyle name="Notas 2 7 3 17 2" xfId="629"/>
    <cellStyle name="Notas 2 7 3 18" xfId="11669"/>
    <cellStyle name="Notas 2 7 3 18 2" xfId="44757"/>
    <cellStyle name="Notas 2 7 3 19" xfId="23084"/>
    <cellStyle name="Notas 2 7 3 19 2" xfId="31043"/>
    <cellStyle name="Notas 2 7 3 2" xfId="4103"/>
    <cellStyle name="Notas 2 7 3 2 2" xfId="21760"/>
    <cellStyle name="Notas 2 7 3 20" xfId="22683"/>
    <cellStyle name="Notas 2 7 3 20 2" xfId="14087"/>
    <cellStyle name="Notas 2 7 3 21" xfId="23063"/>
    <cellStyle name="Notas 2 7 3 21 2" xfId="30117"/>
    <cellStyle name="Notas 2 7 3 22" xfId="41399"/>
    <cellStyle name="Notas 2 7 3 22 2" xfId="9735"/>
    <cellStyle name="Notas 2 7 3 23" xfId="41400"/>
    <cellStyle name="Notas 2 7 3 23 2" xfId="16222"/>
    <cellStyle name="Notas 2 7 3 24" xfId="14827"/>
    <cellStyle name="Notas 2 7 3 24 2" xfId="36343"/>
    <cellStyle name="Notas 2 7 3 25" xfId="21121"/>
    <cellStyle name="Notas 2 7 3 25 2" xfId="50764"/>
    <cellStyle name="Notas 2 7 3 26" xfId="43710"/>
    <cellStyle name="Notas 2 7 3 26 2" xfId="3959"/>
    <cellStyle name="Notas 2 7 3 27" xfId="12880"/>
    <cellStyle name="Notas 2 7 3 27 2" xfId="36201"/>
    <cellStyle name="Notas 2 7 3 28" xfId="51394"/>
    <cellStyle name="Notas 2 7 3 28 2" xfId="1122"/>
    <cellStyle name="Notas 2 7 3 29" xfId="392"/>
    <cellStyle name="Notas 2 7 3 29 2" xfId="36711"/>
    <cellStyle name="Notas 2 7 3 3" xfId="18672"/>
    <cellStyle name="Notas 2 7 3 3 2" xfId="26588"/>
    <cellStyle name="Notas 2 7 3 30" xfId="18590"/>
    <cellStyle name="Notas 2 7 3 4" xfId="19424"/>
    <cellStyle name="Notas 2 7 3 4 2" xfId="19832"/>
    <cellStyle name="Notas 2 7 3 5" xfId="41246"/>
    <cellStyle name="Notas 2 7 3 5 2" xfId="17758"/>
    <cellStyle name="Notas 2 7 3 6" xfId="6645"/>
    <cellStyle name="Notas 2 7 3 6 2" xfId="36074"/>
    <cellStyle name="Notas 2 7 3 7" xfId="4124"/>
    <cellStyle name="Notas 2 7 3 7 2" xfId="18975"/>
    <cellStyle name="Notas 2 7 3 8" xfId="50276"/>
    <cellStyle name="Notas 2 7 3 8 2" xfId="39078"/>
    <cellStyle name="Notas 2 7 3 9" xfId="32052"/>
    <cellStyle name="Notas 2 7 3 9 2" xfId="20724"/>
    <cellStyle name="Notas 2 7 30" xfId="4121"/>
    <cellStyle name="Notas 2 7 30 2" xfId="46002"/>
    <cellStyle name="Notas 2 7 31" xfId="11645"/>
    <cellStyle name="Notas 2 7 31 2" xfId="12709"/>
    <cellStyle name="Notas 2 7 32" xfId="13259"/>
    <cellStyle name="Notas 2 7 32 2" xfId="4310"/>
    <cellStyle name="Notas 2 7 33" xfId="39042"/>
    <cellStyle name="Notas 2 7 33 2" xfId="211"/>
    <cellStyle name="Notas 2 7 34" xfId="46202"/>
    <cellStyle name="Notas 2 7 4" xfId="11448"/>
    <cellStyle name="Notas 2 7 4 2" xfId="30750"/>
    <cellStyle name="Notas 2 7 5" xfId="11725"/>
    <cellStyle name="Notas 2 7 5 2" xfId="29111"/>
    <cellStyle name="Notas 2 7 6" xfId="47276"/>
    <cellStyle name="Notas 2 7 6 2" xfId="20093"/>
    <cellStyle name="Notas 2 7 7" xfId="17966"/>
    <cellStyle name="Notas 2 7 7 2" xfId="40669"/>
    <cellStyle name="Notas 2 7 8" xfId="29649"/>
    <cellStyle name="Notas 2 7 8 2" xfId="24957"/>
    <cellStyle name="Notas 2 7 9" xfId="43971"/>
    <cellStyle name="Notas 2 7 9 2" xfId="29231"/>
    <cellStyle name="Notas 2 8" xfId="28561"/>
    <cellStyle name="Notas 2 8 10" xfId="4831"/>
    <cellStyle name="Notas 2 8 10 2" xfId="40243"/>
    <cellStyle name="Notas 2 8 11" xfId="11038"/>
    <cellStyle name="Notas 2 8 11 2" xfId="20625"/>
    <cellStyle name="Notas 2 8 12" xfId="49114"/>
    <cellStyle name="Notas 2 8 12 2" xfId="49014"/>
    <cellStyle name="Notas 2 8 13" xfId="6211"/>
    <cellStyle name="Notas 2 8 13 2" xfId="30372"/>
    <cellStyle name="Notas 2 8 14" xfId="17797"/>
    <cellStyle name="Notas 2 8 14 2" xfId="23765"/>
    <cellStyle name="Notas 2 8 15" xfId="53127"/>
    <cellStyle name="Notas 2 8 15 2" xfId="3782"/>
    <cellStyle name="Notas 2 8 16" xfId="43899"/>
    <cellStyle name="Notas 2 8 16 2" xfId="4813"/>
    <cellStyle name="Notas 2 8 17" xfId="20725"/>
    <cellStyle name="Notas 2 8 17 2" xfId="43499"/>
    <cellStyle name="Notas 2 8 18" xfId="38323"/>
    <cellStyle name="Notas 2 8 18 2" xfId="2296"/>
    <cellStyle name="Notas 2 8 19" xfId="7142"/>
    <cellStyle name="Notas 2 8 19 2" xfId="44047"/>
    <cellStyle name="Notas 2 8 2" xfId="47809"/>
    <cellStyle name="Notas 2 8 2 10" xfId="13093"/>
    <cellStyle name="Notas 2 8 2 10 2" xfId="35076"/>
    <cellStyle name="Notas 2 8 2 11" xfId="31625"/>
    <cellStyle name="Notas 2 8 2 11 2" xfId="17133"/>
    <cellStyle name="Notas 2 8 2 12" xfId="19585"/>
    <cellStyle name="Notas 2 8 2 12 2" xfId="35587"/>
    <cellStyle name="Notas 2 8 2 13" xfId="21769"/>
    <cellStyle name="Notas 2 8 2 13 2" xfId="15285"/>
    <cellStyle name="Notas 2 8 2 14" xfId="38019"/>
    <cellStyle name="Notas 2 8 2 14 2" xfId="19710"/>
    <cellStyle name="Notas 2 8 2 15" xfId="51156"/>
    <cellStyle name="Notas 2 8 2 15 2" xfId="1186"/>
    <cellStyle name="Notas 2 8 2 16" xfId="12610"/>
    <cellStyle name="Notas 2 8 2 16 2" xfId="46709"/>
    <cellStyle name="Notas 2 8 2 17" xfId="43566"/>
    <cellStyle name="Notas 2 8 2 17 2" xfId="38494"/>
    <cellStyle name="Notas 2 8 2 18" xfId="2194"/>
    <cellStyle name="Notas 2 8 2 18 2" xfId="36896"/>
    <cellStyle name="Notas 2 8 2 19" xfId="11496"/>
    <cellStyle name="Notas 2 8 2 19 2" xfId="47015"/>
    <cellStyle name="Notas 2 8 2 2" xfId="37762"/>
    <cellStyle name="Notas 2 8 2 2 10" xfId="10865"/>
    <cellStyle name="Notas 2 8 2 2 10 2" xfId="8336"/>
    <cellStyle name="Notas 2 8 2 2 11" xfId="45380"/>
    <cellStyle name="Notas 2 8 2 2 11 2" xfId="8909"/>
    <cellStyle name="Notas 2 8 2 2 12" xfId="20001"/>
    <cellStyle name="Notas 2 8 2 2 12 2" xfId="1006"/>
    <cellStyle name="Notas 2 8 2 2 13" xfId="22798"/>
    <cellStyle name="Notas 2 8 2 2 13 2" xfId="11670"/>
    <cellStyle name="Notas 2 8 2 2 14" xfId="14300"/>
    <cellStyle name="Notas 2 8 2 2 14 2" xfId="16523"/>
    <cellStyle name="Notas 2 8 2 2 15" xfId="1145"/>
    <cellStyle name="Notas 2 8 2 2 15 2" xfId="31413"/>
    <cellStyle name="Notas 2 8 2 2 16" xfId="10823"/>
    <cellStyle name="Notas 2 8 2 2 16 2" xfId="48246"/>
    <cellStyle name="Notas 2 8 2 2 17" xfId="38543"/>
    <cellStyle name="Notas 2 8 2 2 17 2" xfId="9230"/>
    <cellStyle name="Notas 2 8 2 2 18" xfId="23971"/>
    <cellStyle name="Notas 2 8 2 2 18 2" xfId="9536"/>
    <cellStyle name="Notas 2 8 2 2 19" xfId="27621"/>
    <cellStyle name="Notas 2 8 2 2 19 2" xfId="21209"/>
    <cellStyle name="Notas 2 8 2 2 2" xfId="26942"/>
    <cellStyle name="Notas 2 8 2 2 2 2" xfId="45106"/>
    <cellStyle name="Notas 2 8 2 2 20" xfId="50062"/>
    <cellStyle name="Notas 2 8 2 2 20 2" xfId="13351"/>
    <cellStyle name="Notas 2 8 2 2 21" xfId="33397"/>
    <cellStyle name="Notas 2 8 2 2 21 2" xfId="24188"/>
    <cellStyle name="Notas 2 8 2 2 22" xfId="1317"/>
    <cellStyle name="Notas 2 8 2 2 22 2" xfId="21983"/>
    <cellStyle name="Notas 2 8 2 2 23" xfId="23006"/>
    <cellStyle name="Notas 2 8 2 2 23 2" xfId="51007"/>
    <cellStyle name="Notas 2 8 2 2 24" xfId="21819"/>
    <cellStyle name="Notas 2 8 2 2 24 2" xfId="53046"/>
    <cellStyle name="Notas 2 8 2 2 25" xfId="13942"/>
    <cellStyle name="Notas 2 8 2 2 25 2" xfId="49397"/>
    <cellStyle name="Notas 2 8 2 2 26" xfId="17877"/>
    <cellStyle name="Notas 2 8 2 2 26 2" xfId="45161"/>
    <cellStyle name="Notas 2 8 2 2 27" xfId="41272"/>
    <cellStyle name="Notas 2 8 2 2 27 2" xfId="46080"/>
    <cellStyle name="Notas 2 8 2 2 28" xfId="7717"/>
    <cellStyle name="Notas 2 8 2 2 28 2" xfId="26202"/>
    <cellStyle name="Notas 2 8 2 2 29" xfId="3920"/>
    <cellStyle name="Notas 2 8 2 2 29 2" xfId="28583"/>
    <cellStyle name="Notas 2 8 2 2 3" xfId="51659"/>
    <cellStyle name="Notas 2 8 2 2 3 2" xfId="35237"/>
    <cellStyle name="Notas 2 8 2 2 30" xfId="45036"/>
    <cellStyle name="Notas 2 8 2 2 4" xfId="2193"/>
    <cellStyle name="Notas 2 8 2 2 4 2" xfId="8094"/>
    <cellStyle name="Notas 2 8 2 2 5" xfId="4753"/>
    <cellStyle name="Notas 2 8 2 2 5 2" xfId="44191"/>
    <cellStyle name="Notas 2 8 2 2 6" xfId="46082"/>
    <cellStyle name="Notas 2 8 2 2 6 2" xfId="50194"/>
    <cellStyle name="Notas 2 8 2 2 7" xfId="8905"/>
    <cellStyle name="Notas 2 8 2 2 7 2" xfId="9876"/>
    <cellStyle name="Notas 2 8 2 2 8" xfId="48280"/>
    <cellStyle name="Notas 2 8 2 2 8 2" xfId="11735"/>
    <cellStyle name="Notas 2 8 2 2 9" xfId="16987"/>
    <cellStyle name="Notas 2 8 2 2 9 2" xfId="52982"/>
    <cellStyle name="Notas 2 8 2 20" xfId="17804"/>
    <cellStyle name="Notas 2 8 2 20 2" xfId="12272"/>
    <cellStyle name="Notas 2 8 2 21" xfId="1302"/>
    <cellStyle name="Notas 2 8 2 21 2" xfId="10607"/>
    <cellStyle name="Notas 2 8 2 22" xfId="22771"/>
    <cellStyle name="Notas 2 8 2 22 2" xfId="25886"/>
    <cellStyle name="Notas 2 8 2 23" xfId="17286"/>
    <cellStyle name="Notas 2 8 2 23 2" xfId="38320"/>
    <cellStyle name="Notas 2 8 2 24" xfId="20764"/>
    <cellStyle name="Notas 2 8 2 24 2" xfId="12871"/>
    <cellStyle name="Notas 2 8 2 25" xfId="38356"/>
    <cellStyle name="Notas 2 8 2 25 2" xfId="15577"/>
    <cellStyle name="Notas 2 8 2 26" xfId="40159"/>
    <cellStyle name="Notas 2 8 2 26 2" xfId="51912"/>
    <cellStyle name="Notas 2 8 2 27" xfId="28488"/>
    <cellStyle name="Notas 2 8 2 27 2" xfId="46940"/>
    <cellStyle name="Notas 2 8 2 28" xfId="1799"/>
    <cellStyle name="Notas 2 8 2 28 2" xfId="7487"/>
    <cellStyle name="Notas 2 8 2 29" xfId="45368"/>
    <cellStyle name="Notas 2 8 2 29 2" xfId="36525"/>
    <cellStyle name="Notas 2 8 2 3" xfId="21243"/>
    <cellStyle name="Notas 2 8 2 3 2" xfId="50345"/>
    <cellStyle name="Notas 2 8 2 30" xfId="5154"/>
    <cellStyle name="Notas 2 8 2 30 2" xfId="2717"/>
    <cellStyle name="Notas 2 8 2 31" xfId="16940"/>
    <cellStyle name="Notas 2 8 2 4" xfId="17636"/>
    <cellStyle name="Notas 2 8 2 4 2" xfId="27919"/>
    <cellStyle name="Notas 2 8 2 5" xfId="46250"/>
    <cellStyle name="Notas 2 8 2 5 2" xfId="12097"/>
    <cellStyle name="Notas 2 8 2 6" xfId="35580"/>
    <cellStyle name="Notas 2 8 2 6 2" xfId="28619"/>
    <cellStyle name="Notas 2 8 2 7" xfId="36516"/>
    <cellStyle name="Notas 2 8 2 7 2" xfId="28107"/>
    <cellStyle name="Notas 2 8 2 8" xfId="22987"/>
    <cellStyle name="Notas 2 8 2 8 2" xfId="32381"/>
    <cellStyle name="Notas 2 8 2 9" xfId="41798"/>
    <cellStyle name="Notas 2 8 2 9 2" xfId="29473"/>
    <cellStyle name="Notas 2 8 20" xfId="46468"/>
    <cellStyle name="Notas 2 8 20 2" xfId="1603"/>
    <cellStyle name="Notas 2 8 21" xfId="48135"/>
    <cellStyle name="Notas 2 8 21 2" xfId="4036"/>
    <cellStyle name="Notas 2 8 22" xfId="41041"/>
    <cellStyle name="Notas 2 8 22 2" xfId="31248"/>
    <cellStyle name="Notas 2 8 23" xfId="39235"/>
    <cellStyle name="Notas 2 8 23 2" xfId="20331"/>
    <cellStyle name="Notas 2 8 24" xfId="24303"/>
    <cellStyle name="Notas 2 8 24 2" xfId="41541"/>
    <cellStyle name="Notas 2 8 25" xfId="309"/>
    <cellStyle name="Notas 2 8 25 2" xfId="38730"/>
    <cellStyle name="Notas 2 8 26" xfId="24325"/>
    <cellStyle name="Notas 2 8 26 2" xfId="43272"/>
    <cellStyle name="Notas 2 8 27" xfId="38885"/>
    <cellStyle name="Notas 2 8 27 2" xfId="12313"/>
    <cellStyle name="Notas 2 8 28" xfId="48326"/>
    <cellStyle name="Notas 2 8 28 2" xfId="49684"/>
    <cellStyle name="Notas 2 8 29" xfId="13922"/>
    <cellStyle name="Notas 2 8 29 2" xfId="45248"/>
    <cellStyle name="Notas 2 8 3" xfId="39885"/>
    <cellStyle name="Notas 2 8 3 10" xfId="10575"/>
    <cellStyle name="Notas 2 8 3 10 2" xfId="31281"/>
    <cellStyle name="Notas 2 8 3 11" xfId="7134"/>
    <cellStyle name="Notas 2 8 3 11 2" xfId="4464"/>
    <cellStyle name="Notas 2 8 3 12" xfId="50689"/>
    <cellStyle name="Notas 2 8 3 12 2" xfId="26450"/>
    <cellStyle name="Notas 2 8 3 13" xfId="11344"/>
    <cellStyle name="Notas 2 8 3 13 2" xfId="11623"/>
    <cellStyle name="Notas 2 8 3 14" xfId="38486"/>
    <cellStyle name="Notas 2 8 3 14 2" xfId="40849"/>
    <cellStyle name="Notas 2 8 3 15" xfId="28179"/>
    <cellStyle name="Notas 2 8 3 15 2" xfId="43573"/>
    <cellStyle name="Notas 2 8 3 16" xfId="12861"/>
    <cellStyle name="Notas 2 8 3 16 2" xfId="647"/>
    <cellStyle name="Notas 2 8 3 17" xfId="45305"/>
    <cellStyle name="Notas 2 8 3 17 2" xfId="52315"/>
    <cellStyle name="Notas 2 8 3 18" xfId="19987"/>
    <cellStyle name="Notas 2 8 3 18 2" xfId="36611"/>
    <cellStyle name="Notas 2 8 3 19" xfId="13889"/>
    <cellStyle name="Notas 2 8 3 19 2" xfId="34476"/>
    <cellStyle name="Notas 2 8 3 2" xfId="23504"/>
    <cellStyle name="Notas 2 8 3 2 2" xfId="4805"/>
    <cellStyle name="Notas 2 8 3 20" xfId="44022"/>
    <cellStyle name="Notas 2 8 3 20 2" xfId="42785"/>
    <cellStyle name="Notas 2 8 3 21" xfId="39679"/>
    <cellStyle name="Notas 2 8 3 21 2" xfId="28403"/>
    <cellStyle name="Notas 2 8 3 22" xfId="27598"/>
    <cellStyle name="Notas 2 8 3 22 2" xfId="26864"/>
    <cellStyle name="Notas 2 8 3 23" xfId="33643"/>
    <cellStyle name="Notas 2 8 3 23 2" xfId="892"/>
    <cellStyle name="Notas 2 8 3 24" xfId="39911"/>
    <cellStyle name="Notas 2 8 3 24 2" xfId="35234"/>
    <cellStyle name="Notas 2 8 3 25" xfId="52107"/>
    <cellStyle name="Notas 2 8 3 25 2" xfId="19126"/>
    <cellStyle name="Notas 2 8 3 26" xfId="29144"/>
    <cellStyle name="Notas 2 8 3 26 2" xfId="38624"/>
    <cellStyle name="Notas 2 8 3 27" xfId="3007"/>
    <cellStyle name="Notas 2 8 3 27 2" xfId="52427"/>
    <cellStyle name="Notas 2 8 3 28" xfId="51208"/>
    <cellStyle name="Notas 2 8 3 28 2" xfId="5438"/>
    <cellStyle name="Notas 2 8 3 29" xfId="21615"/>
    <cellStyle name="Notas 2 8 3 29 2" xfId="11759"/>
    <cellStyle name="Notas 2 8 3 3" xfId="42110"/>
    <cellStyle name="Notas 2 8 3 3 2" xfId="45617"/>
    <cellStyle name="Notas 2 8 3 30" xfId="51372"/>
    <cellStyle name="Notas 2 8 3 4" xfId="30011"/>
    <cellStyle name="Notas 2 8 3 4 2" xfId="15324"/>
    <cellStyle name="Notas 2 8 3 5" xfId="42011"/>
    <cellStyle name="Notas 2 8 3 5 2" xfId="10288"/>
    <cellStyle name="Notas 2 8 3 6" xfId="4571"/>
    <cellStyle name="Notas 2 8 3 6 2" xfId="38352"/>
    <cellStyle name="Notas 2 8 3 7" xfId="28396"/>
    <cellStyle name="Notas 2 8 3 7 2" xfId="10217"/>
    <cellStyle name="Notas 2 8 3 8" xfId="29727"/>
    <cellStyle name="Notas 2 8 3 8 2" xfId="25567"/>
    <cellStyle name="Notas 2 8 3 9" xfId="29000"/>
    <cellStyle name="Notas 2 8 3 9 2" xfId="13106"/>
    <cellStyle name="Notas 2 8 30" xfId="22829"/>
    <cellStyle name="Notas 2 8 30 2" xfId="49245"/>
    <cellStyle name="Notas 2 8 31" xfId="31599"/>
    <cellStyle name="Notas 2 8 31 2" xfId="42036"/>
    <cellStyle name="Notas 2 8 32" xfId="18609"/>
    <cellStyle name="Notas 2 8 4" xfId="13315"/>
    <cellStyle name="Notas 2 8 4 2" xfId="52662"/>
    <cellStyle name="Notas 2 8 5" xfId="47841"/>
    <cellStyle name="Notas 2 8 5 2" xfId="4479"/>
    <cellStyle name="Notas 2 8 6" xfId="52277"/>
    <cellStyle name="Notas 2 8 6 2" xfId="48775"/>
    <cellStyle name="Notas 2 8 7" xfId="2131"/>
    <cellStyle name="Notas 2 8 7 2" xfId="41527"/>
    <cellStyle name="Notas 2 8 8" xfId="4470"/>
    <cellStyle name="Notas 2 8 8 2" xfId="30233"/>
    <cellStyle name="Notas 2 8 9" xfId="25321"/>
    <cellStyle name="Notas 2 8 9 2" xfId="27052"/>
    <cellStyle name="Notas 2 9" xfId="4338"/>
    <cellStyle name="Notas 2 9 10" xfId="40458"/>
    <cellStyle name="Notas 2 9 10 2" xfId="38516"/>
    <cellStyle name="Notas 2 9 11" xfId="15818"/>
    <cellStyle name="Notas 2 9 11 2" xfId="22860"/>
    <cellStyle name="Notas 2 9 12" xfId="10928"/>
    <cellStyle name="Notas 2 9 12 2" xfId="31080"/>
    <cellStyle name="Notas 2 9 13" xfId="10578"/>
    <cellStyle name="Notas 2 9 13 2" xfId="12721"/>
    <cellStyle name="Notas 2 9 14" xfId="44584"/>
    <cellStyle name="Notas 2 9 14 2" xfId="28290"/>
    <cellStyle name="Notas 2 9 15" xfId="2317"/>
    <cellStyle name="Notas 2 9 15 2" xfId="15288"/>
    <cellStyle name="Notas 2 9 16" xfId="15196"/>
    <cellStyle name="Notas 2 9 16 2" xfId="17065"/>
    <cellStyle name="Notas 2 9 17" xfId="4330"/>
    <cellStyle name="Notas 2 9 17 2" xfId="15052"/>
    <cellStyle name="Notas 2 9 18" xfId="31364"/>
    <cellStyle name="Notas 2 9 18 2" xfId="157"/>
    <cellStyle name="Notas 2 9 19" xfId="15332"/>
    <cellStyle name="Notas 2 9 19 2" xfId="11804"/>
    <cellStyle name="Notas 2 9 2" xfId="5410"/>
    <cellStyle name="Notas 2 9 2 10" xfId="9528"/>
    <cellStyle name="Notas 2 9 2 10 2" xfId="24956"/>
    <cellStyle name="Notas 2 9 2 11" xfId="23370"/>
    <cellStyle name="Notas 2 9 2 11 2" xfId="43402"/>
    <cellStyle name="Notas 2 9 2 12" xfId="1381"/>
    <cellStyle name="Notas 2 9 2 12 2" xfId="49234"/>
    <cellStyle name="Notas 2 9 2 13" xfId="36626"/>
    <cellStyle name="Notas 2 9 2 13 2" xfId="48015"/>
    <cellStyle name="Notas 2 9 2 14" xfId="11090"/>
    <cellStyle name="Notas 2 9 2 14 2" xfId="27542"/>
    <cellStyle name="Notas 2 9 2 15" xfId="18228"/>
    <cellStyle name="Notas 2 9 2 15 2" xfId="28957"/>
    <cellStyle name="Notas 2 9 2 16" xfId="11688"/>
    <cellStyle name="Notas 2 9 2 16 2" xfId="5499"/>
    <cellStyle name="Notas 2 9 2 17" xfId="28697"/>
    <cellStyle name="Notas 2 9 2 17 2" xfId="25566"/>
    <cellStyle name="Notas 2 9 2 18" xfId="4823"/>
    <cellStyle name="Notas 2 9 2 18 2" xfId="16475"/>
    <cellStyle name="Notas 2 9 2 19" xfId="1947"/>
    <cellStyle name="Notas 2 9 2 19 2" xfId="33141"/>
    <cellStyle name="Notas 2 9 2 2" xfId="3630"/>
    <cellStyle name="Notas 2 9 2 2 2" xfId="828"/>
    <cellStyle name="Notas 2 9 2 20" xfId="10841"/>
    <cellStyle name="Notas 2 9 2 20 2" xfId="38772"/>
    <cellStyle name="Notas 2 9 2 21" xfId="12588"/>
    <cellStyle name="Notas 2 9 2 21 2" xfId="8383"/>
    <cellStyle name="Notas 2 9 2 22" xfId="53212"/>
    <cellStyle name="Notas 2 9 2 22 2" xfId="9433"/>
    <cellStyle name="Notas 2 9 2 23" xfId="23368"/>
    <cellStyle name="Notas 2 9 2 23 2" xfId="20365"/>
    <cellStyle name="Notas 2 9 2 24" xfId="6113"/>
    <cellStyle name="Notas 2 9 2 24 2" xfId="41865"/>
    <cellStyle name="Notas 2 9 2 25" xfId="17931"/>
    <cellStyle name="Notas 2 9 2 25 2" xfId="8005"/>
    <cellStyle name="Notas 2 9 2 26" xfId="19218"/>
    <cellStyle name="Notas 2 9 2 26 2" xfId="39066"/>
    <cellStyle name="Notas 2 9 2 27" xfId="24460"/>
    <cellStyle name="Notas 2 9 2 27 2" xfId="47943"/>
    <cellStyle name="Notas 2 9 2 28" xfId="26906"/>
    <cellStyle name="Notas 2 9 2 28 2" xfId="15991"/>
    <cellStyle name="Notas 2 9 2 29" xfId="6859"/>
    <cellStyle name="Notas 2 9 2 29 2" xfId="21684"/>
    <cellStyle name="Notas 2 9 2 3" xfId="43004"/>
    <cellStyle name="Notas 2 9 2 3 2" xfId="45456"/>
    <cellStyle name="Notas 2 9 2 30" xfId="35622"/>
    <cellStyle name="Notas 2 9 2 4" xfId="24251"/>
    <cellStyle name="Notas 2 9 2 4 2" xfId="33337"/>
    <cellStyle name="Notas 2 9 2 5" xfId="8833"/>
    <cellStyle name="Notas 2 9 2 5 2" xfId="19614"/>
    <cellStyle name="Notas 2 9 2 6" xfId="4237"/>
    <cellStyle name="Notas 2 9 2 6 2" xfId="9650"/>
    <cellStyle name="Notas 2 9 2 7" xfId="49077"/>
    <cellStyle name="Notas 2 9 2 7 2" xfId="7749"/>
    <cellStyle name="Notas 2 9 2 8" xfId="24973"/>
    <cellStyle name="Notas 2 9 2 8 2" xfId="47777"/>
    <cellStyle name="Notas 2 9 2 9" xfId="25713"/>
    <cellStyle name="Notas 2 9 2 9 2" xfId="35773"/>
    <cellStyle name="Notas 2 9 20" xfId="8448"/>
    <cellStyle name="Notas 2 9 20 2" xfId="44477"/>
    <cellStyle name="Notas 2 9 21" xfId="5096"/>
    <cellStyle name="Notas 2 9 21 2" xfId="6895"/>
    <cellStyle name="Notas 2 9 22" xfId="47408"/>
    <cellStyle name="Notas 2 9 22 2" xfId="30050"/>
    <cellStyle name="Notas 2 9 23" xfId="3728"/>
    <cellStyle name="Notas 2 9 23 2" xfId="12451"/>
    <cellStyle name="Notas 2 9 24" xfId="27082"/>
    <cellStyle name="Notas 2 9 24 2" xfId="19147"/>
    <cellStyle name="Notas 2 9 25" xfId="20530"/>
    <cellStyle name="Notas 2 9 25 2" xfId="45899"/>
    <cellStyle name="Notas 2 9 26" xfId="7652"/>
    <cellStyle name="Notas 2 9 26 2" xfId="52755"/>
    <cellStyle name="Notas 2 9 27" xfId="14293"/>
    <cellStyle name="Notas 2 9 27 2" xfId="48558"/>
    <cellStyle name="Notas 2 9 28" xfId="43737"/>
    <cellStyle name="Notas 2 9 28 2" xfId="17325"/>
    <cellStyle name="Notas 2 9 29" xfId="9196"/>
    <cellStyle name="Notas 2 9 29 2" xfId="52576"/>
    <cellStyle name="Notas 2 9 3" xfId="49511"/>
    <cellStyle name="Notas 2 9 3 2" xfId="10581"/>
    <cellStyle name="Notas 2 9 30" xfId="27046"/>
    <cellStyle name="Notas 2 9 30 2" xfId="52304"/>
    <cellStyle name="Notas 2 9 31" xfId="38634"/>
    <cellStyle name="Notas 2 9 4" xfId="33549"/>
    <cellStyle name="Notas 2 9 4 2" xfId="6728"/>
    <cellStyle name="Notas 2 9 5" xfId="22754"/>
    <cellStyle name="Notas 2 9 5 2" xfId="22166"/>
    <cellStyle name="Notas 2 9 6" xfId="9539"/>
    <cellStyle name="Notas 2 9 6 2" xfId="21952"/>
    <cellStyle name="Notas 2 9 7" xfId="19224"/>
    <cellStyle name="Notas 2 9 7 2" xfId="30315"/>
    <cellStyle name="Notas 2 9 8" xfId="22062"/>
    <cellStyle name="Notas 2 9 8 2" xfId="18948"/>
    <cellStyle name="Notas 2 9 9" xfId="43946"/>
    <cellStyle name="Notas 2 9 9 2" xfId="19728"/>
    <cellStyle name="Notas 2_Penasquito - Sulphide" xfId="14843"/>
    <cellStyle name="Notas 20" xfId="43883"/>
    <cellStyle name="Notas 20 2" xfId="27931"/>
    <cellStyle name="Notas 20 2 2" xfId="11589"/>
    <cellStyle name="Notas 20 3" xfId="32588"/>
    <cellStyle name="Notas 20 3 2" xfId="16069"/>
    <cellStyle name="Notas 20 4" xfId="49182"/>
    <cellStyle name="Notas 21" xfId="6742"/>
    <cellStyle name="Notas 21 2" xfId="6061"/>
    <cellStyle name="Notas 21 2 2" xfId="32889"/>
    <cellStyle name="Notas 21 3" xfId="14554"/>
    <cellStyle name="Notas 21 3 2" xfId="49308"/>
    <cellStyle name="Notas 21 4" xfId="46973"/>
    <cellStyle name="Notas 22" xfId="18081"/>
    <cellStyle name="Notas 22 2" xfId="11557"/>
    <cellStyle name="Notas 22 2 2" xfId="17001"/>
    <cellStyle name="Notas 22 3" xfId="46508"/>
    <cellStyle name="Notas 22 3 2" xfId="46802"/>
    <cellStyle name="Notas 22 4" xfId="27124"/>
    <cellStyle name="Notas 23" xfId="32984"/>
    <cellStyle name="Notas 23 2" xfId="52610"/>
    <cellStyle name="Notas 23 2 2" xfId="2085"/>
    <cellStyle name="Notas 23 3" xfId="2460"/>
    <cellStyle name="Notas 23 3 2" xfId="52740"/>
    <cellStyle name="Notas 23 4" xfId="50334"/>
    <cellStyle name="Notas 24" xfId="21547"/>
    <cellStyle name="Notas 24 2" xfId="43796"/>
    <cellStyle name="Notas 24 2 2" xfId="2376"/>
    <cellStyle name="Notas 24 3" xfId="40003"/>
    <cellStyle name="Notas 24 3 2" xfId="47666"/>
    <cellStyle name="Notas 24 4" xfId="39494"/>
    <cellStyle name="Notas 25" xfId="2483"/>
    <cellStyle name="Notas 25 2" xfId="28604"/>
    <cellStyle name="Notas 25 2 2" xfId="32396"/>
    <cellStyle name="Notas 25 3" xfId="8979"/>
    <cellStyle name="Notas 25 3 2" xfId="9957"/>
    <cellStyle name="Notas 25 4" xfId="44119"/>
    <cellStyle name="Notas 26" xfId="12315"/>
    <cellStyle name="Notas 26 2" xfId="4117"/>
    <cellStyle name="Notas 26 2 2" xfId="45015"/>
    <cellStyle name="Notas 26 3" xfId="42560"/>
    <cellStyle name="Notas 26 3 2" xfId="44533"/>
    <cellStyle name="Notas 26 4" xfId="2144"/>
    <cellStyle name="Notas 27" xfId="48700"/>
    <cellStyle name="Notas 27 2" xfId="14076"/>
    <cellStyle name="Notas 27 2 2" xfId="20556"/>
    <cellStyle name="Notas 27 3" xfId="41876"/>
    <cellStyle name="Notas 27 3 2" xfId="3781"/>
    <cellStyle name="Notas 27 4" xfId="25643"/>
    <cellStyle name="Notas 28" xfId="3470"/>
    <cellStyle name="Notas 28 2" xfId="12206"/>
    <cellStyle name="Notas 28 2 2" xfId="2077"/>
    <cellStyle name="Notas 28 3" xfId="41120"/>
    <cellStyle name="Notas 28 3 2" xfId="34936"/>
    <cellStyle name="Notas 28 4" xfId="35947"/>
    <cellStyle name="Notas 29" xfId="37877"/>
    <cellStyle name="Notas 29 2" xfId="21846"/>
    <cellStyle name="Notas 29 2 2" xfId="35836"/>
    <cellStyle name="Notas 29 3" xfId="49607"/>
    <cellStyle name="Notas 29 3 2" xfId="41001"/>
    <cellStyle name="Notas 29 4" xfId="5419"/>
    <cellStyle name="Notas 3" xfId="17471"/>
    <cellStyle name="Notas 3 10" xfId="4568"/>
    <cellStyle name="Notas 3 10 2" xfId="39443"/>
    <cellStyle name="Notas 3 10 2 2" xfId="13198"/>
    <cellStyle name="Notas 3 10 2 3" xfId="14949"/>
    <cellStyle name="Notas 3 10 3" xfId="51991"/>
    <cellStyle name="Notas 3 10 4" xfId="1518"/>
    <cellStyle name="Notas 3 11" xfId="20662"/>
    <cellStyle name="Notas 3 11 2" xfId="25516"/>
    <cellStyle name="Notas 3 11 2 2" xfId="19682"/>
    <cellStyle name="Notas 3 11 2 3" xfId="13278"/>
    <cellStyle name="Notas 3 11 3" xfId="24777"/>
    <cellStyle name="Notas 3 11 4" xfId="16532"/>
    <cellStyle name="Notas 3 12" xfId="13566"/>
    <cellStyle name="Notas 3 12 2" xfId="13607"/>
    <cellStyle name="Notas 3 12 2 2" xfId="51274"/>
    <cellStyle name="Notas 3 12 2 3" xfId="47065"/>
    <cellStyle name="Notas 3 12 3" xfId="17454"/>
    <cellStyle name="Notas 3 12 4" xfId="52556"/>
    <cellStyle name="Notas 3 13" xfId="10271"/>
    <cellStyle name="Notas 3 13 2" xfId="37860"/>
    <cellStyle name="Notas 3 13 2 2" xfId="5628"/>
    <cellStyle name="Notas 3 13 2 3" xfId="35271"/>
    <cellStyle name="Notas 3 13 3" xfId="35001"/>
    <cellStyle name="Notas 3 13 4" xfId="38551"/>
    <cellStyle name="Notas 3 14" xfId="44301"/>
    <cellStyle name="Notas 3 14 2" xfId="23252"/>
    <cellStyle name="Notas 3 14 2 2" xfId="51607"/>
    <cellStyle name="Notas 3 14 2 3" xfId="39251"/>
    <cellStyle name="Notas 3 14 3" xfId="48328"/>
    <cellStyle name="Notas 3 14 4" xfId="50745"/>
    <cellStyle name="Notas 3 15" xfId="14383"/>
    <cellStyle name="Notas 3 15 2" xfId="38415"/>
    <cellStyle name="Notas 3 15 2 2" xfId="24561"/>
    <cellStyle name="Notas 3 15 2 3" xfId="42444"/>
    <cellStyle name="Notas 3 15 3" xfId="27518"/>
    <cellStyle name="Notas 3 15 4" xfId="7039"/>
    <cellStyle name="Notas 3 16" xfId="37122"/>
    <cellStyle name="Notas 3 16 2" xfId="10354"/>
    <cellStyle name="Notas 3 16 2 2" xfId="25409"/>
    <cellStyle name="Notas 3 16 2 3" xfId="2452"/>
    <cellStyle name="Notas 3 16 3" xfId="45202"/>
    <cellStyle name="Notas 3 16 4" xfId="49851"/>
    <cellStyle name="Notas 3 17" xfId="17973"/>
    <cellStyle name="Notas 3 17 2" xfId="35887"/>
    <cellStyle name="Notas 3 17 2 2" xfId="4983"/>
    <cellStyle name="Notas 3 17 2 3" xfId="10482"/>
    <cellStyle name="Notas 3 17 3" xfId="32703"/>
    <cellStyle name="Notas 3 17 4" xfId="24644"/>
    <cellStyle name="Notas 3 18" xfId="20609"/>
    <cellStyle name="Notas 3 18 2" xfId="31526"/>
    <cellStyle name="Notas 3 18 2 2" xfId="23781"/>
    <cellStyle name="Notas 3 18 2 3" xfId="45474"/>
    <cellStyle name="Notas 3 18 3" xfId="37850"/>
    <cellStyle name="Notas 3 18 4" xfId="31229"/>
    <cellStyle name="Notas 3 19" xfId="14133"/>
    <cellStyle name="Notas 3 19 2" xfId="52396"/>
    <cellStyle name="Notas 3 19 2 2" xfId="32804"/>
    <cellStyle name="Notas 3 19 2 3" xfId="6977"/>
    <cellStyle name="Notas 3 19 3" xfId="52975"/>
    <cellStyle name="Notas 3 19 4" xfId="29769"/>
    <cellStyle name="Notas 3 2" xfId="48750"/>
    <cellStyle name="Notas 3 2 2" xfId="16374"/>
    <cellStyle name="Notas 3 2 2 2" xfId="44664"/>
    <cellStyle name="Notas 3 2 2 3" xfId="22168"/>
    <cellStyle name="Notas 3 2 3" xfId="17977"/>
    <cellStyle name="Notas 3 2 4" xfId="37637"/>
    <cellStyle name="Notas 3 2 5" xfId="23010"/>
    <cellStyle name="Notas 3 20" xfId="17083"/>
    <cellStyle name="Notas 3 20 2" xfId="10559"/>
    <cellStyle name="Notas 3 20 2 2" xfId="1450"/>
    <cellStyle name="Notas 3 20 2 3" xfId="38172"/>
    <cellStyle name="Notas 3 20 3" xfId="10675"/>
    <cellStyle name="Notas 3 20 4" xfId="373"/>
    <cellStyle name="Notas 3 21" xfId="22494"/>
    <cellStyle name="Notas 3 21 2" xfId="4138"/>
    <cellStyle name="Notas 3 21 3" xfId="16452"/>
    <cellStyle name="Notas 3 22" xfId="14374"/>
    <cellStyle name="Notas 3 23" xfId="50643"/>
    <cellStyle name="Notas 3 3" xfId="30567"/>
    <cellStyle name="Notas 3 3 2" xfId="20712"/>
    <cellStyle name="Notas 3 3 2 2" xfId="10487"/>
    <cellStyle name="Notas 3 3 2 3" xfId="14083"/>
    <cellStyle name="Notas 3 3 3" xfId="47625"/>
    <cellStyle name="Notas 3 3 4" xfId="37544"/>
    <cellStyle name="Notas 3 3 5" xfId="37200"/>
    <cellStyle name="Notas 3 4" xfId="45538"/>
    <cellStyle name="Notas 3 4 2" xfId="33418"/>
    <cellStyle name="Notas 3 4 2 2" xfId="49060"/>
    <cellStyle name="Notas 3 4 2 3" xfId="8055"/>
    <cellStyle name="Notas 3 4 3" xfId="31435"/>
    <cellStyle name="Notas 3 4 4" xfId="2090"/>
    <cellStyle name="Notas 3 5" xfId="5668"/>
    <cellStyle name="Notas 3 5 2" xfId="23590"/>
    <cellStyle name="Notas 3 5 2 2" xfId="48781"/>
    <cellStyle name="Notas 3 5 2 3" xfId="871"/>
    <cellStyle name="Notas 3 5 3" xfId="14400"/>
    <cellStyle name="Notas 3 5 4" xfId="20390"/>
    <cellStyle name="Notas 3 6" xfId="35047"/>
    <cellStyle name="Notas 3 6 2" xfId="15064"/>
    <cellStyle name="Notas 3 6 2 2" xfId="14088"/>
    <cellStyle name="Notas 3 6 2 3" xfId="27912"/>
    <cellStyle name="Notas 3 6 3" xfId="42598"/>
    <cellStyle name="Notas 3 6 4" xfId="39714"/>
    <cellStyle name="Notas 3 7" xfId="47784"/>
    <cellStyle name="Notas 3 7 2" xfId="13719"/>
    <cellStyle name="Notas 3 7 2 2" xfId="8868"/>
    <cellStyle name="Notas 3 7 2 3" xfId="34022"/>
    <cellStyle name="Notas 3 7 3" xfId="48758"/>
    <cellStyle name="Notas 3 7 4" xfId="18328"/>
    <cellStyle name="Notas 3 8" xfId="18638"/>
    <cellStyle name="Notas 3 8 2" xfId="29263"/>
    <cellStyle name="Notas 3 8 2 2" xfId="2229"/>
    <cellStyle name="Notas 3 8 2 3" xfId="48520"/>
    <cellStyle name="Notas 3 8 3" xfId="30203"/>
    <cellStyle name="Notas 3 8 4" xfId="50263"/>
    <cellStyle name="Notas 3 9" xfId="40963"/>
    <cellStyle name="Notas 3 9 2" xfId="16899"/>
    <cellStyle name="Notas 3 9 2 2" xfId="42278"/>
    <cellStyle name="Notas 3 9 2 3" xfId="27841"/>
    <cellStyle name="Notas 3 9 3" xfId="25441"/>
    <cellStyle name="Notas 3 9 4" xfId="21120"/>
    <cellStyle name="Notas 3_Penasquito - Sulphide" xfId="6805"/>
    <cellStyle name="Notas 30" xfId="14997"/>
    <cellStyle name="Notas 30 2" xfId="1462"/>
    <cellStyle name="Notas 30 2 2" xfId="34097"/>
    <cellStyle name="Notas 30 3" xfId="49053"/>
    <cellStyle name="Notas 30 3 2" xfId="10392"/>
    <cellStyle name="Notas 30 4" xfId="38884"/>
    <cellStyle name="Notas 31" xfId="23311"/>
    <cellStyle name="Notas 31 2" xfId="18687"/>
    <cellStyle name="Notas 31 2 2" xfId="13179"/>
    <cellStyle name="Notas 31 3" xfId="47330"/>
    <cellStyle name="Notas 31 3 2" xfId="49460"/>
    <cellStyle name="Notas 31 4" xfId="22935"/>
    <cellStyle name="Notas 32" xfId="27577"/>
    <cellStyle name="Notas 32 2" xfId="11322"/>
    <cellStyle name="Notas 32 2 2" xfId="18528"/>
    <cellStyle name="Notas 32 3" xfId="49840"/>
    <cellStyle name="Notas 32 3 2" xfId="1098"/>
    <cellStyle name="Notas 32 4" xfId="22657"/>
    <cellStyle name="Notas 33" xfId="49190"/>
    <cellStyle name="Notas 33 2" xfId="35792"/>
    <cellStyle name="Notas 33 2 2" xfId="49935"/>
    <cellStyle name="Notas 33 3" xfId="12001"/>
    <cellStyle name="Notas 33 3 2" xfId="36446"/>
    <cellStyle name="Notas 33 4" xfId="15564"/>
    <cellStyle name="Notas 34" xfId="13006"/>
    <cellStyle name="Notas 34 2" xfId="13429"/>
    <cellStyle name="Notas 34 3" xfId="10499"/>
    <cellStyle name="Notas 35" xfId="20427"/>
    <cellStyle name="Notas 35 2" xfId="39559"/>
    <cellStyle name="Notas 35 3" xfId="13084"/>
    <cellStyle name="Notas 36" xfId="31936"/>
    <cellStyle name="Notas 36 2" xfId="46700"/>
    <cellStyle name="Notas 36 3" xfId="37363"/>
    <cellStyle name="Notas 37" xfId="42315"/>
    <cellStyle name="Notas 37 2" xfId="26899"/>
    <cellStyle name="Notas 37 3" xfId="43885"/>
    <cellStyle name="Notas 38" xfId="48477"/>
    <cellStyle name="Notas 38 2" xfId="34447"/>
    <cellStyle name="Notas 38 3" xfId="23044"/>
    <cellStyle name="Notas 39" xfId="44589"/>
    <cellStyle name="Notas 39 2" xfId="4739"/>
    <cellStyle name="Notas 39 3" xfId="47315"/>
    <cellStyle name="Notas 4" xfId="3906"/>
    <cellStyle name="Notas 4 2" xfId="43897"/>
    <cellStyle name="Notas 4 2 2" xfId="14409"/>
    <cellStyle name="Notas 4 2 3" xfId="5445"/>
    <cellStyle name="Notas 4 2 4" xfId="45686"/>
    <cellStyle name="Notas 4 3" xfId="45042"/>
    <cellStyle name="Notas 4 4" xfId="16708"/>
    <cellStyle name="Notas 40" xfId="3492"/>
    <cellStyle name="Notas 40 2" xfId="51281"/>
    <cellStyle name="Notas 40 3" xfId="50335"/>
    <cellStyle name="Notas 41" xfId="25640"/>
    <cellStyle name="Notas 41 2" xfId="338"/>
    <cellStyle name="Notas 41 3" xfId="12980"/>
    <cellStyle name="Notas 42" xfId="3269"/>
    <cellStyle name="Notas 42 2" xfId="52707"/>
    <cellStyle name="Notas 42 3" xfId="25099"/>
    <cellStyle name="Notas 43" xfId="41188"/>
    <cellStyle name="Notas 43 2" xfId="45998"/>
    <cellStyle name="Notas 43 3" xfId="21059"/>
    <cellStyle name="Notas 44" xfId="45298"/>
    <cellStyle name="Notas 44 2" xfId="23445"/>
    <cellStyle name="Notas 44 3" xfId="3887"/>
    <cellStyle name="Notas 45" xfId="10451"/>
    <cellStyle name="Notas 45 2" xfId="40717"/>
    <cellStyle name="Notas 45 3" xfId="517"/>
    <cellStyle name="Notas 46" xfId="47605"/>
    <cellStyle name="Notas 46 2" xfId="28843"/>
    <cellStyle name="Notas 46 3" xfId="32406"/>
    <cellStyle name="Notas 47" xfId="48614"/>
    <cellStyle name="Notas 47 2" xfId="8426"/>
    <cellStyle name="Notas 47 3" xfId="42116"/>
    <cellStyle name="Notas 48" xfId="14347"/>
    <cellStyle name="Notas 49" xfId="25244"/>
    <cellStyle name="Notas 5" xfId="29262"/>
    <cellStyle name="Notas 5 2" xfId="13979"/>
    <cellStyle name="Notas 5 2 2" xfId="31291"/>
    <cellStyle name="Notas 5 2 3" xfId="48816"/>
    <cellStyle name="Notas 5 2 4" xfId="23951"/>
    <cellStyle name="Notas 5 3" xfId="41729"/>
    <cellStyle name="Notas 5 3 2" xfId="52253"/>
    <cellStyle name="Notas 5 4" xfId="42078"/>
    <cellStyle name="Notas 5 5" xfId="26833"/>
    <cellStyle name="Notas 6" xfId="52079"/>
    <cellStyle name="Notas 6 2" xfId="25217"/>
    <cellStyle name="Notas 6 2 2" xfId="15865"/>
    <cellStyle name="Notas 6 2 3" xfId="42505"/>
    <cellStyle name="Notas 6 2 4" xfId="50693"/>
    <cellStyle name="Notas 6 3" xfId="47991"/>
    <cellStyle name="Notas 6 3 2" xfId="31241"/>
    <cellStyle name="Notas 6 4" xfId="2126"/>
    <cellStyle name="Notas 6 5" xfId="13252"/>
    <cellStyle name="Notas 7" xfId="2199"/>
    <cellStyle name="Notas 7 2" xfId="37730"/>
    <cellStyle name="Notas 7 2 2" xfId="26118"/>
    <cellStyle name="Notas 7 3" xfId="41324"/>
    <cellStyle name="Notas 7 3 2" xfId="31972"/>
    <cellStyle name="Notas 7 4" xfId="43142"/>
    <cellStyle name="Notas 8" xfId="53151"/>
    <cellStyle name="Notas 8 2" xfId="18790"/>
    <cellStyle name="Notas 8 2 2" xfId="47061"/>
    <cellStyle name="Notas 8 3" xfId="9724"/>
    <cellStyle name="Notas 8 3 2" xfId="12933"/>
    <cellStyle name="Notas 8 4" xfId="9167"/>
    <cellStyle name="Notas 9" xfId="53007"/>
    <cellStyle name="Notas 9 2" xfId="31960"/>
    <cellStyle name="Notas 9 2 2" xfId="39707"/>
    <cellStyle name="Notas 9 3" xfId="18135"/>
    <cellStyle name="Notas 9 3 2" xfId="18432"/>
    <cellStyle name="Notas 9 4" xfId="7527"/>
    <cellStyle name="Note 10" xfId="28632"/>
    <cellStyle name="Note 10 2" xfId="9285"/>
    <cellStyle name="Note 10 3" xfId="6815"/>
    <cellStyle name="Note 11" xfId="8370"/>
    <cellStyle name="Note 11 2" xfId="48391"/>
    <cellStyle name="Note 11 3" xfId="25958"/>
    <cellStyle name="Note 12" xfId="17007"/>
    <cellStyle name="Note 12 2" xfId="53101"/>
    <cellStyle name="Note 12 3" xfId="42207"/>
    <cellStyle name="Note 13" xfId="17387"/>
    <cellStyle name="Note 13 2" xfId="28882"/>
    <cellStyle name="Note 13 3" xfId="15512"/>
    <cellStyle name="Note 14" xfId="38576"/>
    <cellStyle name="Note 14 2" xfId="46440"/>
    <cellStyle name="Note 14 3" xfId="10838"/>
    <cellStyle name="Note 15" xfId="3328"/>
    <cellStyle name="Note 15 2" xfId="26666"/>
    <cellStyle name="Note 15 3" xfId="15681"/>
    <cellStyle name="Note 16" xfId="16226"/>
    <cellStyle name="Note 16 2" xfId="13892"/>
    <cellStyle name="Note 16 3" xfId="48290"/>
    <cellStyle name="Note 17" xfId="34321"/>
    <cellStyle name="Note 17 2" xfId="29899"/>
    <cellStyle name="Note 17 3" xfId="17789"/>
    <cellStyle name="Note 18" xfId="45362"/>
    <cellStyle name="Note 18 2" xfId="38971"/>
    <cellStyle name="Note 18 3" xfId="13413"/>
    <cellStyle name="Note 19" xfId="18452"/>
    <cellStyle name="Note 19 2" xfId="44408"/>
    <cellStyle name="Note 19 3" xfId="4627"/>
    <cellStyle name="Note 2" xfId="40492"/>
    <cellStyle name="Note 2 2" xfId="35461"/>
    <cellStyle name="Note 2 2 2" xfId="31660"/>
    <cellStyle name="Note 2 3" xfId="24227"/>
    <cellStyle name="Note 2 3 2" xfId="10692"/>
    <cellStyle name="Note 2 3 2 2" xfId="49141"/>
    <cellStyle name="Note 2 4" xfId="14584"/>
    <cellStyle name="Note 2 5" xfId="40086"/>
    <cellStyle name="Note 20" xfId="17604"/>
    <cellStyle name="Note 20 2" xfId="43195"/>
    <cellStyle name="Note 20 3" xfId="48052"/>
    <cellStyle name="Note 21" xfId="43182"/>
    <cellStyle name="Note 21 2" xfId="12154"/>
    <cellStyle name="Note 21 3" xfId="48528"/>
    <cellStyle name="Note 22" xfId="42536"/>
    <cellStyle name="Note 22 2" xfId="41967"/>
    <cellStyle name="Note 22 3" xfId="10666"/>
    <cellStyle name="Note 23" xfId="43507"/>
    <cellStyle name="Note 23 2" xfId="11958"/>
    <cellStyle name="Note 23 3" xfId="48536"/>
    <cellStyle name="Note 24" xfId="33798"/>
    <cellStyle name="Note 24 2" xfId="3053"/>
    <cellStyle name="Note 24 3" xfId="43122"/>
    <cellStyle name="Note 25" xfId="39799"/>
    <cellStyle name="Note 25 2" xfId="13955"/>
    <cellStyle name="Note 25 3" xfId="30782"/>
    <cellStyle name="Note 26" xfId="22170"/>
    <cellStyle name="Note 26 2" xfId="18610"/>
    <cellStyle name="Note 26 3" xfId="42001"/>
    <cellStyle name="Note 27" xfId="38643"/>
    <cellStyle name="Note 27 2" xfId="1357"/>
    <cellStyle name="Note 27 3" xfId="31226"/>
    <cellStyle name="Note 28" xfId="41779"/>
    <cellStyle name="Note 28 2" xfId="28412"/>
    <cellStyle name="Note 28 3" xfId="36469"/>
    <cellStyle name="Note 29" xfId="4992"/>
    <cellStyle name="Note 29 2" xfId="22907"/>
    <cellStyle name="Note 29 3" xfId="26096"/>
    <cellStyle name="Note 3" xfId="34812"/>
    <cellStyle name="Note 3 2" xfId="29373"/>
    <cellStyle name="Note 3 2 2" xfId="10904"/>
    <cellStyle name="Note 3 3" xfId="8797"/>
    <cellStyle name="Note 3 3 2" xfId="38021"/>
    <cellStyle name="Note 3 3 2 2" xfId="9404"/>
    <cellStyle name="Note 3 4" xfId="23363"/>
    <cellStyle name="Note 3 5" xfId="50833"/>
    <cellStyle name="Note 30" xfId="21805"/>
    <cellStyle name="Note 30 2" xfId="35205"/>
    <cellStyle name="Note 30 3" xfId="24591"/>
    <cellStyle name="Note 31" xfId="27939"/>
    <cellStyle name="Note 31 2" xfId="18097"/>
    <cellStyle name="Note 31 3" xfId="41522"/>
    <cellStyle name="Note 32" xfId="19516"/>
    <cellStyle name="Note 32 2" xfId="7988"/>
    <cellStyle name="Note 32 3" xfId="22691"/>
    <cellStyle name="Note 33" xfId="22456"/>
    <cellStyle name="Note 33 2" xfId="15496"/>
    <cellStyle name="Note 33 3" xfId="36618"/>
    <cellStyle name="Note 34" xfId="50674"/>
    <cellStyle name="Note 34 2" xfId="19179"/>
    <cellStyle name="Note 34 3" xfId="19165"/>
    <cellStyle name="Note 35" xfId="23325"/>
    <cellStyle name="Note 35 2" xfId="21236"/>
    <cellStyle name="Note 35 3" xfId="24695"/>
    <cellStyle name="Note 36" xfId="2825"/>
    <cellStyle name="Note 36 2" xfId="35554"/>
    <cellStyle name="Note 36 3" xfId="26757"/>
    <cellStyle name="Note 37" xfId="50589"/>
    <cellStyle name="Note 37 2" xfId="36750"/>
    <cellStyle name="Note 37 3" xfId="34204"/>
    <cellStyle name="Note 38" xfId="34556"/>
    <cellStyle name="Note 38 2" xfId="47901"/>
    <cellStyle name="Note 38 3" xfId="46136"/>
    <cellStyle name="Note 39" xfId="47916"/>
    <cellStyle name="Note 39 2" xfId="48291"/>
    <cellStyle name="Note 39 3" xfId="11635"/>
    <cellStyle name="Note 4" xfId="36706"/>
    <cellStyle name="Note 4 2" xfId="47588"/>
    <cellStyle name="Note 4 3" xfId="27870"/>
    <cellStyle name="Note 4 4" xfId="30975"/>
    <cellStyle name="Note 40" xfId="4301"/>
    <cellStyle name="Note 40 2" xfId="33859"/>
    <cellStyle name="Note 40 3" xfId="21292"/>
    <cellStyle name="Note 41" xfId="47999"/>
    <cellStyle name="Note 41 2" xfId="40792"/>
    <cellStyle name="Note 41 3" xfId="38385"/>
    <cellStyle name="Note 42" xfId="48686"/>
    <cellStyle name="Note 42 2" xfId="30243"/>
    <cellStyle name="Note 42 3" xfId="13774"/>
    <cellStyle name="Note 43" xfId="2513"/>
    <cellStyle name="Note 43 2" xfId="23382"/>
    <cellStyle name="Note 43 3" xfId="42967"/>
    <cellStyle name="Note 44" xfId="8588"/>
    <cellStyle name="Note 44 2" xfId="36180"/>
    <cellStyle name="Note 44 3" xfId="45780"/>
    <cellStyle name="Note 45" xfId="13683"/>
    <cellStyle name="Note 45 2" xfId="11036"/>
    <cellStyle name="Note 45 3" xfId="29660"/>
    <cellStyle name="Note 46" xfId="14426"/>
    <cellStyle name="Note 46 2" xfId="25123"/>
    <cellStyle name="Note 46 3" xfId="29334"/>
    <cellStyle name="Note 47" xfId="49213"/>
    <cellStyle name="Note 47 2" xfId="15374"/>
    <cellStyle name="Note 47 3" xfId="28238"/>
    <cellStyle name="Note 48" xfId="3625"/>
    <cellStyle name="Note 48 2" xfId="25126"/>
    <cellStyle name="Note 48 3" xfId="11559"/>
    <cellStyle name="Note 49" xfId="18220"/>
    <cellStyle name="Note 49 2" xfId="42388"/>
    <cellStyle name="Note 49 3" xfId="25372"/>
    <cellStyle name="Note 5" xfId="47854"/>
    <cellStyle name="Note 5 2" xfId="5269"/>
    <cellStyle name="Note 5 2 2" xfId="32955"/>
    <cellStyle name="Note 5 3" xfId="4899"/>
    <cellStyle name="Note 5 4" xfId="40436"/>
    <cellStyle name="Note 50" xfId="28523"/>
    <cellStyle name="Note 50 2" xfId="27721"/>
    <cellStyle name="Note 50 3" xfId="46811"/>
    <cellStyle name="Note 51" xfId="42595"/>
    <cellStyle name="Note 51 2" xfId="48653"/>
    <cellStyle name="Note 51 3" xfId="5510"/>
    <cellStyle name="Note 52" xfId="10011"/>
    <cellStyle name="Note 52 2" xfId="50704"/>
    <cellStyle name="Note 52 3" xfId="33956"/>
    <cellStyle name="Note 53" xfId="49123"/>
    <cellStyle name="Note 53 2" xfId="41412"/>
    <cellStyle name="Note 53 3" xfId="44167"/>
    <cellStyle name="Note 54" xfId="20385"/>
    <cellStyle name="Note 54 2" xfId="8598"/>
    <cellStyle name="Note 54 3" xfId="50928"/>
    <cellStyle name="Note 55" xfId="18345"/>
    <cellStyle name="Note 55 2" xfId="26102"/>
    <cellStyle name="Note 55 3" xfId="15234"/>
    <cellStyle name="Note 56" xfId="28069"/>
    <cellStyle name="Note 56 2" xfId="36691"/>
    <cellStyle name="Note 56 3" xfId="8446"/>
    <cellStyle name="Note 57" xfId="11637"/>
    <cellStyle name="Note 58" xfId="40544"/>
    <cellStyle name="Note 6" xfId="14536"/>
    <cellStyle name="Note 6 2" xfId="4471"/>
    <cellStyle name="Note 6 3" xfId="51932"/>
    <cellStyle name="Note 7" xfId="44610"/>
    <cellStyle name="Note 7 2" xfId="42581"/>
    <cellStyle name="Note 7 3" xfId="21256"/>
    <cellStyle name="Note 8" xfId="13243"/>
    <cellStyle name="Note 8 2" xfId="35498"/>
    <cellStyle name="Note 8 3" xfId="37316"/>
    <cellStyle name="Note 9" xfId="53332"/>
    <cellStyle name="Note 9 2" xfId="18403"/>
    <cellStyle name="Note 9 3" xfId="31400"/>
    <cellStyle name="Notes" xfId="24120"/>
    <cellStyle name="Notes 2" xfId="49960"/>
    <cellStyle name="Notes 2 2" xfId="20326"/>
    <cellStyle name="Notes 2 3" xfId="30899"/>
    <cellStyle name="Notes 3" xfId="24889"/>
    <cellStyle name="Notes 4" xfId="24026"/>
    <cellStyle name="NotInput" xfId="41350"/>
    <cellStyle name="NPPESalesPct" xfId="53334"/>
    <cellStyle name="Num1" xfId="14699"/>
    <cellStyle name="Num1 2" xfId="52112"/>
    <cellStyle name="Num1 2 2" xfId="29163"/>
    <cellStyle name="Num1 2 2 2" xfId="49483"/>
    <cellStyle name="Num1 2 2 3" xfId="23211"/>
    <cellStyle name="Num1 2 3" xfId="12692"/>
    <cellStyle name="Num1 2 4" xfId="37194"/>
    <cellStyle name="Num1 3" xfId="5788"/>
    <cellStyle name="Num1 4" xfId="1020"/>
    <cellStyle name="Num1_Penasquito - Sulphide" xfId="46652"/>
    <cellStyle name="Number" xfId="1743"/>
    <cellStyle name="Number 1 dec, 9 pt (centred)" xfId="44231"/>
    <cellStyle name="Number 1 dec, 9 pt (centred) 2" xfId="46964"/>
    <cellStyle name="Number 1 dec, 9 pt (centred) 3" xfId="3119"/>
    <cellStyle name="Number 2" xfId="46698"/>
    <cellStyle name="Number 3" xfId="24288"/>
    <cellStyle name="Number 4" xfId="49498"/>
    <cellStyle name="Number 5" xfId="52921"/>
    <cellStyle name="Number 6" xfId="24481"/>
    <cellStyle name="Number 7" xfId="47318"/>
    <cellStyle name="Number 8" xfId="40251"/>
    <cellStyle name="Number_Cash Cost Real vrs. Budget" xfId="150"/>
    <cellStyle name="Numbers" xfId="22428"/>
    <cellStyle name="Numbers - Bold - Italic" xfId="43633"/>
    <cellStyle name="Numbers - Bold - Italic 10" xfId="52862"/>
    <cellStyle name="Numbers - Bold - Italic 10 2" xfId="3785"/>
    <cellStyle name="Numbers - Bold - Italic 10 3" xfId="24849"/>
    <cellStyle name="Numbers - Bold - Italic 11" xfId="12366"/>
    <cellStyle name="Numbers - Bold - Italic 11 2" xfId="22896"/>
    <cellStyle name="Numbers - Bold - Italic 11 3" xfId="24009"/>
    <cellStyle name="Numbers - Bold - Italic 12" xfId="39286"/>
    <cellStyle name="Numbers - Bold - Italic 12 2" xfId="9381"/>
    <cellStyle name="Numbers - Bold - Italic 12 3" xfId="49192"/>
    <cellStyle name="Numbers - Bold - Italic 13" xfId="22948"/>
    <cellStyle name="Numbers - Bold - Italic 13 2" xfId="20021"/>
    <cellStyle name="Numbers - Bold - Italic 13 3" xfId="3257"/>
    <cellStyle name="Numbers - Bold - Italic 14" xfId="42200"/>
    <cellStyle name="Numbers - Bold - Italic 14 2" xfId="36158"/>
    <cellStyle name="Numbers - Bold - Italic 14 3" xfId="36542"/>
    <cellStyle name="Numbers - Bold - Italic 15" xfId="24058"/>
    <cellStyle name="Numbers - Bold - Italic 15 2" xfId="20329"/>
    <cellStyle name="Numbers - Bold - Italic 15 3" xfId="28518"/>
    <cellStyle name="Numbers - Bold - Italic 16" xfId="9472"/>
    <cellStyle name="Numbers - Bold - Italic 16 2" xfId="21856"/>
    <cellStyle name="Numbers - Bold - Italic 16 3" xfId="4724"/>
    <cellStyle name="Numbers - Bold - Italic 17" xfId="35794"/>
    <cellStyle name="Numbers - Bold - Italic 17 2" xfId="1759"/>
    <cellStyle name="Numbers - Bold - Italic 17 3" xfId="51948"/>
    <cellStyle name="Numbers - Bold - Italic 18" xfId="41211"/>
    <cellStyle name="Numbers - Bold - Italic 18 2" xfId="18374"/>
    <cellStyle name="Numbers - Bold - Italic 18 3" xfId="50623"/>
    <cellStyle name="Numbers - Bold - Italic 19" xfId="22388"/>
    <cellStyle name="Numbers - Bold - Italic 19 2" xfId="25468"/>
    <cellStyle name="Numbers - Bold - Italic 19 3" xfId="48092"/>
    <cellStyle name="Numbers - Bold - Italic 2" xfId="22407"/>
    <cellStyle name="Numbers - Bold - Italic 2 2" xfId="10619"/>
    <cellStyle name="Numbers - Bold - Italic 2 2 2" xfId="16643"/>
    <cellStyle name="Numbers - Bold - Italic 2 2 3" xfId="28264"/>
    <cellStyle name="Numbers - Bold - Italic 2 3" xfId="34428"/>
    <cellStyle name="Numbers - Bold - Italic 2 4" xfId="9399"/>
    <cellStyle name="Numbers - Bold - Italic 20" xfId="16681"/>
    <cellStyle name="Numbers - Bold - Italic 20 2" xfId="37269"/>
    <cellStyle name="Numbers - Bold - Italic 20 3" xfId="13847"/>
    <cellStyle name="Numbers - Bold - Italic 21" xfId="14989"/>
    <cellStyle name="Numbers - Bold - Italic 21 2" xfId="18079"/>
    <cellStyle name="Numbers - Bold - Italic 21 3" xfId="25970"/>
    <cellStyle name="Numbers - Bold - Italic 22" xfId="20116"/>
    <cellStyle name="Numbers - Bold - Italic 22 2" xfId="41837"/>
    <cellStyle name="Numbers - Bold - Italic 22 3" xfId="29399"/>
    <cellStyle name="Numbers - Bold - Italic 23" xfId="46157"/>
    <cellStyle name="Numbers - Bold - Italic 23 2" xfId="16409"/>
    <cellStyle name="Numbers - Bold - Italic 23 3" xfId="15433"/>
    <cellStyle name="Numbers - Bold - Italic 24" xfId="38057"/>
    <cellStyle name="Numbers - Bold - Italic 24 2" xfId="28746"/>
    <cellStyle name="Numbers - Bold - Italic 24 3" xfId="42652"/>
    <cellStyle name="Numbers - Bold - Italic 25" xfId="49227"/>
    <cellStyle name="Numbers - Bold - Italic 25 2" xfId="18320"/>
    <cellStyle name="Numbers - Bold - Italic 25 3" xfId="819"/>
    <cellStyle name="Numbers - Bold - Italic 26" xfId="13862"/>
    <cellStyle name="Numbers - Bold - Italic 26 2" xfId="11551"/>
    <cellStyle name="Numbers - Bold - Italic 26 3" xfId="50627"/>
    <cellStyle name="Numbers - Bold - Italic 27" xfId="11302"/>
    <cellStyle name="Numbers - Bold - Italic 27 2" xfId="49824"/>
    <cellStyle name="Numbers - Bold - Italic 27 3" xfId="43886"/>
    <cellStyle name="Numbers - Bold - Italic 28" xfId="32090"/>
    <cellStyle name="Numbers - Bold - Italic 28 2" xfId="36471"/>
    <cellStyle name="Numbers - Bold - Italic 28 3" xfId="31024"/>
    <cellStyle name="Numbers - Bold - Italic 29" xfId="52408"/>
    <cellStyle name="Numbers - Bold - Italic 29 2" xfId="15743"/>
    <cellStyle name="Numbers - Bold - Italic 29 3" xfId="1269"/>
    <cellStyle name="Numbers - Bold - Italic 3" xfId="28918"/>
    <cellStyle name="Numbers - Bold - Italic 3 2" xfId="41256"/>
    <cellStyle name="Numbers - Bold - Italic 3 3" xfId="25187"/>
    <cellStyle name="Numbers - Bold - Italic 30" xfId="47456"/>
    <cellStyle name="Numbers - Bold - Italic 30 2" xfId="42990"/>
    <cellStyle name="Numbers - Bold - Italic 30 3" xfId="34818"/>
    <cellStyle name="Numbers - Bold - Italic 31" xfId="17319"/>
    <cellStyle name="Numbers - Bold - Italic 31 2" xfId="7266"/>
    <cellStyle name="Numbers - Bold - Italic 31 3" xfId="37955"/>
    <cellStyle name="Numbers - Bold - Italic 32" xfId="4063"/>
    <cellStyle name="Numbers - Bold - Italic 32 2" xfId="38499"/>
    <cellStyle name="Numbers - Bold - Italic 32 3" xfId="29642"/>
    <cellStyle name="Numbers - Bold - Italic 33" xfId="2532"/>
    <cellStyle name="Numbers - Bold - Italic 33 2" xfId="16230"/>
    <cellStyle name="Numbers - Bold - Italic 33 3" xfId="43875"/>
    <cellStyle name="Numbers - Bold - Italic 34" xfId="13364"/>
    <cellStyle name="Numbers - Bold - Italic 34 2" xfId="53206"/>
    <cellStyle name="Numbers - Bold - Italic 34 3" xfId="15994"/>
    <cellStyle name="Numbers - Bold - Italic 35" xfId="40744"/>
    <cellStyle name="Numbers - Bold - Italic 35 2" xfId="16097"/>
    <cellStyle name="Numbers - Bold - Italic 35 3" xfId="52569"/>
    <cellStyle name="Numbers - Bold - Italic 36" xfId="7031"/>
    <cellStyle name="Numbers - Bold - Italic 36 2" xfId="26273"/>
    <cellStyle name="Numbers - Bold - Italic 36 3" xfId="48825"/>
    <cellStyle name="Numbers - Bold - Italic 37" xfId="35834"/>
    <cellStyle name="Numbers - Bold - Italic 37 2" xfId="47670"/>
    <cellStyle name="Numbers - Bold - Italic 37 3" xfId="31877"/>
    <cellStyle name="Numbers - Bold - Italic 38" xfId="27364"/>
    <cellStyle name="Numbers - Bold - Italic 38 2" xfId="39480"/>
    <cellStyle name="Numbers - Bold - Italic 38 3" xfId="3122"/>
    <cellStyle name="Numbers - Bold - Italic 39" xfId="27991"/>
    <cellStyle name="Numbers - Bold - Italic 39 2" xfId="41315"/>
    <cellStyle name="Numbers - Bold - Italic 39 3" xfId="51102"/>
    <cellStyle name="Numbers - Bold - Italic 4" xfId="21782"/>
    <cellStyle name="Numbers - Bold - Italic 4 2" xfId="7275"/>
    <cellStyle name="Numbers - Bold - Italic 4 3" xfId="33959"/>
    <cellStyle name="Numbers - Bold - Italic 40" xfId="25494"/>
    <cellStyle name="Numbers - Bold - Italic 40 2" xfId="33933"/>
    <cellStyle name="Numbers - Bold - Italic 40 3" xfId="36994"/>
    <cellStyle name="Numbers - Bold - Italic 41" xfId="32693"/>
    <cellStyle name="Numbers - Bold - Italic 41 2" xfId="29068"/>
    <cellStyle name="Numbers - Bold - Italic 41 3" xfId="44066"/>
    <cellStyle name="Numbers - Bold - Italic 42" xfId="2205"/>
    <cellStyle name="Numbers - Bold - Italic 42 2" xfId="23426"/>
    <cellStyle name="Numbers - Bold - Italic 42 3" xfId="44613"/>
    <cellStyle name="Numbers - Bold - Italic 43" xfId="39282"/>
    <cellStyle name="Numbers - Bold - Italic 43 2" xfId="21248"/>
    <cellStyle name="Numbers - Bold - Italic 43 3" xfId="18246"/>
    <cellStyle name="Numbers - Bold - Italic 44" xfId="12498"/>
    <cellStyle name="Numbers - Bold - Italic 44 2" xfId="17462"/>
    <cellStyle name="Numbers - Bold - Italic 44 3" xfId="32110"/>
    <cellStyle name="Numbers - Bold - Italic 45" xfId="23327"/>
    <cellStyle name="Numbers - Bold - Italic 45 2" xfId="14185"/>
    <cellStyle name="Numbers - Bold - Italic 45 3" xfId="4292"/>
    <cellStyle name="Numbers - Bold - Italic 46" xfId="45044"/>
    <cellStyle name="Numbers - Bold - Italic 46 2" xfId="20533"/>
    <cellStyle name="Numbers - Bold - Italic 46 3" xfId="45230"/>
    <cellStyle name="Numbers - Bold - Italic 47" xfId="39357"/>
    <cellStyle name="Numbers - Bold - Italic 47 2" xfId="2019"/>
    <cellStyle name="Numbers - Bold - Italic 47 3" xfId="798"/>
    <cellStyle name="Numbers - Bold - Italic 48" xfId="36181"/>
    <cellStyle name="Numbers - Bold - Italic 49" xfId="14570"/>
    <cellStyle name="Numbers - Bold - Italic 5" xfId="29497"/>
    <cellStyle name="Numbers - Bold - Italic 5 2" xfId="41960"/>
    <cellStyle name="Numbers - Bold - Italic 5 3" xfId="37554"/>
    <cellStyle name="Numbers - Bold - Italic 50" xfId="1950"/>
    <cellStyle name="Numbers - Bold - Italic 6" xfId="20406"/>
    <cellStyle name="Numbers - Bold - Italic 6 2" xfId="41379"/>
    <cellStyle name="Numbers - Bold - Italic 6 3" xfId="26247"/>
    <cellStyle name="Numbers - Bold - Italic 7" xfId="2331"/>
    <cellStyle name="Numbers - Bold - Italic 7 2" xfId="42217"/>
    <cellStyle name="Numbers - Bold - Italic 7 3" xfId="29644"/>
    <cellStyle name="Numbers - Bold - Italic 8" xfId="39917"/>
    <cellStyle name="Numbers - Bold - Italic 8 2" xfId="31019"/>
    <cellStyle name="Numbers - Bold - Italic 8 3" xfId="37907"/>
    <cellStyle name="Numbers - Bold - Italic 9" xfId="32665"/>
    <cellStyle name="Numbers - Bold - Italic 9 2" xfId="20509"/>
    <cellStyle name="Numbers - Bold - Italic 9 3" xfId="28190"/>
    <cellStyle name="Numbers - Bold - Italic_Cash Cost Real vrs. Budget" xfId="28317"/>
    <cellStyle name="Numbers 10" xfId="497"/>
    <cellStyle name="Numbers 10 2" xfId="29331"/>
    <cellStyle name="Numbers 10 3" xfId="25373"/>
    <cellStyle name="Numbers 11" xfId="13197"/>
    <cellStyle name="Numbers 11 2" xfId="11343"/>
    <cellStyle name="Numbers 11 3" xfId="21763"/>
    <cellStyle name="Numbers 12" xfId="19430"/>
    <cellStyle name="Numbers 12 2" xfId="10844"/>
    <cellStyle name="Numbers 12 3" xfId="21396"/>
    <cellStyle name="Numbers 13" xfId="7308"/>
    <cellStyle name="Numbers 13 2" xfId="38000"/>
    <cellStyle name="Numbers 13 3" xfId="38306"/>
    <cellStyle name="Numbers 14" xfId="49689"/>
    <cellStyle name="Numbers 14 2" xfId="17941"/>
    <cellStyle name="Numbers 14 3" xfId="15345"/>
    <cellStyle name="Numbers 15" xfId="52051"/>
    <cellStyle name="Numbers 15 2" xfId="48644"/>
    <cellStyle name="Numbers 15 3" xfId="40721"/>
    <cellStyle name="Numbers 16" xfId="29805"/>
    <cellStyle name="Numbers 16 2" xfId="4051"/>
    <cellStyle name="Numbers 16 3" xfId="30656"/>
    <cellStyle name="Numbers 17" xfId="43015"/>
    <cellStyle name="Numbers 17 2" xfId="20394"/>
    <cellStyle name="Numbers 17 3" xfId="37352"/>
    <cellStyle name="Numbers 18" xfId="16260"/>
    <cellStyle name="Numbers 18 2" xfId="41158"/>
    <cellStyle name="Numbers 18 3" xfId="2713"/>
    <cellStyle name="Numbers 19" xfId="34583"/>
    <cellStyle name="Numbers 19 2" xfId="9377"/>
    <cellStyle name="Numbers 19 3" xfId="5960"/>
    <cellStyle name="Numbers 2" xfId="38582"/>
    <cellStyle name="Numbers 2 2" xfId="4327"/>
    <cellStyle name="Numbers 2 2 2" xfId="37118"/>
    <cellStyle name="Numbers 2 2 3" xfId="9748"/>
    <cellStyle name="Numbers 2 3" xfId="32263"/>
    <cellStyle name="Numbers 2 4" xfId="35277"/>
    <cellStyle name="Numbers 2 5" xfId="14528"/>
    <cellStyle name="Numbers 20" xfId="31051"/>
    <cellStyle name="Numbers 20 2" xfId="19167"/>
    <cellStyle name="Numbers 20 3" xfId="13155"/>
    <cellStyle name="Numbers 21" xfId="52100"/>
    <cellStyle name="Numbers 21 2" xfId="24287"/>
    <cellStyle name="Numbers 21 3" xfId="6315"/>
    <cellStyle name="Numbers 22" xfId="36309"/>
    <cellStyle name="Numbers 22 2" xfId="49426"/>
    <cellStyle name="Numbers 22 3" xfId="21857"/>
    <cellStyle name="Numbers 23" xfId="45209"/>
    <cellStyle name="Numbers 23 2" xfId="23604"/>
    <cellStyle name="Numbers 23 3" xfId="26419"/>
    <cellStyle name="Numbers 24" xfId="27114"/>
    <cellStyle name="Numbers 24 2" xfId="37629"/>
    <cellStyle name="Numbers 24 3" xfId="45562"/>
    <cellStyle name="Numbers 25" xfId="31269"/>
    <cellStyle name="Numbers 25 2" xfId="10955"/>
    <cellStyle name="Numbers 25 3" xfId="33482"/>
    <cellStyle name="Numbers 26" xfId="48918"/>
    <cellStyle name="Numbers 26 2" xfId="24455"/>
    <cellStyle name="Numbers 26 3" xfId="1447"/>
    <cellStyle name="Numbers 27" xfId="37641"/>
    <cellStyle name="Numbers 27 2" xfId="16877"/>
    <cellStyle name="Numbers 27 3" xfId="10478"/>
    <cellStyle name="Numbers 28" xfId="18161"/>
    <cellStyle name="Numbers 28 2" xfId="11240"/>
    <cellStyle name="Numbers 28 3" xfId="20042"/>
    <cellStyle name="Numbers 29" xfId="27370"/>
    <cellStyle name="Numbers 29 2" xfId="52660"/>
    <cellStyle name="Numbers 29 3" xfId="25617"/>
    <cellStyle name="Numbers 3" xfId="8412"/>
    <cellStyle name="Numbers 3 2" xfId="8127"/>
    <cellStyle name="Numbers 3 3" xfId="38781"/>
    <cellStyle name="Numbers 3 4" xfId="46984"/>
    <cellStyle name="Numbers 30" xfId="4286"/>
    <cellStyle name="Numbers 30 2" xfId="36396"/>
    <cellStyle name="Numbers 30 3" xfId="46401"/>
    <cellStyle name="Numbers 31" xfId="46327"/>
    <cellStyle name="Numbers 31 2" xfId="8832"/>
    <cellStyle name="Numbers 31 3" xfId="16298"/>
    <cellStyle name="Numbers 32" xfId="49982"/>
    <cellStyle name="Numbers 32 2" xfId="40720"/>
    <cellStyle name="Numbers 32 3" xfId="11910"/>
    <cellStyle name="Numbers 33" xfId="14448"/>
    <cellStyle name="Numbers 33 2" xfId="11408"/>
    <cellStyle name="Numbers 33 3" xfId="50270"/>
    <cellStyle name="Numbers 34" xfId="38249"/>
    <cellStyle name="Numbers 34 2" xfId="6066"/>
    <cellStyle name="Numbers 34 3" xfId="37170"/>
    <cellStyle name="Numbers 35" xfId="28552"/>
    <cellStyle name="Numbers 35 2" xfId="45098"/>
    <cellStyle name="Numbers 35 3" xfId="17999"/>
    <cellStyle name="Numbers 36" xfId="50223"/>
    <cellStyle name="Numbers 36 2" xfId="43548"/>
    <cellStyle name="Numbers 36 3" xfId="22588"/>
    <cellStyle name="Numbers 37" xfId="15771"/>
    <cellStyle name="Numbers 37 2" xfId="15389"/>
    <cellStyle name="Numbers 37 3" xfId="38330"/>
    <cellStyle name="Numbers 38" xfId="15357"/>
    <cellStyle name="Numbers 38 2" xfId="16609"/>
    <cellStyle name="Numbers 38 3" xfId="44679"/>
    <cellStyle name="Numbers 39" xfId="35780"/>
    <cellStyle name="Numbers 39 2" xfId="24857"/>
    <cellStyle name="Numbers 39 3" xfId="13730"/>
    <cellStyle name="Numbers 4" xfId="39603"/>
    <cellStyle name="Numbers 4 2" xfId="12244"/>
    <cellStyle name="Numbers 4 3" xfId="24205"/>
    <cellStyle name="Numbers 40" xfId="26018"/>
    <cellStyle name="Numbers 40 2" xfId="26638"/>
    <cellStyle name="Numbers 40 3" xfId="3850"/>
    <cellStyle name="Numbers 41" xfId="36707"/>
    <cellStyle name="Numbers 41 2" xfId="19802"/>
    <cellStyle name="Numbers 41 3" xfId="52726"/>
    <cellStyle name="Numbers 42" xfId="17169"/>
    <cellStyle name="Numbers 42 2" xfId="42983"/>
    <cellStyle name="Numbers 42 3" xfId="44541"/>
    <cellStyle name="Numbers 43" xfId="46418"/>
    <cellStyle name="Numbers 43 2" xfId="52516"/>
    <cellStyle name="Numbers 43 3" xfId="30770"/>
    <cellStyle name="Numbers 44" xfId="44195"/>
    <cellStyle name="Numbers 44 2" xfId="24894"/>
    <cellStyle name="Numbers 44 3" xfId="12741"/>
    <cellStyle name="Numbers 45" xfId="48925"/>
    <cellStyle name="Numbers 45 2" xfId="22585"/>
    <cellStyle name="Numbers 45 3" xfId="45244"/>
    <cellStyle name="Numbers 46" xfId="35982"/>
    <cellStyle name="Numbers 46 2" xfId="45089"/>
    <cellStyle name="Numbers 46 3" xfId="9696"/>
    <cellStyle name="Numbers 47" xfId="49997"/>
    <cellStyle name="Numbers 47 2" xfId="20728"/>
    <cellStyle name="Numbers 47 3" xfId="38382"/>
    <cellStyle name="Numbers 48" xfId="32024"/>
    <cellStyle name="Numbers 48 2" xfId="28888"/>
    <cellStyle name="Numbers 48 3" xfId="21930"/>
    <cellStyle name="Numbers 49" xfId="52317"/>
    <cellStyle name="Numbers 49 2" xfId="3311"/>
    <cellStyle name="Numbers 49 3" xfId="22527"/>
    <cellStyle name="Numbers 5" xfId="5989"/>
    <cellStyle name="Numbers 5 2" xfId="25353"/>
    <cellStyle name="Numbers 5 3" xfId="30490"/>
    <cellStyle name="Numbers 50" xfId="44996"/>
    <cellStyle name="Numbers 51" xfId="42113"/>
    <cellStyle name="Numbers 52" xfId="50112"/>
    <cellStyle name="Numbers 53" xfId="48461"/>
    <cellStyle name="Numbers 54" xfId="44753"/>
    <cellStyle name="Numbers 55" xfId="33350"/>
    <cellStyle name="Numbers 56" xfId="30057"/>
    <cellStyle name="Numbers 6" xfId="37938"/>
    <cellStyle name="Numbers 6 2" xfId="34761"/>
    <cellStyle name="Numbers 6 3" xfId="13597"/>
    <cellStyle name="Numbers 7" xfId="31574"/>
    <cellStyle name="Numbers 7 2" xfId="40982"/>
    <cellStyle name="Numbers 7 3" xfId="20881"/>
    <cellStyle name="Numbers 8" xfId="1173"/>
    <cellStyle name="Numbers 8 2" xfId="20618"/>
    <cellStyle name="Numbers 8 3" xfId="22151"/>
    <cellStyle name="Numbers 9" xfId="17528"/>
    <cellStyle name="Numbers 9 2" xfId="22800"/>
    <cellStyle name="Numbers 9 3" xfId="49396"/>
    <cellStyle name="Numbers Bold (0)" xfId="23427"/>
    <cellStyle name="Numbers Bold (0) 2" xfId="26203"/>
    <cellStyle name="Numbers Bold (0) 3" xfId="44731"/>
    <cellStyle name="Numbers_08-07 Consolidated Monthly Operational Report - Office 2003" xfId="26415"/>
    <cellStyle name="NWI%S" xfId="46293"/>
    <cellStyle name="Nᳯrmal_wademan2" xfId="17963"/>
    <cellStyle name="OBOTAN" xfId="45359"/>
    <cellStyle name="OBOTAN 2" xfId="16774"/>
    <cellStyle name="OBOTAN 2 2" xfId="38745"/>
    <cellStyle name="OBOTAN 2 3" xfId="33740"/>
    <cellStyle name="OBOTAN 2 4" xfId="28613"/>
    <cellStyle name="OBOTAN 3" xfId="27447"/>
    <cellStyle name="OBOTAN 3 2" xfId="6946"/>
    <cellStyle name="OBOTAN 3 3" xfId="28745"/>
    <cellStyle name="OBOTAN 3 4" xfId="30736"/>
    <cellStyle name="OBOTAN 4" xfId="27943"/>
    <cellStyle name="OBOTAN 5" xfId="50092"/>
    <cellStyle name="OBOTAN_08-07 Consolidated Monthly Operational Report - Office 2003" xfId="33917"/>
    <cellStyle name="Ocultar" xfId="1787"/>
    <cellStyle name="Ocultar 2" xfId="8561"/>
    <cellStyle name="Ocultar 3" xfId="30519"/>
    <cellStyle name="Ocultar 4" xfId="46938"/>
    <cellStyle name="Ocultar 5" xfId="42464"/>
    <cellStyle name="Odwiedzone hiperlacze" xfId="3019"/>
    <cellStyle name="Œ…‹æØ‚è [0.00]_BOEKI" xfId="35739"/>
    <cellStyle name="Œ…‹æØ‚è_ELECT]_EL" xfId="10367"/>
    <cellStyle name="oft Excel]_x000a__x000a_Comment=Las líneas open=/f cargan funciones personalizadas en la lista del diálogo Pegar función._x000a__x000a_Maxi" xfId="6839"/>
    <cellStyle name="oft Excel]_x000a__x000a_Options3=0_x000a__x000a_Options5=1729_x000a__x000a_User=MINMETAL S.A._x000a__x000a_Font=Times New Roman,10_x000a__x000a_AltStartup=_x000a__x000a_StickyPtX=324_x000a__x000a_Sti" xfId="7"/>
    <cellStyle name="oft Excel]_x000d__x000a_Comment=Las líneas open=/f cargan funciones personalizadas en la lista del diálogo Pegar función._x000d__x000a_Maxi" xfId="25349"/>
    <cellStyle name="oft Excel]_x000d__x000a_Options3=0_x000d__x000a_Options5=1729_x000d__x000a_User=MINMETAL S.A._x000d__x000a_Font=Times New Roman,10_x000d__x000a_AltStartup=_x000d__x000a_StickyPtX=324_x000d__x000a_Sti" xfId="47818"/>
    <cellStyle name="One Decimal" xfId="15481"/>
    <cellStyle name="One Decimal 2" xfId="1167"/>
    <cellStyle name="One Decimal 2 2" xfId="12910"/>
    <cellStyle name="One Decimal 2 3" xfId="15333"/>
    <cellStyle name="One Decimal 3" xfId="34278"/>
    <cellStyle name="One Decimal 3 2" xfId="30960"/>
    <cellStyle name="One Decimal 3 3" xfId="47858"/>
    <cellStyle name="One Decimal 4" xfId="49203"/>
    <cellStyle name="One Decimal 4 2" xfId="41403"/>
    <cellStyle name="One Decimal 4 3" xfId="38537"/>
    <cellStyle name="One Decimal 5" xfId="26172"/>
    <cellStyle name="One Decimal 5 2" xfId="7171"/>
    <cellStyle name="One Decimal 5 3" xfId="6875"/>
    <cellStyle name="One Decimal 6" xfId="5024"/>
    <cellStyle name="One Decimal 6 2" xfId="19713"/>
    <cellStyle name="One Decimal 6 3" xfId="12033"/>
    <cellStyle name="One Decimal 7" xfId="26056"/>
    <cellStyle name="One Decimal 7 2" xfId="44440"/>
    <cellStyle name="One Decimal 7 3" xfId="38006"/>
    <cellStyle name="One Decimal 8" xfId="15158"/>
    <cellStyle name="One Decimal 9" xfId="14927"/>
    <cellStyle name="One Decimal_Cash Cost Real vrs. Budget" xfId="33185"/>
    <cellStyle name="Opening formula" xfId="47528"/>
    <cellStyle name="Opening formula 2" xfId="6029"/>
    <cellStyle name="Opening formula 3" xfId="10803"/>
    <cellStyle name="Option" xfId="24646"/>
    <cellStyle name="Option 10" xfId="49663"/>
    <cellStyle name="Option 10 2" xfId="41200"/>
    <cellStyle name="Option 10 3" xfId="329"/>
    <cellStyle name="Option 11" xfId="41898"/>
    <cellStyle name="Option 11 2" xfId="51113"/>
    <cellStyle name="Option 11 3" xfId="1814"/>
    <cellStyle name="Option 12" xfId="45446"/>
    <cellStyle name="Option 12 2" xfId="35734"/>
    <cellStyle name="Option 12 3" xfId="27"/>
    <cellStyle name="Option 13" xfId="25944"/>
    <cellStyle name="Option 13 2" xfId="30835"/>
    <cellStyle name="Option 13 3" xfId="47417"/>
    <cellStyle name="Option 14" xfId="24618"/>
    <cellStyle name="Option 14 2" xfId="19451"/>
    <cellStyle name="Option 14 3" xfId="17798"/>
    <cellStyle name="Option 15" xfId="18445"/>
    <cellStyle name="Option 15 2" xfId="37900"/>
    <cellStyle name="Option 15 3" xfId="44212"/>
    <cellStyle name="Option 16" xfId="22238"/>
    <cellStyle name="Option 16 2" xfId="11424"/>
    <cellStyle name="Option 16 3" xfId="18027"/>
    <cellStyle name="Option 17" xfId="14566"/>
    <cellStyle name="Option 17 2" xfId="44898"/>
    <cellStyle name="Option 17 3" xfId="16340"/>
    <cellStyle name="Option 18" xfId="40275"/>
    <cellStyle name="Option 18 2" xfId="12193"/>
    <cellStyle name="Option 18 3" xfId="2055"/>
    <cellStyle name="Option 19" xfId="3753"/>
    <cellStyle name="Option 19 2" xfId="25972"/>
    <cellStyle name="Option 19 3" xfId="35399"/>
    <cellStyle name="Option 2" xfId="27261"/>
    <cellStyle name="Option 2 2" xfId="34780"/>
    <cellStyle name="Option 2 2 2" xfId="20917"/>
    <cellStyle name="Option 2 2 3" xfId="46950"/>
    <cellStyle name="Option 2 3" xfId="40686"/>
    <cellStyle name="Option 2 4" xfId="37038"/>
    <cellStyle name="Option 2 5" xfId="50438"/>
    <cellStyle name="Option 20" xfId="27202"/>
    <cellStyle name="Option 20 2" xfId="21679"/>
    <cellStyle name="Option 20 3" xfId="15214"/>
    <cellStyle name="Option 21" xfId="42120"/>
    <cellStyle name="Option 21 2" xfId="22531"/>
    <cellStyle name="Option 21 3" xfId="29006"/>
    <cellStyle name="Option 22" xfId="45372"/>
    <cellStyle name="Option 22 2" xfId="40592"/>
    <cellStyle name="Option 22 3" xfId="14229"/>
    <cellStyle name="Option 23" xfId="469"/>
    <cellStyle name="Option 23 2" xfId="32356"/>
    <cellStyle name="Option 23 3" xfId="30797"/>
    <cellStyle name="Option 24" xfId="46807"/>
    <cellStyle name="Option 24 2" xfId="28430"/>
    <cellStyle name="Option 24 3" xfId="3426"/>
    <cellStyle name="Option 25" xfId="928"/>
    <cellStyle name="Option 25 2" xfId="45083"/>
    <cellStyle name="Option 25 3" xfId="28291"/>
    <cellStyle name="Option 26" xfId="40640"/>
    <cellStyle name="Option 26 2" xfId="38016"/>
    <cellStyle name="Option 26 3" xfId="7494"/>
    <cellStyle name="Option 27" xfId="7506"/>
    <cellStyle name="Option 27 2" xfId="47694"/>
    <cellStyle name="Option 27 3" xfId="52374"/>
    <cellStyle name="Option 28" xfId="20223"/>
    <cellStyle name="Option 28 2" xfId="11553"/>
    <cellStyle name="Option 28 3" xfId="31650"/>
    <cellStyle name="Option 29" xfId="6876"/>
    <cellStyle name="Option 29 2" xfId="1705"/>
    <cellStyle name="Option 29 3" xfId="2655"/>
    <cellStyle name="Option 3" xfId="9255"/>
    <cellStyle name="Option 3 2" xfId="40244"/>
    <cellStyle name="Option 3 3" xfId="4944"/>
    <cellStyle name="Option 30" xfId="1549"/>
    <cellStyle name="Option 30 2" xfId="50392"/>
    <cellStyle name="Option 30 3" xfId="25779"/>
    <cellStyle name="Option 31" xfId="45398"/>
    <cellStyle name="Option 31 2" xfId="25903"/>
    <cellStyle name="Option 31 3" xfId="51874"/>
    <cellStyle name="Option 32" xfId="53267"/>
    <cellStyle name="Option 32 2" xfId="38066"/>
    <cellStyle name="Option 32 3" xfId="24141"/>
    <cellStyle name="Option 33" xfId="23112"/>
    <cellStyle name="Option 33 2" xfId="12426"/>
    <cellStyle name="Option 33 3" xfId="47635"/>
    <cellStyle name="Option 34" xfId="32831"/>
    <cellStyle name="Option 34 2" xfId="50886"/>
    <cellStyle name="Option 34 3" xfId="36768"/>
    <cellStyle name="Option 35" xfId="33032"/>
    <cellStyle name="Option 35 2" xfId="21168"/>
    <cellStyle name="Option 35 3" xfId="5680"/>
    <cellStyle name="Option 36" xfId="51695"/>
    <cellStyle name="Option 36 2" xfId="49298"/>
    <cellStyle name="Option 36 3" xfId="32699"/>
    <cellStyle name="Option 37" xfId="48492"/>
    <cellStyle name="Option 37 2" xfId="3042"/>
    <cellStyle name="Option 37 3" xfId="21261"/>
    <cellStyle name="Option 38" xfId="41509"/>
    <cellStyle name="Option 38 2" xfId="37016"/>
    <cellStyle name="Option 38 3" xfId="2086"/>
    <cellStyle name="Option 39" xfId="25371"/>
    <cellStyle name="Option 39 2" xfId="2571"/>
    <cellStyle name="Option 39 3" xfId="23115"/>
    <cellStyle name="Option 4" xfId="47357"/>
    <cellStyle name="Option 4 2" xfId="45123"/>
    <cellStyle name="Option 4 3" xfId="45815"/>
    <cellStyle name="Option 40" xfId="10689"/>
    <cellStyle name="Option 40 2" xfId="16521"/>
    <cellStyle name="Option 40 3" xfId="52641"/>
    <cellStyle name="Option 41" xfId="4588"/>
    <cellStyle name="Option 41 2" xfId="19754"/>
    <cellStyle name="Option 41 3" xfId="31952"/>
    <cellStyle name="Option 42" xfId="37883"/>
    <cellStyle name="Option 42 2" xfId="47292"/>
    <cellStyle name="Option 42 3" xfId="37459"/>
    <cellStyle name="Option 43" xfId="51645"/>
    <cellStyle name="Option 43 2" xfId="50814"/>
    <cellStyle name="Option 43 3" xfId="46827"/>
    <cellStyle name="Option 44" xfId="39075"/>
    <cellStyle name="Option 44 2" xfId="22082"/>
    <cellStyle name="Option 44 3" xfId="19099"/>
    <cellStyle name="Option 45" xfId="23969"/>
    <cellStyle name="Option 45 2" xfId="52494"/>
    <cellStyle name="Option 45 3" xfId="30563"/>
    <cellStyle name="Option 46" xfId="7803"/>
    <cellStyle name="Option 46 2" xfId="50264"/>
    <cellStyle name="Option 46 3" xfId="26724"/>
    <cellStyle name="Option 47" xfId="1362"/>
    <cellStyle name="Option 47 2" xfId="26063"/>
    <cellStyle name="Option 47 3" xfId="35469"/>
    <cellStyle name="Option 48" xfId="1931"/>
    <cellStyle name="Option 48 2" xfId="50132"/>
    <cellStyle name="Option 48 3" xfId="28335"/>
    <cellStyle name="Option 49" xfId="300"/>
    <cellStyle name="Option 49 2" xfId="16398"/>
    <cellStyle name="Option 49 3" xfId="50034"/>
    <cellStyle name="Option 5" xfId="52704"/>
    <cellStyle name="Option 5 2" xfId="53058"/>
    <cellStyle name="Option 5 3" xfId="5538"/>
    <cellStyle name="Option 50" xfId="13208"/>
    <cellStyle name="Option 51" xfId="40512"/>
    <cellStyle name="Option 52" xfId="5555"/>
    <cellStyle name="Option 6" xfId="41317"/>
    <cellStyle name="Option 6 2" xfId="4430"/>
    <cellStyle name="Option 6 3" xfId="47102"/>
    <cellStyle name="Option 7" xfId="51631"/>
    <cellStyle name="Option 7 2" xfId="50620"/>
    <cellStyle name="Option 7 3" xfId="16861"/>
    <cellStyle name="Option 8" xfId="17321"/>
    <cellStyle name="Option 8 2" xfId="24480"/>
    <cellStyle name="Option 8 3" xfId="23132"/>
    <cellStyle name="Option 9" xfId="41374"/>
    <cellStyle name="Option 9 2" xfId="47701"/>
    <cellStyle name="Option 9 3" xfId="4028"/>
    <cellStyle name="Option_08-07 Consolidated Monthly Operational Report - Office 2003" xfId="14017"/>
    <cellStyle name="OptionHeading" xfId="10409"/>
    <cellStyle name="OptionHeading 10" xfId="22548"/>
    <cellStyle name="OptionHeading 10 2" xfId="43124"/>
    <cellStyle name="OptionHeading 10 3" xfId="9822"/>
    <cellStyle name="OptionHeading 11" xfId="30242"/>
    <cellStyle name="OptionHeading 11 2" xfId="24585"/>
    <cellStyle name="OptionHeading 11 3" xfId="50938"/>
    <cellStyle name="OptionHeading 12" xfId="38890"/>
    <cellStyle name="OptionHeading 12 2" xfId="15809"/>
    <cellStyle name="OptionHeading 12 3" xfId="52102"/>
    <cellStyle name="OptionHeading 13" xfId="13911"/>
    <cellStyle name="OptionHeading 13 2" xfId="1880"/>
    <cellStyle name="OptionHeading 13 3" xfId="44977"/>
    <cellStyle name="OptionHeading 14" xfId="5815"/>
    <cellStyle name="OptionHeading 14 2" xfId="51845"/>
    <cellStyle name="OptionHeading 14 3" xfId="21959"/>
    <cellStyle name="OptionHeading 15" xfId="52676"/>
    <cellStyle name="OptionHeading 15 2" xfId="45794"/>
    <cellStyle name="OptionHeading 15 3" xfId="49553"/>
    <cellStyle name="OptionHeading 16" xfId="10210"/>
    <cellStyle name="OptionHeading 16 2" xfId="9434"/>
    <cellStyle name="OptionHeading 16 3" xfId="26669"/>
    <cellStyle name="OptionHeading 17" xfId="31286"/>
    <cellStyle name="OptionHeading 17 2" xfId="9781"/>
    <cellStyle name="OptionHeading 17 3" xfId="17594"/>
    <cellStyle name="OptionHeading 18" xfId="17170"/>
    <cellStyle name="OptionHeading 18 2" xfId="28995"/>
    <cellStyle name="OptionHeading 18 3" xfId="47088"/>
    <cellStyle name="OptionHeading 19" xfId="38858"/>
    <cellStyle name="OptionHeading 19 2" xfId="10565"/>
    <cellStyle name="OptionHeading 19 3" xfId="33849"/>
    <cellStyle name="OptionHeading 2" xfId="40523"/>
    <cellStyle name="OptionHeading 2 2" xfId="45075"/>
    <cellStyle name="OptionHeading 2 2 2" xfId="16555"/>
    <cellStyle name="OptionHeading 2 2 3" xfId="11630"/>
    <cellStyle name="OptionHeading 2 3" xfId="42567"/>
    <cellStyle name="OptionHeading 2 4" xfId="29986"/>
    <cellStyle name="OptionHeading 2 5" xfId="12763"/>
    <cellStyle name="OptionHeading 20" xfId="25563"/>
    <cellStyle name="OptionHeading 20 2" xfId="41935"/>
    <cellStyle name="OptionHeading 20 3" xfId="5927"/>
    <cellStyle name="OptionHeading 21" xfId="50188"/>
    <cellStyle name="OptionHeading 21 2" xfId="16653"/>
    <cellStyle name="OptionHeading 21 3" xfId="35329"/>
    <cellStyle name="OptionHeading 22" xfId="36523"/>
    <cellStyle name="OptionHeading 22 2" xfId="20497"/>
    <cellStyle name="OptionHeading 22 3" xfId="43448"/>
    <cellStyle name="OptionHeading 23" xfId="44578"/>
    <cellStyle name="OptionHeading 23 2" xfId="8505"/>
    <cellStyle name="OptionHeading 23 3" xfId="52621"/>
    <cellStyle name="OptionHeading 24" xfId="22030"/>
    <cellStyle name="OptionHeading 24 2" xfId="8625"/>
    <cellStyle name="OptionHeading 24 3" xfId="31311"/>
    <cellStyle name="OptionHeading 25" xfId="19056"/>
    <cellStyle name="OptionHeading 25 2" xfId="50805"/>
    <cellStyle name="OptionHeading 25 3" xfId="42252"/>
    <cellStyle name="OptionHeading 26" xfId="52116"/>
    <cellStyle name="OptionHeading 26 2" xfId="6041"/>
    <cellStyle name="OptionHeading 26 3" xfId="44074"/>
    <cellStyle name="OptionHeading 27" xfId="8582"/>
    <cellStyle name="OptionHeading 27 2" xfId="19281"/>
    <cellStyle name="OptionHeading 27 3" xfId="6272"/>
    <cellStyle name="OptionHeading 28" xfId="12985"/>
    <cellStyle name="OptionHeading 28 2" xfId="6118"/>
    <cellStyle name="OptionHeading 28 3" xfId="15812"/>
    <cellStyle name="OptionHeading 29" xfId="3974"/>
    <cellStyle name="OptionHeading 29 2" xfId="1846"/>
    <cellStyle name="OptionHeading 29 3" xfId="5591"/>
    <cellStyle name="OptionHeading 3" xfId="5564"/>
    <cellStyle name="OptionHeading 3 2" xfId="32019"/>
    <cellStyle name="OptionHeading 3 3" xfId="7770"/>
    <cellStyle name="OptionHeading 3 4" xfId="21924"/>
    <cellStyle name="OptionHeading 30" xfId="41954"/>
    <cellStyle name="OptionHeading 30 2" xfId="24732"/>
    <cellStyle name="OptionHeading 30 3" xfId="12135"/>
    <cellStyle name="OptionHeading 31" xfId="34076"/>
    <cellStyle name="OptionHeading 31 2" xfId="1386"/>
    <cellStyle name="OptionHeading 31 3" xfId="19134"/>
    <cellStyle name="OptionHeading 32" xfId="4223"/>
    <cellStyle name="OptionHeading 32 2" xfId="574"/>
    <cellStyle name="OptionHeading 32 3" xfId="25894"/>
    <cellStyle name="OptionHeading 33" xfId="20063"/>
    <cellStyle name="OptionHeading 33 2" xfId="47995"/>
    <cellStyle name="OptionHeading 33 3" xfId="20588"/>
    <cellStyle name="OptionHeading 34" xfId="25304"/>
    <cellStyle name="OptionHeading 34 2" xfId="15715"/>
    <cellStyle name="OptionHeading 34 3" xfId="9922"/>
    <cellStyle name="OptionHeading 35" xfId="524"/>
    <cellStyle name="OptionHeading 35 2" xfId="16571"/>
    <cellStyle name="OptionHeading 35 3" xfId="34629"/>
    <cellStyle name="OptionHeading 36" xfId="37098"/>
    <cellStyle name="OptionHeading 36 2" xfId="49968"/>
    <cellStyle name="OptionHeading 36 3" xfId="30808"/>
    <cellStyle name="OptionHeading 37" xfId="32074"/>
    <cellStyle name="OptionHeading 37 2" xfId="43763"/>
    <cellStyle name="OptionHeading 37 3" xfId="39373"/>
    <cellStyle name="OptionHeading 38" xfId="27308"/>
    <cellStyle name="OptionHeading 38 2" xfId="12137"/>
    <cellStyle name="OptionHeading 38 3" xfId="14581"/>
    <cellStyle name="OptionHeading 39" xfId="12592"/>
    <cellStyle name="OptionHeading 39 2" xfId="38825"/>
    <cellStyle name="OptionHeading 39 3" xfId="45308"/>
    <cellStyle name="OptionHeading 4" xfId="13690"/>
    <cellStyle name="OptionHeading 4 2" xfId="42052"/>
    <cellStyle name="OptionHeading 4 3" xfId="21252"/>
    <cellStyle name="OptionHeading 40" xfId="4946"/>
    <cellStyle name="OptionHeading 40 2" xfId="45620"/>
    <cellStyle name="OptionHeading 40 3" xfId="334"/>
    <cellStyle name="OptionHeading 41" xfId="19316"/>
    <cellStyle name="OptionHeading 41 2" xfId="43330"/>
    <cellStyle name="OptionHeading 41 3" xfId="48422"/>
    <cellStyle name="OptionHeading 42" xfId="41182"/>
    <cellStyle name="OptionHeading 42 2" xfId="6799"/>
    <cellStyle name="OptionHeading 42 3" xfId="38612"/>
    <cellStyle name="OptionHeading 43" xfId="2001"/>
    <cellStyle name="OptionHeading 43 2" xfId="47658"/>
    <cellStyle name="OptionHeading 43 3" xfId="50687"/>
    <cellStyle name="OptionHeading 44" xfId="37890"/>
    <cellStyle name="OptionHeading 44 2" xfId="10052"/>
    <cellStyle name="OptionHeading 44 3" xfId="52723"/>
    <cellStyle name="OptionHeading 45" xfId="52826"/>
    <cellStyle name="OptionHeading 45 2" xfId="36576"/>
    <cellStyle name="OptionHeading 45 3" xfId="37796"/>
    <cellStyle name="OptionHeading 46" xfId="41629"/>
    <cellStyle name="OptionHeading 46 2" xfId="19293"/>
    <cellStyle name="OptionHeading 46 3" xfId="15003"/>
    <cellStyle name="OptionHeading 47" xfId="24168"/>
    <cellStyle name="OptionHeading 47 2" xfId="13041"/>
    <cellStyle name="OptionHeading 47 3" xfId="52177"/>
    <cellStyle name="OptionHeading 48" xfId="25528"/>
    <cellStyle name="OptionHeading 48 2" xfId="37305"/>
    <cellStyle name="OptionHeading 48 3" xfId="50681"/>
    <cellStyle name="OptionHeading 49" xfId="35597"/>
    <cellStyle name="OptionHeading 49 2" xfId="49442"/>
    <cellStyle name="OptionHeading 49 3" xfId="28935"/>
    <cellStyle name="OptionHeading 5" xfId="40844"/>
    <cellStyle name="OptionHeading 5 2" xfId="39517"/>
    <cellStyle name="OptionHeading 5 3" xfId="23690"/>
    <cellStyle name="OptionHeading 50" xfId="47046"/>
    <cellStyle name="OptionHeading 51" xfId="53124"/>
    <cellStyle name="OptionHeading 52" xfId="1688"/>
    <cellStyle name="OptionHeading 6" xfId="41422"/>
    <cellStyle name="OptionHeading 6 2" xfId="10526"/>
    <cellStyle name="OptionHeading 6 3" xfId="32426"/>
    <cellStyle name="OptionHeading 7" xfId="13714"/>
    <cellStyle name="OptionHeading 7 2" xfId="26333"/>
    <cellStyle name="OptionHeading 7 3" xfId="25068"/>
    <cellStyle name="OptionHeading 8" xfId="40582"/>
    <cellStyle name="OptionHeading 8 2" xfId="13449"/>
    <cellStyle name="OptionHeading 8 3" xfId="16850"/>
    <cellStyle name="OptionHeading 9" xfId="14642"/>
    <cellStyle name="OptionHeading 9 2" xfId="19975"/>
    <cellStyle name="OptionHeading 9 3" xfId="19659"/>
    <cellStyle name="OptionHeading_2009 MAA 100%" xfId="1235"/>
    <cellStyle name="Outline" xfId="31204"/>
    <cellStyle name="Outline 10" xfId="13149"/>
    <cellStyle name="Outline 10 2" xfId="44349"/>
    <cellStyle name="Outline 10 3" xfId="10510"/>
    <cellStyle name="Outline 11" xfId="5241"/>
    <cellStyle name="Outline 11 2" xfId="3881"/>
    <cellStyle name="Outline 11 3" xfId="34657"/>
    <cellStyle name="Outline 12" xfId="48410"/>
    <cellStyle name="Outline 12 2" xfId="27121"/>
    <cellStyle name="Outline 12 3" xfId="31028"/>
    <cellStyle name="Outline 13" xfId="1280"/>
    <cellStyle name="Outline 13 2" xfId="52796"/>
    <cellStyle name="Outline 13 3" xfId="16515"/>
    <cellStyle name="Outline 14" xfId="39904"/>
    <cellStyle name="Outline 14 2" xfId="47340"/>
    <cellStyle name="Outline 14 3" xfId="49493"/>
    <cellStyle name="Outline 15" xfId="18509"/>
    <cellStyle name="Outline 15 2" xfId="48476"/>
    <cellStyle name="Outline 15 3" xfId="49543"/>
    <cellStyle name="Outline 16" xfId="43013"/>
    <cellStyle name="Outline 16 2" xfId="45231"/>
    <cellStyle name="Outline 16 3" xfId="8065"/>
    <cellStyle name="Outline 17" xfId="50917"/>
    <cellStyle name="Outline 17 2" xfId="6433"/>
    <cellStyle name="Outline 17 3" xfId="31272"/>
    <cellStyle name="Outline 18" xfId="17194"/>
    <cellStyle name="Outline 18 2" xfId="25930"/>
    <cellStyle name="Outline 18 3" xfId="51977"/>
    <cellStyle name="Outline 19" xfId="32021"/>
    <cellStyle name="Outline 19 2" xfId="28411"/>
    <cellStyle name="Outline 19 3" xfId="33658"/>
    <cellStyle name="Outline 2" xfId="33558"/>
    <cellStyle name="Outline 2 10" xfId="6888"/>
    <cellStyle name="Outline 2 10 2" xfId="16343"/>
    <cellStyle name="Outline 2 10 2 2" xfId="40198"/>
    <cellStyle name="Outline 2 10 2 3" xfId="11092"/>
    <cellStyle name="Outline 2 10 3" xfId="13436"/>
    <cellStyle name="Outline 2 10 4" xfId="19150"/>
    <cellStyle name="Outline 2 11" xfId="52687"/>
    <cellStyle name="Outline 2 11 2" xfId="5440"/>
    <cellStyle name="Outline 2 11 2 2" xfId="33219"/>
    <cellStyle name="Outline 2 11 2 3" xfId="35631"/>
    <cellStyle name="Outline 2 11 3" xfId="18898"/>
    <cellStyle name="Outline 2 11 4" xfId="22112"/>
    <cellStyle name="Outline 2 12" xfId="11862"/>
    <cellStyle name="Outline 2 12 2" xfId="11070"/>
    <cellStyle name="Outline 2 12 2 2" xfId="22111"/>
    <cellStyle name="Outline 2 12 2 3" xfId="2736"/>
    <cellStyle name="Outline 2 12 3" xfId="34729"/>
    <cellStyle name="Outline 2 12 4" xfId="42452"/>
    <cellStyle name="Outline 2 13" xfId="46045"/>
    <cellStyle name="Outline 2 13 2" xfId="10628"/>
    <cellStyle name="Outline 2 13 2 2" xfId="47036"/>
    <cellStyle name="Outline 2 13 2 3" xfId="18295"/>
    <cellStyle name="Outline 2 13 3" xfId="18253"/>
    <cellStyle name="Outline 2 13 4" xfId="46893"/>
    <cellStyle name="Outline 2 14" xfId="44828"/>
    <cellStyle name="Outline 2 14 2" xfId="26675"/>
    <cellStyle name="Outline 2 14 2 2" xfId="6677"/>
    <cellStyle name="Outline 2 14 2 3" xfId="11718"/>
    <cellStyle name="Outline 2 14 3" xfId="22567"/>
    <cellStyle name="Outline 2 14 4" xfId="22890"/>
    <cellStyle name="Outline 2 15" xfId="3971"/>
    <cellStyle name="Outline 2 15 2" xfId="12828"/>
    <cellStyle name="Outline 2 15 2 2" xfId="49351"/>
    <cellStyle name="Outline 2 15 2 3" xfId="18531"/>
    <cellStyle name="Outline 2 15 3" xfId="34755"/>
    <cellStyle name="Outline 2 15 4" xfId="1052"/>
    <cellStyle name="Outline 2 16" xfId="50054"/>
    <cellStyle name="Outline 2 16 2" xfId="16385"/>
    <cellStyle name="Outline 2 16 3" xfId="30894"/>
    <cellStyle name="Outline 2 17" xfId="14220"/>
    <cellStyle name="Outline 2 18" xfId="22665"/>
    <cellStyle name="Outline 2 19" xfId="52801"/>
    <cellStyle name="Outline 2 2" xfId="33763"/>
    <cellStyle name="Outline 2 2 2" xfId="16658"/>
    <cellStyle name="Outline 2 2 2 2" xfId="6283"/>
    <cellStyle name="Outline 2 2 2 3" xfId="40690"/>
    <cellStyle name="Outline 2 2 3" xfId="50477"/>
    <cellStyle name="Outline 2 2 4" xfId="45373"/>
    <cellStyle name="Outline 2 3" xfId="16271"/>
    <cellStyle name="Outline 2 3 2" xfId="34093"/>
    <cellStyle name="Outline 2 3 2 2" xfId="38200"/>
    <cellStyle name="Outline 2 3 2 3" xfId="11422"/>
    <cellStyle name="Outline 2 3 3" xfId="5042"/>
    <cellStyle name="Outline 2 3 4" xfId="6396"/>
    <cellStyle name="Outline 2 4" xfId="2776"/>
    <cellStyle name="Outline 2 4 2" xfId="15999"/>
    <cellStyle name="Outline 2 4 2 2" xfId="14661"/>
    <cellStyle name="Outline 2 4 2 3" xfId="34117"/>
    <cellStyle name="Outline 2 4 3" xfId="43464"/>
    <cellStyle name="Outline 2 4 4" xfId="39416"/>
    <cellStyle name="Outline 2 5" xfId="6824"/>
    <cellStyle name="Outline 2 5 2" xfId="19948"/>
    <cellStyle name="Outline 2 5 2 2" xfId="50699"/>
    <cellStyle name="Outline 2 5 2 3" xfId="696"/>
    <cellStyle name="Outline 2 5 3" xfId="38045"/>
    <cellStyle name="Outline 2 5 4" xfId="37042"/>
    <cellStyle name="Outline 2 6" xfId="17383"/>
    <cellStyle name="Outline 2 6 2" xfId="47081"/>
    <cellStyle name="Outline 2 6 2 2" xfId="42824"/>
    <cellStyle name="Outline 2 6 2 3" xfId="39005"/>
    <cellStyle name="Outline 2 6 3" xfId="48366"/>
    <cellStyle name="Outline 2 6 4" xfId="23672"/>
    <cellStyle name="Outline 2 7" xfId="25796"/>
    <cellStyle name="Outline 2 7 2" xfId="26442"/>
    <cellStyle name="Outline 2 7 2 2" xfId="12390"/>
    <cellStyle name="Outline 2 7 2 3" xfId="23674"/>
    <cellStyle name="Outline 2 7 3" xfId="3154"/>
    <cellStyle name="Outline 2 7 4" xfId="7684"/>
    <cellStyle name="Outline 2 8" xfId="10832"/>
    <cellStyle name="Outline 2 8 2" xfId="44021"/>
    <cellStyle name="Outline 2 8 2 2" xfId="9948"/>
    <cellStyle name="Outline 2 8 2 3" xfId="33348"/>
    <cellStyle name="Outline 2 8 3" xfId="25501"/>
    <cellStyle name="Outline 2 8 4" xfId="25866"/>
    <cellStyle name="Outline 2 9" xfId="48361"/>
    <cellStyle name="Outline 2 9 2" xfId="18149"/>
    <cellStyle name="Outline 2 9 2 2" xfId="43094"/>
    <cellStyle name="Outline 2 9 2 3" xfId="14546"/>
    <cellStyle name="Outline 2 9 3" xfId="14153"/>
    <cellStyle name="Outline 2 9 4" xfId="17750"/>
    <cellStyle name="Outline 20" xfId="10204"/>
    <cellStyle name="Outline 20 2" xfId="29979"/>
    <cellStyle name="Outline 20 3" xfId="29425"/>
    <cellStyle name="Outline 21" xfId="47365"/>
    <cellStyle name="Outline 21 2" xfId="4743"/>
    <cellStyle name="Outline 21 3" xfId="13489"/>
    <cellStyle name="Outline 22" xfId="46785"/>
    <cellStyle name="Outline 22 2" xfId="17249"/>
    <cellStyle name="Outline 22 3" xfId="44152"/>
    <cellStyle name="Outline 23" xfId="36816"/>
    <cellStyle name="Outline 23 2" xfId="36616"/>
    <cellStyle name="Outline 23 3" xfId="551"/>
    <cellStyle name="Outline 24" xfId="16068"/>
    <cellStyle name="Outline 24 2" xfId="19449"/>
    <cellStyle name="Outline 24 3" xfId="12986"/>
    <cellStyle name="Outline 25" xfId="21439"/>
    <cellStyle name="Outline 25 2" xfId="28307"/>
    <cellStyle name="Outline 25 3" xfId="40855"/>
    <cellStyle name="Outline 26" xfId="9187"/>
    <cellStyle name="Outline 26 2" xfId="22772"/>
    <cellStyle name="Outline 26 3" xfId="4962"/>
    <cellStyle name="Outline 27" xfId="39518"/>
    <cellStyle name="Outline 27 2" xfId="39882"/>
    <cellStyle name="Outline 27 3" xfId="28337"/>
    <cellStyle name="Outline 28" xfId="46748"/>
    <cellStyle name="Outline 28 2" xfId="44659"/>
    <cellStyle name="Outline 28 3" xfId="10205"/>
    <cellStyle name="Outline 29" xfId="34099"/>
    <cellStyle name="Outline 29 2" xfId="18384"/>
    <cellStyle name="Outline 29 3" xfId="20701"/>
    <cellStyle name="Outline 3" xfId="48084"/>
    <cellStyle name="Outline 3 10" xfId="29500"/>
    <cellStyle name="Outline 3 10 2" xfId="33734"/>
    <cellStyle name="Outline 3 10 2 2" xfId="10260"/>
    <cellStyle name="Outline 3 10 2 3" xfId="30640"/>
    <cellStyle name="Outline 3 10 3" xfId="30664"/>
    <cellStyle name="Outline 3 10 4" xfId="45051"/>
    <cellStyle name="Outline 3 11" xfId="14032"/>
    <cellStyle name="Outline 3 11 2" xfId="19830"/>
    <cellStyle name="Outline 3 11 2 2" xfId="22045"/>
    <cellStyle name="Outline 3 11 2 3" xfId="46555"/>
    <cellStyle name="Outline 3 11 3" xfId="3654"/>
    <cellStyle name="Outline 3 11 4" xfId="38404"/>
    <cellStyle name="Outline 3 12" xfId="37679"/>
    <cellStyle name="Outline 3 12 2" xfId="194"/>
    <cellStyle name="Outline 3 12 2 2" xfId="49482"/>
    <cellStyle name="Outline 3 12 2 3" xfId="6065"/>
    <cellStyle name="Outline 3 12 3" xfId="5195"/>
    <cellStyle name="Outline 3 12 4" xfId="18976"/>
    <cellStyle name="Outline 3 13" xfId="11234"/>
    <cellStyle name="Outline 3 13 2" xfId="23229"/>
    <cellStyle name="Outline 3 13 2 2" xfId="12591"/>
    <cellStyle name="Outline 3 13 2 3" xfId="44485"/>
    <cellStyle name="Outline 3 13 3" xfId="11152"/>
    <cellStyle name="Outline 3 13 4" xfId="28650"/>
    <cellStyle name="Outline 3 14" xfId="46318"/>
    <cellStyle name="Outline 3 14 2" xfId="44209"/>
    <cellStyle name="Outline 3 14 2 2" xfId="9115"/>
    <cellStyle name="Outline 3 14 2 3" xfId="18325"/>
    <cellStyle name="Outline 3 14 3" xfId="223"/>
    <cellStyle name="Outline 3 14 4" xfId="51339"/>
    <cellStyle name="Outline 3 15" xfId="21090"/>
    <cellStyle name="Outline 3 15 2" xfId="13565"/>
    <cellStyle name="Outline 3 15 2 2" xfId="496"/>
    <cellStyle name="Outline 3 15 2 3" xfId="44561"/>
    <cellStyle name="Outline 3 15 3" xfId="37797"/>
    <cellStyle name="Outline 3 15 4" xfId="26334"/>
    <cellStyle name="Outline 3 16" xfId="16752"/>
    <cellStyle name="Outline 3 16 2" xfId="32105"/>
    <cellStyle name="Outline 3 16 2 2" xfId="52128"/>
    <cellStyle name="Outline 3 16 2 3" xfId="1160"/>
    <cellStyle name="Outline 3 16 3" xfId="51804"/>
    <cellStyle name="Outline 3 16 4" xfId="8389"/>
    <cellStyle name="Outline 3 17" xfId="44294"/>
    <cellStyle name="Outline 3 17 2" xfId="50859"/>
    <cellStyle name="Outline 3 17 2 2" xfId="1030"/>
    <cellStyle name="Outline 3 17 2 3" xfId="3862"/>
    <cellStyle name="Outline 3 17 3" xfId="19768"/>
    <cellStyle name="Outline 3 17 4" xfId="37277"/>
    <cellStyle name="Outline 3 18" xfId="26606"/>
    <cellStyle name="Outline 3 18 2" xfId="35646"/>
    <cellStyle name="Outline 3 18 2 2" xfId="24015"/>
    <cellStyle name="Outline 3 18 2 3" xfId="29148"/>
    <cellStyle name="Outline 3 18 3" xfId="3494"/>
    <cellStyle name="Outline 3 18 4" xfId="4448"/>
    <cellStyle name="Outline 3 19" xfId="19183"/>
    <cellStyle name="Outline 3 2" xfId="8923"/>
    <cellStyle name="Outline 3 2 2" xfId="21172"/>
    <cellStyle name="Outline 3 2 2 2" xfId="52651"/>
    <cellStyle name="Outline 3 2 2 3" xfId="1328"/>
    <cellStyle name="Outline 3 2 3" xfId="12045"/>
    <cellStyle name="Outline 3 2 4" xfId="45141"/>
    <cellStyle name="Outline 3 20" xfId="6439"/>
    <cellStyle name="Outline 3 21" xfId="29307"/>
    <cellStyle name="Outline 3 3" xfId="5887"/>
    <cellStyle name="Outline 3 3 2" xfId="15134"/>
    <cellStyle name="Outline 3 3 2 2" xfId="37752"/>
    <cellStyle name="Outline 3 3 2 3" xfId="20551"/>
    <cellStyle name="Outline 3 3 3" xfId="43805"/>
    <cellStyle name="Outline 3 3 4" xfId="26817"/>
    <cellStyle name="Outline 3 4" xfId="12632"/>
    <cellStyle name="Outline 3 4 2" xfId="8756"/>
    <cellStyle name="Outline 3 4 2 2" xfId="16134"/>
    <cellStyle name="Outline 3 4 2 3" xfId="33545"/>
    <cellStyle name="Outline 3 4 3" xfId="43597"/>
    <cellStyle name="Outline 3 4 4" xfId="11980"/>
    <cellStyle name="Outline 3 5" xfId="53125"/>
    <cellStyle name="Outline 3 5 2" xfId="13107"/>
    <cellStyle name="Outline 3 5 2 2" xfId="23416"/>
    <cellStyle name="Outline 3 5 2 3" xfId="27211"/>
    <cellStyle name="Outline 3 5 3" xfId="45313"/>
    <cellStyle name="Outline 3 5 4" xfId="19915"/>
    <cellStyle name="Outline 3 6" xfId="24081"/>
    <cellStyle name="Outline 3 6 2" xfId="15625"/>
    <cellStyle name="Outline 3 6 2 2" xfId="44282"/>
    <cellStyle name="Outline 3 6 2 3" xfId="45005"/>
    <cellStyle name="Outline 3 6 3" xfId="20225"/>
    <cellStyle name="Outline 3 6 4" xfId="52817"/>
    <cellStyle name="Outline 3 7" xfId="12562"/>
    <cellStyle name="Outline 3 7 2" xfId="12889"/>
    <cellStyle name="Outline 3 7 2 2" xfId="29945"/>
    <cellStyle name="Outline 3 7 2 3" xfId="16898"/>
    <cellStyle name="Outline 3 7 3" xfId="23758"/>
    <cellStyle name="Outline 3 7 4" xfId="15148"/>
    <cellStyle name="Outline 3 8" xfId="32495"/>
    <cellStyle name="Outline 3 8 2" xfId="10176"/>
    <cellStyle name="Outline 3 8 2 2" xfId="3590"/>
    <cellStyle name="Outline 3 8 2 3" xfId="27071"/>
    <cellStyle name="Outline 3 8 3" xfId="22127"/>
    <cellStyle name="Outline 3 8 4" xfId="52031"/>
    <cellStyle name="Outline 3 9" xfId="12651"/>
    <cellStyle name="Outline 3 9 2" xfId="34132"/>
    <cellStyle name="Outline 3 9 2 2" xfId="13402"/>
    <cellStyle name="Outline 3 9 2 3" xfId="19727"/>
    <cellStyle name="Outline 3 9 3" xfId="25792"/>
    <cellStyle name="Outline 3 9 4" xfId="7278"/>
    <cellStyle name="Outline 30" xfId="14726"/>
    <cellStyle name="Outline 30 2" xfId="24038"/>
    <cellStyle name="Outline 30 3" xfId="46311"/>
    <cellStyle name="Outline 31" xfId="21170"/>
    <cellStyle name="Outline 31 2" xfId="21372"/>
    <cellStyle name="Outline 31 3" xfId="21612"/>
    <cellStyle name="Outline 32" xfId="30072"/>
    <cellStyle name="Outline 32 2" xfId="35173"/>
    <cellStyle name="Outline 32 3" xfId="18352"/>
    <cellStyle name="Outline 33" xfId="36841"/>
    <cellStyle name="Outline 33 2" xfId="16439"/>
    <cellStyle name="Outline 33 3" xfId="21077"/>
    <cellStyle name="Outline 34" xfId="8651"/>
    <cellStyle name="Outline 34 2" xfId="52240"/>
    <cellStyle name="Outline 34 3" xfId="15437"/>
    <cellStyle name="Outline 35" xfId="4894"/>
    <cellStyle name="Outline 35 2" xfId="44811"/>
    <cellStyle name="Outline 35 3" xfId="41187"/>
    <cellStyle name="Outline 36" xfId="33868"/>
    <cellStyle name="Outline 36 2" xfId="33511"/>
    <cellStyle name="Outline 36 3" xfId="48405"/>
    <cellStyle name="Outline 37" xfId="12732"/>
    <cellStyle name="Outline 37 2" xfId="44515"/>
    <cellStyle name="Outline 37 3" xfId="27657"/>
    <cellStyle name="Outline 38" xfId="23225"/>
    <cellStyle name="Outline 38 2" xfId="20919"/>
    <cellStyle name="Outline 38 3" xfId="45509"/>
    <cellStyle name="Outline 39" xfId="22676"/>
    <cellStyle name="Outline 39 2" xfId="44427"/>
    <cellStyle name="Outline 39 3" xfId="14329"/>
    <cellStyle name="Outline 4" xfId="12616"/>
    <cellStyle name="Outline 4 2" xfId="5652"/>
    <cellStyle name="Outline 4 2 2" xfId="6227"/>
    <cellStyle name="Outline 4 2 3" xfId="27854"/>
    <cellStyle name="Outline 4 3" xfId="6127"/>
    <cellStyle name="Outline 4 4" xfId="23096"/>
    <cellStyle name="Outline 40" xfId="40743"/>
    <cellStyle name="Outline 40 2" xfId="18870"/>
    <cellStyle name="Outline 40 3" xfId="36511"/>
    <cellStyle name="Outline 41" xfId="42549"/>
    <cellStyle name="Outline 41 2" xfId="50536"/>
    <cellStyle name="Outline 41 3" xfId="12443"/>
    <cellStyle name="Outline 42" xfId="50891"/>
    <cellStyle name="Outline 42 2" xfId="51741"/>
    <cellStyle name="Outline 42 3" xfId="2759"/>
    <cellStyle name="Outline 43" xfId="14907"/>
    <cellStyle name="Outline 43 2" xfId="3501"/>
    <cellStyle name="Outline 43 3" xfId="32250"/>
    <cellStyle name="Outline 44" xfId="11266"/>
    <cellStyle name="Outline 44 2" xfId="45101"/>
    <cellStyle name="Outline 44 3" xfId="37353"/>
    <cellStyle name="Outline 45" xfId="18495"/>
    <cellStyle name="Outline 45 2" xfId="10900"/>
    <cellStyle name="Outline 45 3" xfId="5531"/>
    <cellStyle name="Outline 46" xfId="14057"/>
    <cellStyle name="Outline 46 2" xfId="6566"/>
    <cellStyle name="Outline 46 3" xfId="47892"/>
    <cellStyle name="Outline 47" xfId="17682"/>
    <cellStyle name="Outline 47 2" xfId="46109"/>
    <cellStyle name="Outline 47 3" xfId="53348"/>
    <cellStyle name="Outline 48" xfId="11866"/>
    <cellStyle name="Outline 48 2" xfId="1090"/>
    <cellStyle name="Outline 48 3" xfId="40191"/>
    <cellStyle name="Outline 49" xfId="51432"/>
    <cellStyle name="Outline 49 2" xfId="41728"/>
    <cellStyle name="Outline 49 3" xfId="44783"/>
    <cellStyle name="Outline 5" xfId="42299"/>
    <cellStyle name="Outline 5 2" xfId="6774"/>
    <cellStyle name="Outline 5 2 2" xfId="36876"/>
    <cellStyle name="Outline 5 2 3" xfId="8730"/>
    <cellStyle name="Outline 5 3" xfId="13904"/>
    <cellStyle name="Outline 5 4" xfId="8187"/>
    <cellStyle name="Outline 50" xfId="44028"/>
    <cellStyle name="Outline 51" xfId="17904"/>
    <cellStyle name="Outline 52" xfId="1067"/>
    <cellStyle name="Outline 6" xfId="36178"/>
    <cellStyle name="Outline 6 2" xfId="47277"/>
    <cellStyle name="Outline 6 3" xfId="42665"/>
    <cellStyle name="Outline 7" xfId="28235"/>
    <cellStyle name="Outline 7 2" xfId="7342"/>
    <cellStyle name="Outline 7 3" xfId="15129"/>
    <cellStyle name="Outline 8" xfId="48782"/>
    <cellStyle name="Outline 8 2" xfId="25044"/>
    <cellStyle name="Outline 8 3" xfId="34033"/>
    <cellStyle name="Outline 9" xfId="8176"/>
    <cellStyle name="Outline 9 2" xfId="23823"/>
    <cellStyle name="Outline 9 3" xfId="7394"/>
    <cellStyle name="Outline_Cash Cost Real vrs. Budget" xfId="38615"/>
    <cellStyle name="Output" xfId="50923"/>
    <cellStyle name="Output 10" xfId="9170"/>
    <cellStyle name="Output 10 2" xfId="2340"/>
    <cellStyle name="Output 10 3" xfId="37014"/>
    <cellStyle name="Output 11" xfId="13953"/>
    <cellStyle name="Output 11 2" xfId="40008"/>
    <cellStyle name="Output 11 3" xfId="16223"/>
    <cellStyle name="Output 12" xfId="17863"/>
    <cellStyle name="Output 12 2" xfId="8160"/>
    <cellStyle name="Output 12 3" xfId="49951"/>
    <cellStyle name="Output 13" xfId="5829"/>
    <cellStyle name="Output 13 2" xfId="47698"/>
    <cellStyle name="Output 13 3" xfId="24385"/>
    <cellStyle name="Output 14" xfId="45364"/>
    <cellStyle name="Output 14 2" xfId="49633"/>
    <cellStyle name="Output 14 3" xfId="5744"/>
    <cellStyle name="Output 15" xfId="25054"/>
    <cellStyle name="Output 15 2" xfId="50615"/>
    <cellStyle name="Output 15 3" xfId="42800"/>
    <cellStyle name="Output 16" xfId="20804"/>
    <cellStyle name="Output 16 2" xfId="53358"/>
    <cellStyle name="Output 16 3" xfId="12501"/>
    <cellStyle name="Output 17" xfId="23054"/>
    <cellStyle name="Output 17 2" xfId="30609"/>
    <cellStyle name="Output 17 3" xfId="18132"/>
    <cellStyle name="Output 18" xfId="49926"/>
    <cellStyle name="Output 18 2" xfId="33548"/>
    <cellStyle name="Output 18 3" xfId="51876"/>
    <cellStyle name="Output 19" xfId="25641"/>
    <cellStyle name="Output 19 2" xfId="37833"/>
    <cellStyle name="Output 19 3" xfId="43677"/>
    <cellStyle name="Output 2" xfId="18737"/>
    <cellStyle name="Output 2 2" xfId="28909"/>
    <cellStyle name="Output 2 2 2" xfId="1909"/>
    <cellStyle name="Output 2 3" xfId="46357"/>
    <cellStyle name="Output 2 4" xfId="10766"/>
    <cellStyle name="Output 20" xfId="17176"/>
    <cellStyle name="Output 20 2" xfId="9060"/>
    <cellStyle name="Output 20 3" xfId="26286"/>
    <cellStyle name="Output 21" xfId="4708"/>
    <cellStyle name="Output 21 2" xfId="52299"/>
    <cellStyle name="Output 21 3" xfId="20004"/>
    <cellStyle name="Output 22" xfId="52441"/>
    <cellStyle name="Output 22 2" xfId="20775"/>
    <cellStyle name="Output 22 3" xfId="43409"/>
    <cellStyle name="Output 23" xfId="36563"/>
    <cellStyle name="Output 23 2" xfId="43829"/>
    <cellStyle name="Output 23 3" xfId="10505"/>
    <cellStyle name="Output 24" xfId="4740"/>
    <cellStyle name="Output 24 2" xfId="51604"/>
    <cellStyle name="Output 24 3" xfId="26806"/>
    <cellStyle name="Output 25" xfId="14152"/>
    <cellStyle name="Output 25 2" xfId="45534"/>
    <cellStyle name="Output 25 3" xfId="48855"/>
    <cellStyle name="Output 26" xfId="38584"/>
    <cellStyle name="Output 26 2" xfId="24718"/>
    <cellStyle name="Output 26 3" xfId="27479"/>
    <cellStyle name="Output 27" xfId="32360"/>
    <cellStyle name="Output 27 2" xfId="36814"/>
    <cellStyle name="Output 27 3" xfId="22757"/>
    <cellStyle name="Output 28" xfId="4649"/>
    <cellStyle name="Output 28 2" xfId="12152"/>
    <cellStyle name="Output 28 3" xfId="44785"/>
    <cellStyle name="Output 29" xfId="27125"/>
    <cellStyle name="Output 29 2" xfId="33110"/>
    <cellStyle name="Output 29 3" xfId="2050"/>
    <cellStyle name="Output 3" xfId="31087"/>
    <cellStyle name="Output 3 2" xfId="3080"/>
    <cellStyle name="Output 3 3" xfId="26772"/>
    <cellStyle name="Output 30" xfId="24958"/>
    <cellStyle name="Output 30 2" xfId="27020"/>
    <cellStyle name="Output 30 3" xfId="8243"/>
    <cellStyle name="Output 31" xfId="46511"/>
    <cellStyle name="Output 31 2" xfId="21313"/>
    <cellStyle name="Output 31 3" xfId="21367"/>
    <cellStyle name="Output 32" xfId="51107"/>
    <cellStyle name="Output 32 2" xfId="15830"/>
    <cellStyle name="Output 32 3" xfId="23294"/>
    <cellStyle name="Output 33" xfId="2374"/>
    <cellStyle name="Output 33 2" xfId="35666"/>
    <cellStyle name="Output 33 3" xfId="35980"/>
    <cellStyle name="Output 34" xfId="527"/>
    <cellStyle name="Output 34 2" xfId="29712"/>
    <cellStyle name="Output 34 3" xfId="7899"/>
    <cellStyle name="Output 35" xfId="106"/>
    <cellStyle name="Output 35 2" xfId="36250"/>
    <cellStyle name="Output 35 3" xfId="28578"/>
    <cellStyle name="Output 36" xfId="36900"/>
    <cellStyle name="Output 36 2" xfId="23979"/>
    <cellStyle name="Output 36 3" xfId="22945"/>
    <cellStyle name="Output 37" xfId="42246"/>
    <cellStyle name="Output 37 2" xfId="41110"/>
    <cellStyle name="Output 37 3" xfId="11836"/>
    <cellStyle name="Output 38" xfId="29004"/>
    <cellStyle name="Output 38 2" xfId="31543"/>
    <cellStyle name="Output 38 3" xfId="22663"/>
    <cellStyle name="Output 39" xfId="35989"/>
    <cellStyle name="Output 39 2" xfId="37427"/>
    <cellStyle name="Output 39 3" xfId="16061"/>
    <cellStyle name="Output 4" xfId="52086"/>
    <cellStyle name="Output 4 2" xfId="31083"/>
    <cellStyle name="Output 4 3" xfId="25555"/>
    <cellStyle name="Output 40" xfId="22669"/>
    <cellStyle name="Output 40 2" xfId="22603"/>
    <cellStyle name="Output 40 3" xfId="47362"/>
    <cellStyle name="Output 41" xfId="45082"/>
    <cellStyle name="Output 41 2" xfId="10258"/>
    <cellStyle name="Output 41 3" xfId="1497"/>
    <cellStyle name="Output 42" xfId="52754"/>
    <cellStyle name="Output 42 2" xfId="32242"/>
    <cellStyle name="Output 42 3" xfId="13805"/>
    <cellStyle name="Output 43" xfId="20324"/>
    <cellStyle name="Output 43 2" xfId="19955"/>
    <cellStyle name="Output 43 3" xfId="47970"/>
    <cellStyle name="Output 44" xfId="2671"/>
    <cellStyle name="Output 44 2" xfId="37868"/>
    <cellStyle name="Output 44 3" xfId="51441"/>
    <cellStyle name="Output 45" xfId="30675"/>
    <cellStyle name="Output 45 2" xfId="50353"/>
    <cellStyle name="Output 45 3" xfId="33175"/>
    <cellStyle name="Output 46" xfId="51775"/>
    <cellStyle name="Output 46 2" xfId="33012"/>
    <cellStyle name="Output 46 3" xfId="2745"/>
    <cellStyle name="Output 47" xfId="5168"/>
    <cellStyle name="Output 47 2" xfId="19015"/>
    <cellStyle name="Output 47 3" xfId="52322"/>
    <cellStyle name="Output 48" xfId="37389"/>
    <cellStyle name="Output 48 2" xfId="16722"/>
    <cellStyle name="Output 48 3" xfId="19026"/>
    <cellStyle name="Output 49" xfId="23495"/>
    <cellStyle name="Output 49 2" xfId="11895"/>
    <cellStyle name="Output 49 3" xfId="48611"/>
    <cellStyle name="Output 5" xfId="10225"/>
    <cellStyle name="Output 5 2" xfId="16775"/>
    <cellStyle name="Output 5 3" xfId="36829"/>
    <cellStyle name="Output 50" xfId="21343"/>
    <cellStyle name="Output 50 2" xfId="47215"/>
    <cellStyle name="Output 50 3" xfId="19795"/>
    <cellStyle name="Output 51" xfId="38733"/>
    <cellStyle name="Output 51 2" xfId="15590"/>
    <cellStyle name="Output 51 3" xfId="16104"/>
    <cellStyle name="Output 52" xfId="19678"/>
    <cellStyle name="Output 52 2" xfId="5076"/>
    <cellStyle name="Output 52 3" xfId="7785"/>
    <cellStyle name="Output 53" xfId="27842"/>
    <cellStyle name="Output 53 2" xfId="32594"/>
    <cellStyle name="Output 53 3" xfId="39317"/>
    <cellStyle name="Output 54" xfId="11971"/>
    <cellStyle name="Output 54 2" xfId="31953"/>
    <cellStyle name="Output 54 3" xfId="17273"/>
    <cellStyle name="Output 55" xfId="15245"/>
    <cellStyle name="Output 55 2" xfId="49652"/>
    <cellStyle name="Output 55 3" xfId="25868"/>
    <cellStyle name="Output 56" xfId="31932"/>
    <cellStyle name="Output 56 2" xfId="16051"/>
    <cellStyle name="Output 56 3" xfId="13508"/>
    <cellStyle name="Output 57" xfId="14458"/>
    <cellStyle name="Output 58" xfId="513"/>
    <cellStyle name="Output 6" xfId="18801"/>
    <cellStyle name="Output 6 2" xfId="8231"/>
    <cellStyle name="Output 6 3" xfId="52893"/>
    <cellStyle name="Output 7" xfId="32447"/>
    <cellStyle name="Output 7 2" xfId="25799"/>
    <cellStyle name="Output 7 3" xfId="38716"/>
    <cellStyle name="Output 8" xfId="38820"/>
    <cellStyle name="Output 8 2" xfId="2315"/>
    <cellStyle name="Output 8 3" xfId="51398"/>
    <cellStyle name="Output 9" xfId="20995"/>
    <cellStyle name="Output 9 2" xfId="21595"/>
    <cellStyle name="Output 9 3" xfId="13777"/>
    <cellStyle name="Output Amounts" xfId="21075"/>
    <cellStyle name="Output Amounts 10" xfId="22097"/>
    <cellStyle name="Output Amounts 10 2" xfId="35530"/>
    <cellStyle name="Output Amounts 10 3" xfId="51240"/>
    <cellStyle name="Output Amounts 11" xfId="44537"/>
    <cellStyle name="Output Amounts 11 2" xfId="48956"/>
    <cellStyle name="Output Amounts 11 3" xfId="52033"/>
    <cellStyle name="Output Amounts 12" xfId="33938"/>
    <cellStyle name="Output Amounts 12 2" xfId="2676"/>
    <cellStyle name="Output Amounts 12 3" xfId="6960"/>
    <cellStyle name="Output Amounts 13" xfId="19910"/>
    <cellStyle name="Output Amounts 14" xfId="15749"/>
    <cellStyle name="Output Amounts 2" xfId="42934"/>
    <cellStyle name="Output Amounts 2 2" xfId="48403"/>
    <cellStyle name="Output Amounts 2 3" xfId="17464"/>
    <cellStyle name="Output Amounts 3" xfId="24382"/>
    <cellStyle name="Output Amounts 3 2" xfId="18635"/>
    <cellStyle name="Output Amounts 3 3" xfId="37004"/>
    <cellStyle name="Output Amounts 4" xfId="19146"/>
    <cellStyle name="Output Amounts 4 2" xfId="29965"/>
    <cellStyle name="Output Amounts 4 3" xfId="17672"/>
    <cellStyle name="Output Amounts 5" xfId="35973"/>
    <cellStyle name="Output Amounts 5 2" xfId="43696"/>
    <cellStyle name="Output Amounts 5 3" xfId="3688"/>
    <cellStyle name="Output Amounts 6" xfId="36978"/>
    <cellStyle name="Output Amounts 6 2" xfId="49759"/>
    <cellStyle name="Output Amounts 6 3" xfId="3483"/>
    <cellStyle name="Output Amounts 7" xfId="40362"/>
    <cellStyle name="Output Amounts 7 2" xfId="28889"/>
    <cellStyle name="Output Amounts 7 3" xfId="51020"/>
    <cellStyle name="Output Amounts 8" xfId="37119"/>
    <cellStyle name="Output Amounts 8 2" xfId="17541"/>
    <cellStyle name="Output Amounts 8 3" xfId="45392"/>
    <cellStyle name="Output Amounts 9" xfId="974"/>
    <cellStyle name="Output Amounts 9 2" xfId="24172"/>
    <cellStyle name="Output Amounts 9 3" xfId="14187"/>
    <cellStyle name="Output Amounts_Cash Cost Real vrs. Budget" xfId="10184"/>
    <cellStyle name="Output Column Headings" xfId="47227"/>
    <cellStyle name="Output Column Headings 10" xfId="32624"/>
    <cellStyle name="Output Column Headings 10 2" xfId="27393"/>
    <cellStyle name="Output Column Headings 10 3" xfId="7234"/>
    <cellStyle name="Output Column Headings 11" xfId="31135"/>
    <cellStyle name="Output Column Headings 11 2" xfId="49950"/>
    <cellStyle name="Output Column Headings 11 3" xfId="34180"/>
    <cellStyle name="Output Column Headings 12" xfId="46130"/>
    <cellStyle name="Output Column Headings 12 2" xfId="36352"/>
    <cellStyle name="Output Column Headings 12 3" xfId="14638"/>
    <cellStyle name="Output Column Headings 13" xfId="18536"/>
    <cellStyle name="Output Column Headings 13 2" xfId="46263"/>
    <cellStyle name="Output Column Headings 13 3" xfId="35749"/>
    <cellStyle name="Output Column Headings 14" xfId="38796"/>
    <cellStyle name="Output Column Headings 14 2" xfId="35769"/>
    <cellStyle name="Output Column Headings 14 3" xfId="32520"/>
    <cellStyle name="Output Column Headings 15" xfId="40036"/>
    <cellStyle name="Output Column Headings 15 2" xfId="11206"/>
    <cellStyle name="Output Column Headings 15 3" xfId="17343"/>
    <cellStyle name="Output Column Headings 16" xfId="24939"/>
    <cellStyle name="Output Column Headings 16 2" xfId="47690"/>
    <cellStyle name="Output Column Headings 16 3" xfId="37096"/>
    <cellStyle name="Output Column Headings 17" xfId="49639"/>
    <cellStyle name="Output Column Headings 17 2" xfId="4812"/>
    <cellStyle name="Output Column Headings 17 3" xfId="45602"/>
    <cellStyle name="Output Column Headings 18" xfId="40959"/>
    <cellStyle name="Output Column Headings 18 2" xfId="49038"/>
    <cellStyle name="Output Column Headings 18 3" xfId="39702"/>
    <cellStyle name="Output Column Headings 19" xfId="22794"/>
    <cellStyle name="Output Column Headings 19 2" xfId="20071"/>
    <cellStyle name="Output Column Headings 19 3" xfId="3710"/>
    <cellStyle name="Output Column Headings 2" xfId="10604"/>
    <cellStyle name="Output Column Headings 2 2" xfId="36323"/>
    <cellStyle name="Output Column Headings 2 2 2" xfId="10959"/>
    <cellStyle name="Output Column Headings 2 2 3" xfId="50811"/>
    <cellStyle name="Output Column Headings 2 3" xfId="15522"/>
    <cellStyle name="Output Column Headings 2 4" xfId="724"/>
    <cellStyle name="Output Column Headings 20" xfId="7428"/>
    <cellStyle name="Output Column Headings 20 2" xfId="18066"/>
    <cellStyle name="Output Column Headings 20 3" xfId="13182"/>
    <cellStyle name="Output Column Headings 21" xfId="23645"/>
    <cellStyle name="Output Column Headings 21 2" xfId="31882"/>
    <cellStyle name="Output Column Headings 21 3" xfId="15161"/>
    <cellStyle name="Output Column Headings 22" xfId="20052"/>
    <cellStyle name="Output Column Headings 22 2" xfId="45040"/>
    <cellStyle name="Output Column Headings 22 3" xfId="28044"/>
    <cellStyle name="Output Column Headings 23" xfId="2870"/>
    <cellStyle name="Output Column Headings 23 2" xfId="45188"/>
    <cellStyle name="Output Column Headings 23 3" xfId="27183"/>
    <cellStyle name="Output Column Headings 24" xfId="4988"/>
    <cellStyle name="Output Column Headings 24 2" xfId="51762"/>
    <cellStyle name="Output Column Headings 24 3" xfId="52649"/>
    <cellStyle name="Output Column Headings 25" xfId="39105"/>
    <cellStyle name="Output Column Headings 25 2" xfId="49943"/>
    <cellStyle name="Output Column Headings 25 3" xfId="46383"/>
    <cellStyle name="Output Column Headings 26" xfId="8078"/>
    <cellStyle name="Output Column Headings 26 2" xfId="12358"/>
    <cellStyle name="Output Column Headings 26 3" xfId="38241"/>
    <cellStyle name="Output Column Headings 27" xfId="52944"/>
    <cellStyle name="Output Column Headings 27 2" xfId="40142"/>
    <cellStyle name="Output Column Headings 27 3" xfId="9208"/>
    <cellStyle name="Output Column Headings 28" xfId="1767"/>
    <cellStyle name="Output Column Headings 28 2" xfId="231"/>
    <cellStyle name="Output Column Headings 28 3" xfId="254"/>
    <cellStyle name="Output Column Headings 29" xfId="37615"/>
    <cellStyle name="Output Column Headings 29 2" xfId="47483"/>
    <cellStyle name="Output Column Headings 29 3" xfId="33057"/>
    <cellStyle name="Output Column Headings 3" xfId="43092"/>
    <cellStyle name="Output Column Headings 3 2" xfId="8169"/>
    <cellStyle name="Output Column Headings 3 3" xfId="15497"/>
    <cellStyle name="Output Column Headings 30" xfId="10889"/>
    <cellStyle name="Output Column Headings 30 2" xfId="11406"/>
    <cellStyle name="Output Column Headings 30 3" xfId="32629"/>
    <cellStyle name="Output Column Headings 31" xfId="53069"/>
    <cellStyle name="Output Column Headings 31 2" xfId="34785"/>
    <cellStyle name="Output Column Headings 31 3" xfId="1770"/>
    <cellStyle name="Output Column Headings 32" xfId="51080"/>
    <cellStyle name="Output Column Headings 32 2" xfId="50155"/>
    <cellStyle name="Output Column Headings 32 3" xfId="7571"/>
    <cellStyle name="Output Column Headings 33" xfId="13879"/>
    <cellStyle name="Output Column Headings 33 2" xfId="14340"/>
    <cellStyle name="Output Column Headings 33 3" xfId="35272"/>
    <cellStyle name="Output Column Headings 34" xfId="40906"/>
    <cellStyle name="Output Column Headings 34 2" xfId="6641"/>
    <cellStyle name="Output Column Headings 34 3" xfId="958"/>
    <cellStyle name="Output Column Headings 35" xfId="30198"/>
    <cellStyle name="Output Column Headings 35 2" xfId="11229"/>
    <cellStyle name="Output Column Headings 35 3" xfId="24537"/>
    <cellStyle name="Output Column Headings 36" xfId="43192"/>
    <cellStyle name="Output Column Headings 36 2" xfId="33460"/>
    <cellStyle name="Output Column Headings 36 3" xfId="52215"/>
    <cellStyle name="Output Column Headings 37" xfId="25995"/>
    <cellStyle name="Output Column Headings 37 2" xfId="34882"/>
    <cellStyle name="Output Column Headings 37 3" xfId="21707"/>
    <cellStyle name="Output Column Headings 38" xfId="27770"/>
    <cellStyle name="Output Column Headings 38 2" xfId="25018"/>
    <cellStyle name="Output Column Headings 38 3" xfId="2948"/>
    <cellStyle name="Output Column Headings 39" xfId="37734"/>
    <cellStyle name="Output Column Headings 39 2" xfId="7115"/>
    <cellStyle name="Output Column Headings 39 3" xfId="16390"/>
    <cellStyle name="Output Column Headings 4" xfId="28502"/>
    <cellStyle name="Output Column Headings 4 2" xfId="25145"/>
    <cellStyle name="Output Column Headings 4 3" xfId="11125"/>
    <cellStyle name="Output Column Headings 40" xfId="49048"/>
    <cellStyle name="Output Column Headings 40 2" xfId="38693"/>
    <cellStyle name="Output Column Headings 40 3" xfId="50808"/>
    <cellStyle name="Output Column Headings 41" xfId="47212"/>
    <cellStyle name="Output Column Headings 41 2" xfId="25093"/>
    <cellStyle name="Output Column Headings 41 3" xfId="11026"/>
    <cellStyle name="Output Column Headings 42" xfId="48453"/>
    <cellStyle name="Output Column Headings 42 2" xfId="46782"/>
    <cellStyle name="Output Column Headings 42 3" xfId="38503"/>
    <cellStyle name="Output Column Headings 43" xfId="46489"/>
    <cellStyle name="Output Column Headings 43 2" xfId="26731"/>
    <cellStyle name="Output Column Headings 43 3" xfId="47757"/>
    <cellStyle name="Output Column Headings 44" xfId="21488"/>
    <cellStyle name="Output Column Headings 44 2" xfId="15453"/>
    <cellStyle name="Output Column Headings 44 3" xfId="5857"/>
    <cellStyle name="Output Column Headings 45" xfId="36548"/>
    <cellStyle name="Output Column Headings 45 2" xfId="20103"/>
    <cellStyle name="Output Column Headings 45 3" xfId="22423"/>
    <cellStyle name="Output Column Headings 46" xfId="41243"/>
    <cellStyle name="Output Column Headings 46 2" xfId="3422"/>
    <cellStyle name="Output Column Headings 46 3" xfId="31404"/>
    <cellStyle name="Output Column Headings 47" xfId="51004"/>
    <cellStyle name="Output Column Headings 47 2" xfId="25778"/>
    <cellStyle name="Output Column Headings 47 3" xfId="51522"/>
    <cellStyle name="Output Column Headings 48" xfId="49980"/>
    <cellStyle name="Output Column Headings 49" xfId="10226"/>
    <cellStyle name="Output Column Headings 5" xfId="47478"/>
    <cellStyle name="Output Column Headings 5 2" xfId="41890"/>
    <cellStyle name="Output Column Headings 5 3" xfId="43905"/>
    <cellStyle name="Output Column Headings 50" xfId="52948"/>
    <cellStyle name="Output Column Headings 6" xfId="29975"/>
    <cellStyle name="Output Column Headings 6 2" xfId="45762"/>
    <cellStyle name="Output Column Headings 6 3" xfId="33039"/>
    <cellStyle name="Output Column Headings 7" xfId="50339"/>
    <cellStyle name="Output Column Headings 7 2" xfId="46081"/>
    <cellStyle name="Output Column Headings 7 3" xfId="51002"/>
    <cellStyle name="Output Column Headings 8" xfId="29912"/>
    <cellStyle name="Output Column Headings 8 2" xfId="42700"/>
    <cellStyle name="Output Column Headings 8 3" xfId="41206"/>
    <cellStyle name="Output Column Headings 9" xfId="34950"/>
    <cellStyle name="Output Column Headings 9 2" xfId="3284"/>
    <cellStyle name="Output Column Headings 9 3" xfId="33552"/>
    <cellStyle name="Output Column Headings_Cash Cost Real vrs. Budget" xfId="25536"/>
    <cellStyle name="Output Line Items" xfId="4777"/>
    <cellStyle name="Output Line Items 10" xfId="28558"/>
    <cellStyle name="Output Line Items 10 2" xfId="29378"/>
    <cellStyle name="Output Line Items 10 3" xfId="1005"/>
    <cellStyle name="Output Line Items 11" xfId="20803"/>
    <cellStyle name="Output Line Items 11 2" xfId="14102"/>
    <cellStyle name="Output Line Items 11 3" xfId="43643"/>
    <cellStyle name="Output Line Items 12" xfId="37932"/>
    <cellStyle name="Output Line Items 12 2" xfId="9344"/>
    <cellStyle name="Output Line Items 12 3" xfId="6593"/>
    <cellStyle name="Output Line Items 13" xfId="2271"/>
    <cellStyle name="Output Line Items 13 2" xfId="5222"/>
    <cellStyle name="Output Line Items 13 3" xfId="15753"/>
    <cellStyle name="Output Line Items 14" xfId="16980"/>
    <cellStyle name="Output Line Items 14 2" xfId="49295"/>
    <cellStyle name="Output Line Items 14 3" xfId="26070"/>
    <cellStyle name="Output Line Items 15" xfId="18660"/>
    <cellStyle name="Output Line Items 15 2" xfId="36717"/>
    <cellStyle name="Output Line Items 15 3" xfId="41089"/>
    <cellStyle name="Output Line Items 16" xfId="21264"/>
    <cellStyle name="Output Line Items 16 2" xfId="26195"/>
    <cellStyle name="Output Line Items 16 3" xfId="23942"/>
    <cellStyle name="Output Line Items 17" xfId="44352"/>
    <cellStyle name="Output Line Items 17 2" xfId="9329"/>
    <cellStyle name="Output Line Items 17 3" xfId="32082"/>
    <cellStyle name="Output Line Items 18" xfId="20255"/>
    <cellStyle name="Output Line Items 18 2" xfId="25994"/>
    <cellStyle name="Output Line Items 18 3" xfId="33500"/>
    <cellStyle name="Output Line Items 19" xfId="19317"/>
    <cellStyle name="Output Line Items 19 2" xfId="8575"/>
    <cellStyle name="Output Line Items 19 3" xfId="47768"/>
    <cellStyle name="Output Line Items 2" xfId="12210"/>
    <cellStyle name="Output Line Items 2 2" xfId="35589"/>
    <cellStyle name="Output Line Items 2 2 2" xfId="51903"/>
    <cellStyle name="Output Line Items 2 2 3" xfId="26878"/>
    <cellStyle name="Output Line Items 2 3" xfId="25881"/>
    <cellStyle name="Output Line Items 2 4" xfId="553"/>
    <cellStyle name="Output Line Items 20" xfId="39056"/>
    <cellStyle name="Output Line Items 20 2" xfId="35402"/>
    <cellStyle name="Output Line Items 20 3" xfId="35146"/>
    <cellStyle name="Output Line Items 21" xfId="15084"/>
    <cellStyle name="Output Line Items 21 2" xfId="8890"/>
    <cellStyle name="Output Line Items 21 3" xfId="23344"/>
    <cellStyle name="Output Line Items 22" xfId="50363"/>
    <cellStyle name="Output Line Items 22 2" xfId="33891"/>
    <cellStyle name="Output Line Items 22 3" xfId="36270"/>
    <cellStyle name="Output Line Items 23" xfId="40084"/>
    <cellStyle name="Output Line Items 23 2" xfId="49299"/>
    <cellStyle name="Output Line Items 23 3" xfId="33915"/>
    <cellStyle name="Output Line Items 24" xfId="30428"/>
    <cellStyle name="Output Line Items 24 2" xfId="21100"/>
    <cellStyle name="Output Line Items 24 3" xfId="32954"/>
    <cellStyle name="Output Line Items 25" xfId="43016"/>
    <cellStyle name="Output Line Items 25 2" xfId="18886"/>
    <cellStyle name="Output Line Items 25 3" xfId="52990"/>
    <cellStyle name="Output Line Items 26" xfId="4706"/>
    <cellStyle name="Output Line Items 26 2" xfId="2989"/>
    <cellStyle name="Output Line Items 26 3" xfId="13755"/>
    <cellStyle name="Output Line Items 27" xfId="7290"/>
    <cellStyle name="Output Line Items 27 2" xfId="18488"/>
    <cellStyle name="Output Line Items 27 3" xfId="49446"/>
    <cellStyle name="Output Line Items 28" xfId="23004"/>
    <cellStyle name="Output Line Items 28 2" xfId="47302"/>
    <cellStyle name="Output Line Items 28 3" xfId="37303"/>
    <cellStyle name="Output Line Items 29" xfId="48969"/>
    <cellStyle name="Output Line Items 29 2" xfId="51393"/>
    <cellStyle name="Output Line Items 29 3" xfId="21878"/>
    <cellStyle name="Output Line Items 3" xfId="1075"/>
    <cellStyle name="Output Line Items 3 2" xfId="2472"/>
    <cellStyle name="Output Line Items 3 3" xfId="22164"/>
    <cellStyle name="Output Line Items 30" xfId="50025"/>
    <cellStyle name="Output Line Items 30 2" xfId="1322"/>
    <cellStyle name="Output Line Items 30 3" xfId="7306"/>
    <cellStyle name="Output Line Items 31" xfId="9465"/>
    <cellStyle name="Output Line Items 31 2" xfId="53139"/>
    <cellStyle name="Output Line Items 31 3" xfId="29768"/>
    <cellStyle name="Output Line Items 32" xfId="25000"/>
    <cellStyle name="Output Line Items 32 2" xfId="26759"/>
    <cellStyle name="Output Line Items 32 3" xfId="11949"/>
    <cellStyle name="Output Line Items 33" xfId="24819"/>
    <cellStyle name="Output Line Items 33 2" xfId="2548"/>
    <cellStyle name="Output Line Items 33 3" xfId="23189"/>
    <cellStyle name="Output Line Items 34" xfId="43391"/>
    <cellStyle name="Output Line Items 34 2" xfId="14166"/>
    <cellStyle name="Output Line Items 34 3" xfId="19856"/>
    <cellStyle name="Output Line Items 35" xfId="44817"/>
    <cellStyle name="Output Line Items 35 2" xfId="5651"/>
    <cellStyle name="Output Line Items 35 3" xfId="36997"/>
    <cellStyle name="Output Line Items 36" xfId="29547"/>
    <cellStyle name="Output Line Items 36 2" xfId="50271"/>
    <cellStyle name="Output Line Items 36 3" xfId="14884"/>
    <cellStyle name="Output Line Items 37" xfId="20164"/>
    <cellStyle name="Output Line Items 37 2" xfId="9366"/>
    <cellStyle name="Output Line Items 37 3" xfId="26895"/>
    <cellStyle name="Output Line Items 38" xfId="3258"/>
    <cellStyle name="Output Line Items 38 2" xfId="32600"/>
    <cellStyle name="Output Line Items 38 3" xfId="5606"/>
    <cellStyle name="Output Line Items 39" xfId="46881"/>
    <cellStyle name="Output Line Items 39 2" xfId="33072"/>
    <cellStyle name="Output Line Items 39 3" xfId="15712"/>
    <cellStyle name="Output Line Items 4" xfId="2286"/>
    <cellStyle name="Output Line Items 4 2" xfId="51537"/>
    <cellStyle name="Output Line Items 4 3" xfId="8895"/>
    <cellStyle name="Output Line Items 40" xfId="12941"/>
    <cellStyle name="Output Line Items 40 2" xfId="20299"/>
    <cellStyle name="Output Line Items 40 3" xfId="11436"/>
    <cellStyle name="Output Line Items 41" xfId="26216"/>
    <cellStyle name="Output Line Items 41 2" xfId="25286"/>
    <cellStyle name="Output Line Items 41 3" xfId="37084"/>
    <cellStyle name="Output Line Items 42" xfId="40096"/>
    <cellStyle name="Output Line Items 42 2" xfId="41942"/>
    <cellStyle name="Output Line Items 42 3" xfId="50574"/>
    <cellStyle name="Output Line Items 43" xfId="31727"/>
    <cellStyle name="Output Line Items 43 2" xfId="4861"/>
    <cellStyle name="Output Line Items 43 3" xfId="9363"/>
    <cellStyle name="Output Line Items 44" xfId="38413"/>
    <cellStyle name="Output Line Items 44 2" xfId="40444"/>
    <cellStyle name="Output Line Items 44 3" xfId="34160"/>
    <cellStyle name="Output Line Items 45" xfId="26293"/>
    <cellStyle name="Output Line Items 45 2" xfId="5019"/>
    <cellStyle name="Output Line Items 45 3" xfId="6956"/>
    <cellStyle name="Output Line Items 46" xfId="11449"/>
    <cellStyle name="Output Line Items 46 2" xfId="44163"/>
    <cellStyle name="Output Line Items 46 3" xfId="47419"/>
    <cellStyle name="Output Line Items 47" xfId="7713"/>
    <cellStyle name="Output Line Items 47 2" xfId="49833"/>
    <cellStyle name="Output Line Items 47 3" xfId="36321"/>
    <cellStyle name="Output Line Items 48" xfId="36145"/>
    <cellStyle name="Output Line Items 49" xfId="21122"/>
    <cellStyle name="Output Line Items 5" xfId="52513"/>
    <cellStyle name="Output Line Items 5 2" xfId="41126"/>
    <cellStyle name="Output Line Items 5 3" xfId="35802"/>
    <cellStyle name="Output Line Items 50" xfId="37284"/>
    <cellStyle name="Output Line Items 6" xfId="11897"/>
    <cellStyle name="Output Line Items 6 2" xfId="23051"/>
    <cellStyle name="Output Line Items 6 3" xfId="3404"/>
    <cellStyle name="Output Line Items 7" xfId="49758"/>
    <cellStyle name="Output Line Items 7 2" xfId="39978"/>
    <cellStyle name="Output Line Items 7 3" xfId="29918"/>
    <cellStyle name="Output Line Items 8" xfId="52106"/>
    <cellStyle name="Output Line Items 8 2" xfId="8929"/>
    <cellStyle name="Output Line Items 8 3" xfId="47229"/>
    <cellStyle name="Output Line Items 9" xfId="32949"/>
    <cellStyle name="Output Line Items 9 2" xfId="21217"/>
    <cellStyle name="Output Line Items 9 3" xfId="41465"/>
    <cellStyle name="Output Line Items_Cash Cost Real vrs. Budget" xfId="52150"/>
    <cellStyle name="Output Report Heading" xfId="48948"/>
    <cellStyle name="Output Report Heading 10" xfId="28936"/>
    <cellStyle name="Output Report Heading 10 2" xfId="51343"/>
    <cellStyle name="Output Report Heading 10 3" xfId="21557"/>
    <cellStyle name="Output Report Heading 11" xfId="9405"/>
    <cellStyle name="Output Report Heading 11 2" xfId="28098"/>
    <cellStyle name="Output Report Heading 11 3" xfId="11901"/>
    <cellStyle name="Output Report Heading 12" xfId="44465"/>
    <cellStyle name="Output Report Heading 12 2" xfId="26626"/>
    <cellStyle name="Output Report Heading 12 3" xfId="40435"/>
    <cellStyle name="Output Report Heading 13" xfId="42641"/>
    <cellStyle name="Output Report Heading 13 2" xfId="14724"/>
    <cellStyle name="Output Report Heading 13 3" xfId="34513"/>
    <cellStyle name="Output Report Heading 14" xfId="50160"/>
    <cellStyle name="Output Report Heading 14 2" xfId="18399"/>
    <cellStyle name="Output Report Heading 14 3" xfId="42425"/>
    <cellStyle name="Output Report Heading 15" xfId="19151"/>
    <cellStyle name="Output Report Heading 15 2" xfId="44687"/>
    <cellStyle name="Output Report Heading 15 3" xfId="32876"/>
    <cellStyle name="Output Report Heading 16" xfId="1958"/>
    <cellStyle name="Output Report Heading 16 2" xfId="32148"/>
    <cellStyle name="Output Report Heading 16 3" xfId="3930"/>
    <cellStyle name="Output Report Heading 17" xfId="3488"/>
    <cellStyle name="Output Report Heading 17 2" xfId="41998"/>
    <cellStyle name="Output Report Heading 17 3" xfId="29795"/>
    <cellStyle name="Output Report Heading 18" xfId="27280"/>
    <cellStyle name="Output Report Heading 18 2" xfId="19081"/>
    <cellStyle name="Output Report Heading 18 3" xfId="42984"/>
    <cellStyle name="Output Report Heading 19" xfId="12004"/>
    <cellStyle name="Output Report Heading 19 2" xfId="42318"/>
    <cellStyle name="Output Report Heading 19 3" xfId="9808"/>
    <cellStyle name="Output Report Heading 2" xfId="33427"/>
    <cellStyle name="Output Report Heading 2 2" xfId="3357"/>
    <cellStyle name="Output Report Heading 2 2 2" xfId="11976"/>
    <cellStyle name="Output Report Heading 2 2 3" xfId="23405"/>
    <cellStyle name="Output Report Heading 2 3" xfId="1710"/>
    <cellStyle name="Output Report Heading 2 4" xfId="23240"/>
    <cellStyle name="Output Report Heading 20" xfId="29538"/>
    <cellStyle name="Output Report Heading 20 2" xfId="10315"/>
    <cellStyle name="Output Report Heading 20 3" xfId="33082"/>
    <cellStyle name="Output Report Heading 21" xfId="39429"/>
    <cellStyle name="Output Report Heading 21 2" xfId="13229"/>
    <cellStyle name="Output Report Heading 21 3" xfId="4429"/>
    <cellStyle name="Output Report Heading 22" xfId="1512"/>
    <cellStyle name="Output Report Heading 22 2" xfId="36987"/>
    <cellStyle name="Output Report Heading 22 3" xfId="16530"/>
    <cellStyle name="Output Report Heading 23" xfId="34650"/>
    <cellStyle name="Output Report Heading 23 2" xfId="39624"/>
    <cellStyle name="Output Report Heading 23 3" xfId="16082"/>
    <cellStyle name="Output Report Heading 24" xfId="19466"/>
    <cellStyle name="Output Report Heading 24 2" xfId="50597"/>
    <cellStyle name="Output Report Heading 24 3" xfId="48643"/>
    <cellStyle name="Output Report Heading 25" xfId="12822"/>
    <cellStyle name="Output Report Heading 25 2" xfId="48745"/>
    <cellStyle name="Output Report Heading 25 3" xfId="5840"/>
    <cellStyle name="Output Report Heading 26" xfId="42845"/>
    <cellStyle name="Output Report Heading 26 2" xfId="28368"/>
    <cellStyle name="Output Report Heading 26 3" xfId="8605"/>
    <cellStyle name="Output Report Heading 27" xfId="1811"/>
    <cellStyle name="Output Report Heading 27 2" xfId="20138"/>
    <cellStyle name="Output Report Heading 27 3" xfId="25160"/>
    <cellStyle name="Output Report Heading 28" xfId="41264"/>
    <cellStyle name="Output Report Heading 28 2" xfId="23573"/>
    <cellStyle name="Output Report Heading 28 3" xfId="44885"/>
    <cellStyle name="Output Report Heading 29" xfId="43765"/>
    <cellStyle name="Output Report Heading 29 2" xfId="49601"/>
    <cellStyle name="Output Report Heading 29 3" xfId="2120"/>
    <cellStyle name="Output Report Heading 3" xfId="46217"/>
    <cellStyle name="Output Report Heading 3 2" xfId="21991"/>
    <cellStyle name="Output Report Heading 3 3" xfId="52310"/>
    <cellStyle name="Output Report Heading 30" xfId="17677"/>
    <cellStyle name="Output Report Heading 30 2" xfId="32549"/>
    <cellStyle name="Output Report Heading 30 3" xfId="18106"/>
    <cellStyle name="Output Report Heading 31" xfId="2634"/>
    <cellStyle name="Output Report Heading 31 2" xfId="51699"/>
    <cellStyle name="Output Report Heading 31 3" xfId="25112"/>
    <cellStyle name="Output Report Heading 32" xfId="27556"/>
    <cellStyle name="Output Report Heading 32 2" xfId="27390"/>
    <cellStyle name="Output Report Heading 32 3" xfId="52227"/>
    <cellStyle name="Output Report Heading 33" xfId="19139"/>
    <cellStyle name="Output Report Heading 33 2" xfId="32321"/>
    <cellStyle name="Output Report Heading 33 3" xfId="9783"/>
    <cellStyle name="Output Report Heading 34" xfId="51665"/>
    <cellStyle name="Output Report Heading 34 2" xfId="11284"/>
    <cellStyle name="Output Report Heading 34 3" xfId="42558"/>
    <cellStyle name="Output Report Heading 35" xfId="30576"/>
    <cellStyle name="Output Report Heading 35 2" xfId="13154"/>
    <cellStyle name="Output Report Heading 35 3" xfId="50150"/>
    <cellStyle name="Output Report Heading 36" xfId="38659"/>
    <cellStyle name="Output Report Heading 36 2" xfId="12082"/>
    <cellStyle name="Output Report Heading 36 3" xfId="38864"/>
    <cellStyle name="Output Report Heading 37" xfId="48301"/>
    <cellStyle name="Output Report Heading 37 2" xfId="47442"/>
    <cellStyle name="Output Report Heading 37 3" xfId="20160"/>
    <cellStyle name="Output Report Heading 38" xfId="1192"/>
    <cellStyle name="Output Report Heading 38 2" xfId="15617"/>
    <cellStyle name="Output Report Heading 38 3" xfId="39625"/>
    <cellStyle name="Output Report Heading 39" xfId="19949"/>
    <cellStyle name="Output Report Heading 39 2" xfId="15682"/>
    <cellStyle name="Output Report Heading 39 3" xfId="34356"/>
    <cellStyle name="Output Report Heading 4" xfId="1099"/>
    <cellStyle name="Output Report Heading 4 2" xfId="45191"/>
    <cellStyle name="Output Report Heading 4 3" xfId="19393"/>
    <cellStyle name="Output Report Heading 40" xfId="46754"/>
    <cellStyle name="Output Report Heading 40 2" xfId="49097"/>
    <cellStyle name="Output Report Heading 40 3" xfId="2420"/>
    <cellStyle name="Output Report Heading 41" xfId="41807"/>
    <cellStyle name="Output Report Heading 41 2" xfId="507"/>
    <cellStyle name="Output Report Heading 41 3" xfId="28079"/>
    <cellStyle name="Output Report Heading 42" xfId="44775"/>
    <cellStyle name="Output Report Heading 42 2" xfId="49289"/>
    <cellStyle name="Output Report Heading 42 3" xfId="5107"/>
    <cellStyle name="Output Report Heading 43" xfId="34838"/>
    <cellStyle name="Output Report Heading 43 2" xfId="14167"/>
    <cellStyle name="Output Report Heading 43 3" xfId="4576"/>
    <cellStyle name="Output Report Heading 44" xfId="48107"/>
    <cellStyle name="Output Report Heading 44 2" xfId="51382"/>
    <cellStyle name="Output Report Heading 44 3" xfId="25228"/>
    <cellStyle name="Output Report Heading 45" xfId="46141"/>
    <cellStyle name="Output Report Heading 45 2" xfId="41230"/>
    <cellStyle name="Output Report Heading 45 3" xfId="32939"/>
    <cellStyle name="Output Report Heading 46" xfId="21152"/>
    <cellStyle name="Output Report Heading 46 2" xfId="45349"/>
    <cellStyle name="Output Report Heading 46 3" xfId="26498"/>
    <cellStyle name="Output Report Heading 47" xfId="41396"/>
    <cellStyle name="Output Report Heading 47 2" xfId="26967"/>
    <cellStyle name="Output Report Heading 47 3" xfId="3735"/>
    <cellStyle name="Output Report Heading 48" xfId="25649"/>
    <cellStyle name="Output Report Heading 49" xfId="45201"/>
    <cellStyle name="Output Report Heading 5" xfId="3498"/>
    <cellStyle name="Output Report Heading 5 2" xfId="39394"/>
    <cellStyle name="Output Report Heading 5 3" xfId="6448"/>
    <cellStyle name="Output Report Heading 6" xfId="37780"/>
    <cellStyle name="Output Report Heading 6 2" xfId="13282"/>
    <cellStyle name="Output Report Heading 6 3" xfId="18491"/>
    <cellStyle name="Output Report Heading 7" xfId="45318"/>
    <cellStyle name="Output Report Heading 7 2" xfId="10474"/>
    <cellStyle name="Output Report Heading 7 3" xfId="3509"/>
    <cellStyle name="Output Report Heading 8" xfId="45432"/>
    <cellStyle name="Output Report Heading 8 2" xfId="2153"/>
    <cellStyle name="Output Report Heading 8 3" xfId="47755"/>
    <cellStyle name="Output Report Heading 9" xfId="2756"/>
    <cellStyle name="Output Report Heading 9 2" xfId="23133"/>
    <cellStyle name="Output Report Heading 9 3" xfId="34080"/>
    <cellStyle name="Output Report Heading_Cash Cost Real vrs. Budget" xfId="4269"/>
    <cellStyle name="Output Report Title" xfId="36533"/>
    <cellStyle name="Output Report Title 10" xfId="49436"/>
    <cellStyle name="Output Report Title 10 2" xfId="9609"/>
    <cellStyle name="Output Report Title 10 3" xfId="36534"/>
    <cellStyle name="Output Report Title 11" xfId="14975"/>
    <cellStyle name="Output Report Title 11 2" xfId="23430"/>
    <cellStyle name="Output Report Title 11 3" xfId="16687"/>
    <cellStyle name="Output Report Title 12" xfId="50245"/>
    <cellStyle name="Output Report Title 12 2" xfId="37886"/>
    <cellStyle name="Output Report Title 12 3" xfId="23772"/>
    <cellStyle name="Output Report Title 13" xfId="5174"/>
    <cellStyle name="Output Report Title 13 2" xfId="50562"/>
    <cellStyle name="Output Report Title 13 3" xfId="18105"/>
    <cellStyle name="Output Report Title 14" xfId="34685"/>
    <cellStyle name="Output Report Title 14 2" xfId="50735"/>
    <cellStyle name="Output Report Title 14 3" xfId="36962"/>
    <cellStyle name="Output Report Title 15" xfId="52818"/>
    <cellStyle name="Output Report Title 15 2" xfId="26393"/>
    <cellStyle name="Output Report Title 15 3" xfId="35807"/>
    <cellStyle name="Output Report Title 16" xfId="20540"/>
    <cellStyle name="Output Report Title 16 2" xfId="20291"/>
    <cellStyle name="Output Report Title 16 3" xfId="12391"/>
    <cellStyle name="Output Report Title 17" xfId="28702"/>
    <cellStyle name="Output Report Title 17 2" xfId="1377"/>
    <cellStyle name="Output Report Title 17 3" xfId="36541"/>
    <cellStyle name="Output Report Title 18" xfId="7442"/>
    <cellStyle name="Output Report Title 18 2" xfId="44493"/>
    <cellStyle name="Output Report Title 18 3" xfId="42421"/>
    <cellStyle name="Output Report Title 19" xfId="19894"/>
    <cellStyle name="Output Report Title 19 2" xfId="21064"/>
    <cellStyle name="Output Report Title 19 3" xfId="16793"/>
    <cellStyle name="Output Report Title 2" xfId="12013"/>
    <cellStyle name="Output Report Title 2 2" xfId="22199"/>
    <cellStyle name="Output Report Title 2 2 2" xfId="23756"/>
    <cellStyle name="Output Report Title 2 2 3" xfId="34699"/>
    <cellStyle name="Output Report Title 2 3" xfId="24832"/>
    <cellStyle name="Output Report Title 2 4" xfId="41154"/>
    <cellStyle name="Output Report Title 20" xfId="23743"/>
    <cellStyle name="Output Report Title 20 2" xfId="3608"/>
    <cellStyle name="Output Report Title 20 3" xfId="9092"/>
    <cellStyle name="Output Report Title 21" xfId="35043"/>
    <cellStyle name="Output Report Title 21 2" xfId="15646"/>
    <cellStyle name="Output Report Title 21 3" xfId="17114"/>
    <cellStyle name="Output Report Title 22" xfId="11190"/>
    <cellStyle name="Output Report Title 22 2" xfId="31006"/>
    <cellStyle name="Output Report Title 22 3" xfId="18363"/>
    <cellStyle name="Output Report Title 23" xfId="25623"/>
    <cellStyle name="Output Report Title 23 2" xfId="26471"/>
    <cellStyle name="Output Report Title 23 3" xfId="18095"/>
    <cellStyle name="Output Report Title 24" xfId="15439"/>
    <cellStyle name="Output Report Title 24 2" xfId="42586"/>
    <cellStyle name="Output Report Title 24 3" xfId="49071"/>
    <cellStyle name="Output Report Title 25" xfId="42245"/>
    <cellStyle name="Output Report Title 25 2" xfId="53360"/>
    <cellStyle name="Output Report Title 25 3" xfId="3104"/>
    <cellStyle name="Output Report Title 26" xfId="9507"/>
    <cellStyle name="Output Report Title 26 2" xfId="28974"/>
    <cellStyle name="Output Report Title 26 3" xfId="13365"/>
    <cellStyle name="Output Report Title 27" xfId="13748"/>
    <cellStyle name="Output Report Title 27 2" xfId="36274"/>
    <cellStyle name="Output Report Title 27 3" xfId="28311"/>
    <cellStyle name="Output Report Title 28" xfId="30801"/>
    <cellStyle name="Output Report Title 28 2" xfId="9580"/>
    <cellStyle name="Output Report Title 28 3" xfId="44452"/>
    <cellStyle name="Output Report Title 29" xfId="21694"/>
    <cellStyle name="Output Report Title 29 2" xfId="1935"/>
    <cellStyle name="Output Report Title 29 3" xfId="7012"/>
    <cellStyle name="Output Report Title 3" xfId="28156"/>
    <cellStyle name="Output Report Title 3 2" xfId="20647"/>
    <cellStyle name="Output Report Title 3 3" xfId="41346"/>
    <cellStyle name="Output Report Title 30" xfId="47538"/>
    <cellStyle name="Output Report Title 30 2" xfId="35774"/>
    <cellStyle name="Output Report Title 30 3" xfId="21143"/>
    <cellStyle name="Output Report Title 31" xfId="23482"/>
    <cellStyle name="Output Report Title 31 2" xfId="34932"/>
    <cellStyle name="Output Report Title 31 3" xfId="29845"/>
    <cellStyle name="Output Report Title 32" xfId="17397"/>
    <cellStyle name="Output Report Title 32 2" xfId="46882"/>
    <cellStyle name="Output Report Title 32 3" xfId="14445"/>
    <cellStyle name="Output Report Title 33" xfId="52586"/>
    <cellStyle name="Output Report Title 33 2" xfId="46792"/>
    <cellStyle name="Output Report Title 33 3" xfId="638"/>
    <cellStyle name="Output Report Title 34" xfId="28284"/>
    <cellStyle name="Output Report Title 34 2" xfId="44491"/>
    <cellStyle name="Output Report Title 34 3" xfId="8003"/>
    <cellStyle name="Output Report Title 35" xfId="4273"/>
    <cellStyle name="Output Report Title 35 2" xfId="29610"/>
    <cellStyle name="Output Report Title 35 3" xfId="44421"/>
    <cellStyle name="Output Report Title 36" xfId="30698"/>
    <cellStyle name="Output Report Title 36 2" xfId="46530"/>
    <cellStyle name="Output Report Title 36 3" xfId="33091"/>
    <cellStyle name="Output Report Title 37" xfId="41507"/>
    <cellStyle name="Output Report Title 37 2" xfId="43403"/>
    <cellStyle name="Output Report Title 37 3" xfId="13075"/>
    <cellStyle name="Output Report Title 38" xfId="24989"/>
    <cellStyle name="Output Report Title 38 2" xfId="15037"/>
    <cellStyle name="Output Report Title 38 3" xfId="7286"/>
    <cellStyle name="Output Report Title 39" xfId="34823"/>
    <cellStyle name="Output Report Title 39 2" xfId="9454"/>
    <cellStyle name="Output Report Title 39 3" xfId="14811"/>
    <cellStyle name="Output Report Title 4" xfId="8152"/>
    <cellStyle name="Output Report Title 4 2" xfId="26436"/>
    <cellStyle name="Output Report Title 4 3" xfId="31701"/>
    <cellStyle name="Output Report Title 40" xfId="40740"/>
    <cellStyle name="Output Report Title 40 2" xfId="31699"/>
    <cellStyle name="Output Report Title 40 3" xfId="18021"/>
    <cellStyle name="Output Report Title 41" xfId="13773"/>
    <cellStyle name="Output Report Title 41 2" xfId="29522"/>
    <cellStyle name="Output Report Title 41 3" xfId="176"/>
    <cellStyle name="Output Report Title 42" xfId="52663"/>
    <cellStyle name="Output Report Title 42 2" xfId="19636"/>
    <cellStyle name="Output Report Title 42 3" xfId="35446"/>
    <cellStyle name="Output Report Title 43" xfId="20606"/>
    <cellStyle name="Output Report Title 43 2" xfId="37478"/>
    <cellStyle name="Output Report Title 43 3" xfId="39145"/>
    <cellStyle name="Output Report Title 44" xfId="22221"/>
    <cellStyle name="Output Report Title 44 2" xfId="18076"/>
    <cellStyle name="Output Report Title 44 3" xfId="50714"/>
    <cellStyle name="Output Report Title 45" xfId="12012"/>
    <cellStyle name="Output Report Title 45 2" xfId="2990"/>
    <cellStyle name="Output Report Title 45 3" xfId="47610"/>
    <cellStyle name="Output Report Title 46" xfId="41245"/>
    <cellStyle name="Output Report Title 46 2" xfId="24175"/>
    <cellStyle name="Output Report Title 46 3" xfId="45614"/>
    <cellStyle name="Output Report Title 47" xfId="17073"/>
    <cellStyle name="Output Report Title 47 2" xfId="10338"/>
    <cellStyle name="Output Report Title 47 3" xfId="5945"/>
    <cellStyle name="Output Report Title 48" xfId="51524"/>
    <cellStyle name="Output Report Title 49" xfId="47966"/>
    <cellStyle name="Output Report Title 5" xfId="46491"/>
    <cellStyle name="Output Report Title 5 2" xfId="364"/>
    <cellStyle name="Output Report Title 5 3" xfId="32258"/>
    <cellStyle name="Output Report Title 6" xfId="12153"/>
    <cellStyle name="Output Report Title 6 2" xfId="44206"/>
    <cellStyle name="Output Report Title 6 3" xfId="24063"/>
    <cellStyle name="Output Report Title 7" xfId="15143"/>
    <cellStyle name="Output Report Title 7 2" xfId="48468"/>
    <cellStyle name="Output Report Title 7 3" xfId="32208"/>
    <cellStyle name="Output Report Title 8" xfId="8727"/>
    <cellStyle name="Output Report Title 8 2" xfId="50377"/>
    <cellStyle name="Output Report Title 8 3" xfId="18751"/>
    <cellStyle name="Output Report Title 9" xfId="4655"/>
    <cellStyle name="Output Report Title 9 2" xfId="22765"/>
    <cellStyle name="Output Report Title 9 3" xfId="21117"/>
    <cellStyle name="Output Report Title_Cash Cost Real vrs. Budget" xfId="35215"/>
    <cellStyle name="Output_Alejandro Cecioni Forecast Q2 v2" xfId="43369"/>
    <cellStyle name="p" xfId="36362"/>
    <cellStyle name="Page Heading Large" xfId="18356"/>
    <cellStyle name="Page Heading Small" xfId="13440"/>
    <cellStyle name="Page Number" xfId="47218"/>
    <cellStyle name="Page Number 2" xfId="47498"/>
    <cellStyle name="Page Number 3" xfId="18843"/>
    <cellStyle name="pb_page_heading_LS" xfId="41489"/>
    <cellStyle name="pc1" xfId="7074"/>
    <cellStyle name="per.style" xfId="1677"/>
    <cellStyle name="per.style 10" xfId="5082"/>
    <cellStyle name="per.style 10 2" xfId="10097"/>
    <cellStyle name="per.style 10 3" xfId="21268"/>
    <cellStyle name="per.style 11" xfId="19359"/>
    <cellStyle name="per.style 11 2" xfId="17089"/>
    <cellStyle name="per.style 11 3" xfId="29131"/>
    <cellStyle name="per.style 12" xfId="41924"/>
    <cellStyle name="per.style 12 2" xfId="46206"/>
    <cellStyle name="per.style 12 3" xfId="35474"/>
    <cellStyle name="per.style 13" xfId="27231"/>
    <cellStyle name="per.style 13 2" xfId="43117"/>
    <cellStyle name="per.style 13 3" xfId="8380"/>
    <cellStyle name="per.style 14" xfId="37815"/>
    <cellStyle name="per.style 14 2" xfId="15239"/>
    <cellStyle name="per.style 14 3" xfId="35021"/>
    <cellStyle name="per.style 15" xfId="50196"/>
    <cellStyle name="per.style 16" xfId="1761"/>
    <cellStyle name="per.style 2" xfId="7466"/>
    <cellStyle name="per.style 2 2" xfId="9970"/>
    <cellStyle name="per.style 2 3" xfId="27536"/>
    <cellStyle name="per.style 2 4" xfId="32248"/>
    <cellStyle name="per.style 3" xfId="14052"/>
    <cellStyle name="per.style 3 2" xfId="47126"/>
    <cellStyle name="per.style 3 3" xfId="14889"/>
    <cellStyle name="per.style 3 4" xfId="51269"/>
    <cellStyle name="per.style 4" xfId="23364"/>
    <cellStyle name="per.style 4 2" xfId="8393"/>
    <cellStyle name="per.style 4 3" xfId="28542"/>
    <cellStyle name="per.style 5" xfId="15085"/>
    <cellStyle name="per.style 5 2" xfId="16004"/>
    <cellStyle name="per.style 5 3" xfId="48581"/>
    <cellStyle name="per.style 6" xfId="50102"/>
    <cellStyle name="per.style 6 2" xfId="38924"/>
    <cellStyle name="per.style 6 3" xfId="52015"/>
    <cellStyle name="per.style 7" xfId="32656"/>
    <cellStyle name="per.style 7 2" xfId="47151"/>
    <cellStyle name="per.style 7 3" xfId="36132"/>
    <cellStyle name="per.style 8" xfId="18364"/>
    <cellStyle name="per.style 8 2" xfId="50815"/>
    <cellStyle name="per.style 8 3" xfId="11008"/>
    <cellStyle name="per.style 9" xfId="43462"/>
    <cellStyle name="per.style 9 2" xfId="7530"/>
    <cellStyle name="per.style 9 3" xfId="41109"/>
    <cellStyle name="per.style_Cash Cost Real vrs. Budget" xfId="25168"/>
    <cellStyle name="Perc 0" xfId="27454"/>
    <cellStyle name="Perc 0 2" xfId="2411"/>
    <cellStyle name="Perc 0 2 2" xfId="49655"/>
    <cellStyle name="Perc 0 2 3" xfId="2299"/>
    <cellStyle name="Perc 0 2 4" xfId="29745"/>
    <cellStyle name="Perc 0 3" xfId="7400"/>
    <cellStyle name="Perc 0 3 2" xfId="35548"/>
    <cellStyle name="Perc 0 3 3" xfId="32238"/>
    <cellStyle name="Perc 0 3 4" xfId="14680"/>
    <cellStyle name="Perc 0 4" xfId="474"/>
    <cellStyle name="Perc 0 5" xfId="45571"/>
    <cellStyle name="Perc 0_Cash Cost Real vrs. Budget" xfId="52767"/>
    <cellStyle name="Perc 1" xfId="53291"/>
    <cellStyle name="Perc 1 2" xfId="49045"/>
    <cellStyle name="Perc 1 2 2" xfId="32091"/>
    <cellStyle name="Perc 1 2 3" xfId="14218"/>
    <cellStyle name="Perc 1 2 4" xfId="39533"/>
    <cellStyle name="Perc 1 3" xfId="30196"/>
    <cellStyle name="Perc 1 3 2" xfId="4231"/>
    <cellStyle name="Perc 1 3 3" xfId="51142"/>
    <cellStyle name="Perc 1 3 4" xfId="31334"/>
    <cellStyle name="Perc 1 4" xfId="22926"/>
    <cellStyle name="Perc 1 5" xfId="43163"/>
    <cellStyle name="Perc 1_Cash Cost Real vrs. Budget" xfId="47091"/>
    <cellStyle name="Perc 2" xfId="31433"/>
    <cellStyle name="Perc 2 2" xfId="19385"/>
    <cellStyle name="Perc 2 2 2" xfId="48118"/>
    <cellStyle name="Perc 2 2 3" xfId="14230"/>
    <cellStyle name="Perc 2 2 4" xfId="48192"/>
    <cellStyle name="Perc 2 3" xfId="25397"/>
    <cellStyle name="Perc 2 3 2" xfId="971"/>
    <cellStyle name="Perc 2 3 3" xfId="31440"/>
    <cellStyle name="Perc 2 3 4" xfId="22264"/>
    <cellStyle name="Perc 2 4" xfId="23657"/>
    <cellStyle name="Perc 2 5" xfId="7813"/>
    <cellStyle name="Perc 2_Cash Cost Real vrs. Budget" xfId="46370"/>
    <cellStyle name="Perc 3" xfId="8527"/>
    <cellStyle name="Perc 3 2" xfId="31616"/>
    <cellStyle name="Perc 3 2 2" xfId="52964"/>
    <cellStyle name="Perc 3 2 3" xfId="6777"/>
    <cellStyle name="Perc 3 2 4" xfId="51243"/>
    <cellStyle name="Perc 3 3" xfId="30353"/>
    <cellStyle name="Perc 3 3 2" xfId="26526"/>
    <cellStyle name="Perc 3 3 3" xfId="45703"/>
    <cellStyle name="Perc 3 3 4" xfId="43326"/>
    <cellStyle name="Perc 3 4" xfId="35106"/>
    <cellStyle name="Perc 3 5" xfId="45636"/>
    <cellStyle name="Perc 3_Cash Cost Real vrs. Budget" xfId="34381"/>
    <cellStyle name="Percen - Style5" xfId="45064"/>
    <cellStyle name="Percen - Style5 10" xfId="12286"/>
    <cellStyle name="Percen - Style5 10 2" xfId="23489"/>
    <cellStyle name="Percen - Style5 10 3" xfId="39837"/>
    <cellStyle name="Percen - Style5 11" xfId="37439"/>
    <cellStyle name="Percen - Style5 11 2" xfId="16187"/>
    <cellStyle name="Percen - Style5 11 3" xfId="49104"/>
    <cellStyle name="Percen - Style5 12" xfId="16150"/>
    <cellStyle name="Percen - Style5 12 2" xfId="36983"/>
    <cellStyle name="Percen - Style5 12 3" xfId="45720"/>
    <cellStyle name="Percen - Style5 13" xfId="38296"/>
    <cellStyle name="Percen - Style5 13 2" xfId="3132"/>
    <cellStyle name="Percen - Style5 13 3" xfId="14301"/>
    <cellStyle name="Percen - Style5 14" xfId="7971"/>
    <cellStyle name="Percen - Style5 14 2" xfId="6218"/>
    <cellStyle name="Percen - Style5 14 3" xfId="3048"/>
    <cellStyle name="Percen - Style5 15" xfId="48033"/>
    <cellStyle name="Percen - Style5 15 2" xfId="6246"/>
    <cellStyle name="Percen - Style5 15 3" xfId="23384"/>
    <cellStyle name="Percen - Style5 16" xfId="43527"/>
    <cellStyle name="Percen - Style5 16 2" xfId="52410"/>
    <cellStyle name="Percen - Style5 16 3" xfId="18018"/>
    <cellStyle name="Percen - Style5 17" xfId="13996"/>
    <cellStyle name="Percen - Style5 17 2" xfId="45121"/>
    <cellStyle name="Percen - Style5 17 3" xfId="22937"/>
    <cellStyle name="Percen - Style5 18" xfId="17395"/>
    <cellStyle name="Percen - Style5 18 2" xfId="27464"/>
    <cellStyle name="Percen - Style5 18 3" xfId="18727"/>
    <cellStyle name="Percen - Style5 19" xfId="16541"/>
    <cellStyle name="Percen - Style5 19 2" xfId="44712"/>
    <cellStyle name="Percen - Style5 19 3" xfId="22734"/>
    <cellStyle name="Percen - Style5 2" xfId="44371"/>
    <cellStyle name="Percen - Style5 2 2" xfId="43991"/>
    <cellStyle name="Percen - Style5 2 2 2" xfId="26920"/>
    <cellStyle name="Percen - Style5 2 2 3" xfId="17191"/>
    <cellStyle name="Percen - Style5 2 3" xfId="14380"/>
    <cellStyle name="Percen - Style5 2 4" xfId="18499"/>
    <cellStyle name="Percen - Style5 20" xfId="49313"/>
    <cellStyle name="Percen - Style5 20 2" xfId="11780"/>
    <cellStyle name="Percen - Style5 20 3" xfId="41137"/>
    <cellStyle name="Percen - Style5 21" xfId="11710"/>
    <cellStyle name="Percen - Style5 21 2" xfId="29685"/>
    <cellStyle name="Percen - Style5 21 3" xfId="50387"/>
    <cellStyle name="Percen - Style5 22" xfId="48103"/>
    <cellStyle name="Percen - Style5 22 2" xfId="7744"/>
    <cellStyle name="Percen - Style5 22 3" xfId="52601"/>
    <cellStyle name="Percen - Style5 23" xfId="25706"/>
    <cellStyle name="Percen - Style5 23 2" xfId="29308"/>
    <cellStyle name="Percen - Style5 23 3" xfId="40354"/>
    <cellStyle name="Percen - Style5 24" xfId="32386"/>
    <cellStyle name="Percen - Style5 24 2" xfId="42974"/>
    <cellStyle name="Percen - Style5 24 3" xfId="4473"/>
    <cellStyle name="Percen - Style5 25" xfId="34006"/>
    <cellStyle name="Percen - Style5 25 2" xfId="39523"/>
    <cellStyle name="Percen - Style5 25 3" xfId="50632"/>
    <cellStyle name="Percen - Style5 26" xfId="32324"/>
    <cellStyle name="Percen - Style5 26 2" xfId="19679"/>
    <cellStyle name="Percen - Style5 26 3" xfId="19731"/>
    <cellStyle name="Percen - Style5 27" xfId="18608"/>
    <cellStyle name="Percen - Style5 27 2" xfId="30359"/>
    <cellStyle name="Percen - Style5 27 3" xfId="41568"/>
    <cellStyle name="Percen - Style5 28" xfId="16114"/>
    <cellStyle name="Percen - Style5 28 2" xfId="290"/>
    <cellStyle name="Percen - Style5 28 3" xfId="40496"/>
    <cellStyle name="Percen - Style5 29" xfId="4096"/>
    <cellStyle name="Percen - Style5 29 2" xfId="8253"/>
    <cellStyle name="Percen - Style5 29 3" xfId="1374"/>
    <cellStyle name="Percen - Style5 3" xfId="7808"/>
    <cellStyle name="Percen - Style5 3 2" xfId="9116"/>
    <cellStyle name="Percen - Style5 3 3" xfId="53055"/>
    <cellStyle name="Percen - Style5 30" xfId="50214"/>
    <cellStyle name="Percen - Style5 30 2" xfId="35634"/>
    <cellStyle name="Percen - Style5 30 3" xfId="26885"/>
    <cellStyle name="Percen - Style5 31" xfId="45251"/>
    <cellStyle name="Percen - Style5 31 2" xfId="40993"/>
    <cellStyle name="Percen - Style5 31 3" xfId="23787"/>
    <cellStyle name="Percen - Style5 32" xfId="17687"/>
    <cellStyle name="Percen - Style5 32 2" xfId="7078"/>
    <cellStyle name="Percen - Style5 32 3" xfId="19213"/>
    <cellStyle name="Percen - Style5 33" xfId="47336"/>
    <cellStyle name="Percen - Style5 33 2" xfId="21296"/>
    <cellStyle name="Percen - Style5 33 3" xfId="20403"/>
    <cellStyle name="Percen - Style5 34" xfId="10424"/>
    <cellStyle name="Percen - Style5 34 2" xfId="18010"/>
    <cellStyle name="Percen - Style5 34 3" xfId="383"/>
    <cellStyle name="Percen - Style5 35" xfId="4037"/>
    <cellStyle name="Percen - Style5 35 2" xfId="47246"/>
    <cellStyle name="Percen - Style5 35 3" xfId="19257"/>
    <cellStyle name="Percen - Style5 36" xfId="45367"/>
    <cellStyle name="Percen - Style5 36 2" xfId="2141"/>
    <cellStyle name="Percen - Style5 36 3" xfId="43323"/>
    <cellStyle name="Percen - Style5 37" xfId="15996"/>
    <cellStyle name="Percen - Style5 37 2" xfId="11690"/>
    <cellStyle name="Percen - Style5 37 3" xfId="8490"/>
    <cellStyle name="Percen - Style5 38" xfId="48090"/>
    <cellStyle name="Percen - Style5 38 2" xfId="25098"/>
    <cellStyle name="Percen - Style5 38 3" xfId="19453"/>
    <cellStyle name="Percen - Style5 39" xfId="47997"/>
    <cellStyle name="Percen - Style5 39 2" xfId="48210"/>
    <cellStyle name="Percen - Style5 39 3" xfId="9647"/>
    <cellStyle name="Percen - Style5 4" xfId="6318"/>
    <cellStyle name="Percen - Style5 4 2" xfId="36290"/>
    <cellStyle name="Percen - Style5 4 3" xfId="49821"/>
    <cellStyle name="Percen - Style5 40" xfId="50548"/>
    <cellStyle name="Percen - Style5 40 2" xfId="34126"/>
    <cellStyle name="Percen - Style5 40 3" xfId="20078"/>
    <cellStyle name="Percen - Style5 41" xfId="48076"/>
    <cellStyle name="Percen - Style5 41 2" xfId="21961"/>
    <cellStyle name="Percen - Style5 41 3" xfId="45254"/>
    <cellStyle name="Percen - Style5 42" xfId="36668"/>
    <cellStyle name="Percen - Style5 42 2" xfId="3629"/>
    <cellStyle name="Percen - Style5 42 3" xfId="14436"/>
    <cellStyle name="Percen - Style5 43" xfId="32187"/>
    <cellStyle name="Percen - Style5 43 2" xfId="51189"/>
    <cellStyle name="Percen - Style5 43 3" xfId="15255"/>
    <cellStyle name="Percen - Style5 44" xfId="41943"/>
    <cellStyle name="Percen - Style5 44 2" xfId="50079"/>
    <cellStyle name="Percen - Style5 44 3" xfId="26768"/>
    <cellStyle name="Percen - Style5 45" xfId="32615"/>
    <cellStyle name="Percen - Style5 45 2" xfId="52969"/>
    <cellStyle name="Percen - Style5 45 3" xfId="36228"/>
    <cellStyle name="Percen - Style5 46" xfId="4057"/>
    <cellStyle name="Percen - Style5 46 2" xfId="49392"/>
    <cellStyle name="Percen - Style5 46 3" xfId="43035"/>
    <cellStyle name="Percen - Style5 47" xfId="15735"/>
    <cellStyle name="Percen - Style5 47 2" xfId="4297"/>
    <cellStyle name="Percen - Style5 47 3" xfId="34104"/>
    <cellStyle name="Percen - Style5 48" xfId="26099"/>
    <cellStyle name="Percen - Style5 49" xfId="45302"/>
    <cellStyle name="Percen - Style5 5" xfId="9058"/>
    <cellStyle name="Percen - Style5 5 2" xfId="13656"/>
    <cellStyle name="Percen - Style5 5 3" xfId="27610"/>
    <cellStyle name="Percen - Style5 50" xfId="397"/>
    <cellStyle name="Percen - Style5 6" xfId="104"/>
    <cellStyle name="Percen - Style5 6 2" xfId="40344"/>
    <cellStyle name="Percen - Style5 6 3" xfId="9871"/>
    <cellStyle name="Percen - Style5 7" xfId="37559"/>
    <cellStyle name="Percen - Style5 7 2" xfId="11516"/>
    <cellStyle name="Percen - Style5 7 3" xfId="38032"/>
    <cellStyle name="Percen - Style5 8" xfId="25966"/>
    <cellStyle name="Percen - Style5 8 2" xfId="10379"/>
    <cellStyle name="Percen - Style5 8 3" xfId="16113"/>
    <cellStyle name="Percen - Style5 9" xfId="21434"/>
    <cellStyle name="Percen - Style5 9 2" xfId="52970"/>
    <cellStyle name="Percen - Style5 9 3" xfId="36681"/>
    <cellStyle name="Percen - Style5_Cash Cost Real vrs. Budget" xfId="6340"/>
    <cellStyle name="Percent - bold" xfId="50157"/>
    <cellStyle name="Percent - bold 2" xfId="11657"/>
    <cellStyle name="Percent - bold 2 2" xfId="2063"/>
    <cellStyle name="Percent - bold 2 2 2" xfId="3738"/>
    <cellStyle name="Percent - bold 2 2 2 2" xfId="17469"/>
    <cellStyle name="Percent - bold 2 2 2 2 2" xfId="21388"/>
    <cellStyle name="Percent - bold 2 2 2 2 3" xfId="18098"/>
    <cellStyle name="Percent - bold 2 2 2 3" xfId="38325"/>
    <cellStyle name="Percent - bold 2 2 2 4" xfId="26288"/>
    <cellStyle name="Percent - bold 2 2 3" xfId="20076"/>
    <cellStyle name="Percent - bold 2 2 3 2" xfId="21310"/>
    <cellStyle name="Percent - bold 2 2 3 3" xfId="41491"/>
    <cellStyle name="Percent - bold 2 2 4" xfId="3423"/>
    <cellStyle name="Percent - bold 2 2 5" xfId="41007"/>
    <cellStyle name="Percent - bold 2 3" xfId="2389"/>
    <cellStyle name="Percent - bold 2 3 2" xfId="6119"/>
    <cellStyle name="Percent - bold 2 3 2 2" xfId="17613"/>
    <cellStyle name="Percent - bold 2 3 2 3" xfId="10140"/>
    <cellStyle name="Percent - bold 2 3 3" xfId="32275"/>
    <cellStyle name="Percent - bold 2 3 4" xfId="31345"/>
    <cellStyle name="Percent - bold 2 4" xfId="47553"/>
    <cellStyle name="Percent - bold 2 4 2" xfId="48586"/>
    <cellStyle name="Percent - bold 2 4 3" xfId="37222"/>
    <cellStyle name="Percent - bold 2 5" xfId="34167"/>
    <cellStyle name="Percent - bold 2 6" xfId="31249"/>
    <cellStyle name="Percent - bold 3" xfId="47742"/>
    <cellStyle name="Percent - bold 3 2" xfId="41971"/>
    <cellStyle name="Percent - bold 3 2 2" xfId="322"/>
    <cellStyle name="Percent - bold 3 2 2 2" xfId="14635"/>
    <cellStyle name="Percent - bold 3 2 2 3" xfId="29364"/>
    <cellStyle name="Percent - bold 3 2 3" xfId="14007"/>
    <cellStyle name="Percent - bold 3 2 4" xfId="1525"/>
    <cellStyle name="Percent - bold 3 3" xfId="13104"/>
    <cellStyle name="Percent - bold 3 3 2" xfId="24918"/>
    <cellStyle name="Percent - bold 3 3 3" xfId="28801"/>
    <cellStyle name="Percent - bold 3 4" xfId="34262"/>
    <cellStyle name="Percent - bold 3 5" xfId="23598"/>
    <cellStyle name="Percent - bold 4" xfId="53230"/>
    <cellStyle name="Percent - bold 4 2" xfId="31902"/>
    <cellStyle name="Percent - bold 4 2 2" xfId="51640"/>
    <cellStyle name="Percent - bold 4 2 3" xfId="49052"/>
    <cellStyle name="Percent - bold 4 3" xfId="40960"/>
    <cellStyle name="Percent - bold 4 4" xfId="53336"/>
    <cellStyle name="Percent - bold 5" xfId="6653"/>
    <cellStyle name="Percent - bold 5 2" xfId="2779"/>
    <cellStyle name="Percent - bold 5 3" xfId="53109"/>
    <cellStyle name="Percent - bold 6" xfId="52640"/>
    <cellStyle name="Percent - bold 7" xfId="47181"/>
    <cellStyle name="Percent - bold_Penasquito - Sulphide" xfId="12975"/>
    <cellStyle name="Percent ()" xfId="23361"/>
    <cellStyle name="Percent () 2" xfId="6365"/>
    <cellStyle name="Percent () 3" xfId="31378"/>
    <cellStyle name="Percent (0.0)" xfId="29709"/>
    <cellStyle name="Percent (0.0) 2" xfId="691"/>
    <cellStyle name="Percent (0.0) 3" xfId="27847"/>
    <cellStyle name="Percent (0)" xfId="28960"/>
    <cellStyle name="Percent (1)" xfId="37278"/>
    <cellStyle name="Percent [0]" xfId="44030"/>
    <cellStyle name="Percent [0] 2" xfId="21255"/>
    <cellStyle name="Percent [0] 2 2" xfId="37484"/>
    <cellStyle name="Percent [0] 2 3" xfId="24405"/>
    <cellStyle name="Percent [0] 2 4" xfId="45324"/>
    <cellStyle name="Percent [0] 3" xfId="38652"/>
    <cellStyle name="Percent [0] 3 2" xfId="16140"/>
    <cellStyle name="Percent [0] 3 3" xfId="29803"/>
    <cellStyle name="Percent [0] 3 4" xfId="27286"/>
    <cellStyle name="Percent [0] 4" xfId="24156"/>
    <cellStyle name="Percent [0] 5" xfId="3230"/>
    <cellStyle name="Percent [0]_Cash Cost Real vrs. Budget" xfId="50352"/>
    <cellStyle name="Percent [00]" xfId="36131"/>
    <cellStyle name="Percent [00] 2" xfId="47611"/>
    <cellStyle name="Percent [00] 2 2" xfId="44797"/>
    <cellStyle name="Percent [00] 2 3" xfId="21603"/>
    <cellStyle name="Percent [00] 2 4" xfId="15783"/>
    <cellStyle name="Percent [00] 3" xfId="21962"/>
    <cellStyle name="Percent [00] 3 2" xfId="30968"/>
    <cellStyle name="Percent [00] 3 3" xfId="11619"/>
    <cellStyle name="Percent [00] 3 4" xfId="19685"/>
    <cellStyle name="Percent [00] 4" xfId="13654"/>
    <cellStyle name="Percent [00] 5" xfId="29151"/>
    <cellStyle name="Percent [00]_Cash Cost Real vrs. Budget" xfId="48928"/>
    <cellStyle name="Percent [1]" xfId="24995"/>
    <cellStyle name="Percent [1] --" xfId="2814"/>
    <cellStyle name="Percent [1]_20061120 Holland_template v0.16" xfId="52319"/>
    <cellStyle name="Percent [2]" xfId="42796"/>
    <cellStyle name="Percent [2] 2" xfId="4328"/>
    <cellStyle name="Percent [2] 2 2" xfId="28825"/>
    <cellStyle name="Percent [2] 2 3" xfId="44306"/>
    <cellStyle name="Percent [2] 2 4" xfId="15581"/>
    <cellStyle name="Percent [2] 3" xfId="33538"/>
    <cellStyle name="Percent [2] 3 2" xfId="24371"/>
    <cellStyle name="Percent [2] 3 3" xfId="44758"/>
    <cellStyle name="Percent [2] 3 4" xfId="38829"/>
    <cellStyle name="Percent [2] Red" xfId="49094"/>
    <cellStyle name="Percent [2] Red 2" xfId="640"/>
    <cellStyle name="Percent [2] Red 2 2" xfId="22274"/>
    <cellStyle name="Percent [2] Red 2 3" xfId="11329"/>
    <cellStyle name="Percent [2] Red 2 4" xfId="26111"/>
    <cellStyle name="Percent [2] Red 3" xfId="20865"/>
    <cellStyle name="Percent [2] Red 3 2" xfId="16632"/>
    <cellStyle name="Percent [2] Red 3 3" xfId="11973"/>
    <cellStyle name="Percent [2] Red 3 4" xfId="14027"/>
    <cellStyle name="Percent [2] Red_Cash Cost Real vrs. Budget" xfId="33882"/>
    <cellStyle name="Percent [2]_Cash Cost Real vrs. Budget" xfId="6073"/>
    <cellStyle name="Percent [3]" xfId="4150"/>
    <cellStyle name="Percent [3]--" xfId="8914"/>
    <cellStyle name="Percent 1" xfId="37293"/>
    <cellStyle name="Percent 10" xfId="39433"/>
    <cellStyle name="Percent 10 2" xfId="27068"/>
    <cellStyle name="Percent 10 3" xfId="49598"/>
    <cellStyle name="Percent 10 4" xfId="24322"/>
    <cellStyle name="Percent 11" xfId="6958"/>
    <cellStyle name="Percent 11 2" xfId="3348"/>
    <cellStyle name="Percent 11 3" xfId="22514"/>
    <cellStyle name="Percent 11 4" xfId="48976"/>
    <cellStyle name="Percent 13" xfId="2244"/>
    <cellStyle name="Percent 13 2" xfId="11672"/>
    <cellStyle name="Percent 13 3" xfId="12688"/>
    <cellStyle name="Percent 13 4" xfId="52509"/>
    <cellStyle name="Percent 15" xfId="2808"/>
    <cellStyle name="Percent 15 2" xfId="43570"/>
    <cellStyle name="Percent 15 3" xfId="39524"/>
    <cellStyle name="Percent 15 4" xfId="26528"/>
    <cellStyle name="Percent 17" xfId="16160"/>
    <cellStyle name="Percent 17 2" xfId="51599"/>
    <cellStyle name="Percent 17 3" xfId="4875"/>
    <cellStyle name="Percent 17 4" xfId="38950"/>
    <cellStyle name="Percent 2" xfId="24565"/>
    <cellStyle name="Percent 2 10" xfId="42306"/>
    <cellStyle name="Percent 2 10 2" xfId="19763"/>
    <cellStyle name="Percent 2 10 3" xfId="5694"/>
    <cellStyle name="Percent 2 11" xfId="20654"/>
    <cellStyle name="Percent 2 11 2" xfId="17618"/>
    <cellStyle name="Percent 2 11 3" xfId="3904"/>
    <cellStyle name="Percent 2 12" xfId="23791"/>
    <cellStyle name="Percent 2 12 2" xfId="10351"/>
    <cellStyle name="Percent 2 12 3" xfId="40123"/>
    <cellStyle name="Percent 2 13" xfId="38321"/>
    <cellStyle name="Percent 2 13 2" xfId="41949"/>
    <cellStyle name="Percent 2 13 3" xfId="32497"/>
    <cellStyle name="Percent 2 14" xfId="9636"/>
    <cellStyle name="Percent 2 14 2" xfId="50484"/>
    <cellStyle name="Percent 2 14 3" xfId="53013"/>
    <cellStyle name="Percent 2 15" xfId="43047"/>
    <cellStyle name="Percent 2 15 2" xfId="4543"/>
    <cellStyle name="Percent 2 15 3" xfId="53236"/>
    <cellStyle name="Percent 2 16" xfId="41107"/>
    <cellStyle name="Percent 2 16 2" xfId="21284"/>
    <cellStyle name="Percent 2 16 3" xfId="39197"/>
    <cellStyle name="Percent 2 17" xfId="46906"/>
    <cellStyle name="Percent 2 17 2" xfId="39830"/>
    <cellStyle name="Percent 2 17 3" xfId="17328"/>
    <cellStyle name="Percent 2 18" xfId="1170"/>
    <cellStyle name="Percent 2 18 2" xfId="51577"/>
    <cellStyle name="Percent 2 18 3" xfId="49487"/>
    <cellStyle name="Percent 2 19" xfId="25959"/>
    <cellStyle name="Percent 2 19 2" xfId="12530"/>
    <cellStyle name="Percent 2 19 3" xfId="26648"/>
    <cellStyle name="Percent 2 2" xfId="23751"/>
    <cellStyle name="Percent 2 2 2" xfId="50795"/>
    <cellStyle name="Percent 2 2 2 2" xfId="13655"/>
    <cellStyle name="Percent 2 2 2 3" xfId="52199"/>
    <cellStyle name="Percent 2 2 2 4" xfId="1393"/>
    <cellStyle name="Percent 2 2 3" xfId="17744"/>
    <cellStyle name="Percent 2 2 4" xfId="19788"/>
    <cellStyle name="Percent 2 2 5" xfId="5104"/>
    <cellStyle name="Percent 2 2_Penasquito - Sulphide" xfId="19694"/>
    <cellStyle name="Percent 2 20" xfId="11754"/>
    <cellStyle name="Percent 2 20 2" xfId="13978"/>
    <cellStyle name="Percent 2 20 3" xfId="20759"/>
    <cellStyle name="Percent 2 21" xfId="52205"/>
    <cellStyle name="Percent 2 21 2" xfId="4434"/>
    <cellStyle name="Percent 2 21 3" xfId="50683"/>
    <cellStyle name="Percent 2 22" xfId="16037"/>
    <cellStyle name="Percent 2 22 2" xfId="38029"/>
    <cellStyle name="Percent 2 22 3" xfId="44789"/>
    <cellStyle name="Percent 2 23" xfId="37402"/>
    <cellStyle name="Percent 2 23 2" xfId="25026"/>
    <cellStyle name="Percent 2 23 3" xfId="9226"/>
    <cellStyle name="Percent 2 24" xfId="31323"/>
    <cellStyle name="Percent 2 24 2" xfId="37258"/>
    <cellStyle name="Percent 2 24 3" xfId="37607"/>
    <cellStyle name="Percent 2 25" xfId="43614"/>
    <cellStyle name="Percent 2 25 2" xfId="40088"/>
    <cellStyle name="Percent 2 25 3" xfId="51565"/>
    <cellStyle name="Percent 2 26" xfId="32218"/>
    <cellStyle name="Percent 2 26 2" xfId="37857"/>
    <cellStyle name="Percent 2 26 3" xfId="31097"/>
    <cellStyle name="Percent 2 27" xfId="4127"/>
    <cellStyle name="Percent 2 27 2" xfId="40762"/>
    <cellStyle name="Percent 2 27 3" xfId="25928"/>
    <cellStyle name="Percent 2 28" xfId="15058"/>
    <cellStyle name="Percent 2 28 2" xfId="21084"/>
    <cellStyle name="Percent 2 28 3" xfId="20387"/>
    <cellStyle name="Percent 2 29" xfId="41483"/>
    <cellStyle name="Percent 2 29 2" xfId="9481"/>
    <cellStyle name="Percent 2 29 3" xfId="1315"/>
    <cellStyle name="Percent 2 3" xfId="26191"/>
    <cellStyle name="Percent 2 3 2" xfId="32048"/>
    <cellStyle name="Percent 2 3 2 2" xfId="23233"/>
    <cellStyle name="Percent 2 3 2 3" xfId="39389"/>
    <cellStyle name="Percent 2 3 3" xfId="43470"/>
    <cellStyle name="Percent 2 3 3 2" xfId="20514"/>
    <cellStyle name="Percent 2 3 3 3" xfId="52280"/>
    <cellStyle name="Percent 2 3 4" xfId="24762"/>
    <cellStyle name="Percent 2 3 5" xfId="22542"/>
    <cellStyle name="Percent 2 3 6" xfId="31483"/>
    <cellStyle name="Percent 2 30" xfId="38469"/>
    <cellStyle name="Percent 2 30 2" xfId="4004"/>
    <cellStyle name="Percent 2 30 3" xfId="21007"/>
    <cellStyle name="Percent 2 31" xfId="14886"/>
    <cellStyle name="Percent 2 31 2" xfId="26728"/>
    <cellStyle name="Percent 2 31 3" xfId="45013"/>
    <cellStyle name="Percent 2 32" xfId="29882"/>
    <cellStyle name="Percent 2 32 2" xfId="34478"/>
    <cellStyle name="Percent 2 32 3" xfId="12104"/>
    <cellStyle name="Percent 2 33" xfId="52401"/>
    <cellStyle name="Percent 2 33 2" xfId="600"/>
    <cellStyle name="Percent 2 33 3" xfId="38049"/>
    <cellStyle name="Percent 2 34" xfId="30524"/>
    <cellStyle name="Percent 2 34 2" xfId="17335"/>
    <cellStyle name="Percent 2 34 3" xfId="44795"/>
    <cellStyle name="Percent 2 35" xfId="8734"/>
    <cellStyle name="Percent 2 35 2" xfId="53142"/>
    <cellStyle name="Percent 2 35 3" xfId="16829"/>
    <cellStyle name="Percent 2 36" xfId="19111"/>
    <cellStyle name="Percent 2 36 2" xfId="43834"/>
    <cellStyle name="Percent 2 36 3" xfId="22130"/>
    <cellStyle name="Percent 2 37" xfId="50142"/>
    <cellStyle name="Percent 2 37 2" xfId="51349"/>
    <cellStyle name="Percent 2 37 3" xfId="30943"/>
    <cellStyle name="Percent 2 38" xfId="20293"/>
    <cellStyle name="Percent 2 38 2" xfId="43676"/>
    <cellStyle name="Percent 2 38 3" xfId="48932"/>
    <cellStyle name="Percent 2 39" xfId="3389"/>
    <cellStyle name="Percent 2 39 2" xfId="49942"/>
    <cellStyle name="Percent 2 39 3" xfId="6673"/>
    <cellStyle name="Percent 2 4" xfId="11590"/>
    <cellStyle name="Percent 2 4 2" xfId="12040"/>
    <cellStyle name="Percent 2 4 2 2" xfId="46099"/>
    <cellStyle name="Percent 2 4 2 3" xfId="26212"/>
    <cellStyle name="Percent 2 4 3" xfId="33840"/>
    <cellStyle name="Percent 2 4 3 2" xfId="18057"/>
    <cellStyle name="Percent 2 4 3 3" xfId="21031"/>
    <cellStyle name="Percent 2 4 4" xfId="97"/>
    <cellStyle name="Percent 2 4 5" xfId="38801"/>
    <cellStyle name="Percent 2 4 6" xfId="11912"/>
    <cellStyle name="Percent 2 40" xfId="36160"/>
    <cellStyle name="Percent 2 40 2" xfId="87"/>
    <cellStyle name="Percent 2 40 3" xfId="50767"/>
    <cellStyle name="Percent 2 41" xfId="11214"/>
    <cellStyle name="Percent 2 41 2" xfId="9687"/>
    <cellStyle name="Percent 2 41 3" xfId="47975"/>
    <cellStyle name="Percent 2 42" xfId="31405"/>
    <cellStyle name="Percent 2 42 2" xfId="45533"/>
    <cellStyle name="Percent 2 42 3" xfId="22246"/>
    <cellStyle name="Percent 2 43" xfId="7893"/>
    <cellStyle name="Percent 2 43 2" xfId="18688"/>
    <cellStyle name="Percent 2 43 3" xfId="38583"/>
    <cellStyle name="Percent 2 44" xfId="32612"/>
    <cellStyle name="Percent 2 44 2" xfId="39085"/>
    <cellStyle name="Percent 2 44 3" xfId="22939"/>
    <cellStyle name="Percent 2 45" xfId="40295"/>
    <cellStyle name="Percent 2 45 2" xfId="30382"/>
    <cellStyle name="Percent 2 45 3" xfId="18062"/>
    <cellStyle name="Percent 2 46" xfId="37976"/>
    <cellStyle name="Percent 2 46 2" xfId="17399"/>
    <cellStyle name="Percent 2 46 3" xfId="44526"/>
    <cellStyle name="Percent 2 47" xfId="12397"/>
    <cellStyle name="Percent 2 48" xfId="33436"/>
    <cellStyle name="Percent 2 49" xfId="34800"/>
    <cellStyle name="Percent 2 5" xfId="29581"/>
    <cellStyle name="Percent 2 5 2" xfId="43121"/>
    <cellStyle name="Percent 2 5 2 2" xfId="52369"/>
    <cellStyle name="Percent 2 5 2 3" xfId="32757"/>
    <cellStyle name="Percent 2 5 3" xfId="52629"/>
    <cellStyle name="Percent 2 5 3 2" xfId="25133"/>
    <cellStyle name="Percent 2 5 3 3" xfId="18742"/>
    <cellStyle name="Percent 2 5 4" xfId="4600"/>
    <cellStyle name="Percent 2 5 5" xfId="52613"/>
    <cellStyle name="Percent 2 50" xfId="45808"/>
    <cellStyle name="Percent 2 6" xfId="28750"/>
    <cellStyle name="Percent 2 6 2" xfId="41262"/>
    <cellStyle name="Percent 2 6 2 2" xfId="41339"/>
    <cellStyle name="Percent 2 6 2 3" xfId="49829"/>
    <cellStyle name="Percent 2 6 3" xfId="27352"/>
    <cellStyle name="Percent 2 6 4" xfId="37226"/>
    <cellStyle name="Percent 2 7" xfId="39439"/>
    <cellStyle name="Percent 2 7 2" xfId="21449"/>
    <cellStyle name="Percent 2 7 3" xfId="3779"/>
    <cellStyle name="Percent 2 8" xfId="4189"/>
    <cellStyle name="Percent 2 8 2" xfId="31214"/>
    <cellStyle name="Percent 2 8 3" xfId="39953"/>
    <cellStyle name="Percent 2 9" xfId="358"/>
    <cellStyle name="Percent 2 9 2" xfId="41022"/>
    <cellStyle name="Percent 2 9 3" xfId="14040"/>
    <cellStyle name="Percent 2 decimal input" xfId="13103"/>
    <cellStyle name="Percent 2 decimal input 2" xfId="31233"/>
    <cellStyle name="Percent 2 decimal input 3" xfId="12850"/>
    <cellStyle name="Percent 2 DP" xfId="14653"/>
    <cellStyle name="Percent 2 DP 2" xfId="535"/>
    <cellStyle name="Percent 2 DP 2 2" xfId="33727"/>
    <cellStyle name="Percent 2 DP 2 2 2" xfId="14793"/>
    <cellStyle name="Percent 2 DP 2 2 3" xfId="40579"/>
    <cellStyle name="Percent 2 DP 2 3" xfId="42244"/>
    <cellStyle name="Percent 2 DP 2 4" xfId="11"/>
    <cellStyle name="Percent 2 DP 3" xfId="37408"/>
    <cellStyle name="Percent 2 DP 4" xfId="6446"/>
    <cellStyle name="Percent 2 DP_El Morro rev 1" xfId="38015"/>
    <cellStyle name="Percent 2_Cash Cost Real vrs. Budget" xfId="19493"/>
    <cellStyle name="Percent 3" xfId="43745"/>
    <cellStyle name="Percent 3 10" xfId="22379"/>
    <cellStyle name="Percent 3 11" xfId="897"/>
    <cellStyle name="Percent 3 2" xfId="1913"/>
    <cellStyle name="Percent 3 2 10" xfId="12022"/>
    <cellStyle name="Percent 3 2 2" xfId="46"/>
    <cellStyle name="Percent 3 2 2 2" xfId="18303"/>
    <cellStyle name="Percent 3 2 2 2 2" xfId="47049"/>
    <cellStyle name="Percent 3 2 2 2 3" xfId="661"/>
    <cellStyle name="Percent 3 2 2 3" xfId="10080"/>
    <cellStyle name="Percent 3 2 2 4" xfId="36703"/>
    <cellStyle name="Percent 3 2 3" xfId="10302"/>
    <cellStyle name="Percent 3 2 3 2" xfId="24461"/>
    <cellStyle name="Percent 3 2 3 2 2" xfId="45862"/>
    <cellStyle name="Percent 3 2 3 2 3" xfId="41271"/>
    <cellStyle name="Percent 3 2 3 3" xfId="51392"/>
    <cellStyle name="Percent 3 2 3 4" xfId="21933"/>
    <cellStyle name="Percent 3 2 4" xfId="47583"/>
    <cellStyle name="Percent 3 2 4 2" xfId="23358"/>
    <cellStyle name="Percent 3 2 4 2 2" xfId="27429"/>
    <cellStyle name="Percent 3 2 4 2 3" xfId="6259"/>
    <cellStyle name="Percent 3 2 4 3" xfId="30564"/>
    <cellStyle name="Percent 3 2 4 4" xfId="49136"/>
    <cellStyle name="Percent 3 2 5" xfId="15112"/>
    <cellStyle name="Percent 3 2 5 2" xfId="41820"/>
    <cellStyle name="Percent 3 2 5 2 2" xfId="14782"/>
    <cellStyle name="Percent 3 2 5 2 3" xfId="21941"/>
    <cellStyle name="Percent 3 2 5 3" xfId="4079"/>
    <cellStyle name="Percent 3 2 5 4" xfId="20699"/>
    <cellStyle name="Percent 3 2 6" xfId="26935"/>
    <cellStyle name="Percent 3 2 6 2" xfId="29924"/>
    <cellStyle name="Percent 3 2 6 2 2" xfId="18798"/>
    <cellStyle name="Percent 3 2 6 2 3" xfId="7944"/>
    <cellStyle name="Percent 3 2 6 3" xfId="13602"/>
    <cellStyle name="Percent 3 2 6 4" xfId="45385"/>
    <cellStyle name="Percent 3 2 7" xfId="40456"/>
    <cellStyle name="Percent 3 2 7 2" xfId="9365"/>
    <cellStyle name="Percent 3 2 7 3" xfId="39957"/>
    <cellStyle name="Percent 3 2 8" xfId="53188"/>
    <cellStyle name="Percent 3 2 8 2" xfId="45171"/>
    <cellStyle name="Percent 3 2 8 3" xfId="15593"/>
    <cellStyle name="Percent 3 2 9" xfId="46426"/>
    <cellStyle name="Percent 3 2_Penasquito - Sulphide" xfId="1354"/>
    <cellStyle name="Percent 3 3" xfId="39153"/>
    <cellStyle name="Percent 3 3 2" xfId="23397"/>
    <cellStyle name="Percent 3 3 2 2" xfId="35562"/>
    <cellStyle name="Percent 3 3 2 3" xfId="50584"/>
    <cellStyle name="Percent 3 3 3" xfId="11868"/>
    <cellStyle name="Percent 3 3 3 2" xfId="19042"/>
    <cellStyle name="Percent 3 3 3 3" xfId="23357"/>
    <cellStyle name="Percent 3 3 4" xfId="1533"/>
    <cellStyle name="Percent 3 3 5" xfId="20513"/>
    <cellStyle name="Percent 3 3_Penasquito - Sulphide" xfId="38949"/>
    <cellStyle name="Percent 3 4" xfId="8069"/>
    <cellStyle name="Percent 3 4 2" xfId="23458"/>
    <cellStyle name="Percent 3 4 2 2" xfId="38219"/>
    <cellStyle name="Percent 3 4 2 3" xfId="18360"/>
    <cellStyle name="Percent 3 4 3" xfId="8028"/>
    <cellStyle name="Percent 3 4 3 2" xfId="24511"/>
    <cellStyle name="Percent 3 4 3 3" xfId="35502"/>
    <cellStyle name="Percent 3 4 4" xfId="43140"/>
    <cellStyle name="Percent 3 4 5" xfId="14232"/>
    <cellStyle name="Percent 3 4_Penasquito - Sulphide" xfId="22614"/>
    <cellStyle name="Percent 3 5" xfId="53011"/>
    <cellStyle name="Percent 3 5 2" xfId="21552"/>
    <cellStyle name="Percent 3 5 2 2" xfId="52916"/>
    <cellStyle name="Percent 3 5 2 3" xfId="15445"/>
    <cellStyle name="Percent 3 5 3" xfId="40647"/>
    <cellStyle name="Percent 3 5 4" xfId="10752"/>
    <cellStyle name="Percent 3 6" xfId="31223"/>
    <cellStyle name="Percent 3 6 2" xfId="43212"/>
    <cellStyle name="Percent 3 6 2 2" xfId="53262"/>
    <cellStyle name="Percent 3 6 2 3" xfId="8829"/>
    <cellStyle name="Percent 3 6 3" xfId="42137"/>
    <cellStyle name="Percent 3 6 4" xfId="52471"/>
    <cellStyle name="Percent 3 7" xfId="9549"/>
    <cellStyle name="Percent 3 7 2" xfId="6381"/>
    <cellStyle name="Percent 3 7 2 2" xfId="36788"/>
    <cellStyle name="Percent 3 7 2 3" xfId="16603"/>
    <cellStyle name="Percent 3 7 3" xfId="46249"/>
    <cellStyle name="Percent 3 7 4" xfId="20829"/>
    <cellStyle name="Percent 3 8" xfId="39516"/>
    <cellStyle name="Percent 3 8 2" xfId="26328"/>
    <cellStyle name="Percent 3 8 3" xfId="19940"/>
    <cellStyle name="Percent 3 9" xfId="36013"/>
    <cellStyle name="Percent 3 9 2" xfId="42293"/>
    <cellStyle name="Percent 3 9 3" xfId="39927"/>
    <cellStyle name="Percent 3_Marlin" xfId="51941"/>
    <cellStyle name="Percent 4" xfId="23141"/>
    <cellStyle name="Percent 4 2" xfId="30170"/>
    <cellStyle name="Percent 4 2 2" xfId="6836"/>
    <cellStyle name="Percent 4 2 2 2" xfId="35603"/>
    <cellStyle name="Percent 4 2 2 3" xfId="8733"/>
    <cellStyle name="Percent 4 2 3" xfId="17503"/>
    <cellStyle name="Percent 4 2 4" xfId="27468"/>
    <cellStyle name="Percent 4 3" xfId="44207"/>
    <cellStyle name="Percent 4 3 2" xfId="4055"/>
    <cellStyle name="Percent 4 3 3" xfId="18229"/>
    <cellStyle name="Percent 4 4" xfId="13213"/>
    <cellStyle name="Percent 4 4 2" xfId="15662"/>
    <cellStyle name="Percent 4 4 3" xfId="7707"/>
    <cellStyle name="Percent 4 5" xfId="6372"/>
    <cellStyle name="Percent 4 6" xfId="19619"/>
    <cellStyle name="Percent 5" xfId="28279"/>
    <cellStyle name="Percent 5 2" xfId="51126"/>
    <cellStyle name="Percent 5 2 2" xfId="36192"/>
    <cellStyle name="Percent 5 2 2 2" xfId="6134"/>
    <cellStyle name="Percent 5 2 2 3" xfId="5633"/>
    <cellStyle name="Percent 5 2 3" xfId="40577"/>
    <cellStyle name="Percent 5 2 4" xfId="31800"/>
    <cellStyle name="Percent 5 3" xfId="33777"/>
    <cellStyle name="Percent 5 3 2" xfId="21080"/>
    <cellStyle name="Percent 5 3 3" xfId="30794"/>
    <cellStyle name="Percent 5 4" xfId="18455"/>
    <cellStyle name="Percent 5 4 2" xfId="16702"/>
    <cellStyle name="Percent 5 4 3" xfId="12236"/>
    <cellStyle name="Percent 5 5" xfId="49660"/>
    <cellStyle name="Percent 5 5 2" xfId="17788"/>
    <cellStyle name="Percent 5 5 3" xfId="14963"/>
    <cellStyle name="Percent 5 6" xfId="44274"/>
    <cellStyle name="Percent 5 7" xfId="17220"/>
    <cellStyle name="Percent 5 8" xfId="7217"/>
    <cellStyle name="Percent 6" xfId="36498"/>
    <cellStyle name="Percent 6 2" xfId="7043"/>
    <cellStyle name="Percent 6 2 2" xfId="30004"/>
    <cellStyle name="Percent 6 2 3" xfId="28180"/>
    <cellStyle name="Percent 6 3" xfId="40209"/>
    <cellStyle name="Percent 6 3 2" xfId="15305"/>
    <cellStyle name="Percent 6 3 3" xfId="9816"/>
    <cellStyle name="Percent 6 4" xfId="2202"/>
    <cellStyle name="Percent 6 4 2" xfId="21238"/>
    <cellStyle name="Percent 6 4 3" xfId="24453"/>
    <cellStyle name="Percent 6 5" xfId="49405"/>
    <cellStyle name="Percent 6 5 2" xfId="16913"/>
    <cellStyle name="Percent 6 5 3" xfId="17314"/>
    <cellStyle name="Percent 6 6" xfId="21792"/>
    <cellStyle name="Percent 6 7" xfId="50277"/>
    <cellStyle name="Percent 7" xfId="30575"/>
    <cellStyle name="Percent 7 2" xfId="11929"/>
    <cellStyle name="Percent 7 2 2" xfId="43515"/>
    <cellStyle name="Percent 7 2 3" xfId="45585"/>
    <cellStyle name="Percent 7 3" xfId="29835"/>
    <cellStyle name="Percent 7 4" xfId="16266"/>
    <cellStyle name="Percent 8" xfId="28479"/>
    <cellStyle name="Percent 8 2" xfId="5763"/>
    <cellStyle name="Percent 8 3" xfId="40332"/>
    <cellStyle name="Percent 8 4" xfId="39163"/>
    <cellStyle name="Percent 9" xfId="35669"/>
    <cellStyle name="Percent Comma" xfId="22026"/>
    <cellStyle name="Percent Hard" xfId="36779"/>
    <cellStyle name="Percent SuppCalc (0.0)" xfId="52170"/>
    <cellStyle name="Percent SuppCalc Input (0.0)" xfId="12394"/>
    <cellStyle name="Percent[1]" xfId="36700"/>
    <cellStyle name="Percent[1] 2" xfId="20857"/>
    <cellStyle name="Percent[1] 2 2" xfId="11840"/>
    <cellStyle name="Percent[1] 2 3" xfId="37921"/>
    <cellStyle name="Percent[1] 3" xfId="24090"/>
    <cellStyle name="Percent[1] 4" xfId="5703"/>
    <cellStyle name="Percent[1D]" xfId="7886"/>
    <cellStyle name="Percent[1D] 2" xfId="2175"/>
    <cellStyle name="Percent[1D] 3" xfId="42145"/>
    <cellStyle name="Percent[2]" xfId="18029"/>
    <cellStyle name="Percent[2] 2" xfId="44193"/>
    <cellStyle name="Percent[2] 2 2" xfId="10706"/>
    <cellStyle name="Percent[2] 2 3" xfId="20431"/>
    <cellStyle name="Percent[2] 3" xfId="52097"/>
    <cellStyle name="Percent[2] 4" xfId="18011"/>
    <cellStyle name="Percent[2D]" xfId="42242"/>
    <cellStyle name="Percent[2D] 2" xfId="19862"/>
    <cellStyle name="Percent[2D] 3" xfId="44780"/>
    <cellStyle name="Percent*" xfId="48682"/>
    <cellStyle name="Percent* 2" xfId="50284"/>
    <cellStyle name="Percent* 3" xfId="51538"/>
    <cellStyle name="Percent1" xfId="38030"/>
    <cellStyle name="Percent1 10" xfId="22552"/>
    <cellStyle name="Percent1 10 2" xfId="47968"/>
    <cellStyle name="Percent1 10 3" xfId="8855"/>
    <cellStyle name="Percent1 11" xfId="3580"/>
    <cellStyle name="Percent1 11 2" xfId="13762"/>
    <cellStyle name="Percent1 11 3" xfId="7497"/>
    <cellStyle name="Percent1 12" xfId="29080"/>
    <cellStyle name="Percent1 12 2" xfId="41910"/>
    <cellStyle name="Percent1 12 3" xfId="50382"/>
    <cellStyle name="Percent1 13" xfId="46535"/>
    <cellStyle name="Percent1 13 2" xfId="53029"/>
    <cellStyle name="Percent1 13 3" xfId="30157"/>
    <cellStyle name="Percent1 14" xfId="35317"/>
    <cellStyle name="Percent1 14 2" xfId="45715"/>
    <cellStyle name="Percent1 14 3" xfId="29877"/>
    <cellStyle name="Percent1 15" xfId="38633"/>
    <cellStyle name="Percent1 15 2" xfId="52596"/>
    <cellStyle name="Percent1 15 3" xfId="18093"/>
    <cellStyle name="Percent1 16" xfId="35566"/>
    <cellStyle name="Percent1 16 2" xfId="43491"/>
    <cellStyle name="Percent1 16 3" xfId="24177"/>
    <cellStyle name="Percent1 17" xfId="38502"/>
    <cellStyle name="Percent1 17 2" xfId="44461"/>
    <cellStyle name="Percent1 17 3" xfId="40764"/>
    <cellStyle name="Percent1 18" xfId="38136"/>
    <cellStyle name="Percent1 18 2" xfId="4369"/>
    <cellStyle name="Percent1 18 3" xfId="28043"/>
    <cellStyle name="Percent1 19" xfId="49547"/>
    <cellStyle name="Percent1 19 2" xfId="43559"/>
    <cellStyle name="Percent1 19 3" xfId="30666"/>
    <cellStyle name="Percent1 2" xfId="22358"/>
    <cellStyle name="Percent1 2 2" xfId="25087"/>
    <cellStyle name="Percent1 2 2 2" xfId="13201"/>
    <cellStyle name="Percent1 2 2 3" xfId="48580"/>
    <cellStyle name="Percent1 2 3" xfId="949"/>
    <cellStyle name="Percent1 2 3 2" xfId="11211"/>
    <cellStyle name="Percent1 2 3 3" xfId="25269"/>
    <cellStyle name="Percent1 2 4" xfId="23857"/>
    <cellStyle name="Percent1 2 5" xfId="603"/>
    <cellStyle name="Percent1 2 6" xfId="40813"/>
    <cellStyle name="Percent1 20" xfId="44407"/>
    <cellStyle name="Percent1 20 2" xfId="22193"/>
    <cellStyle name="Percent1 20 3" xfId="12545"/>
    <cellStyle name="Percent1 21" xfId="20794"/>
    <cellStyle name="Percent1 21 2" xfId="21136"/>
    <cellStyle name="Percent1 21 3" xfId="10017"/>
    <cellStyle name="Percent1 22" xfId="38033"/>
    <cellStyle name="Percent1 22 2" xfId="9219"/>
    <cellStyle name="Percent1 22 3" xfId="15976"/>
    <cellStyle name="Percent1 23" xfId="9128"/>
    <cellStyle name="Percent1 23 2" xfId="41730"/>
    <cellStyle name="Percent1 23 3" xfId="11875"/>
    <cellStyle name="Percent1 24" xfId="35970"/>
    <cellStyle name="Percent1 24 2" xfId="37681"/>
    <cellStyle name="Percent1 24 3" xfId="934"/>
    <cellStyle name="Percent1 25" xfId="18826"/>
    <cellStyle name="Percent1 25 2" xfId="52367"/>
    <cellStyle name="Percent1 25 3" xfId="23304"/>
    <cellStyle name="Percent1 26" xfId="8328"/>
    <cellStyle name="Percent1 26 2" xfId="41632"/>
    <cellStyle name="Percent1 26 3" xfId="50283"/>
    <cellStyle name="Percent1 27" xfId="5634"/>
    <cellStyle name="Percent1 27 2" xfId="41237"/>
    <cellStyle name="Percent1 27 3" xfId="5818"/>
    <cellStyle name="Percent1 28" xfId="25277"/>
    <cellStyle name="Percent1 28 2" xfId="24899"/>
    <cellStyle name="Percent1 28 3" xfId="27878"/>
    <cellStyle name="Percent1 29" xfId="42944"/>
    <cellStyle name="Percent1 29 2" xfId="5712"/>
    <cellStyle name="Percent1 29 3" xfId="51207"/>
    <cellStyle name="Percent1 3" xfId="8418"/>
    <cellStyle name="Percent1 3 2" xfId="2347"/>
    <cellStyle name="Percent1 3 3" xfId="51789"/>
    <cellStyle name="Percent1 3 4" xfId="52469"/>
    <cellStyle name="Percent1 30" xfId="2442"/>
    <cellStyle name="Percent1 30 2" xfId="32456"/>
    <cellStyle name="Percent1 30 3" xfId="33284"/>
    <cellStyle name="Percent1 31" xfId="21973"/>
    <cellStyle name="Percent1 31 2" xfId="51414"/>
    <cellStyle name="Percent1 31 3" xfId="50176"/>
    <cellStyle name="Percent1 32" xfId="44536"/>
    <cellStyle name="Percent1 32 2" xfId="186"/>
    <cellStyle name="Percent1 32 3" xfId="38208"/>
    <cellStyle name="Percent1 33" xfId="41731"/>
    <cellStyle name="Percent1 33 2" xfId="48162"/>
    <cellStyle name="Percent1 33 3" xfId="12143"/>
    <cellStyle name="Percent1 34" xfId="27599"/>
    <cellStyle name="Percent1 34 2" xfId="47586"/>
    <cellStyle name="Percent1 34 3" xfId="22586"/>
    <cellStyle name="Percent1 35" xfId="22042"/>
    <cellStyle name="Percent1 35 2" xfId="4524"/>
    <cellStyle name="Percent1 35 3" xfId="13778"/>
    <cellStyle name="Percent1 36" xfId="42409"/>
    <cellStyle name="Percent1 36 2" xfId="22269"/>
    <cellStyle name="Percent1 36 3" xfId="47887"/>
    <cellStyle name="Percent1 37" xfId="46986"/>
    <cellStyle name="Percent1 37 2" xfId="9869"/>
    <cellStyle name="Percent1 37 3" xfId="42600"/>
    <cellStyle name="Percent1 38" xfId="48161"/>
    <cellStyle name="Percent1 38 2" xfId="23100"/>
    <cellStyle name="Percent1 38 2 2" xfId="52537"/>
    <cellStyle name="Percent1 38 2 3" xfId="14182"/>
    <cellStyle name="Percent1 38 3" xfId="18846"/>
    <cellStyle name="Percent1 38 4" xfId="8068"/>
    <cellStyle name="Percent1 38_Cash Cost Real vrs. Budget" xfId="42729"/>
    <cellStyle name="Percent1 39" xfId="45842"/>
    <cellStyle name="Percent1 39 2" xfId="21254"/>
    <cellStyle name="Percent1 39 3" xfId="44489"/>
    <cellStyle name="Percent1 4" xfId="6986"/>
    <cellStyle name="Percent1 4 2" xfId="9576"/>
    <cellStyle name="Percent1 4 2 2" xfId="42828"/>
    <cellStyle name="Percent1 4 2 3" xfId="46287"/>
    <cellStyle name="Percent1 4 3" xfId="39156"/>
    <cellStyle name="Percent1 4 3 2" xfId="44715"/>
    <cellStyle name="Percent1 4 3 3" xfId="23091"/>
    <cellStyle name="Percent1 4 4" xfId="34139"/>
    <cellStyle name="Percent1 4 5" xfId="30768"/>
    <cellStyle name="Percent1 4 6" xfId="31377"/>
    <cellStyle name="Percent1 4_Cash Cost Real vrs. Budget" xfId="22933"/>
    <cellStyle name="Percent1 40" xfId="44375"/>
    <cellStyle name="Percent1 40 2" xfId="25737"/>
    <cellStyle name="Percent1 40 3" xfId="27737"/>
    <cellStyle name="Percent1 41" xfId="306"/>
    <cellStyle name="Percent1 41 2" xfId="53097"/>
    <cellStyle name="Percent1 41 3" xfId="19985"/>
    <cellStyle name="Percent1 42" xfId="16881"/>
    <cellStyle name="Percent1 42 2" xfId="45478"/>
    <cellStyle name="Percent1 42 3" xfId="15258"/>
    <cellStyle name="Percent1 43" xfId="26326"/>
    <cellStyle name="Percent1 43 2" xfId="53063"/>
    <cellStyle name="Percent1 43 3" xfId="11477"/>
    <cellStyle name="Percent1 44" xfId="48243"/>
    <cellStyle name="Percent1 44 2" xfId="13058"/>
    <cellStyle name="Percent1 44 3" xfId="26869"/>
    <cellStyle name="Percent1 45" xfId="42891"/>
    <cellStyle name="Percent1 45 2" xfId="11222"/>
    <cellStyle name="Percent1 45 3" xfId="52429"/>
    <cellStyle name="Percent1 46" xfId="42296"/>
    <cellStyle name="Percent1 46 2" xfId="40188"/>
    <cellStyle name="Percent1 46 3" xfId="43788"/>
    <cellStyle name="Percent1 47" xfId="16227"/>
    <cellStyle name="Percent1 47 2" xfId="20747"/>
    <cellStyle name="Percent1 47 3" xfId="48004"/>
    <cellStyle name="Percent1 48" xfId="51673"/>
    <cellStyle name="Percent1 48 2" xfId="40477"/>
    <cellStyle name="Percent1 48 3" xfId="51038"/>
    <cellStyle name="Percent1 49" xfId="21275"/>
    <cellStyle name="Percent1 49 2" xfId="19019"/>
    <cellStyle name="Percent1 49 3" xfId="38553"/>
    <cellStyle name="Percent1 5" xfId="43020"/>
    <cellStyle name="Percent1 5 2" xfId="13770"/>
    <cellStyle name="Percent1 5 3" xfId="18929"/>
    <cellStyle name="Percent1 50" xfId="19275"/>
    <cellStyle name="Percent1 51" xfId="4974"/>
    <cellStyle name="Percent1 52" xfId="48424"/>
    <cellStyle name="Percent1 53" xfId="12073"/>
    <cellStyle name="Percent1 54" xfId="19418"/>
    <cellStyle name="Percent1 6" xfId="17628"/>
    <cellStyle name="Percent1 6 2" xfId="12014"/>
    <cellStyle name="Percent1 6 3" xfId="45038"/>
    <cellStyle name="Percent1 7" xfId="9460"/>
    <cellStyle name="Percent1 7 2" xfId="7068"/>
    <cellStyle name="Percent1 7 3" xfId="1342"/>
    <cellStyle name="Percent1 8" xfId="31581"/>
    <cellStyle name="Percent1 8 2" xfId="42174"/>
    <cellStyle name="Percent1 8 3" xfId="6920"/>
    <cellStyle name="Percent1 9" xfId="27645"/>
    <cellStyle name="Percent1 9 2" xfId="52683"/>
    <cellStyle name="Percent1 9 3" xfId="2550"/>
    <cellStyle name="Percent1_2009 MAA 100%" xfId="44586"/>
    <cellStyle name="Percent2" xfId="20809"/>
    <cellStyle name="Percent2 2" xfId="34866"/>
    <cellStyle name="Percent2 3" xfId="40052"/>
    <cellStyle name="Percentage" xfId="13959"/>
    <cellStyle name="Percentage 2" xfId="15007"/>
    <cellStyle name="Percentage 2 2" xfId="32873"/>
    <cellStyle name="Percentage 2 3" xfId="21734"/>
    <cellStyle name="Percentage 3" xfId="21711"/>
    <cellStyle name="Percentage 3 2" xfId="24572"/>
    <cellStyle name="Percentage 3 3" xfId="24590"/>
    <cellStyle name="Percentage 4" xfId="50505"/>
    <cellStyle name="Percentage 4 2" xfId="43592"/>
    <cellStyle name="Percentage 4 3" xfId="3922"/>
    <cellStyle name="Percentage 5" xfId="42399"/>
    <cellStyle name="Percentage 5 2" xfId="41466"/>
    <cellStyle name="Percentage 5 3" xfId="2217"/>
    <cellStyle name="Percentage 6" xfId="44093"/>
    <cellStyle name="Percentage 6 2" xfId="14795"/>
    <cellStyle name="Percentage 6 3" xfId="10683"/>
    <cellStyle name="Percentage 7" xfId="24636"/>
    <cellStyle name="Percentage 7 2" xfId="10614"/>
    <cellStyle name="Percentage 7 3" xfId="19927"/>
    <cellStyle name="Percentage 8" xfId="39972"/>
    <cellStyle name="Percentage 9" xfId="51601"/>
    <cellStyle name="Percentage_Cash Cost Real vrs. Budget" xfId="38852"/>
    <cellStyle name="PercentDash0" xfId="19005"/>
    <cellStyle name="PercentDash0 2" xfId="6193"/>
    <cellStyle name="PercentDash0 3" xfId="49062"/>
    <cellStyle name="percentGradeA" xfId="26892"/>
    <cellStyle name="PercentOwn" xfId="41941"/>
    <cellStyle name="PercentPresentation" xfId="8741"/>
    <cellStyle name="PercentSales" xfId="15259"/>
    <cellStyle name="PercentText0" xfId="12768"/>
    <cellStyle name="PercentText0 2" xfId="24554"/>
    <cellStyle name="PercentText0 2 2" xfId="33706"/>
    <cellStyle name="PercentText0 2 3" xfId="21461"/>
    <cellStyle name="PercentText0 2 4" xfId="6797"/>
    <cellStyle name="PercentText0 3" xfId="4560"/>
    <cellStyle name="PercentText0 3 2" xfId="19661"/>
    <cellStyle name="PercentText0 3 3" xfId="19674"/>
    <cellStyle name="PercentText0 3 4" xfId="5911"/>
    <cellStyle name="PercentText0 4" xfId="36537"/>
    <cellStyle name="PercentText0 5" xfId="12733"/>
    <cellStyle name="PercentText0_Cash Cost Real vrs. Budget" xfId="47893"/>
    <cellStyle name="PillarData" xfId="26645"/>
    <cellStyle name="PillarData 10" xfId="52147"/>
    <cellStyle name="PillarData 10 2" xfId="44234"/>
    <cellStyle name="PillarData 10 3" xfId="12546"/>
    <cellStyle name="PillarData 11" xfId="43218"/>
    <cellStyle name="PillarData 11 2" xfId="43087"/>
    <cellStyle name="PillarData 11 3" xfId="9250"/>
    <cellStyle name="PillarData 12" xfId="36306"/>
    <cellStyle name="PillarData 12 2" xfId="49682"/>
    <cellStyle name="PillarData 12 3" xfId="30636"/>
    <cellStyle name="PillarData 13" xfId="21987"/>
    <cellStyle name="PillarData 13 2" xfId="42904"/>
    <cellStyle name="PillarData 13 3" xfId="26350"/>
    <cellStyle name="PillarData 14" xfId="33303"/>
    <cellStyle name="PillarData 14 2" xfId="32103"/>
    <cellStyle name="PillarData 14 3" xfId="42804"/>
    <cellStyle name="PillarData 15" xfId="48909"/>
    <cellStyle name="PillarData 15 2" xfId="47135"/>
    <cellStyle name="PillarData 15 3" xfId="47303"/>
    <cellStyle name="PillarData 16" xfId="48221"/>
    <cellStyle name="PillarData 16 2" xfId="21285"/>
    <cellStyle name="PillarData 16 3" xfId="18100"/>
    <cellStyle name="PillarData 17" xfId="35704"/>
    <cellStyle name="PillarData 17 2" xfId="25530"/>
    <cellStyle name="PillarData 17 3" xfId="17903"/>
    <cellStyle name="PillarData 18" xfId="10431"/>
    <cellStyle name="PillarData 18 2" xfId="40946"/>
    <cellStyle name="PillarData 18 3" xfId="28545"/>
    <cellStyle name="PillarData 19" xfId="22249"/>
    <cellStyle name="PillarData 19 2" xfId="52871"/>
    <cellStyle name="PillarData 19 3" xfId="10504"/>
    <cellStyle name="PillarData 2" xfId="46486"/>
    <cellStyle name="PillarData 2 2" xfId="25103"/>
    <cellStyle name="PillarData 2 2 2" xfId="20586"/>
    <cellStyle name="PillarData 2 2 3" xfId="51692"/>
    <cellStyle name="PillarData 2 3" xfId="5921"/>
    <cellStyle name="PillarData 2 4" xfId="1918"/>
    <cellStyle name="PillarData 20" xfId="25410"/>
    <cellStyle name="PillarData 20 2" xfId="28112"/>
    <cellStyle name="PillarData 20 3" xfId="34009"/>
    <cellStyle name="PillarData 21" xfId="31926"/>
    <cellStyle name="PillarData 21 2" xfId="40357"/>
    <cellStyle name="PillarData 21 3" xfId="11446"/>
    <cellStyle name="PillarData 22" xfId="29250"/>
    <cellStyle name="PillarData 22 2" xfId="6370"/>
    <cellStyle name="PillarData 22 3" xfId="48882"/>
    <cellStyle name="PillarData 23" xfId="16311"/>
    <cellStyle name="PillarData 23 2" xfId="29470"/>
    <cellStyle name="PillarData 23 3" xfId="44496"/>
    <cellStyle name="PillarData 24" xfId="26595"/>
    <cellStyle name="PillarData 24 2" xfId="25802"/>
    <cellStyle name="PillarData 24 3" xfId="15955"/>
    <cellStyle name="PillarData 25" xfId="25552"/>
    <cellStyle name="PillarData 25 2" xfId="3414"/>
    <cellStyle name="PillarData 25 3" xfId="7791"/>
    <cellStyle name="PillarData 26" xfId="26107"/>
    <cellStyle name="PillarData 26 2" xfId="41189"/>
    <cellStyle name="PillarData 26 3" xfId="2576"/>
    <cellStyle name="PillarData 27" xfId="8581"/>
    <cellStyle name="PillarData 27 2" xfId="47467"/>
    <cellStyle name="PillarData 27 3" xfId="31572"/>
    <cellStyle name="PillarData 28" xfId="434"/>
    <cellStyle name="PillarData 28 2" xfId="25798"/>
    <cellStyle name="PillarData 28 3" xfId="42213"/>
    <cellStyle name="PillarData 29" xfId="12976"/>
    <cellStyle name="PillarData 29 2" xfId="13427"/>
    <cellStyle name="PillarData 29 3" xfId="37234"/>
    <cellStyle name="PillarData 3" xfId="35471"/>
    <cellStyle name="PillarData 3 2" xfId="36906"/>
    <cellStyle name="PillarData 3 2 2" xfId="40843"/>
    <cellStyle name="PillarData 3 2 3" xfId="28589"/>
    <cellStyle name="PillarData 3 3" xfId="27369"/>
    <cellStyle name="PillarData 3 4" xfId="22385"/>
    <cellStyle name="PillarData 30" xfId="43768"/>
    <cellStyle name="PillarData 30 2" xfId="22568"/>
    <cellStyle name="PillarData 30 3" xfId="53009"/>
    <cellStyle name="PillarData 31" xfId="36535"/>
    <cellStyle name="PillarData 31 2" xfId="52617"/>
    <cellStyle name="PillarData 31 3" xfId="22397"/>
    <cellStyle name="PillarData 32" xfId="46885"/>
    <cellStyle name="PillarData 32 2" xfId="52568"/>
    <cellStyle name="PillarData 32 3" xfId="21518"/>
    <cellStyle name="PillarData 33" xfId="29468"/>
    <cellStyle name="PillarData 33 2" xfId="23347"/>
    <cellStyle name="PillarData 33 3" xfId="25651"/>
    <cellStyle name="PillarData 34" xfId="5316"/>
    <cellStyle name="PillarData 34 2" xfId="17539"/>
    <cellStyle name="PillarData 34 3" xfId="23312"/>
    <cellStyle name="PillarData 35" xfId="52062"/>
    <cellStyle name="PillarData 35 2" xfId="38875"/>
    <cellStyle name="PillarData 35 3" xfId="4412"/>
    <cellStyle name="PillarData 36" xfId="19529"/>
    <cellStyle name="PillarData 36 2" xfId="40035"/>
    <cellStyle name="PillarData 36 3" xfId="33976"/>
    <cellStyle name="PillarData 37" xfId="37076"/>
    <cellStyle name="PillarData 37 2" xfId="3527"/>
    <cellStyle name="PillarData 37 3" xfId="52435"/>
    <cellStyle name="PillarData 38" xfId="49113"/>
    <cellStyle name="PillarData 38 2" xfId="24239"/>
    <cellStyle name="PillarData 38 3" xfId="32134"/>
    <cellStyle name="PillarData 39" xfId="34437"/>
    <cellStyle name="PillarData 39 2" xfId="25703"/>
    <cellStyle name="PillarData 39 3" xfId="46991"/>
    <cellStyle name="PillarData 4" xfId="44389"/>
    <cellStyle name="PillarData 4 2" xfId="46841"/>
    <cellStyle name="PillarData 4 2 2" xfId="41442"/>
    <cellStyle name="PillarData 4 2 3" xfId="51271"/>
    <cellStyle name="PillarData 4 3" xfId="45663"/>
    <cellStyle name="PillarData 4 3 2" xfId="4993"/>
    <cellStyle name="PillarData 4 3 3" xfId="24317"/>
    <cellStyle name="PillarData 4 4" xfId="16293"/>
    <cellStyle name="PillarData 4 5" xfId="14650"/>
    <cellStyle name="PillarData 40" xfId="18453"/>
    <cellStyle name="PillarData 40 2" xfId="5675"/>
    <cellStyle name="PillarData 40 3" xfId="11939"/>
    <cellStyle name="PillarData 41" xfId="7625"/>
    <cellStyle name="PillarData 41 2" xfId="20219"/>
    <cellStyle name="PillarData 41 3" xfId="14222"/>
    <cellStyle name="PillarData 42" xfId="20415"/>
    <cellStyle name="PillarData 42 2" xfId="37827"/>
    <cellStyle name="PillarData 42 3" xfId="48986"/>
    <cellStyle name="PillarData 43" xfId="20203"/>
    <cellStyle name="PillarData 43 2" xfId="13437"/>
    <cellStyle name="PillarData 43 3" xfId="26278"/>
    <cellStyle name="PillarData 44" xfId="46279"/>
    <cellStyle name="PillarData 44 2" xfId="16442"/>
    <cellStyle name="PillarData 44 3" xfId="22329"/>
    <cellStyle name="PillarData 45" xfId="18048"/>
    <cellStyle name="PillarData 45 2" xfId="33357"/>
    <cellStyle name="PillarData 45 3" xfId="18189"/>
    <cellStyle name="PillarData 46" xfId="44542"/>
    <cellStyle name="PillarData 46 2" xfId="23507"/>
    <cellStyle name="PillarData 46 3" xfId="39955"/>
    <cellStyle name="PillarData 47" xfId="52995"/>
    <cellStyle name="PillarData 47 2" xfId="24333"/>
    <cellStyle name="PillarData 47 3" xfId="13885"/>
    <cellStyle name="PillarData 48" xfId="12746"/>
    <cellStyle name="PillarData 48 2" xfId="46833"/>
    <cellStyle name="PillarData 48 3" xfId="13650"/>
    <cellStyle name="PillarData 49" xfId="26973"/>
    <cellStyle name="PillarData 5" xfId="18141"/>
    <cellStyle name="PillarData 5 2" xfId="15207"/>
    <cellStyle name="PillarData 5 2 2" xfId="42764"/>
    <cellStyle name="PillarData 5 2 3" xfId="28251"/>
    <cellStyle name="PillarData 5 3" xfId="20504"/>
    <cellStyle name="PillarData 5 3 2" xfId="27005"/>
    <cellStyle name="PillarData 5 3 3" xfId="23831"/>
    <cellStyle name="PillarData 5 4" xfId="5973"/>
    <cellStyle name="PillarData 5 5" xfId="14744"/>
    <cellStyle name="PillarData 50" xfId="44456"/>
    <cellStyle name="PillarData 51" xfId="31407"/>
    <cellStyle name="PillarData 6" xfId="709"/>
    <cellStyle name="PillarData 6 2" xfId="24061"/>
    <cellStyle name="PillarData 6 2 2" xfId="34577"/>
    <cellStyle name="PillarData 6 2 3" xfId="37325"/>
    <cellStyle name="PillarData 6 3" xfId="15946"/>
    <cellStyle name="PillarData 6 4" xfId="26174"/>
    <cellStyle name="PillarData 7" xfId="8088"/>
    <cellStyle name="PillarData 7 2" xfId="42149"/>
    <cellStyle name="PillarData 7 2 2" xfId="13625"/>
    <cellStyle name="PillarData 7 2 3" xfId="45694"/>
    <cellStyle name="PillarData 7 3" xfId="47413"/>
    <cellStyle name="PillarData 7 4" xfId="52950"/>
    <cellStyle name="PillarData 8" xfId="7950"/>
    <cellStyle name="PillarData 8 2" xfId="37706"/>
    <cellStyle name="PillarData 8 3" xfId="50424"/>
    <cellStyle name="PillarData 9" xfId="43742"/>
    <cellStyle name="PillarData 9 2" xfId="5250"/>
    <cellStyle name="PillarData 9 3" xfId="51110"/>
    <cellStyle name="PillarData_2009 MAA 100%" xfId="28914"/>
    <cellStyle name="PillarHeading" xfId="52502"/>
    <cellStyle name="PillarHeading 10" xfId="22891"/>
    <cellStyle name="PillarHeading 10 2" xfId="4465"/>
    <cellStyle name="PillarHeading 10 3" xfId="29312"/>
    <cellStyle name="PillarHeading 11" xfId="10427"/>
    <cellStyle name="PillarHeading 11 2" xfId="387"/>
    <cellStyle name="PillarHeading 11 3" xfId="9339"/>
    <cellStyle name="PillarHeading 12" xfId="4670"/>
    <cellStyle name="PillarHeading 12 2" xfId="13363"/>
    <cellStyle name="PillarHeading 12 3" xfId="23721"/>
    <cellStyle name="PillarHeading 13" xfId="28896"/>
    <cellStyle name="PillarHeading 13 2" xfId="15312"/>
    <cellStyle name="PillarHeading 13 3" xfId="52292"/>
    <cellStyle name="PillarHeading 14" xfId="43006"/>
    <cellStyle name="PillarHeading 14 2" xfId="27989"/>
    <cellStyle name="PillarHeading 14 3" xfId="35453"/>
    <cellStyle name="PillarHeading 15" xfId="33615"/>
    <cellStyle name="PillarHeading 15 2" xfId="1133"/>
    <cellStyle name="PillarHeading 15 3" xfId="46960"/>
    <cellStyle name="PillarHeading 16" xfId="51934"/>
    <cellStyle name="PillarHeading 16 2" xfId="33570"/>
    <cellStyle name="PillarHeading 16 3" xfId="20778"/>
    <cellStyle name="PillarHeading 17" xfId="20520"/>
    <cellStyle name="PillarHeading 17 2" xfId="7240"/>
    <cellStyle name="PillarHeading 17 3" xfId="32155"/>
    <cellStyle name="PillarHeading 18" xfId="29469"/>
    <cellStyle name="PillarHeading 18 2" xfId="35444"/>
    <cellStyle name="PillarHeading 18 3" xfId="44328"/>
    <cellStyle name="PillarHeading 19" xfId="48122"/>
    <cellStyle name="PillarHeading 19 2" xfId="4977"/>
    <cellStyle name="PillarHeading 19 3" xfId="40351"/>
    <cellStyle name="PillarHeading 2" xfId="13160"/>
    <cellStyle name="PillarHeading 2 2" xfId="25793"/>
    <cellStyle name="PillarHeading 2 2 2" xfId="41621"/>
    <cellStyle name="PillarHeading 2 2 3" xfId="38239"/>
    <cellStyle name="PillarHeading 2 3" xfId="28445"/>
    <cellStyle name="PillarHeading 2 4" xfId="3364"/>
    <cellStyle name="PillarHeading 20" xfId="47358"/>
    <cellStyle name="PillarHeading 20 2" xfId="24221"/>
    <cellStyle name="PillarHeading 20 3" xfId="52579"/>
    <cellStyle name="PillarHeading 21" xfId="39720"/>
    <cellStyle name="PillarHeading 21 2" xfId="2860"/>
    <cellStyle name="PillarHeading 21 3" xfId="41228"/>
    <cellStyle name="PillarHeading 22" xfId="29679"/>
    <cellStyle name="PillarHeading 22 2" xfId="4109"/>
    <cellStyle name="PillarHeading 22 3" xfId="13248"/>
    <cellStyle name="PillarHeading 23" xfId="29466"/>
    <cellStyle name="PillarHeading 23 2" xfId="41190"/>
    <cellStyle name="PillarHeading 23 3" xfId="9261"/>
    <cellStyle name="PillarHeading 24" xfId="41286"/>
    <cellStyle name="PillarHeading 24 2" xfId="24968"/>
    <cellStyle name="PillarHeading 24 3" xfId="13169"/>
    <cellStyle name="PillarHeading 25" xfId="42158"/>
    <cellStyle name="PillarHeading 25 2" xfId="25290"/>
    <cellStyle name="PillarHeading 25 3" xfId="29393"/>
    <cellStyle name="PillarHeading 26" xfId="29113"/>
    <cellStyle name="PillarHeading 26 2" xfId="31030"/>
    <cellStyle name="PillarHeading 26 3" xfId="40403"/>
    <cellStyle name="PillarHeading 27" xfId="27067"/>
    <cellStyle name="PillarHeading 27 2" xfId="33721"/>
    <cellStyle name="PillarHeading 27 3" xfId="35759"/>
    <cellStyle name="PillarHeading 28" xfId="17509"/>
    <cellStyle name="PillarHeading 28 2" xfId="45178"/>
    <cellStyle name="PillarHeading 28 3" xfId="21430"/>
    <cellStyle name="PillarHeading 29" xfId="2078"/>
    <cellStyle name="PillarHeading 29 2" xfId="51825"/>
    <cellStyle name="PillarHeading 29 3" xfId="31302"/>
    <cellStyle name="PillarHeading 3" xfId="33910"/>
    <cellStyle name="PillarHeading 3 2" xfId="20056"/>
    <cellStyle name="PillarHeading 3 3" xfId="32643"/>
    <cellStyle name="PillarHeading 30" xfId="36067"/>
    <cellStyle name="PillarHeading 30 2" xfId="6138"/>
    <cellStyle name="PillarHeading 30 3" xfId="51843"/>
    <cellStyle name="PillarHeading 31" xfId="45782"/>
    <cellStyle name="PillarHeading 31 2" xfId="50147"/>
    <cellStyle name="PillarHeading 31 3" xfId="21572"/>
    <cellStyle name="PillarHeading 32" xfId="24134"/>
    <cellStyle name="PillarHeading 32 2" xfId="36409"/>
    <cellStyle name="PillarHeading 32 3" xfId="34873"/>
    <cellStyle name="PillarHeading 33" xfId="33210"/>
    <cellStyle name="PillarHeading 33 2" xfId="5364"/>
    <cellStyle name="PillarHeading 33 3" xfId="2512"/>
    <cellStyle name="PillarHeading 34" xfId="50171"/>
    <cellStyle name="PillarHeading 34 2" xfId="47542"/>
    <cellStyle name="PillarHeading 34 3" xfId="32272"/>
    <cellStyle name="PillarHeading 35" xfId="44316"/>
    <cellStyle name="PillarHeading 35 2" xfId="25780"/>
    <cellStyle name="PillarHeading 35 3" xfId="34947"/>
    <cellStyle name="PillarHeading 36" xfId="24729"/>
    <cellStyle name="PillarHeading 36 2" xfId="8563"/>
    <cellStyle name="PillarHeading 36 3" xfId="11573"/>
    <cellStyle name="PillarHeading 37" xfId="17322"/>
    <cellStyle name="PillarHeading 37 2" xfId="12510"/>
    <cellStyle name="PillarHeading 37 3" xfId="10942"/>
    <cellStyle name="PillarHeading 38" xfId="39509"/>
    <cellStyle name="PillarHeading 38 2" xfId="3150"/>
    <cellStyle name="PillarHeading 38 3" xfId="12848"/>
    <cellStyle name="PillarHeading 39" xfId="14086"/>
    <cellStyle name="PillarHeading 39 2" xfId="45247"/>
    <cellStyle name="PillarHeading 39 3" xfId="42021"/>
    <cellStyle name="PillarHeading 4" xfId="20934"/>
    <cellStyle name="PillarHeading 4 2" xfId="43545"/>
    <cellStyle name="PillarHeading 4 3" xfId="12782"/>
    <cellStyle name="PillarHeading 40" xfId="7847"/>
    <cellStyle name="PillarHeading 40 2" xfId="33285"/>
    <cellStyle name="PillarHeading 40 3" xfId="44830"/>
    <cellStyle name="PillarHeading 41" xfId="43476"/>
    <cellStyle name="PillarHeading 41 2" xfId="43425"/>
    <cellStyle name="PillarHeading 41 3" xfId="53037"/>
    <cellStyle name="PillarHeading 42" xfId="46212"/>
    <cellStyle name="PillarHeading 42 2" xfId="2981"/>
    <cellStyle name="PillarHeading 42 3" xfId="46947"/>
    <cellStyle name="PillarHeading 43" xfId="24433"/>
    <cellStyle name="PillarHeading 43 2" xfId="51933"/>
    <cellStyle name="PillarHeading 43 3" xfId="49559"/>
    <cellStyle name="PillarHeading 44" xfId="41019"/>
    <cellStyle name="PillarHeading 44 2" xfId="42885"/>
    <cellStyle name="PillarHeading 44 3" xfId="1901"/>
    <cellStyle name="PillarHeading 45" xfId="29694"/>
    <cellStyle name="PillarHeading 45 2" xfId="37509"/>
    <cellStyle name="PillarHeading 45 3" xfId="20412"/>
    <cellStyle name="PillarHeading 46" xfId="41518"/>
    <cellStyle name="PillarHeading 46 2" xfId="2171"/>
    <cellStyle name="PillarHeading 46 3" xfId="52014"/>
    <cellStyle name="PillarHeading 47" xfId="11328"/>
    <cellStyle name="PillarHeading 47 2" xfId="26197"/>
    <cellStyle name="PillarHeading 47 3" xfId="1260"/>
    <cellStyle name="PillarHeading 48" xfId="8492"/>
    <cellStyle name="PillarHeading 49" xfId="17786"/>
    <cellStyle name="PillarHeading 5" xfId="30445"/>
    <cellStyle name="PillarHeading 5 2" xfId="44594"/>
    <cellStyle name="PillarHeading 5 3" xfId="12362"/>
    <cellStyle name="PillarHeading 50" xfId="28629"/>
    <cellStyle name="PillarHeading 6" xfId="38662"/>
    <cellStyle name="PillarHeading 6 2" xfId="49480"/>
    <cellStyle name="PillarHeading 6 3" xfId="4909"/>
    <cellStyle name="PillarHeading 7" xfId="49271"/>
    <cellStyle name="PillarHeading 7 2" xfId="8876"/>
    <cellStyle name="PillarHeading 7 3" xfId="43831"/>
    <cellStyle name="PillarHeading 8" xfId="51803"/>
    <cellStyle name="PillarHeading 8 2" xfId="27258"/>
    <cellStyle name="PillarHeading 8 3" xfId="10336"/>
    <cellStyle name="PillarHeading 9" xfId="14813"/>
    <cellStyle name="PillarHeading 9 2" xfId="36742"/>
    <cellStyle name="PillarHeading 9 3" xfId="10121"/>
    <cellStyle name="PillarHeading_Cash Cost Real vrs. Budget" xfId="13383"/>
    <cellStyle name="PillarText" xfId="30062"/>
    <cellStyle name="PillarText 10" xfId="25204"/>
    <cellStyle name="PillarText 10 2" xfId="39303"/>
    <cellStyle name="PillarText 10 3" xfId="36866"/>
    <cellStyle name="PillarText 11" xfId="15446"/>
    <cellStyle name="PillarText 11 2" xfId="43924"/>
    <cellStyle name="PillarText 11 3" xfId="21400"/>
    <cellStyle name="PillarText 12" xfId="24547"/>
    <cellStyle name="PillarText 12 2" xfId="47473"/>
    <cellStyle name="PillarText 12 3" xfId="18811"/>
    <cellStyle name="PillarText 13" xfId="35697"/>
    <cellStyle name="PillarText 13 2" xfId="49206"/>
    <cellStyle name="PillarText 13 3" xfId="38698"/>
    <cellStyle name="PillarText 14" xfId="20976"/>
    <cellStyle name="PillarText 14 2" xfId="15247"/>
    <cellStyle name="PillarText 14 3" xfId="14690"/>
    <cellStyle name="PillarText 15" xfId="52376"/>
    <cellStyle name="PillarText 15 2" xfId="33632"/>
    <cellStyle name="PillarText 15 3" xfId="45407"/>
    <cellStyle name="PillarText 16" xfId="8912"/>
    <cellStyle name="PillarText 16 2" xfId="52532"/>
    <cellStyle name="PillarText 16 3" xfId="2943"/>
    <cellStyle name="PillarText 17" xfId="26845"/>
    <cellStyle name="PillarText 17 2" xfId="23904"/>
    <cellStyle name="PillarText 17 3" xfId="43179"/>
    <cellStyle name="PillarText 18" xfId="34911"/>
    <cellStyle name="PillarText 18 2" xfId="9767"/>
    <cellStyle name="PillarText 18 3" xfId="47159"/>
    <cellStyle name="PillarText 19" xfId="8425"/>
    <cellStyle name="PillarText 19 2" xfId="19086"/>
    <cellStyle name="PillarText 19 3" xfId="9899"/>
    <cellStyle name="PillarText 2" xfId="51304"/>
    <cellStyle name="PillarText 2 2" xfId="38366"/>
    <cellStyle name="PillarText 2 2 2" xfId="50865"/>
    <cellStyle name="PillarText 2 2 3" xfId="39665"/>
    <cellStyle name="PillarText 2 3" xfId="26950"/>
    <cellStyle name="PillarText 2 4" xfId="35153"/>
    <cellStyle name="PillarText 20" xfId="51971"/>
    <cellStyle name="PillarText 20 2" xfId="51778"/>
    <cellStyle name="PillarText 20 3" xfId="45317"/>
    <cellStyle name="PillarText 21" xfId="39463"/>
    <cellStyle name="PillarText 21 2" xfId="43007"/>
    <cellStyle name="PillarText 21 3" xfId="26140"/>
    <cellStyle name="PillarText 22" xfId="486"/>
    <cellStyle name="PillarText 22 2" xfId="46270"/>
    <cellStyle name="PillarText 22 3" xfId="21607"/>
    <cellStyle name="PillarText 23" xfId="41380"/>
    <cellStyle name="PillarText 23 2" xfId="17629"/>
    <cellStyle name="PillarText 23 3" xfId="21573"/>
    <cellStyle name="PillarText 24" xfId="51087"/>
    <cellStyle name="PillarText 24 2" xfId="43969"/>
    <cellStyle name="PillarText 24 3" xfId="26057"/>
    <cellStyle name="PillarText 25" xfId="46716"/>
    <cellStyle name="PillarText 25 2" xfId="10570"/>
    <cellStyle name="PillarText 25 3" xfId="24231"/>
    <cellStyle name="PillarText 26" xfId="2414"/>
    <cellStyle name="PillarText 26 2" xfId="11380"/>
    <cellStyle name="PillarText 26 3" xfId="6764"/>
    <cellStyle name="PillarText 27" xfId="31424"/>
    <cellStyle name="PillarText 27 2" xfId="25220"/>
    <cellStyle name="PillarText 27 3" xfId="33484"/>
    <cellStyle name="PillarText 28" xfId="37986"/>
    <cellStyle name="PillarText 28 2" xfId="28548"/>
    <cellStyle name="PillarText 28 3" xfId="48217"/>
    <cellStyle name="PillarText 29" xfId="29994"/>
    <cellStyle name="PillarText 29 2" xfId="9595"/>
    <cellStyle name="PillarText 29 3" xfId="51819"/>
    <cellStyle name="PillarText 3" xfId="40457"/>
    <cellStyle name="PillarText 3 2" xfId="26351"/>
    <cellStyle name="PillarText 3 2 2" xfId="46057"/>
    <cellStyle name="PillarText 3 2 3" xfId="5715"/>
    <cellStyle name="PillarText 3 3" xfId="26211"/>
    <cellStyle name="PillarText 3 4" xfId="16732"/>
    <cellStyle name="PillarText 30" xfId="8586"/>
    <cellStyle name="PillarText 30 2" xfId="15407"/>
    <cellStyle name="PillarText 30 3" xfId="35744"/>
    <cellStyle name="PillarText 31" xfId="3670"/>
    <cellStyle name="PillarText 31 2" xfId="38961"/>
    <cellStyle name="PillarText 31 3" xfId="23540"/>
    <cellStyle name="PillarText 32" xfId="12845"/>
    <cellStyle name="PillarText 32 2" xfId="22629"/>
    <cellStyle name="PillarText 32 3" xfId="25522"/>
    <cellStyle name="PillarText 33" xfId="42963"/>
    <cellStyle name="PillarText 33 2" xfId="23097"/>
    <cellStyle name="PillarText 33 3" xfId="17698"/>
    <cellStyle name="PillarText 34" xfId="25586"/>
    <cellStyle name="PillarText 34 2" xfId="35534"/>
    <cellStyle name="PillarText 34 3" xfId="27720"/>
    <cellStyle name="PillarText 35" xfId="951"/>
    <cellStyle name="PillarText 35 2" xfId="40282"/>
    <cellStyle name="PillarText 35 3" xfId="34359"/>
    <cellStyle name="PillarText 36" xfId="28423"/>
    <cellStyle name="PillarText 36 2" xfId="8406"/>
    <cellStyle name="PillarText 36 3" xfId="98"/>
    <cellStyle name="PillarText 37" xfId="16278"/>
    <cellStyle name="PillarText 37 2" xfId="50700"/>
    <cellStyle name="PillarText 37 3" xfId="51797"/>
    <cellStyle name="PillarText 38" xfId="24869"/>
    <cellStyle name="PillarText 38 2" xfId="33624"/>
    <cellStyle name="PillarText 38 3" xfId="40047"/>
    <cellStyle name="PillarText 39" xfId="41938"/>
    <cellStyle name="PillarText 39 2" xfId="15061"/>
    <cellStyle name="PillarText 39 3" xfId="14984"/>
    <cellStyle name="PillarText 4" xfId="31809"/>
    <cellStyle name="PillarText 4 2" xfId="23916"/>
    <cellStyle name="PillarText 4 2 2" xfId="35459"/>
    <cellStyle name="PillarText 4 2 3" xfId="42460"/>
    <cellStyle name="PillarText 4 3" xfId="47642"/>
    <cellStyle name="PillarText 4 4" xfId="17957"/>
    <cellStyle name="PillarText 40" xfId="45965"/>
    <cellStyle name="PillarText 40 2" xfId="16984"/>
    <cellStyle name="PillarText 40 3" xfId="10034"/>
    <cellStyle name="PillarText 41" xfId="22778"/>
    <cellStyle name="PillarText 41 2" xfId="48512"/>
    <cellStyle name="PillarText 41 3" xfId="38654"/>
    <cellStyle name="PillarText 42" xfId="25803"/>
    <cellStyle name="PillarText 42 2" xfId="4765"/>
    <cellStyle name="PillarText 42 3" xfId="2013"/>
    <cellStyle name="PillarText 43" xfId="2858"/>
    <cellStyle name="PillarText 43 2" xfId="10819"/>
    <cellStyle name="PillarText 43 3" xfId="4012"/>
    <cellStyle name="PillarText 44" xfId="15838"/>
    <cellStyle name="PillarText 44 2" xfId="5727"/>
    <cellStyle name="PillarText 44 3" xfId="31416"/>
    <cellStyle name="PillarText 45" xfId="14517"/>
    <cellStyle name="PillarText 45 2" xfId="27481"/>
    <cellStyle name="PillarText 45 3" xfId="40494"/>
    <cellStyle name="PillarText 46" xfId="1465"/>
    <cellStyle name="PillarText 46 2" xfId="21198"/>
    <cellStyle name="PillarText 46 3" xfId="21150"/>
    <cellStyle name="PillarText 47" xfId="37852"/>
    <cellStyle name="PillarText 47 2" xfId="40919"/>
    <cellStyle name="PillarText 47 3" xfId="849"/>
    <cellStyle name="PillarText 48" xfId="73"/>
    <cellStyle name="PillarText 48 2" xfId="28854"/>
    <cellStyle name="PillarText 48 3" xfId="20429"/>
    <cellStyle name="PillarText 49" xfId="28950"/>
    <cellStyle name="PillarText 5" xfId="7502"/>
    <cellStyle name="PillarText 5 2" xfId="13928"/>
    <cellStyle name="PillarText 5 2 2" xfId="26214"/>
    <cellStyle name="PillarText 5 2 3" xfId="20156"/>
    <cellStyle name="PillarText 5 3" xfId="15597"/>
    <cellStyle name="PillarText 5 3 2" xfId="10110"/>
    <cellStyle name="PillarText 5 3 3" xfId="36116"/>
    <cellStyle name="PillarText 5 4" xfId="39865"/>
    <cellStyle name="PillarText 5 5" xfId="5337"/>
    <cellStyle name="PillarText 50" xfId="18376"/>
    <cellStyle name="PillarText 51" xfId="7537"/>
    <cellStyle name="PillarText 6" xfId="13207"/>
    <cellStyle name="PillarText 6 2" xfId="48032"/>
    <cellStyle name="PillarText 6 2 2" xfId="42635"/>
    <cellStyle name="PillarText 6 2 3" xfId="36963"/>
    <cellStyle name="PillarText 6 3" xfId="3418"/>
    <cellStyle name="PillarText 6 3 2" xfId="38845"/>
    <cellStyle name="PillarText 6 3 3" xfId="39287"/>
    <cellStyle name="PillarText 6 4" xfId="33611"/>
    <cellStyle name="PillarText 6 5" xfId="11923"/>
    <cellStyle name="PillarText 7" xfId="48343"/>
    <cellStyle name="PillarText 7 2" xfId="17990"/>
    <cellStyle name="PillarText 7 2 2" xfId="20952"/>
    <cellStyle name="PillarText 7 2 3" xfId="21453"/>
    <cellStyle name="PillarText 7 3" xfId="45116"/>
    <cellStyle name="PillarText 7 4" xfId="12166"/>
    <cellStyle name="PillarText 8" xfId="7848"/>
    <cellStyle name="PillarText 8 2" xfId="35379"/>
    <cellStyle name="PillarText 8 3" xfId="11141"/>
    <cellStyle name="PillarText 9" xfId="51082"/>
    <cellStyle name="PillarText 9 2" xfId="25602"/>
    <cellStyle name="PillarText 9 3" xfId="49882"/>
    <cellStyle name="PillarText_2009 MAA 100%" xfId="43125"/>
    <cellStyle name="POPS" xfId="20624"/>
    <cellStyle name="Porcen - Estilo2" xfId="43795"/>
    <cellStyle name="Porcentagem_PLDT" xfId="16719"/>
    <cellStyle name="Porcentaje 10" xfId="43411"/>
    <cellStyle name="Porcentaje 10 2" xfId="38766"/>
    <cellStyle name="Porcentaje 10 3" xfId="9683"/>
    <cellStyle name="Porcentaje 10 4" xfId="20884"/>
    <cellStyle name="Porcentaje 11" xfId="53086"/>
    <cellStyle name="Porcentaje 11 2" xfId="8191"/>
    <cellStyle name="Porcentaje 11 3" xfId="2494"/>
    <cellStyle name="Porcentaje 11 4" xfId="36526"/>
    <cellStyle name="Porcentaje 12" xfId="32445"/>
    <cellStyle name="Porcentaje 12 2" xfId="5014"/>
    <cellStyle name="Porcentaje 12 3" xfId="29565"/>
    <cellStyle name="Porcentaje 12 4" xfId="14751"/>
    <cellStyle name="Porcentaje 13" xfId="42423"/>
    <cellStyle name="Porcentaje 13 2" xfId="29492"/>
    <cellStyle name="Porcentaje 13 3" xfId="4995"/>
    <cellStyle name="Porcentaje 13 4" xfId="16942"/>
    <cellStyle name="Porcentaje 14" xfId="34504"/>
    <cellStyle name="Porcentaje 14 2" xfId="27636"/>
    <cellStyle name="Porcentaje 14 3" xfId="40575"/>
    <cellStyle name="Porcentaje 14 4" xfId="19871"/>
    <cellStyle name="Porcentaje 15" xfId="15934"/>
    <cellStyle name="Porcentaje 15 2" xfId="25407"/>
    <cellStyle name="Porcentaje 15 3" xfId="34887"/>
    <cellStyle name="Porcentaje 15 4" xfId="38869"/>
    <cellStyle name="Porcentaje 16" xfId="1784"/>
    <cellStyle name="Porcentaje 16 2" xfId="20113"/>
    <cellStyle name="Porcentaje 16 3" xfId="24001"/>
    <cellStyle name="Porcentaje 16 4" xfId="49430"/>
    <cellStyle name="Porcentaje 17" xfId="41484"/>
    <cellStyle name="Porcentaje 17 2" xfId="11438"/>
    <cellStyle name="Porcentaje 17 3" xfId="45238"/>
    <cellStyle name="Porcentaje 17 4" xfId="23199"/>
    <cellStyle name="Porcentaje 18" xfId="7937"/>
    <cellStyle name="Porcentaje 18 2" xfId="6190"/>
    <cellStyle name="Porcentaje 18 3" xfId="44720"/>
    <cellStyle name="Porcentaje 18 4" xfId="45431"/>
    <cellStyle name="Porcentaje 19" xfId="31755"/>
    <cellStyle name="Porcentaje 19 2" xfId="41204"/>
    <cellStyle name="Porcentaje 19 3" xfId="48582"/>
    <cellStyle name="Porcentaje 19 4" xfId="17379"/>
    <cellStyle name="Porcentaje 2" xfId="17976"/>
    <cellStyle name="Porcentaje 2 2" xfId="46382"/>
    <cellStyle name="Porcentaje 2 3" xfId="10117"/>
    <cellStyle name="Porcentaje 2 4" xfId="52866"/>
    <cellStyle name="Porcentaje 2 5" xfId="8337"/>
    <cellStyle name="Porcentaje 20" xfId="48632"/>
    <cellStyle name="Porcentaje 20 2" xfId="35217"/>
    <cellStyle name="Porcentaje 20 3" xfId="16362"/>
    <cellStyle name="Porcentaje 20 4" xfId="12877"/>
    <cellStyle name="Porcentaje 21" xfId="22038"/>
    <cellStyle name="Porcentaje 21 2" xfId="17940"/>
    <cellStyle name="Porcentaje 21 3" xfId="453"/>
    <cellStyle name="Porcentaje 21 4" xfId="48397"/>
    <cellStyle name="Porcentaje 22" xfId="4958"/>
    <cellStyle name="Porcentaje 22 2" xfId="40310"/>
    <cellStyle name="Porcentaje 22 3" xfId="4849"/>
    <cellStyle name="Porcentaje 22 4" xfId="9421"/>
    <cellStyle name="Porcentaje 23" xfId="48205"/>
    <cellStyle name="Porcentaje 23 2" xfId="45962"/>
    <cellStyle name="Porcentaje 23 3" xfId="14116"/>
    <cellStyle name="Porcentaje 23 4" xfId="33083"/>
    <cellStyle name="Porcentaje 24" xfId="36641"/>
    <cellStyle name="Porcentaje 24 2" xfId="43090"/>
    <cellStyle name="Porcentaje 24 3" xfId="39237"/>
    <cellStyle name="Porcentaje 24 4" xfId="52919"/>
    <cellStyle name="Porcentaje 25" xfId="29874"/>
    <cellStyle name="Porcentaje 25 2" xfId="22566"/>
    <cellStyle name="Porcentaje 25 3" xfId="47733"/>
    <cellStyle name="Porcentaje 25 4" xfId="47383"/>
    <cellStyle name="Porcentaje 26" xfId="38946"/>
    <cellStyle name="Porcentaje 26 2" xfId="7830"/>
    <cellStyle name="Porcentaje 26 3" xfId="17029"/>
    <cellStyle name="Porcentaje 26 4" xfId="29816"/>
    <cellStyle name="Porcentaje 27" xfId="8570"/>
    <cellStyle name="Porcentaje 27 2" xfId="11144"/>
    <cellStyle name="Porcentaje 27 3" xfId="35497"/>
    <cellStyle name="Porcentaje 27 4" xfId="44826"/>
    <cellStyle name="Porcentaje 28" xfId="7583"/>
    <cellStyle name="Porcentaje 28 2" xfId="24798"/>
    <cellStyle name="Porcentaje 28 3" xfId="20560"/>
    <cellStyle name="Porcentaje 28 4" xfId="50804"/>
    <cellStyle name="Porcentaje 29" xfId="41597"/>
    <cellStyle name="Porcentaje 29 2" xfId="13715"/>
    <cellStyle name="Porcentaje 29 3" xfId="39851"/>
    <cellStyle name="Porcentaje 29 4" xfId="21758"/>
    <cellStyle name="Porcentaje 3" xfId="40366"/>
    <cellStyle name="Porcentaje 3 2" xfId="12894"/>
    <cellStyle name="Porcentaje 3 3" xfId="15029"/>
    <cellStyle name="Porcentaje 3 4" xfId="47849"/>
    <cellStyle name="Porcentaje 3 5" xfId="42124"/>
    <cellStyle name="Porcentaje 30" xfId="31480"/>
    <cellStyle name="Porcentaje 31" xfId="42628"/>
    <cellStyle name="Porcentaje 32" xfId="44437"/>
    <cellStyle name="Porcentaje 4" xfId="17576"/>
    <cellStyle name="Porcentaje 4 2" xfId="15841"/>
    <cellStyle name="Porcentaje 4 3" xfId="38865"/>
    <cellStyle name="Porcentaje 4 4" xfId="13102"/>
    <cellStyle name="Porcentaje 4 5" xfId="11834"/>
    <cellStyle name="Porcentaje 5" xfId="4592"/>
    <cellStyle name="Porcentaje 5 2" xfId="12415"/>
    <cellStyle name="Porcentaje 5 3" xfId="18619"/>
    <cellStyle name="Porcentaje 5 4" xfId="3342"/>
    <cellStyle name="Porcentaje 6" xfId="42186"/>
    <cellStyle name="Porcentaje 6 2" xfId="18967"/>
    <cellStyle name="Porcentaje 6 3" xfId="42183"/>
    <cellStyle name="Porcentaje 6 4" xfId="34116"/>
    <cellStyle name="Porcentaje 7" xfId="11512"/>
    <cellStyle name="Porcentaje 7 2" xfId="46928"/>
    <cellStyle name="Porcentaje 7 3" xfId="42420"/>
    <cellStyle name="Porcentaje 7 4" xfId="40709"/>
    <cellStyle name="Porcentaje 8" xfId="1962"/>
    <cellStyle name="Porcentaje 8 2" xfId="34307"/>
    <cellStyle name="Porcentaje 8 3" xfId="46367"/>
    <cellStyle name="Porcentaje 8 4" xfId="50529"/>
    <cellStyle name="Porcentaje 9" xfId="23164"/>
    <cellStyle name="Porcentaje 9 2" xfId="43520"/>
    <cellStyle name="Porcentaje 9 3" xfId="17275"/>
    <cellStyle name="Porcentaje 9 4" xfId="9203"/>
    <cellStyle name="Porcentual 10" xfId="48154"/>
    <cellStyle name="Porcentual 11" xfId="9591"/>
    <cellStyle name="Porcentual 13" xfId="11686"/>
    <cellStyle name="Porcentual 13 2" xfId="14427"/>
    <cellStyle name="Porcentual 13 3" xfId="24510"/>
    <cellStyle name="Porcentual 13 4" xfId="24286"/>
    <cellStyle name="Porcentual 13 5" xfId="53292"/>
    <cellStyle name="Porcentual 13 6" xfId="45443"/>
    <cellStyle name="Porcentual 13 7" xfId="36268"/>
    <cellStyle name="Porcentual 13 8" xfId="22936"/>
    <cellStyle name="Porcentual 2" xfId="37274"/>
    <cellStyle name="Porcentual 2 10" xfId="39464"/>
    <cellStyle name="Porcentual 2 2" xfId="48057"/>
    <cellStyle name="Porcentual 2 3" xfId="29554"/>
    <cellStyle name="Porcentual 2 3 2" xfId="28695"/>
    <cellStyle name="Porcentual 2 4" xfId="36864"/>
    <cellStyle name="Porcentual 2 5" xfId="41995"/>
    <cellStyle name="Porcentual 2 6" xfId="15368"/>
    <cellStyle name="Porcentual 2 7" xfId="47644"/>
    <cellStyle name="Porcentual 2 8" xfId="1777"/>
    <cellStyle name="Porcentual 2 9" xfId="42830"/>
    <cellStyle name="Porcentual 21" xfId="8326"/>
    <cellStyle name="Porcentual 21 10" xfId="18077"/>
    <cellStyle name="Porcentual 21 2" xfId="20232"/>
    <cellStyle name="Porcentual 21 3" xfId="12448"/>
    <cellStyle name="Porcentual 21 4" xfId="49262"/>
    <cellStyle name="Porcentual 21 5" xfId="13649"/>
    <cellStyle name="Porcentual 21 6" xfId="24893"/>
    <cellStyle name="Porcentual 21 7" xfId="6429"/>
    <cellStyle name="Porcentual 21 8" xfId="13685"/>
    <cellStyle name="Porcentual 21 9" xfId="37022"/>
    <cellStyle name="Porcentual 21 9 2" xfId="45904"/>
    <cellStyle name="Porcentual 3" xfId="6659"/>
    <cellStyle name="Porcentual 3 2" xfId="9109"/>
    <cellStyle name="Porcentual 3 3" xfId="5666"/>
    <cellStyle name="Porcentual 3 4" xfId="37634"/>
    <cellStyle name="Porcentual 3 5" xfId="45569"/>
    <cellStyle name="Porcentual 3 6" xfId="46414"/>
    <cellStyle name="Porcentual 4" xfId="10063"/>
    <cellStyle name="Porcentual 4 2" xfId="8476"/>
    <cellStyle name="Porcentual 4 3" xfId="19610"/>
    <cellStyle name="Porcentual 5" xfId="47484"/>
    <cellStyle name="Porcentual 5 2" xfId="14442"/>
    <cellStyle name="Porcentual 5 3" xfId="3533"/>
    <cellStyle name="Porcentual 5 4" xfId="34531"/>
    <cellStyle name="Porcentual 6" xfId="32765"/>
    <cellStyle name="Porcentual 6 2" xfId="13990"/>
    <cellStyle name="Porcentual 6 3" xfId="13677"/>
    <cellStyle name="Porcentual 6 4" xfId="33099"/>
    <cellStyle name="Porcentual 7" xfId="1715"/>
    <cellStyle name="Porcentual 7 2" xfId="50288"/>
    <cellStyle name="Porcentual 7 3" xfId="31850"/>
    <cellStyle name="Porcentual 7 4" xfId="24498"/>
    <cellStyle name="Porcentual 8" xfId="7122"/>
    <cellStyle name="Porcentual 9" xfId="17611"/>
    <cellStyle name="Porcentual 9 2" xfId="8762"/>
    <cellStyle name="Porcentual 9 3" xfId="33408"/>
    <cellStyle name="Porcentual 9 4" xfId="9055"/>
    <cellStyle name="Pourcentage_Redland strat. inv. treatment" xfId="17447"/>
    <cellStyle name="PrePop Currency (0)" xfId="50060"/>
    <cellStyle name="PrePop Currency (0) 2" xfId="42619"/>
    <cellStyle name="PrePop Currency (0) 2 2" xfId="14108"/>
    <cellStyle name="PrePop Currency (0) 2 3" xfId="19422"/>
    <cellStyle name="PrePop Currency (0) 2 4" xfId="31402"/>
    <cellStyle name="PrePop Currency (0) 3" xfId="3516"/>
    <cellStyle name="PrePop Currency (0) 3 2" xfId="29338"/>
    <cellStyle name="PrePop Currency (0) 3 3" xfId="38198"/>
    <cellStyle name="PrePop Currency (0) 3 4" xfId="15246"/>
    <cellStyle name="PrePop Currency (0) 4" xfId="11185"/>
    <cellStyle name="PrePop Currency (0) 5" xfId="6044"/>
    <cellStyle name="PrePop Currency (0)_08-07 Consolidated Monthly Operational Report - Office 2003" xfId="5785"/>
    <cellStyle name="PrePop Currency (2)" xfId="27011"/>
    <cellStyle name="PrePop Currency (2) 2" xfId="33779"/>
    <cellStyle name="PrePop Currency (2) 2 2" xfId="19861"/>
    <cellStyle name="PrePop Currency (2) 2 3" xfId="22078"/>
    <cellStyle name="PrePop Currency (2) 2 4" xfId="597"/>
    <cellStyle name="PrePop Currency (2) 3" xfId="12614"/>
    <cellStyle name="PrePop Currency (2) 3 2" xfId="40974"/>
    <cellStyle name="PrePop Currency (2) 3 3" xfId="22344"/>
    <cellStyle name="PrePop Currency (2) 3 4" xfId="46210"/>
    <cellStyle name="PrePop Currency (2) 4" xfId="79"/>
    <cellStyle name="PrePop Currency (2) 5" xfId="42440"/>
    <cellStyle name="PrePop Currency (2)_08-07 Consolidated Monthly Operational Report - Office 2003" xfId="23410"/>
    <cellStyle name="PrePop Units (0)" xfId="7327"/>
    <cellStyle name="PrePop Units (0) 2" xfId="25511"/>
    <cellStyle name="PrePop Units (0) 2 2" xfId="35280"/>
    <cellStyle name="PrePop Units (0) 2 3" xfId="13140"/>
    <cellStyle name="PrePop Units (0) 2 4" xfId="53296"/>
    <cellStyle name="PrePop Units (0) 3" xfId="9105"/>
    <cellStyle name="PrePop Units (0) 3 2" xfId="17852"/>
    <cellStyle name="PrePop Units (0) 3 3" xfId="38307"/>
    <cellStyle name="PrePop Units (0) 3 4" xfId="47409"/>
    <cellStyle name="PrePop Units (0) 4" xfId="51252"/>
    <cellStyle name="PrePop Units (0) 5" xfId="48576"/>
    <cellStyle name="PrePop Units (0)_08-07 Consolidated Monthly Operational Report - Office 2003" xfId="21139"/>
    <cellStyle name="PrePop Units (1)" xfId="32206"/>
    <cellStyle name="PrePop Units (1) 2" xfId="24914"/>
    <cellStyle name="PrePop Units (1) 2 2" xfId="15551"/>
    <cellStyle name="PrePop Units (1) 2 3" xfId="35065"/>
    <cellStyle name="PrePop Units (1) 2 4" xfId="23753"/>
    <cellStyle name="PrePop Units (1) 3" xfId="3652"/>
    <cellStyle name="PrePop Units (1) 3 2" xfId="41830"/>
    <cellStyle name="PrePop Units (1) 3 3" xfId="31776"/>
    <cellStyle name="PrePop Units (1) 3 4" xfId="55"/>
    <cellStyle name="PrePop Units (1) 4" xfId="18673"/>
    <cellStyle name="PrePop Units (1) 5" xfId="26519"/>
    <cellStyle name="PrePop Units (1)_08-07 Consolidated Monthly Operational Report - Office 2003" xfId="2997"/>
    <cellStyle name="PrePop Units (2)" xfId="31036"/>
    <cellStyle name="PrePop Units (2) 2" xfId="37077"/>
    <cellStyle name="PrePop Units (2) 2 2" xfId="22785"/>
    <cellStyle name="PrePop Units (2) 2 3" xfId="557"/>
    <cellStyle name="PrePop Units (2) 2 4" xfId="31704"/>
    <cellStyle name="PrePop Units (2) 3" xfId="25210"/>
    <cellStyle name="PrePop Units (2) 3 2" xfId="20428"/>
    <cellStyle name="PrePop Units (2) 3 3" xfId="17751"/>
    <cellStyle name="PrePop Units (2) 3 4" xfId="38970"/>
    <cellStyle name="PrePop Units (2) 4" xfId="10814"/>
    <cellStyle name="PrePop Units (2) 5" xfId="10602"/>
    <cellStyle name="PrePop Units (2)_08-07 Consolidated Monthly Operational Report - Office 2003" xfId="5054"/>
    <cellStyle name="Presentation" xfId="18282"/>
    <cellStyle name="PresentationZero" xfId="35573"/>
    <cellStyle name="Price" xfId="43872"/>
    <cellStyle name="Procent_Chart Value license with wacc" xfId="40951"/>
    <cellStyle name="Proj" xfId="19876"/>
    <cellStyle name="Protect" xfId="30513"/>
    <cellStyle name="Protect 10" xfId="9977"/>
    <cellStyle name="Protect 10 2" xfId="48910"/>
    <cellStyle name="Protect 10 3" xfId="47138"/>
    <cellStyle name="Protect 11" xfId="29619"/>
    <cellStyle name="Protect 11 2" xfId="10631"/>
    <cellStyle name="Protect 11 3" xfId="11233"/>
    <cellStyle name="Protect 12" xfId="26873"/>
    <cellStyle name="Protect 12 2" xfId="11674"/>
    <cellStyle name="Protect 12 3" xfId="35143"/>
    <cellStyle name="Protect 13" xfId="38025"/>
    <cellStyle name="Protect 13 2" xfId="3227"/>
    <cellStyle name="Protect 13 3" xfId="37403"/>
    <cellStyle name="Protect 14" xfId="37725"/>
    <cellStyle name="Protect 14 2" xfId="8000"/>
    <cellStyle name="Protect 14 3" xfId="48907"/>
    <cellStyle name="Protect 15" xfId="25065"/>
    <cellStyle name="Protect 15 2" xfId="45876"/>
    <cellStyle name="Protect 15 3" xfId="45169"/>
    <cellStyle name="Protect 16" xfId="26144"/>
    <cellStyle name="Protect 16 2" xfId="30367"/>
    <cellStyle name="Protect 16 3" xfId="2275"/>
    <cellStyle name="Protect 17" xfId="43137"/>
    <cellStyle name="Protect 17 2" xfId="38628"/>
    <cellStyle name="Protect 17 3" xfId="44856"/>
    <cellStyle name="Protect 18" xfId="2364"/>
    <cellStyle name="Protect 18 2" xfId="33951"/>
    <cellStyle name="Protect 18 3" xfId="39641"/>
    <cellStyle name="Protect 19" xfId="46436"/>
    <cellStyle name="Protect 19 2" xfId="33685"/>
    <cellStyle name="Protect 19 3" xfId="41587"/>
    <cellStyle name="Protect 2" xfId="43307"/>
    <cellStyle name="PROTECT 2 2" xfId="50306"/>
    <cellStyle name="PROTECT 2 2 2" xfId="37469"/>
    <cellStyle name="PROTECT 2 2 3" xfId="50863"/>
    <cellStyle name="Protect 2 3" xfId="7077"/>
    <cellStyle name="Protect 2 4" xfId="13940"/>
    <cellStyle name="Protect 2 5" xfId="21611"/>
    <cellStyle name="PROTECT 2 6" xfId="12212"/>
    <cellStyle name="PROTECT 2 7" xfId="28637"/>
    <cellStyle name="PROTECT 2 8" xfId="19371"/>
    <cellStyle name="Protect 2 9" xfId="20840"/>
    <cellStyle name="Protect 20" xfId="52604"/>
    <cellStyle name="Protect 20 2" xfId="15069"/>
    <cellStyle name="Protect 20 3" xfId="51516"/>
    <cellStyle name="Protect 21" xfId="21409"/>
    <cellStyle name="Protect 21 2" xfId="30322"/>
    <cellStyle name="Protect 21 3" xfId="8811"/>
    <cellStyle name="Protect 22" xfId="44697"/>
    <cellStyle name="Protect 22 2" xfId="50786"/>
    <cellStyle name="Protect 22 3" xfId="49612"/>
    <cellStyle name="Protect 23" xfId="29314"/>
    <cellStyle name="Protect 23 2" xfId="13636"/>
    <cellStyle name="Protect 23 3" xfId="32990"/>
    <cellStyle name="Protect 24" xfId="18423"/>
    <cellStyle name="Protect 24 2" xfId="24170"/>
    <cellStyle name="Protect 24 3" xfId="21187"/>
    <cellStyle name="Protect 25" xfId="32714"/>
    <cellStyle name="Protect 25 2" xfId="27111"/>
    <cellStyle name="Protect 25 3" xfId="790"/>
    <cellStyle name="Protect 26" xfId="42230"/>
    <cellStyle name="Protect 26 2" xfId="5981"/>
    <cellStyle name="Protect 26 3" xfId="14545"/>
    <cellStyle name="Protect 27" xfId="20690"/>
    <cellStyle name="Protect 27 2" xfId="26228"/>
    <cellStyle name="Protect 27 3" xfId="23543"/>
    <cellStyle name="Protect 28" xfId="50175"/>
    <cellStyle name="Protect 28 2" xfId="29764"/>
    <cellStyle name="Protect 28 3" xfId="13576"/>
    <cellStyle name="Protect 29" xfId="11767"/>
    <cellStyle name="Protect 29 2" xfId="17367"/>
    <cellStyle name="Protect 29 3" xfId="45689"/>
    <cellStyle name="PROTECT 3" xfId="50257"/>
    <cellStyle name="Protect 3 2" xfId="38511"/>
    <cellStyle name="Protect 3 2 2" xfId="5204"/>
    <cellStyle name="Protect 3 2 3" xfId="25772"/>
    <cellStyle name="Protect 3 3" xfId="23413"/>
    <cellStyle name="Protect 3 3 2" xfId="19296"/>
    <cellStyle name="Protect 3 3 3" xfId="28162"/>
    <cellStyle name="PROTECT 3 4" xfId="14100"/>
    <cellStyle name="PROTECT 3 5" xfId="1663"/>
    <cellStyle name="PROTECT 3 6" xfId="6040"/>
    <cellStyle name="PROTECT 3 7" xfId="11373"/>
    <cellStyle name="PROTECT 3_Cash Cost Real vrs. Budget" xfId="19204"/>
    <cellStyle name="Protect 30" xfId="35125"/>
    <cellStyle name="Protect 30 2" xfId="15401"/>
    <cellStyle name="Protect 30 3" xfId="24465"/>
    <cellStyle name="Protect 31" xfId="44752"/>
    <cellStyle name="Protect 31 2" xfId="41194"/>
    <cellStyle name="Protect 31 3" xfId="38853"/>
    <cellStyle name="Protect 32" xfId="46007"/>
    <cellStyle name="Protect 32 2" xfId="21965"/>
    <cellStyle name="Protect 32 3" xfId="16012"/>
    <cellStyle name="Protect 33" xfId="29683"/>
    <cellStyle name="Protect 33 2" xfId="1993"/>
    <cellStyle name="Protect 33 3" xfId="23186"/>
    <cellStyle name="Protect 34" xfId="3765"/>
    <cellStyle name="Protect 34 2" xfId="11416"/>
    <cellStyle name="Protect 34 3" xfId="7816"/>
    <cellStyle name="Protect 35" xfId="8195"/>
    <cellStyle name="Protect 35 2" xfId="23885"/>
    <cellStyle name="Protect 35 3" xfId="43904"/>
    <cellStyle name="Protect 36" xfId="46849"/>
    <cellStyle name="Protect 36 2" xfId="1552"/>
    <cellStyle name="Protect 36 3" xfId="42123"/>
    <cellStyle name="PROTECT 37" xfId="48207"/>
    <cellStyle name="Protect 37 2" xfId="46843"/>
    <cellStyle name="Protect 37 2 2" xfId="13611"/>
    <cellStyle name="Protect 37 2 3" xfId="32777"/>
    <cellStyle name="PROTECT 37 3" xfId="48237"/>
    <cellStyle name="PROTECT 37 4" xfId="9079"/>
    <cellStyle name="PROTECT 37 5" xfId="29107"/>
    <cellStyle name="PROTECT 37 6" xfId="2305"/>
    <cellStyle name="PROTECT 37_Cash Cost Real vrs. Budget" xfId="19211"/>
    <cellStyle name="Protect 38" xfId="39531"/>
    <cellStyle name="Protect 38 2" xfId="13085"/>
    <cellStyle name="Protect 38 3" xfId="35766"/>
    <cellStyle name="Protect 39" xfId="2508"/>
    <cellStyle name="Protect 39 2" xfId="17829"/>
    <cellStyle name="Protect 39 3" xfId="39582"/>
    <cellStyle name="Protect 4" xfId="50559"/>
    <cellStyle name="Protect 4 2" xfId="39126"/>
    <cellStyle name="Protect 4 3" xfId="25497"/>
    <cellStyle name="Protect 40" xfId="20905"/>
    <cellStyle name="Protect 40 2" xfId="27808"/>
    <cellStyle name="Protect 40 3" xfId="51784"/>
    <cellStyle name="Protect 41" xfId="43439"/>
    <cellStyle name="Protect 41 2" xfId="39584"/>
    <cellStyle name="Protect 41 3" xfId="21039"/>
    <cellStyle name="Protect 42" xfId="26665"/>
    <cellStyle name="Protect 42 2" xfId="47222"/>
    <cellStyle name="Protect 42 3" xfId="36594"/>
    <cellStyle name="Protect 43" xfId="41036"/>
    <cellStyle name="Protect 43 2" xfId="7695"/>
    <cellStyle name="Protect 43 3" xfId="42310"/>
    <cellStyle name="Protect 44" xfId="42346"/>
    <cellStyle name="Protect 44 2" xfId="49677"/>
    <cellStyle name="Protect 44 3" xfId="30506"/>
    <cellStyle name="Protect 45" xfId="41168"/>
    <cellStyle name="Protect 45 2" xfId="4279"/>
    <cellStyle name="Protect 45 3" xfId="23740"/>
    <cellStyle name="Protect 46" xfId="4819"/>
    <cellStyle name="Protect 46 2" xfId="49796"/>
    <cellStyle name="Protect 46 3" xfId="33421"/>
    <cellStyle name="Protect 47" xfId="3868"/>
    <cellStyle name="Protect 47 2" xfId="5665"/>
    <cellStyle name="Protect 47 3" xfId="39833"/>
    <cellStyle name="Protect 48" xfId="14015"/>
    <cellStyle name="Protect 48 2" xfId="30598"/>
    <cellStyle name="Protect 48 3" xfId="888"/>
    <cellStyle name="Protect 49" xfId="40480"/>
    <cellStyle name="Protect 5" xfId="31206"/>
    <cellStyle name="Protect 5 2" xfId="918"/>
    <cellStyle name="Protect 5 3" xfId="52816"/>
    <cellStyle name="Protect 50" xfId="35840"/>
    <cellStyle name="Protect 51" xfId="31057"/>
    <cellStyle name="Protect 52" xfId="6387"/>
    <cellStyle name="Protect 53" xfId="3325"/>
    <cellStyle name="Protect 6" xfId="48712"/>
    <cellStyle name="Protect 6 2" xfId="47238"/>
    <cellStyle name="Protect 6 3" xfId="36313"/>
    <cellStyle name="Protect 7" xfId="22354"/>
    <cellStyle name="Protect 7 2" xfId="26267"/>
    <cellStyle name="Protect 7 3" xfId="1495"/>
    <cellStyle name="Protect 8" xfId="42349"/>
    <cellStyle name="Protect 8 2" xfId="15404"/>
    <cellStyle name="Protect 8 3" xfId="34557"/>
    <cellStyle name="Protect 9" xfId="14592"/>
    <cellStyle name="Protect 9 2" xfId="36804"/>
    <cellStyle name="Protect 9 3" xfId="28821"/>
    <cellStyle name="Protect_08-07 Consolidated Monthly Operational Report - Office 2003" xfId="28681"/>
    <cellStyle name="PSChar" xfId="17667"/>
    <cellStyle name="PSChar 10" xfId="22215"/>
    <cellStyle name="PSChar 10 2" xfId="33466"/>
    <cellStyle name="PSChar 10 3" xfId="23146"/>
    <cellStyle name="PSChar 11" xfId="5369"/>
    <cellStyle name="PSChar 11 2" xfId="52788"/>
    <cellStyle name="PSChar 11 3" xfId="51288"/>
    <cellStyle name="PSChar 12" xfId="9780"/>
    <cellStyle name="PSChar 12 2" xfId="21316"/>
    <cellStyle name="PSChar 12 3" xfId="34240"/>
    <cellStyle name="PSChar 13" xfId="40314"/>
    <cellStyle name="PSChar 13 2" xfId="39816"/>
    <cellStyle name="PSChar 13 3" xfId="33527"/>
    <cellStyle name="PSChar 14" xfId="34509"/>
    <cellStyle name="PSChar 14 2" xfId="22898"/>
    <cellStyle name="PSChar 14 3" xfId="3543"/>
    <cellStyle name="PSChar 15" xfId="38140"/>
    <cellStyle name="PSChar 15 2" xfId="19123"/>
    <cellStyle name="PSChar 15 3" xfId="1487"/>
    <cellStyle name="PSChar 16" xfId="43852"/>
    <cellStyle name="PSChar 16 2" xfId="43459"/>
    <cellStyle name="PSChar 16 3" xfId="41964"/>
    <cellStyle name="PSChar 17" xfId="24931"/>
    <cellStyle name="PSChar 17 2" xfId="13964"/>
    <cellStyle name="PSChar 17 3" xfId="3128"/>
    <cellStyle name="PSChar 18" xfId="22371"/>
    <cellStyle name="PSChar 18 2" xfId="44587"/>
    <cellStyle name="PSChar 18 3" xfId="25755"/>
    <cellStyle name="PSChar 19" xfId="18217"/>
    <cellStyle name="PSChar 19 2" xfId="7663"/>
    <cellStyle name="PSChar 19 3" xfId="16213"/>
    <cellStyle name="PSChar 2" xfId="30238"/>
    <cellStyle name="PSChar 2 2" xfId="31963"/>
    <cellStyle name="PSChar 2 2 2" xfId="5579"/>
    <cellStyle name="PSChar 2 2 3" xfId="12552"/>
    <cellStyle name="PSChar 2 3" xfId="10085"/>
    <cellStyle name="PSChar 2 4" xfId="31142"/>
    <cellStyle name="PSChar 20" xfId="10032"/>
    <cellStyle name="PSChar 20 2" xfId="47267"/>
    <cellStyle name="PSChar 20 3" xfId="5228"/>
    <cellStyle name="PSChar 21" xfId="46247"/>
    <cellStyle name="PSChar 21 2" xfId="41342"/>
    <cellStyle name="PSChar 21 3" xfId="53102"/>
    <cellStyle name="PSChar 22" xfId="50864"/>
    <cellStyle name="PSChar 22 2" xfId="27182"/>
    <cellStyle name="PSChar 22 3" xfId="36582"/>
    <cellStyle name="PSChar 23" xfId="12002"/>
    <cellStyle name="PSChar 23 2" xfId="10059"/>
    <cellStyle name="PSChar 23 3" xfId="18395"/>
    <cellStyle name="PSChar 24" xfId="19203"/>
    <cellStyle name="PSChar 24 2" xfId="13621"/>
    <cellStyle name="PSChar 24 3" xfId="2236"/>
    <cellStyle name="PSChar 25" xfId="28473"/>
    <cellStyle name="PSChar 25 2" xfId="52054"/>
    <cellStyle name="PSChar 25 3" xfId="26401"/>
    <cellStyle name="PSChar 26" xfId="35691"/>
    <cellStyle name="PSChar 26 2" xfId="23190"/>
    <cellStyle name="PSChar 26 3" xfId="42945"/>
    <cellStyle name="PSChar 27" xfId="15659"/>
    <cellStyle name="PSChar 27 2" xfId="23723"/>
    <cellStyle name="PSChar 27 3" xfId="27557"/>
    <cellStyle name="PSChar 28" xfId="27640"/>
    <cellStyle name="PSChar 28 2" xfId="15402"/>
    <cellStyle name="PSChar 28 3" xfId="51813"/>
    <cellStyle name="PSChar 29" xfId="19102"/>
    <cellStyle name="PSChar 29 2" xfId="2663"/>
    <cellStyle name="PSChar 29 3" xfId="44767"/>
    <cellStyle name="PSChar 3" xfId="29313"/>
    <cellStyle name="PSChar 3 2" xfId="1338"/>
    <cellStyle name="PSChar 3 3" xfId="8468"/>
    <cellStyle name="PSChar 3 4" xfId="39248"/>
    <cellStyle name="PSChar 30" xfId="51015"/>
    <cellStyle name="PSChar 30 2" xfId="20120"/>
    <cellStyle name="PSChar 30 3" xfId="11138"/>
    <cellStyle name="PSChar 31" xfId="40569"/>
    <cellStyle name="PSChar 31 2" xfId="18025"/>
    <cellStyle name="PSChar 31 3" xfId="43352"/>
    <cellStyle name="PSChar 32" xfId="14439"/>
    <cellStyle name="PSChar 32 2" xfId="4422"/>
    <cellStyle name="PSChar 32 3" xfId="36840"/>
    <cellStyle name="PSChar 33" xfId="2734"/>
    <cellStyle name="PSChar 33 2" xfId="46254"/>
    <cellStyle name="PSChar 33 3" xfId="42184"/>
    <cellStyle name="PSChar 34" xfId="10829"/>
    <cellStyle name="PSChar 34 2" xfId="12398"/>
    <cellStyle name="PSChar 34 3" xfId="16173"/>
    <cellStyle name="PSChar 35" xfId="36462"/>
    <cellStyle name="PSChar 35 2" xfId="34304"/>
    <cellStyle name="PSChar 35 3" xfId="30402"/>
    <cellStyle name="PSChar 36" xfId="36889"/>
    <cellStyle name="PSChar 36 2" xfId="23836"/>
    <cellStyle name="PSChar 36 3" xfId="16302"/>
    <cellStyle name="PSChar 37" xfId="35383"/>
    <cellStyle name="PSChar 37 2" xfId="38554"/>
    <cellStyle name="PSChar 37 3" xfId="13367"/>
    <cellStyle name="PSChar 38" xfId="9012"/>
    <cellStyle name="PSChar 38 2" xfId="39218"/>
    <cellStyle name="PSChar 38 3" xfId="34784"/>
    <cellStyle name="PSChar 39" xfId="43453"/>
    <cellStyle name="PSChar 39 2" xfId="38626"/>
    <cellStyle name="PSChar 39 3" xfId="35583"/>
    <cellStyle name="PSChar 4" xfId="24994"/>
    <cellStyle name="PSChar 4 2" xfId="6561"/>
    <cellStyle name="PSChar 4 3" xfId="46983"/>
    <cellStyle name="PSChar 40" xfId="8631"/>
    <cellStyle name="PSChar 40 2" xfId="27199"/>
    <cellStyle name="PSChar 40 3" xfId="32454"/>
    <cellStyle name="PSChar 41" xfId="19592"/>
    <cellStyle name="PSChar 41 2" xfId="17882"/>
    <cellStyle name="PSChar 41 3" xfId="2754"/>
    <cellStyle name="PSChar 42" xfId="33815"/>
    <cellStyle name="PSChar 42 2" xfId="20930"/>
    <cellStyle name="PSChar 42 3" xfId="22836"/>
    <cellStyle name="PSChar 43" xfId="23314"/>
    <cellStyle name="PSChar 43 2" xfId="50770"/>
    <cellStyle name="PSChar 43 3" xfId="17206"/>
    <cellStyle name="PSChar 44" xfId="11775"/>
    <cellStyle name="PSChar 44 2" xfId="7960"/>
    <cellStyle name="PSChar 44 3" xfId="34828"/>
    <cellStyle name="PSChar 45" xfId="29705"/>
    <cellStyle name="PSChar 45 2" xfId="328"/>
    <cellStyle name="PSChar 45 3" xfId="34376"/>
    <cellStyle name="PSChar 46" xfId="25874"/>
    <cellStyle name="PSChar 46 2" xfId="36759"/>
    <cellStyle name="PSChar 46 3" xfId="39947"/>
    <cellStyle name="PSChar 47" xfId="35437"/>
    <cellStyle name="PSChar 47 2" xfId="10020"/>
    <cellStyle name="PSChar 47 3" xfId="44550"/>
    <cellStyle name="PSChar 48" xfId="6751"/>
    <cellStyle name="PSChar 48 2" xfId="34255"/>
    <cellStyle name="PSChar 48 3" xfId="29561"/>
    <cellStyle name="PSChar 49" xfId="2919"/>
    <cellStyle name="PSChar 49 2" xfId="18654"/>
    <cellStyle name="PSChar 49 3" xfId="24828"/>
    <cellStyle name="PSChar 5" xfId="13582"/>
    <cellStyle name="PSChar 5 2" xfId="22009"/>
    <cellStyle name="PSChar 5 3" xfId="10305"/>
    <cellStyle name="PSChar 50" xfId="9645"/>
    <cellStyle name="PSChar 6" xfId="23849"/>
    <cellStyle name="PSChar 6 2" xfId="5870"/>
    <cellStyle name="PSChar 6 3" xfId="3476"/>
    <cellStyle name="PSChar 7" xfId="5233"/>
    <cellStyle name="PSChar 7 2" xfId="33572"/>
    <cellStyle name="PSChar 7 3" xfId="4593"/>
    <cellStyle name="PSChar 8" xfId="43771"/>
    <cellStyle name="PSChar 8 2" xfId="48377"/>
    <cellStyle name="PSChar 8 3" xfId="998"/>
    <cellStyle name="PSChar 9" xfId="3758"/>
    <cellStyle name="PSChar 9 2" xfId="19116"/>
    <cellStyle name="PSChar 9 3" xfId="44998"/>
    <cellStyle name="PSChar_Cash Cost Real vrs. Budget" xfId="36280"/>
    <cellStyle name="PSDate" xfId="8655"/>
    <cellStyle name="PSDate 10" xfId="45444"/>
    <cellStyle name="PSDate 10 2" xfId="49744"/>
    <cellStyle name="PSDate 10 3" xfId="21635"/>
    <cellStyle name="PSDate 11" xfId="18968"/>
    <cellStyle name="PSDate 11 2" xfId="26893"/>
    <cellStyle name="PSDate 11 3" xfId="24419"/>
    <cellStyle name="PSDate 12" xfId="49479"/>
    <cellStyle name="PSDate 12 2" xfId="51310"/>
    <cellStyle name="PSDate 12 3" xfId="50971"/>
    <cellStyle name="PSDate 13" xfId="590"/>
    <cellStyle name="PSDate 13 2" xfId="34472"/>
    <cellStyle name="PSDate 13 3" xfId="33114"/>
    <cellStyle name="PSDate 14" xfId="31962"/>
    <cellStyle name="PSDate 14 2" xfId="23452"/>
    <cellStyle name="PSDate 14 3" xfId="43553"/>
    <cellStyle name="PSDate 15" xfId="25426"/>
    <cellStyle name="PSDate 16" xfId="25251"/>
    <cellStyle name="PSDate 2" xfId="15822"/>
    <cellStyle name="PSDate 2 2" xfId="26837"/>
    <cellStyle name="PSDate 2 3" xfId="44939"/>
    <cellStyle name="PSDate 2 4" xfId="52812"/>
    <cellStyle name="PSDate 3" xfId="40788"/>
    <cellStyle name="PSDate 3 2" xfId="8594"/>
    <cellStyle name="PSDate 3 3" xfId="10990"/>
    <cellStyle name="PSDate 3 4" xfId="36239"/>
    <cellStyle name="PSDate 4" xfId="38492"/>
    <cellStyle name="PSDate 4 2" xfId="43604"/>
    <cellStyle name="PSDate 4 3" xfId="32610"/>
    <cellStyle name="PSDate 5" xfId="47311"/>
    <cellStyle name="PSDate 5 2" xfId="5733"/>
    <cellStyle name="PSDate 5 3" xfId="43579"/>
    <cellStyle name="PSDate 6" xfId="34517"/>
    <cellStyle name="PSDate 6 2" xfId="45152"/>
    <cellStyle name="PSDate 6 3" xfId="30148"/>
    <cellStyle name="PSDate 7" xfId="28460"/>
    <cellStyle name="PSDate 7 2" xfId="21395"/>
    <cellStyle name="PSDate 7 3" xfId="23437"/>
    <cellStyle name="PSDate 8" xfId="23946"/>
    <cellStyle name="PSDate 8 2" xfId="23789"/>
    <cellStyle name="PSDate 8 3" xfId="43029"/>
    <cellStyle name="PSDate 9" xfId="13068"/>
    <cellStyle name="PSDate 9 2" xfId="6275"/>
    <cellStyle name="PSDate 9 3" xfId="35224"/>
    <cellStyle name="PSDate_Cash Cost Real vrs. Budget" xfId="6064"/>
    <cellStyle name="PSDec" xfId="26199"/>
    <cellStyle name="PSDec 2" xfId="3915"/>
    <cellStyle name="PSDec 2 2" xfId="34487"/>
    <cellStyle name="PSDec 2 3" xfId="23599"/>
    <cellStyle name="PSDec 2 4" xfId="3200"/>
    <cellStyle name="PSDec 3" xfId="33580"/>
    <cellStyle name="PSDec 3 2" xfId="44672"/>
    <cellStyle name="PSDec 3 3" xfId="1834"/>
    <cellStyle name="PSDec 3 4" xfId="29646"/>
    <cellStyle name="PSDec 4" xfId="33027"/>
    <cellStyle name="PSDec 5" xfId="29729"/>
    <cellStyle name="PSDec_Cash Cost Real vrs. Budget" xfId="53002"/>
    <cellStyle name="PSHeading" xfId="5471"/>
    <cellStyle name="PSHeading 10" xfId="28857"/>
    <cellStyle name="PSHeading 10 2" xfId="46170"/>
    <cellStyle name="PSHeading 10 3" xfId="19551"/>
    <cellStyle name="PSHeading 11" xfId="3866"/>
    <cellStyle name="PSHeading 11 2" xfId="41199"/>
    <cellStyle name="PSHeading 11 3" xfId="51332"/>
    <cellStyle name="PSHeading 12" xfId="23019"/>
    <cellStyle name="PSHeading 12 2" xfId="2849"/>
    <cellStyle name="PSHeading 12 3" xfId="6000"/>
    <cellStyle name="PSHeading 13" xfId="36596"/>
    <cellStyle name="PSHeading 13 2" xfId="40291"/>
    <cellStyle name="PSHeading 13 3" xfId="20741"/>
    <cellStyle name="PSHeading 14" xfId="5687"/>
    <cellStyle name="PSHeading 14 2" xfId="26966"/>
    <cellStyle name="PSHeading 14 3" xfId="31059"/>
    <cellStyle name="PSHeading 15" xfId="40705"/>
    <cellStyle name="PSHeading 15 2" xfId="18836"/>
    <cellStyle name="PSHeading 15 3" xfId="46842"/>
    <cellStyle name="PSHeading 16" xfId="2384"/>
    <cellStyle name="PSHeading 16 2" xfId="46433"/>
    <cellStyle name="PSHeading 16 3" xfId="11800"/>
    <cellStyle name="PSHeading 17" xfId="46942"/>
    <cellStyle name="PSHeading 17 2" xfId="12596"/>
    <cellStyle name="PSHeading 17 3" xfId="52994"/>
    <cellStyle name="PSHeading 18" xfId="50490"/>
    <cellStyle name="PSHeading 18 2" xfId="35236"/>
    <cellStyle name="PSHeading 18 3" xfId="47504"/>
    <cellStyle name="PSHeading 19" xfId="297"/>
    <cellStyle name="PSHeading 19 2" xfId="37387"/>
    <cellStyle name="PSHeading 19 3" xfId="4984"/>
    <cellStyle name="PSHeading 2" xfId="2680"/>
    <cellStyle name="PSHeading 2 2" xfId="35345"/>
    <cellStyle name="PSHeading 2 2 2" xfId="25482"/>
    <cellStyle name="PSHeading 2 2 3" xfId="42889"/>
    <cellStyle name="PSHeading 2 3" xfId="33618"/>
    <cellStyle name="PSHeading 2 3 2" xfId="49196"/>
    <cellStyle name="PSHeading 2 3 3" xfId="24034"/>
    <cellStyle name="PSHeading 2 4" xfId="49830"/>
    <cellStyle name="PSHeading 2 5" xfId="13935"/>
    <cellStyle name="PSHeading 2 6" xfId="330"/>
    <cellStyle name="PSHeading 20" xfId="49046"/>
    <cellStyle name="PSHeading 20 2" xfId="20669"/>
    <cellStyle name="PSHeading 20 3" xfId="29893"/>
    <cellStyle name="PSHeading 21" xfId="46092"/>
    <cellStyle name="PSHeading 21 2" xfId="40292"/>
    <cellStyle name="PSHeading 21 3" xfId="53275"/>
    <cellStyle name="PSHeading 22" xfId="53163"/>
    <cellStyle name="PSHeading 22 2" xfId="15063"/>
    <cellStyle name="PSHeading 22 3" xfId="13087"/>
    <cellStyle name="PSHeading 23" xfId="45066"/>
    <cellStyle name="PSHeading 23 2" xfId="24296"/>
    <cellStyle name="PSHeading 23 3" xfId="40330"/>
    <cellStyle name="PSHeading 24" xfId="22253"/>
    <cellStyle name="PSHeading 24 2" xfId="10661"/>
    <cellStyle name="PSHeading 24 3" xfId="42372"/>
    <cellStyle name="PSHeading 25" xfId="614"/>
    <cellStyle name="PSHeading 25 2" xfId="51740"/>
    <cellStyle name="PSHeading 25 3" xfId="25380"/>
    <cellStyle name="PSHeading 26" xfId="41446"/>
    <cellStyle name="PSHeading 26 2" xfId="45519"/>
    <cellStyle name="PSHeading 26 3" xfId="27203"/>
    <cellStyle name="PSHeading 27" xfId="26094"/>
    <cellStyle name="PSHeading 27 2" xfId="48312"/>
    <cellStyle name="PSHeading 27 3" xfId="33221"/>
    <cellStyle name="PSHeading 28" xfId="35827"/>
    <cellStyle name="PSHeading 28 2" xfId="33678"/>
    <cellStyle name="PSHeading 28 3" xfId="778"/>
    <cellStyle name="PSHeading 29" xfId="14312"/>
    <cellStyle name="PSHeading 29 2" xfId="39661"/>
    <cellStyle name="PSHeading 29 3" xfId="7979"/>
    <cellStyle name="PSHeading 3" xfId="42736"/>
    <cellStyle name="PSHeading 3 2" xfId="4790"/>
    <cellStyle name="PSHeading 3 2 2" xfId="41948"/>
    <cellStyle name="PSHeading 3 2 3" xfId="25060"/>
    <cellStyle name="PSHeading 3 3" xfId="39513"/>
    <cellStyle name="PSHeading 3 4" xfId="3489"/>
    <cellStyle name="PSHeading 30" xfId="42936"/>
    <cellStyle name="PSHeading 30 2" xfId="1620"/>
    <cellStyle name="PSHeading 30 3" xfId="12738"/>
    <cellStyle name="PSHeading 31" xfId="49431"/>
    <cellStyle name="PSHeading 31 2" xfId="128"/>
    <cellStyle name="PSHeading 31 3" xfId="52090"/>
    <cellStyle name="PSHeading 32" xfId="22118"/>
    <cellStyle name="PSHeading 32 2" xfId="38921"/>
    <cellStyle name="PSHeading 32 3" xfId="30059"/>
    <cellStyle name="PSHeading 33" xfId="21340"/>
    <cellStyle name="PSHeading 33 2" xfId="4155"/>
    <cellStyle name="PSHeading 33 3" xfId="10916"/>
    <cellStyle name="PSHeading 34" xfId="33049"/>
    <cellStyle name="PSHeading 34 2" xfId="35643"/>
    <cellStyle name="PSHeading 34 3" xfId="48431"/>
    <cellStyle name="PSHeading 35" xfId="27600"/>
    <cellStyle name="PSHeading 35 2" xfId="1785"/>
    <cellStyle name="PSHeading 35 3" xfId="24592"/>
    <cellStyle name="PSHeading 36" xfId="10166"/>
    <cellStyle name="PSHeading 36 2" xfId="4942"/>
    <cellStyle name="PSHeading 36 3" xfId="2741"/>
    <cellStyle name="PSHeading 37" xfId="13686"/>
    <cellStyle name="PSHeading 37 2" xfId="13228"/>
    <cellStyle name="PSHeading 37 3" xfId="7186"/>
    <cellStyle name="PSHeading 38" xfId="42258"/>
    <cellStyle name="PSHeading 38 2" xfId="17898"/>
    <cellStyle name="PSHeading 38 3" xfId="2528"/>
    <cellStyle name="PSHeading 39" xfId="21908"/>
    <cellStyle name="PSHeading 39 2" xfId="107"/>
    <cellStyle name="PSHeading 39 3" xfId="31550"/>
    <cellStyle name="PSHeading 4" xfId="13117"/>
    <cellStyle name="PSHeading 4 2" xfId="2542"/>
    <cellStyle name="PSHeading 4 3" xfId="9962"/>
    <cellStyle name="PSHeading 40" xfId="45698"/>
    <cellStyle name="PSHeading 40 2" xfId="15504"/>
    <cellStyle name="PSHeading 40 3" xfId="8721"/>
    <cellStyle name="PSHeading 41" xfId="27127"/>
    <cellStyle name="PSHeading 41 2" xfId="24210"/>
    <cellStyle name="PSHeading 41 3" xfId="48172"/>
    <cellStyle name="PSHeading 42" xfId="46981"/>
    <cellStyle name="PSHeading 42 2" xfId="31990"/>
    <cellStyle name="PSHeading 42 3" xfId="4271"/>
    <cellStyle name="PSHeading 43" xfId="12316"/>
    <cellStyle name="PSHeading 43 2" xfId="16231"/>
    <cellStyle name="PSHeading 43 3" xfId="46896"/>
    <cellStyle name="PSHeading 44" xfId="707"/>
    <cellStyle name="PSHeading 44 2" xfId="29047"/>
    <cellStyle name="PSHeading 44 3" xfId="39971"/>
    <cellStyle name="PSHeading 45" xfId="27054"/>
    <cellStyle name="PSHeading 45 2" xfId="12416"/>
    <cellStyle name="PSHeading 45 3" xfId="28379"/>
    <cellStyle name="PSHeading 46" xfId="19559"/>
    <cellStyle name="PSHeading 46 2" xfId="41536"/>
    <cellStyle name="PSHeading 46 3" xfId="35395"/>
    <cellStyle name="PSHeading 47" xfId="38203"/>
    <cellStyle name="PSHeading 47 2" xfId="1009"/>
    <cellStyle name="PSHeading 47 3" xfId="43598"/>
    <cellStyle name="PSHeading 48" xfId="11760"/>
    <cellStyle name="PSHeading 48 2" xfId="6697"/>
    <cellStyle name="PSHeading 48 3" xfId="26599"/>
    <cellStyle name="PSHeading 49" xfId="33675"/>
    <cellStyle name="PSHeading 49 2" xfId="11069"/>
    <cellStyle name="PSHeading 49 3" xfId="20598"/>
    <cellStyle name="PSHeading 5" xfId="29332"/>
    <cellStyle name="PSHeading 5 2" xfId="34977"/>
    <cellStyle name="PSHeading 5 3" xfId="25917"/>
    <cellStyle name="PSHeading 50" xfId="34645"/>
    <cellStyle name="PSHeading 50 2" xfId="38972"/>
    <cellStyle name="PSHeading 50 3" xfId="39160"/>
    <cellStyle name="PSHeading 51" xfId="45310"/>
    <cellStyle name="PSHeading 52" xfId="25079"/>
    <cellStyle name="PSHeading 53" xfId="32345"/>
    <cellStyle name="PSHeading 6" xfId="40725"/>
    <cellStyle name="PSHeading 6 2" xfId="37825"/>
    <cellStyle name="PSHeading 6 3" xfId="19032"/>
    <cellStyle name="PSHeading 7" xfId="32136"/>
    <cellStyle name="PSHeading 7 2" xfId="5999"/>
    <cellStyle name="PSHeading 7 3" xfId="33589"/>
    <cellStyle name="PSHeading 8" xfId="17712"/>
    <cellStyle name="PSHeading 8 2" xfId="3678"/>
    <cellStyle name="PSHeading 8 3" xfId="5426"/>
    <cellStyle name="PSHeading 9" xfId="16674"/>
    <cellStyle name="PSHeading 9 2" xfId="51576"/>
    <cellStyle name="PSHeading 9 3" xfId="11435"/>
    <cellStyle name="PSHeading_2009 MAA 100%" xfId="29688"/>
    <cellStyle name="PSInt" xfId="18729"/>
    <cellStyle name="PSInt 2" xfId="12308"/>
    <cellStyle name="PSInt 2 2" xfId="38447"/>
    <cellStyle name="PSInt 2 3" xfId="36716"/>
    <cellStyle name="PSInt 2 4" xfId="38528"/>
    <cellStyle name="PSInt 3" xfId="34846"/>
    <cellStyle name="PSInt 3 2" xfId="28894"/>
    <cellStyle name="PSInt 3 3" xfId="9798"/>
    <cellStyle name="PSInt 3 4" xfId="44228"/>
    <cellStyle name="PSInt 4" xfId="1591"/>
    <cellStyle name="PSInt 5" xfId="52852"/>
    <cellStyle name="PSInt_Cash Cost Real vrs. Budget" xfId="27079"/>
    <cellStyle name="PSSpacer" xfId="7117"/>
    <cellStyle name="PSSpacer 10" xfId="16072"/>
    <cellStyle name="PSSpacer 10 2" xfId="4654"/>
    <cellStyle name="PSSpacer 10 3" xfId="41868"/>
    <cellStyle name="PSSpacer 11" xfId="51263"/>
    <cellStyle name="PSSpacer 11 2" xfId="36567"/>
    <cellStyle name="PSSpacer 11 3" xfId="15137"/>
    <cellStyle name="PSSpacer 12" xfId="53191"/>
    <cellStyle name="PSSpacer 12 2" xfId="17031"/>
    <cellStyle name="PSSpacer 12 3" xfId="29261"/>
    <cellStyle name="PSSpacer 13" xfId="3159"/>
    <cellStyle name="PSSpacer 13 2" xfId="46813"/>
    <cellStyle name="PSSpacer 13 3" xfId="45564"/>
    <cellStyle name="PSSpacer 14" xfId="11742"/>
    <cellStyle name="PSSpacer 14 2" xfId="31260"/>
    <cellStyle name="PSSpacer 14 3" xfId="51823"/>
    <cellStyle name="PSSpacer 15" xfId="50237"/>
    <cellStyle name="PSSpacer 15 2" xfId="6207"/>
    <cellStyle name="PSSpacer 15 3" xfId="23295"/>
    <cellStyle name="PSSpacer 16" xfId="47575"/>
    <cellStyle name="PSSpacer 16 2" xfId="35230"/>
    <cellStyle name="PSSpacer 16 3" xfId="17433"/>
    <cellStyle name="PSSpacer 17" xfId="9129"/>
    <cellStyle name="PSSpacer 17 2" xfId="22630"/>
    <cellStyle name="PSSpacer 17 3" xfId="53141"/>
    <cellStyle name="PSSpacer 18" xfId="15560"/>
    <cellStyle name="PSSpacer 18 2" xfId="3643"/>
    <cellStyle name="PSSpacer 18 3" xfId="9298"/>
    <cellStyle name="PSSpacer 19" xfId="53342"/>
    <cellStyle name="PSSpacer 19 2" xfId="21898"/>
    <cellStyle name="PSSpacer 19 3" xfId="27739"/>
    <cellStyle name="PSSpacer 2" xfId="30724"/>
    <cellStyle name="PSSpacer 2 2" xfId="53321"/>
    <cellStyle name="PSSpacer 2 2 2" xfId="42080"/>
    <cellStyle name="PSSpacer 2 2 3" xfId="34777"/>
    <cellStyle name="PSSpacer 2 3" xfId="19643"/>
    <cellStyle name="PSSpacer 2 4" xfId="46529"/>
    <cellStyle name="PSSpacer 2 5" xfId="8846"/>
    <cellStyle name="PSSpacer 20" xfId="23332"/>
    <cellStyle name="PSSpacer 20 2" xfId="9754"/>
    <cellStyle name="PSSpacer 20 3" xfId="45206"/>
    <cellStyle name="PSSpacer 21" xfId="45427"/>
    <cellStyle name="PSSpacer 21 2" xfId="22218"/>
    <cellStyle name="PSSpacer 21 3" xfId="23727"/>
    <cellStyle name="PSSpacer 22" xfId="8444"/>
    <cellStyle name="PSSpacer 22 2" xfId="21115"/>
    <cellStyle name="PSSpacer 22 3" xfId="35844"/>
    <cellStyle name="PSSpacer 23" xfId="40463"/>
    <cellStyle name="PSSpacer 23 2" xfId="49978"/>
    <cellStyle name="PSSpacer 23 3" xfId="37803"/>
    <cellStyle name="PSSpacer 24" xfId="4507"/>
    <cellStyle name="PSSpacer 24 2" xfId="36487"/>
    <cellStyle name="PSSpacer 24 3" xfId="28877"/>
    <cellStyle name="PSSpacer 25" xfId="25636"/>
    <cellStyle name="PSSpacer 25 2" xfId="6096"/>
    <cellStyle name="PSSpacer 25 3" xfId="48314"/>
    <cellStyle name="PSSpacer 26" xfId="50550"/>
    <cellStyle name="PSSpacer 26 2" xfId="31601"/>
    <cellStyle name="PSSpacer 26 3" xfId="42212"/>
    <cellStyle name="PSSpacer 27" xfId="40151"/>
    <cellStyle name="PSSpacer 27 2" xfId="31383"/>
    <cellStyle name="PSSpacer 27 3" xfId="36014"/>
    <cellStyle name="PSSpacer 28" xfId="5431"/>
    <cellStyle name="PSSpacer 28 2" xfId="38848"/>
    <cellStyle name="PSSpacer 28 3" xfId="7138"/>
    <cellStyle name="PSSpacer 29" xfId="22243"/>
    <cellStyle name="PSSpacer 29 2" xfId="31266"/>
    <cellStyle name="PSSpacer 29 3" xfId="30707"/>
    <cellStyle name="PSSpacer 3" xfId="25010"/>
    <cellStyle name="PSSpacer 3 2" xfId="22041"/>
    <cellStyle name="PSSpacer 3 3" xfId="10087"/>
    <cellStyle name="PSSpacer 3 4" xfId="20894"/>
    <cellStyle name="PSSpacer 30" xfId="15612"/>
    <cellStyle name="PSSpacer 30 2" xfId="49711"/>
    <cellStyle name="PSSpacer 30 3" xfId="26239"/>
    <cellStyle name="PSSpacer 31" xfId="48562"/>
    <cellStyle name="PSSpacer 31 2" xfId="52577"/>
    <cellStyle name="PSSpacer 31 3" xfId="33130"/>
    <cellStyle name="PSSpacer 32" xfId="41301"/>
    <cellStyle name="PSSpacer 32 2" xfId="16216"/>
    <cellStyle name="PSSpacer 32 3" xfId="44705"/>
    <cellStyle name="PSSpacer 33" xfId="41409"/>
    <cellStyle name="PSSpacer 33 2" xfId="32746"/>
    <cellStyle name="PSSpacer 33 3" xfId="22341"/>
    <cellStyle name="PSSpacer 34" xfId="52809"/>
    <cellStyle name="PSSpacer 34 2" xfId="38043"/>
    <cellStyle name="PSSpacer 34 3" xfId="18966"/>
    <cellStyle name="PSSpacer 35" xfId="27647"/>
    <cellStyle name="PSSpacer 35 2" xfId="19173"/>
    <cellStyle name="PSSpacer 35 3" xfId="18099"/>
    <cellStyle name="PSSpacer 36" xfId="34855"/>
    <cellStyle name="PSSpacer 36 2" xfId="7598"/>
    <cellStyle name="PSSpacer 36 3" xfId="44439"/>
    <cellStyle name="PSSpacer 37" xfId="40016"/>
    <cellStyle name="PSSpacer 37 2" xfId="18457"/>
    <cellStyle name="PSSpacer 37 3" xfId="44725"/>
    <cellStyle name="PSSpacer 38" xfId="40814"/>
    <cellStyle name="PSSpacer 38 2" xfId="34969"/>
    <cellStyle name="PSSpacer 38 3" xfId="26331"/>
    <cellStyle name="PSSpacer 39" xfId="49579"/>
    <cellStyle name="PSSpacer 39 2" xfId="36970"/>
    <cellStyle name="PSSpacer 39 3" xfId="19609"/>
    <cellStyle name="PSSpacer 4" xfId="41287"/>
    <cellStyle name="PSSpacer 4 2" xfId="27398"/>
    <cellStyle name="PSSpacer 4 3" xfId="46780"/>
    <cellStyle name="PSSpacer 40" xfId="10760"/>
    <cellStyle name="PSSpacer 40 2" xfId="29448"/>
    <cellStyle name="PSSpacer 40 3" xfId="50089"/>
    <cellStyle name="PSSpacer 41" xfId="44204"/>
    <cellStyle name="PSSpacer 41 2" xfId="31897"/>
    <cellStyle name="PSSpacer 41 3" xfId="1093"/>
    <cellStyle name="PSSpacer 42" xfId="42091"/>
    <cellStyle name="PSSpacer 42 2" xfId="52037"/>
    <cellStyle name="PSSpacer 42 3" xfId="46372"/>
    <cellStyle name="PSSpacer 43" xfId="6912"/>
    <cellStyle name="PSSpacer 43 2" xfId="10206"/>
    <cellStyle name="PSSpacer 43 3" xfId="2666"/>
    <cellStyle name="PSSpacer 44" xfId="15427"/>
    <cellStyle name="PSSpacer 44 2" xfId="31381"/>
    <cellStyle name="PSSpacer 44 3" xfId="7145"/>
    <cellStyle name="PSSpacer 45" xfId="48299"/>
    <cellStyle name="PSSpacer 45 2" xfId="12344"/>
    <cellStyle name="PSSpacer 45 3" xfId="50778"/>
    <cellStyle name="PSSpacer 46" xfId="33372"/>
    <cellStyle name="PSSpacer 46 2" xfId="23315"/>
    <cellStyle name="PSSpacer 46 3" xfId="45279"/>
    <cellStyle name="PSSpacer 47" xfId="42342"/>
    <cellStyle name="PSSpacer 47 2" xfId="34252"/>
    <cellStyle name="PSSpacer 47 3" xfId="30474"/>
    <cellStyle name="PSSpacer 48" xfId="13997"/>
    <cellStyle name="PSSpacer 48 2" xfId="53182"/>
    <cellStyle name="PSSpacer 48 3" xfId="24024"/>
    <cellStyle name="PSSpacer 49" xfId="22497"/>
    <cellStyle name="PSSpacer 49 2" xfId="14197"/>
    <cellStyle name="PSSpacer 49 3" xfId="49265"/>
    <cellStyle name="PSSpacer 5" xfId="20828"/>
    <cellStyle name="PSSpacer 5 2" xfId="43289"/>
    <cellStyle name="PSSpacer 5 3" xfId="50677"/>
    <cellStyle name="PSSpacer 50" xfId="30699"/>
    <cellStyle name="PSSpacer 51" xfId="13693"/>
    <cellStyle name="PSSpacer 52" xfId="27740"/>
    <cellStyle name="PSSpacer 6" xfId="15313"/>
    <cellStyle name="PSSpacer 6 2" xfId="34072"/>
    <cellStyle name="PSSpacer 6 3" xfId="32104"/>
    <cellStyle name="PSSpacer 7" xfId="47414"/>
    <cellStyle name="PSSpacer 7 2" xfId="8288"/>
    <cellStyle name="PSSpacer 7 3" xfId="12018"/>
    <cellStyle name="PSSpacer 8" xfId="13055"/>
    <cellStyle name="PSSpacer 8 2" xfId="21688"/>
    <cellStyle name="PSSpacer 8 3" xfId="46993"/>
    <cellStyle name="PSSpacer 9" xfId="41450"/>
    <cellStyle name="PSSpacer 9 2" xfId="24157"/>
    <cellStyle name="PSSpacer 9 3" xfId="13090"/>
    <cellStyle name="PSSpacer_Cash Cost Real vrs. Budget" xfId="3327"/>
    <cellStyle name="Punto" xfId="43115"/>
    <cellStyle name="Punto 10" xfId="21382"/>
    <cellStyle name="Punto 10 2" xfId="45988"/>
    <cellStyle name="Punto 10 3" xfId="19814"/>
    <cellStyle name="Punto 10 4" xfId="19939"/>
    <cellStyle name="Punto 11" xfId="7113"/>
    <cellStyle name="Punto 11 2" xfId="11295"/>
    <cellStyle name="Punto 11 3" xfId="28703"/>
    <cellStyle name="Punto 11 4" xfId="49877"/>
    <cellStyle name="Punto 12" xfId="50398"/>
    <cellStyle name="Punto 12 2" xfId="1368"/>
    <cellStyle name="Punto 12 3" xfId="31207"/>
    <cellStyle name="Punto 12 4" xfId="35139"/>
    <cellStyle name="Punto 13" xfId="12808"/>
    <cellStyle name="Punto 14" xfId="4305"/>
    <cellStyle name="Punto 2" xfId="12310"/>
    <cellStyle name="Punto 2 2" xfId="6778"/>
    <cellStyle name="Punto 2 3" xfId="31838"/>
    <cellStyle name="Punto 2 4" xfId="6549"/>
    <cellStyle name="Punto 3" xfId="35350"/>
    <cellStyle name="Punto 3 2" xfId="30804"/>
    <cellStyle name="Punto 3 3" xfId="24264"/>
    <cellStyle name="Punto 3 4" xfId="26376"/>
    <cellStyle name="Punto 4" xfId="51179"/>
    <cellStyle name="Punto 4 2" xfId="50231"/>
    <cellStyle name="Punto 4 3" xfId="21539"/>
    <cellStyle name="Punto 4 4" xfId="43917"/>
    <cellStyle name="Punto 5" xfId="52584"/>
    <cellStyle name="Punto 5 2" xfId="46584"/>
    <cellStyle name="Punto 5 3" xfId="33827"/>
    <cellStyle name="Punto 5 4" xfId="29344"/>
    <cellStyle name="Punto 6" xfId="24784"/>
    <cellStyle name="Punto 6 2" xfId="23158"/>
    <cellStyle name="Punto 6 3" xfId="34825"/>
    <cellStyle name="Punto 6 4" xfId="20993"/>
    <cellStyle name="Punto 7" xfId="26589"/>
    <cellStyle name="Punto 7 2" xfId="33654"/>
    <cellStyle name="Punto 7 3" xfId="45684"/>
    <cellStyle name="Punto 7 4" xfId="12036"/>
    <cellStyle name="Punto 8" xfId="850"/>
    <cellStyle name="Punto 8 2" xfId="4773"/>
    <cellStyle name="Punto 8 3" xfId="51790"/>
    <cellStyle name="Punto 8 4" xfId="8958"/>
    <cellStyle name="Punto 9" xfId="4981"/>
    <cellStyle name="Punto 9 2" xfId="44015"/>
    <cellStyle name="Punto 9 3" xfId="17716"/>
    <cellStyle name="Punto 9 4" xfId="40894"/>
    <cellStyle name="Punto_Cash Cost Real vrs. Budget" xfId="49701"/>
    <cellStyle name="Punto0" xfId="43775"/>
    <cellStyle name="Punto0 - Estilo3" xfId="49938"/>
    <cellStyle name="Punto0 - Modelo3" xfId="27084"/>
    <cellStyle name="Punto0 - Style1" xfId="46665"/>
    <cellStyle name="Punto0 10" xfId="25507"/>
    <cellStyle name="Punto0 10 2" xfId="11799"/>
    <cellStyle name="Punto0 10 3" xfId="50411"/>
    <cellStyle name="Punto0 10 4" xfId="17767"/>
    <cellStyle name="Punto0 11" xfId="43797"/>
    <cellStyle name="Punto0 11 2" xfId="37514"/>
    <cellStyle name="Punto0 11 3" xfId="174"/>
    <cellStyle name="Punto0 11 4" xfId="5146"/>
    <cellStyle name="Punto0 12" xfId="12009"/>
    <cellStyle name="Punto0 12 2" xfId="27130"/>
    <cellStyle name="Punto0 12 3" xfId="5716"/>
    <cellStyle name="Punto0 12 4" xfId="51959"/>
    <cellStyle name="Punto0 13" xfId="38392"/>
    <cellStyle name="Punto0 14" xfId="24118"/>
    <cellStyle name="Punto0 15" xfId="19929"/>
    <cellStyle name="Punto0 16" xfId="50228"/>
    <cellStyle name="Punto0 17" xfId="34219"/>
    <cellStyle name="Punto0 18" xfId="17053"/>
    <cellStyle name="Punto0 19" xfId="29091"/>
    <cellStyle name="Punto0 2" xfId="13314"/>
    <cellStyle name="Punto0 2 2" xfId="29413"/>
    <cellStyle name="Punto0 2 2 2" xfId="8301"/>
    <cellStyle name="Punto0 2 2 3" xfId="38263"/>
    <cellStyle name="Punto0 2 2 4" xfId="19911"/>
    <cellStyle name="Punto0 2 3" xfId="47099"/>
    <cellStyle name="Punto0 2 4" xfId="39887"/>
    <cellStyle name="Punto0 2 5" xfId="16410"/>
    <cellStyle name="Punto0 2_Cash Cost Real vrs. Budget" xfId="30733"/>
    <cellStyle name="Punto0 20" xfId="42321"/>
    <cellStyle name="Punto0 21" xfId="15546"/>
    <cellStyle name="Punto0 22" xfId="15227"/>
    <cellStyle name="Punto0 23" xfId="4695"/>
    <cellStyle name="Punto0 24" xfId="39724"/>
    <cellStyle name="Punto0 25" xfId="48383"/>
    <cellStyle name="Punto0 3" xfId="16257"/>
    <cellStyle name="Punto0 3 2" xfId="13303"/>
    <cellStyle name="Punto0 3 2 2" xfId="37470"/>
    <cellStyle name="Punto0 3 2 3" xfId="16092"/>
    <cellStyle name="Punto0 3 2 4" xfId="38741"/>
    <cellStyle name="Punto0 3 3" xfId="45702"/>
    <cellStyle name="Punto0 3 4" xfId="23320"/>
    <cellStyle name="Punto0 3 5" xfId="11622"/>
    <cellStyle name="Punto0 3 6" xfId="42862"/>
    <cellStyle name="Punto0 3_Cash Cost Real vrs. Budget" xfId="37523"/>
    <cellStyle name="Punto0 4" xfId="48256"/>
    <cellStyle name="Punto0 4 2" xfId="26370"/>
    <cellStyle name="Punto0 4 3" xfId="3732"/>
    <cellStyle name="Punto0 4 4" xfId="37490"/>
    <cellStyle name="Punto0 5" xfId="25042"/>
    <cellStyle name="Punto0 5 2" xfId="22186"/>
    <cellStyle name="Punto0 5 3" xfId="14870"/>
    <cellStyle name="Punto0 5 4" xfId="9301"/>
    <cellStyle name="Punto0 6" xfId="20272"/>
    <cellStyle name="Punto0 6 2" xfId="51689"/>
    <cellStyle name="Punto0 6 3" xfId="32807"/>
    <cellStyle name="Punto0 6 4" xfId="12859"/>
    <cellStyle name="Punto0 7" xfId="25043"/>
    <cellStyle name="Punto0 7 2" xfId="44490"/>
    <cellStyle name="Punto0 7 3" xfId="24112"/>
    <cellStyle name="Punto0 7 4" xfId="26477"/>
    <cellStyle name="Punto0 8" xfId="33304"/>
    <cellStyle name="Punto0 8 2" xfId="51248"/>
    <cellStyle name="Punto0 8 3" xfId="7765"/>
    <cellStyle name="Punto0 8 4" xfId="50753"/>
    <cellStyle name="Punto0 9" xfId="8827"/>
    <cellStyle name="Punto0 9 2" xfId="13718"/>
    <cellStyle name="Punto0 9 3" xfId="41162"/>
    <cellStyle name="Punto0 9 4" xfId="22500"/>
    <cellStyle name="Punto0_01 TE_PPTO 2007 Act 19Oct" xfId="41191"/>
    <cellStyle name="Punto1 - Estilo1" xfId="53315"/>
    <cellStyle name="Punto1 - Modelo1" xfId="9042"/>
    <cellStyle name="QtReview" xfId="49429"/>
    <cellStyle name="R00A" xfId="3163"/>
    <cellStyle name="R00A 10" xfId="49021"/>
    <cellStyle name="R00A 10 2" xfId="23076"/>
    <cellStyle name="R00A 10 3" xfId="18704"/>
    <cellStyle name="R00A 11" xfId="31303"/>
    <cellStyle name="R00A 11 2" xfId="24065"/>
    <cellStyle name="R00A 11 3" xfId="46230"/>
    <cellStyle name="R00A 12" xfId="41169"/>
    <cellStyle name="R00A 12 2" xfId="51723"/>
    <cellStyle name="R00A 12 3" xfId="2083"/>
    <cellStyle name="R00A 13" xfId="48355"/>
    <cellStyle name="R00A 14" xfId="11235"/>
    <cellStyle name="R00A 2" xfId="31582"/>
    <cellStyle name="R00A 2 2" xfId="30144"/>
    <cellStyle name="R00A 2 3" xfId="41318"/>
    <cellStyle name="R00A 3" xfId="5447"/>
    <cellStyle name="R00A 3 2" xfId="50052"/>
    <cellStyle name="R00A 3 3" xfId="25628"/>
    <cellStyle name="R00A 4" xfId="24763"/>
    <cellStyle name="R00A 4 2" xfId="36760"/>
    <cellStyle name="R00A 4 3" xfId="14917"/>
    <cellStyle name="R00A 5" xfId="20075"/>
    <cellStyle name="R00A 5 2" xfId="44804"/>
    <cellStyle name="R00A 5 3" xfId="2495"/>
    <cellStyle name="R00A 6" xfId="32144"/>
    <cellStyle name="R00A 6 2" xfId="3177"/>
    <cellStyle name="R00A 6 3" xfId="48443"/>
    <cellStyle name="R00A 7" xfId="23008"/>
    <cellStyle name="R00A 7 2" xfId="53196"/>
    <cellStyle name="R00A 7 3" xfId="33374"/>
    <cellStyle name="R00A 8" xfId="25673"/>
    <cellStyle name="R00A 8 2" xfId="38657"/>
    <cellStyle name="R00A 8 3" xfId="23343"/>
    <cellStyle name="R00A 9" xfId="11428"/>
    <cellStyle name="R00A 9 2" xfId="7551"/>
    <cellStyle name="R00A 9 3" xfId="19412"/>
    <cellStyle name="R00A_Cash Cost Real vrs. Budget" xfId="28698"/>
    <cellStyle name="R02A" xfId="41996"/>
    <cellStyle name="R02A 10" xfId="7456"/>
    <cellStyle name="R02A 10 2" xfId="40138"/>
    <cellStyle name="R02A 10 3" xfId="5764"/>
    <cellStyle name="R02A 11" xfId="426"/>
    <cellStyle name="R02A 11 2" xfId="51051"/>
    <cellStyle name="R02A 11 3" xfId="31986"/>
    <cellStyle name="R02A 12" xfId="52869"/>
    <cellStyle name="R02A 12 2" xfId="48271"/>
    <cellStyle name="R02A 12 3" xfId="44426"/>
    <cellStyle name="R02A 13" xfId="45586"/>
    <cellStyle name="R02A 13 2" xfId="561"/>
    <cellStyle name="R02A 13 3" xfId="36720"/>
    <cellStyle name="R02A 14" xfId="6687"/>
    <cellStyle name="R02A 15" xfId="35854"/>
    <cellStyle name="R02A 2" xfId="42075"/>
    <cellStyle name="R02A 2 2" xfId="34541"/>
    <cellStyle name="R02A 2 2 2" xfId="31723"/>
    <cellStyle name="R02A 2 2 3" xfId="51580"/>
    <cellStyle name="R02A 2 3" xfId="51619"/>
    <cellStyle name="R02A 2 3 2" xfId="22795"/>
    <cellStyle name="R02A 2 3 3" xfId="39875"/>
    <cellStyle name="R02A 2 4" xfId="1026"/>
    <cellStyle name="R02A 2 4 2" xfId="24404"/>
    <cellStyle name="R02A 2 4 3" xfId="20401"/>
    <cellStyle name="R02A 2 5" xfId="18705"/>
    <cellStyle name="R02A 2 5 2" xfId="45953"/>
    <cellStyle name="R02A 2 5 3" xfId="16967"/>
    <cellStyle name="R02A 2 6" xfId="39607"/>
    <cellStyle name="R02A 2 6 2" xfId="50419"/>
    <cellStyle name="R02A 2 6 3" xfId="45731"/>
    <cellStyle name="R02A 2 7" xfId="32866"/>
    <cellStyle name="R02A 2 8" xfId="7393"/>
    <cellStyle name="R02A 2_Penasquito - Sulphide" xfId="22753"/>
    <cellStyle name="R02A 3" xfId="10122"/>
    <cellStyle name="R02A 3 2" xfId="1172"/>
    <cellStyle name="R02A 3 3" xfId="9468"/>
    <cellStyle name="R02A 4" xfId="22380"/>
    <cellStyle name="R02A 4 2" xfId="39614"/>
    <cellStyle name="R02A 4 3" xfId="36752"/>
    <cellStyle name="R02A 5" xfId="34830"/>
    <cellStyle name="R02A 5 2" xfId="27618"/>
    <cellStyle name="R02A 5 3" xfId="35273"/>
    <cellStyle name="R02A 6" xfId="44808"/>
    <cellStyle name="R02A 6 2" xfId="4691"/>
    <cellStyle name="R02A 6 3" xfId="49488"/>
    <cellStyle name="R02A 7" xfId="2491"/>
    <cellStyle name="R02A 7 2" xfId="29697"/>
    <cellStyle name="R02A 7 3" xfId="32904"/>
    <cellStyle name="R02A 8" xfId="8891"/>
    <cellStyle name="R02A 8 2" xfId="18485"/>
    <cellStyle name="R02A 8 3" xfId="28774"/>
    <cellStyle name="R02A 9" xfId="22578"/>
    <cellStyle name="R02A 9 2" xfId="4903"/>
    <cellStyle name="R02A 9 3" xfId="4243"/>
    <cellStyle name="R02A_Cash Cost Real vrs. Budget" xfId="7891"/>
    <cellStyle name="R06L" xfId="15013"/>
    <cellStyle name="R06L 2" xfId="15770"/>
    <cellStyle name="R06L 2 2" xfId="52242"/>
    <cellStyle name="R06L 2 3" xfId="4839"/>
    <cellStyle name="R06L 3" xfId="36431"/>
    <cellStyle name="R06L 4" xfId="20543"/>
    <cellStyle name="RAMEY" xfId="4325"/>
    <cellStyle name="Ramey $k" xfId="44174"/>
    <cellStyle name="RAMEY_053 2002-12_enviado" xfId="45394"/>
    <cellStyle name="rate" xfId="53105"/>
    <cellStyle name="Ratio" xfId="49358"/>
    <cellStyle name="Ratio Comma" xfId="38201"/>
    <cellStyle name="Ratio_20061120 Holland_template v0.16" xfId="25075"/>
    <cellStyle name="Red" xfId="32371"/>
    <cellStyle name="Red font" xfId="2220"/>
    <cellStyle name="Refreshes real time data links for active sheet" xfId="21482"/>
    <cellStyle name="regstoresfromspecstores" xfId="32165"/>
    <cellStyle name="regstoresfromspecstores 10" xfId="35319"/>
    <cellStyle name="regstoresfromspecstores 10 2" xfId="48959"/>
    <cellStyle name="regstoresfromspecstores 10 3" xfId="31793"/>
    <cellStyle name="regstoresfromspecstores 11" xfId="34235"/>
    <cellStyle name="regstoresfromspecstores 11 2" xfId="2068"/>
    <cellStyle name="regstoresfromspecstores 11 3" xfId="31123"/>
    <cellStyle name="regstoresfromspecstores 12" xfId="38446"/>
    <cellStyle name="regstoresfromspecstores 12 2" xfId="19465"/>
    <cellStyle name="regstoresfromspecstores 12 3" xfId="3095"/>
    <cellStyle name="regstoresfromspecstores 13" xfId="44504"/>
    <cellStyle name="regstoresfromspecstores 13 2" xfId="13732"/>
    <cellStyle name="regstoresfromspecstores 13 3" xfId="3334"/>
    <cellStyle name="regstoresfromspecstores 14" xfId="45366"/>
    <cellStyle name="regstoresfromspecstores 14 2" xfId="48543"/>
    <cellStyle name="regstoresfromspecstores 14 3" xfId="27797"/>
    <cellStyle name="regstoresfromspecstores 15" xfId="33934"/>
    <cellStyle name="regstoresfromspecstores 15 2" xfId="43104"/>
    <cellStyle name="regstoresfromspecstores 15 3" xfId="24087"/>
    <cellStyle name="regstoresfromspecstores 16" xfId="44695"/>
    <cellStyle name="regstoresfromspecstores 16 2" xfId="19378"/>
    <cellStyle name="regstoresfromspecstores 16 3" xfId="40434"/>
    <cellStyle name="regstoresfromspecstores 17" xfId="7733"/>
    <cellStyle name="regstoresfromspecstores 17 2" xfId="22974"/>
    <cellStyle name="regstoresfromspecstores 17 3" xfId="40500"/>
    <cellStyle name="regstoresfromspecstores 18" xfId="48937"/>
    <cellStyle name="regstoresfromspecstores 18 2" xfId="3831"/>
    <cellStyle name="regstoresfromspecstores 18 3" xfId="7638"/>
    <cellStyle name="regstoresfromspecstores 19" xfId="2758"/>
    <cellStyle name="regstoresfromspecstores 19 2" xfId="43682"/>
    <cellStyle name="regstoresfromspecstores 19 3" xfId="28932"/>
    <cellStyle name="regstoresfromspecstores 2" xfId="21748"/>
    <cellStyle name="regstoresfromspecstores 2 2" xfId="6987"/>
    <cellStyle name="regstoresfromspecstores 2 2 2" xfId="36073"/>
    <cellStyle name="regstoresfromspecstores 2 2 3" xfId="43056"/>
    <cellStyle name="regstoresfromspecstores 2 3" xfId="2005"/>
    <cellStyle name="regstoresfromspecstores 2 4" xfId="28691"/>
    <cellStyle name="regstoresfromspecstores 20" xfId="14317"/>
    <cellStyle name="regstoresfromspecstores 20 2" xfId="40983"/>
    <cellStyle name="regstoresfromspecstores 20 3" xfId="29141"/>
    <cellStyle name="regstoresfromspecstores 21" xfId="19347"/>
    <cellStyle name="regstoresfromspecstores 21 2" xfId="47161"/>
    <cellStyle name="regstoresfromspecstores 21 3" xfId="30990"/>
    <cellStyle name="regstoresfromspecstores 22" xfId="23471"/>
    <cellStyle name="regstoresfromspecstores 22 2" xfId="18486"/>
    <cellStyle name="regstoresfromspecstores 22 3" xfId="42512"/>
    <cellStyle name="regstoresfromspecstores 23" xfId="21452"/>
    <cellStyle name="regstoresfromspecstores 23 2" xfId="16644"/>
    <cellStyle name="regstoresfromspecstores 23 3" xfId="5929"/>
    <cellStyle name="regstoresfromspecstores 24" xfId="27849"/>
    <cellStyle name="regstoresfromspecstores 24 2" xfId="39792"/>
    <cellStyle name="regstoresfromspecstores 24 3" xfId="13226"/>
    <cellStyle name="regstoresfromspecstores 25" xfId="44868"/>
    <cellStyle name="regstoresfromspecstores 25 2" xfId="17440"/>
    <cellStyle name="regstoresfromspecstores 25 3" xfId="34269"/>
    <cellStyle name="regstoresfromspecstores 26" xfId="45423"/>
    <cellStyle name="regstoresfromspecstores 26 2" xfId="33998"/>
    <cellStyle name="regstoresfromspecstores 26 3" xfId="20144"/>
    <cellStyle name="regstoresfromspecstores 27" xfId="43671"/>
    <cellStyle name="regstoresfromspecstores 27 2" xfId="16825"/>
    <cellStyle name="regstoresfromspecstores 27 3" xfId="49994"/>
    <cellStyle name="regstoresfromspecstores 28" xfId="13531"/>
    <cellStyle name="regstoresfromspecstores 28 2" xfId="46796"/>
    <cellStyle name="regstoresfromspecstores 28 3" xfId="47776"/>
    <cellStyle name="regstoresfromspecstores 29" xfId="41983"/>
    <cellStyle name="regstoresfromspecstores 29 2" xfId="37196"/>
    <cellStyle name="regstoresfromspecstores 29 3" xfId="50193"/>
    <cellStyle name="regstoresfromspecstores 3" xfId="52838"/>
    <cellStyle name="regstoresfromspecstores 3 2" xfId="11970"/>
    <cellStyle name="regstoresfromspecstores 3 3" xfId="28234"/>
    <cellStyle name="regstoresfromspecstores 30" xfId="51953"/>
    <cellStyle name="regstoresfromspecstores 30 2" xfId="38177"/>
    <cellStyle name="regstoresfromspecstores 30 3" xfId="10850"/>
    <cellStyle name="regstoresfromspecstores 31" xfId="27408"/>
    <cellStyle name="regstoresfromspecstores 31 2" xfId="558"/>
    <cellStyle name="regstoresfromspecstores 31 3" xfId="22580"/>
    <cellStyle name="regstoresfromspecstores 32" xfId="22654"/>
    <cellStyle name="regstoresfromspecstores 32 2" xfId="43620"/>
    <cellStyle name="regstoresfromspecstores 32 3" xfId="9464"/>
    <cellStyle name="regstoresfromspecstores 33" xfId="24154"/>
    <cellStyle name="regstoresfromspecstores 33 2" xfId="47702"/>
    <cellStyle name="regstoresfromspecstores 33 3" xfId="32192"/>
    <cellStyle name="regstoresfromspecstores 34" xfId="3171"/>
    <cellStyle name="regstoresfromspecstores 34 2" xfId="43789"/>
    <cellStyle name="regstoresfromspecstores 34 3" xfId="43578"/>
    <cellStyle name="regstoresfromspecstores 35" xfId="32981"/>
    <cellStyle name="regstoresfromspecstores 35 2" xfId="43533"/>
    <cellStyle name="regstoresfromspecstores 35 3" xfId="6027"/>
    <cellStyle name="regstoresfromspecstores 36" xfId="6122"/>
    <cellStyle name="regstoresfromspecstores 36 2" xfId="36598"/>
    <cellStyle name="regstoresfromspecstores 36 3" xfId="14171"/>
    <cellStyle name="regstoresfromspecstores 37" xfId="26104"/>
    <cellStyle name="regstoresfromspecstores 37 2" xfId="50949"/>
    <cellStyle name="regstoresfromspecstores 37 3" xfId="8708"/>
    <cellStyle name="regstoresfromspecstores 38" xfId="20009"/>
    <cellStyle name="regstoresfromspecstores 38 2" xfId="1426"/>
    <cellStyle name="regstoresfromspecstores 38 3" xfId="40135"/>
    <cellStyle name="regstoresfromspecstores 39" xfId="51958"/>
    <cellStyle name="regstoresfromspecstores 39 2" xfId="15032"/>
    <cellStyle name="regstoresfromspecstores 39 3" xfId="35656"/>
    <cellStyle name="regstoresfromspecstores 4" xfId="5635"/>
    <cellStyle name="regstoresfromspecstores 4 2" xfId="21323"/>
    <cellStyle name="regstoresfromspecstores 4 3" xfId="8662"/>
    <cellStyle name="regstoresfromspecstores 40" xfId="9311"/>
    <cellStyle name="regstoresfromspecstores 40 2" xfId="24625"/>
    <cellStyle name="regstoresfromspecstores 40 3" xfId="52742"/>
    <cellStyle name="regstoresfromspecstores 41" xfId="18072"/>
    <cellStyle name="regstoresfromspecstores 41 2" xfId="30920"/>
    <cellStyle name="regstoresfromspecstores 41 3" xfId="11335"/>
    <cellStyle name="regstoresfromspecstores 42" xfId="30020"/>
    <cellStyle name="regstoresfromspecstores 42 2" xfId="24645"/>
    <cellStyle name="regstoresfromspecstores 42 3" xfId="946"/>
    <cellStyle name="regstoresfromspecstores 43" xfId="3828"/>
    <cellStyle name="regstoresfromspecstores 43 2" xfId="18713"/>
    <cellStyle name="regstoresfromspecstores 43 3" xfId="22465"/>
    <cellStyle name="regstoresfromspecstores 44" xfId="4684"/>
    <cellStyle name="regstoresfromspecstores 44 2" xfId="16112"/>
    <cellStyle name="regstoresfromspecstores 44 3" xfId="19925"/>
    <cellStyle name="regstoresfromspecstores 45" xfId="30685"/>
    <cellStyle name="regstoresfromspecstores 45 2" xfId="36844"/>
    <cellStyle name="regstoresfromspecstores 45 3" xfId="38242"/>
    <cellStyle name="regstoresfromspecstores 46" xfId="41845"/>
    <cellStyle name="regstoresfromspecstores 46 2" xfId="24838"/>
    <cellStyle name="regstoresfromspecstores 46 3" xfId="4490"/>
    <cellStyle name="regstoresfromspecstores 47" xfId="10847"/>
    <cellStyle name="regstoresfromspecstores 47 2" xfId="29754"/>
    <cellStyle name="regstoresfromspecstores 47 3" xfId="1900"/>
    <cellStyle name="regstoresfromspecstores 48" xfId="46085"/>
    <cellStyle name="regstoresfromspecstores 49" xfId="22559"/>
    <cellStyle name="regstoresfromspecstores 5" xfId="30662"/>
    <cellStyle name="regstoresfromspecstores 5 2" xfId="38895"/>
    <cellStyle name="regstoresfromspecstores 5 3" xfId="53152"/>
    <cellStyle name="regstoresfromspecstores 50" xfId="38838"/>
    <cellStyle name="regstoresfromspecstores 6" xfId="42566"/>
    <cellStyle name="regstoresfromspecstores 6 2" xfId="45674"/>
    <cellStyle name="regstoresfromspecstores 6 3" xfId="51857"/>
    <cellStyle name="regstoresfromspecstores 7" xfId="6220"/>
    <cellStyle name="regstoresfromspecstores 7 2" xfId="15623"/>
    <cellStyle name="regstoresfromspecstores 7 3" xfId="47848"/>
    <cellStyle name="regstoresfromspecstores 8" xfId="1599"/>
    <cellStyle name="regstoresfromspecstores 8 2" xfId="37212"/>
    <cellStyle name="regstoresfromspecstores 8 3" xfId="16947"/>
    <cellStyle name="regstoresfromspecstores 9" xfId="5488"/>
    <cellStyle name="regstoresfromspecstores 9 2" xfId="34539"/>
    <cellStyle name="regstoresfromspecstores 9 3" xfId="47433"/>
    <cellStyle name="regstoresfromspecstores_Cash Cost Real vrs. Budget" xfId="3816"/>
    <cellStyle name="Reset  - Modelo7" xfId="49457"/>
    <cellStyle name="reverse" xfId="2030"/>
    <cellStyle name="RevList" xfId="8877"/>
    <cellStyle name="RevList 10" xfId="37248"/>
    <cellStyle name="RevList 10 2" xfId="16321"/>
    <cellStyle name="RevList 10 3" xfId="43278"/>
    <cellStyle name="RevList 11" xfId="24343"/>
    <cellStyle name="RevList 11 2" xfId="1981"/>
    <cellStyle name="RevList 11 3" xfId="40612"/>
    <cellStyle name="RevList 12" xfId="37457"/>
    <cellStyle name="RevList 12 2" xfId="31327"/>
    <cellStyle name="RevList 12 3" xfId="35164"/>
    <cellStyle name="RevList 13" xfId="2164"/>
    <cellStyle name="RevList 14" xfId="29777"/>
    <cellStyle name="RevList 2" xfId="40675"/>
    <cellStyle name="RevList 2 2" xfId="48566"/>
    <cellStyle name="RevList 2 3" xfId="24037"/>
    <cellStyle name="RevList 3" xfId="53233"/>
    <cellStyle name="RevList 3 2" xfId="29221"/>
    <cellStyle name="RevList 3 3" xfId="45012"/>
    <cellStyle name="RevList 4" xfId="47338"/>
    <cellStyle name="RevList 4 2" xfId="26658"/>
    <cellStyle name="RevList 4 3" xfId="6604"/>
    <cellStyle name="RevList 5" xfId="4721"/>
    <cellStyle name="RevList 5 2" xfId="27296"/>
    <cellStyle name="RevList 5 3" xfId="47604"/>
    <cellStyle name="RevList 6" xfId="13043"/>
    <cellStyle name="RevList 6 2" xfId="21171"/>
    <cellStyle name="RevList 6 3" xfId="552"/>
    <cellStyle name="RevList 7" xfId="20646"/>
    <cellStyle name="RevList 7 2" xfId="17773"/>
    <cellStyle name="RevList 7 3" xfId="39510"/>
    <cellStyle name="RevList 8" xfId="46225"/>
    <cellStyle name="RevList 8 2" xfId="38751"/>
    <cellStyle name="RevList 8 3" xfId="19052"/>
    <cellStyle name="RevList 9" xfId="26182"/>
    <cellStyle name="RevList 9 2" xfId="10331"/>
    <cellStyle name="RevList 9 3" xfId="2841"/>
    <cellStyle name="RevList_Cash Cost Real vrs. Budget" xfId="51628"/>
    <cellStyle name="Right Border" xfId="3211"/>
    <cellStyle name="Right Border 2" xfId="52510"/>
    <cellStyle name="Right Border 2 2" xfId="44050"/>
    <cellStyle name="Right Border 2 2 2" xfId="17814"/>
    <cellStyle name="Right Border 2 2 2 2" xfId="35981"/>
    <cellStyle name="Right Border 2 2 2 2 2" xfId="30911"/>
    <cellStyle name="Right Border 2 2 2 2 3" xfId="2111"/>
    <cellStyle name="Right Border 2 2 2 3" xfId="37186"/>
    <cellStyle name="Right Border 2 2 2 4" xfId="44571"/>
    <cellStyle name="Right Border 2 2 3" xfId="3596"/>
    <cellStyle name="Right Border 2 2 3 2" xfId="26170"/>
    <cellStyle name="Right Border 2 2 3 3" xfId="34678"/>
    <cellStyle name="Right Border 2 2 4" xfId="14330"/>
    <cellStyle name="Right Border 2 2 5" xfId="47067"/>
    <cellStyle name="Right Border 2 3" xfId="17710"/>
    <cellStyle name="Right Border 2 3 2" xfId="16746"/>
    <cellStyle name="Right Border 2 3 2 2" xfId="34893"/>
    <cellStyle name="Right Border 2 3 2 3" xfId="24393"/>
    <cellStyle name="Right Border 2 3 3" xfId="7828"/>
    <cellStyle name="Right Border 2 3 4" xfId="19407"/>
    <cellStyle name="Right Border 2 4" xfId="24867"/>
    <cellStyle name="Right Border 2 4 2" xfId="24256"/>
    <cellStyle name="Right Border 2 4 3" xfId="42713"/>
    <cellStyle name="Right Border 2 5" xfId="22601"/>
    <cellStyle name="Right Border 2 6" xfId="38184"/>
    <cellStyle name="Right Border 3" xfId="16593"/>
    <cellStyle name="Right Border 3 2" xfId="13503"/>
    <cellStyle name="Right Border 3 2 2" xfId="26655"/>
    <cellStyle name="Right Border 3 2 2 2" xfId="53016"/>
    <cellStyle name="Right Border 3 2 2 3" xfId="5067"/>
    <cellStyle name="Right Border 3 2 3" xfId="51378"/>
    <cellStyle name="Right Border 3 2 4" xfId="41410"/>
    <cellStyle name="Right Border 3 3" xfId="18344"/>
    <cellStyle name="Right Border 3 3 2" xfId="29431"/>
    <cellStyle name="Right Border 3 3 3" xfId="29419"/>
    <cellStyle name="Right Border 3 4" xfId="35443"/>
    <cellStyle name="Right Border 3 5" xfId="18109"/>
    <cellStyle name="Right Border 4" xfId="19528"/>
    <cellStyle name="Right Border 4 2" xfId="21858"/>
    <cellStyle name="Right Border 4 2 2" xfId="675"/>
    <cellStyle name="Right Border 4 2 3" xfId="46601"/>
    <cellStyle name="Right Border 4 3" xfId="44702"/>
    <cellStyle name="Right Border 4 4" xfId="32935"/>
    <cellStyle name="Right Border 5" xfId="28941"/>
    <cellStyle name="Right Border 5 2" xfId="28863"/>
    <cellStyle name="Right Border 5 3" xfId="37587"/>
    <cellStyle name="Right Border 6" xfId="19709"/>
    <cellStyle name="Right Border 6 2" xfId="32850"/>
    <cellStyle name="Right Border 6 3" xfId="40388"/>
    <cellStyle name="Right Border 7" xfId="42277"/>
    <cellStyle name="Right Border 8" xfId="18"/>
    <cellStyle name="Right Border_Cash Cost Real vrs. Budget" xfId="17907"/>
    <cellStyle name="RISKbigPercent" xfId="27614"/>
    <cellStyle name="RISKblandrEdge" xfId="26497"/>
    <cellStyle name="RISKblandrEdge 2" xfId="34913"/>
    <cellStyle name="RISKblCorner" xfId="39461"/>
    <cellStyle name="RISKblCorner 2" xfId="12785"/>
    <cellStyle name="RISKbottomEdge" xfId="9927"/>
    <cellStyle name="RISKbottomEdge 2" xfId="12306"/>
    <cellStyle name="RISKbottomEdge 3" xfId="44471"/>
    <cellStyle name="RISKbrCorner" xfId="26507"/>
    <cellStyle name="RISKbrCorner 2" xfId="23003"/>
    <cellStyle name="RISKdarkBoxed" xfId="10014"/>
    <cellStyle name="RISKdarkBoxed 2" xfId="1051"/>
    <cellStyle name="RISKdarkBoxed 2 2" xfId="31702"/>
    <cellStyle name="RISKdarkBoxed 2 3" xfId="1382"/>
    <cellStyle name="RISKdarkBoxed 3" xfId="4547"/>
    <cellStyle name="RISKdarkBoxed 3 2" xfId="6855"/>
    <cellStyle name="RISKdarkBoxed 3 2 2" xfId="4498"/>
    <cellStyle name="RISKdarkBoxed 3 3" xfId="5539"/>
    <cellStyle name="RISKdarkBoxed 4" xfId="22317"/>
    <cellStyle name="RISKdarkBoxed 5" xfId="43962"/>
    <cellStyle name="RISKdarkShade" xfId="26702"/>
    <cellStyle name="RISKdbottomEdge" xfId="15924"/>
    <cellStyle name="RISKdrightEdge" xfId="12019"/>
    <cellStyle name="RISKdurationTime" xfId="11042"/>
    <cellStyle name="RISKinNumber" xfId="50519"/>
    <cellStyle name="RISKlandrEdge" xfId="2553"/>
    <cellStyle name="RISKlandrEdge 2" xfId="39336"/>
    <cellStyle name="RISKleftEdge" xfId="47116"/>
    <cellStyle name="RISKleftEdge 2" xfId="22409"/>
    <cellStyle name="RISKlightBoxed" xfId="22315"/>
    <cellStyle name="RISKlightBoxed 2" xfId="7472"/>
    <cellStyle name="RISKlightBoxed 2 2" xfId="26356"/>
    <cellStyle name="RISKlightBoxed 3" xfId="32448"/>
    <cellStyle name="RISKlightBoxed 3 2" xfId="33836"/>
    <cellStyle name="RISKlightBoxed 3 2 2" xfId="12529"/>
    <cellStyle name="RISKlightBoxed 4" xfId="23513"/>
    <cellStyle name="RISKltandbEdge" xfId="48423"/>
    <cellStyle name="RISKltandbEdge 2" xfId="16519"/>
    <cellStyle name="RISKltandbEdge 2 2" xfId="7909"/>
    <cellStyle name="RISKltandbEdge 3" xfId="25129"/>
    <cellStyle name="RISKltandbEdge 3 2" xfId="21726"/>
    <cellStyle name="RISKltandbEdge 3 2 2" xfId="5576"/>
    <cellStyle name="RISKltandbEdge 4" xfId="13475"/>
    <cellStyle name="RISKnormBoxed" xfId="4245"/>
    <cellStyle name="RISKnormBoxed 2" xfId="39129"/>
    <cellStyle name="RISKnormBoxed 2 2" xfId="42968"/>
    <cellStyle name="RISKnormBoxed 3" xfId="31885"/>
    <cellStyle name="RISKnormBoxed 3 2" xfId="33510"/>
    <cellStyle name="RISKnormBoxed 3 2 2" xfId="42597"/>
    <cellStyle name="RISKnormBoxed 4" xfId="39592"/>
    <cellStyle name="RISKnormCenter" xfId="31816"/>
    <cellStyle name="RISKnormHeading" xfId="14055"/>
    <cellStyle name="RISKnormItal" xfId="20283"/>
    <cellStyle name="RISKnormLabel" xfId="34779"/>
    <cellStyle name="RISKnormShade" xfId="51638"/>
    <cellStyle name="RISKnormTitle" xfId="44038"/>
    <cellStyle name="RISKoutNumber" xfId="32745"/>
    <cellStyle name="RISKrightEdge" xfId="34658"/>
    <cellStyle name="RISKrtandbEdge" xfId="3863"/>
    <cellStyle name="RISKrtandbEdge 2" xfId="10544"/>
    <cellStyle name="RISKrtandbEdge 2 2" xfId="20139"/>
    <cellStyle name="RISKrtandbEdge 3" xfId="7091"/>
    <cellStyle name="RISKrtandbEdge 3 2" xfId="24810"/>
    <cellStyle name="RISKrtandbEdge 3 2 2" xfId="42367"/>
    <cellStyle name="RISKrtandbEdge 4" xfId="52172"/>
    <cellStyle name="RISKssTime" xfId="35382"/>
    <cellStyle name="RISKtandbEdge" xfId="13148"/>
    <cellStyle name="RISKtandbEdge 2" xfId="34079"/>
    <cellStyle name="RISKtandbEdge 2 2" xfId="21280"/>
    <cellStyle name="RISKtandbEdge 3" xfId="45834"/>
    <cellStyle name="RISKtandbEdge 3 2" xfId="17992"/>
    <cellStyle name="RISKtandbEdge 3 2 2" xfId="50525"/>
    <cellStyle name="RISKtandbEdge 4" xfId="27915"/>
    <cellStyle name="RISKtlandrEdge" xfId="42593"/>
    <cellStyle name="RISKtlandrEdge 2" xfId="41797"/>
    <cellStyle name="RISKtlandrEdge 2 2" xfId="30455"/>
    <cellStyle name="RISKtlandrEdge 3" xfId="2822"/>
    <cellStyle name="RISKtlandrEdge 3 2" xfId="11634"/>
    <cellStyle name="RISKtlandrEdge 3 2 2" xfId="19050"/>
    <cellStyle name="RISKtlandrEdge 4" xfId="44962"/>
    <cellStyle name="RISKtlCorner" xfId="23287"/>
    <cellStyle name="RISKtlCorner 2" xfId="24477"/>
    <cellStyle name="RISKtlCorner 2 2" xfId="40534"/>
    <cellStyle name="RISKtlCorner 3" xfId="21811"/>
    <cellStyle name="RISKtlCorner 3 2" xfId="34287"/>
    <cellStyle name="RISKtlCorner 3 2 2" xfId="28911"/>
    <cellStyle name="RISKtlCorner 4" xfId="18767"/>
    <cellStyle name="RISKtopEdge" xfId="3778"/>
    <cellStyle name="RISKtopEdge 2" xfId="3724"/>
    <cellStyle name="RISKtopEdge 2 2" xfId="5418"/>
    <cellStyle name="RISKtopEdge 2 3" xfId="13414"/>
    <cellStyle name="RISKtopEdge 3" xfId="52570"/>
    <cellStyle name="RISKtopEdge 3 2" xfId="39428"/>
    <cellStyle name="RISKtopEdge 3 2 2" xfId="42205"/>
    <cellStyle name="RISKtopEdge 3 3" xfId="23223"/>
    <cellStyle name="RISKtopEdge 4" xfId="10036"/>
    <cellStyle name="RISKtopEdge 5" xfId="23648"/>
    <cellStyle name="RISKtrCorner" xfId="20789"/>
    <cellStyle name="RISKtrCorner 2" xfId="40387"/>
    <cellStyle name="RISKtrCorner 2 2" xfId="8820"/>
    <cellStyle name="RISKtrCorner 3" xfId="38246"/>
    <cellStyle name="RISKtrCorner 3 2" xfId="38536"/>
    <cellStyle name="RISKtrCorner 3 2 2" xfId="14430"/>
    <cellStyle name="RISKtrCorner 4" xfId="16733"/>
    <cellStyle name="Rothschild Modeling" xfId="34059"/>
    <cellStyle name="Rothschild Modeling 2" xfId="7769"/>
    <cellStyle name="Rothschild Modeling 3" xfId="21435"/>
    <cellStyle name="ROWHIEGHT1" xfId="21179"/>
    <cellStyle name="RowLabels" xfId="51974"/>
    <cellStyle name="RowLabels 2" xfId="18902"/>
    <cellStyle name="RowLabels 3" xfId="6462"/>
    <cellStyle name="s8" xfId="20821"/>
    <cellStyle name="s8 10" xfId="4808"/>
    <cellStyle name="s8 10 2" xfId="18937"/>
    <cellStyle name="s8 10 3" xfId="39500"/>
    <cellStyle name="s8 11" xfId="49933"/>
    <cellStyle name="s8 11 2" xfId="6945"/>
    <cellStyle name="s8 11 3" xfId="46335"/>
    <cellStyle name="s8 12" xfId="43211"/>
    <cellStyle name="s8 12 2" xfId="24580"/>
    <cellStyle name="s8 12 3" xfId="17678"/>
    <cellStyle name="s8 13" xfId="19846"/>
    <cellStyle name="s8 13 2" xfId="20640"/>
    <cellStyle name="s8 13 3" xfId="44044"/>
    <cellStyle name="s8 14" xfId="46740"/>
    <cellStyle name="s8 14 2" xfId="2874"/>
    <cellStyle name="s8 14 3" xfId="9984"/>
    <cellStyle name="s8 15" xfId="40339"/>
    <cellStyle name="s8 15 2" xfId="31925"/>
    <cellStyle name="s8 15 3" xfId="6403"/>
    <cellStyle name="s8 16" xfId="31679"/>
    <cellStyle name="s8 16 2" xfId="44915"/>
    <cellStyle name="s8 16 3" xfId="6583"/>
    <cellStyle name="s8 17" xfId="25951"/>
    <cellStyle name="s8 17 2" xfId="22887"/>
    <cellStyle name="s8 17 3" xfId="24629"/>
    <cellStyle name="s8 18" xfId="17410"/>
    <cellStyle name="s8 18 2" xfId="28277"/>
    <cellStyle name="s8 18 3" xfId="24436"/>
    <cellStyle name="s8 19" xfId="24599"/>
    <cellStyle name="s8 19 2" xfId="53078"/>
    <cellStyle name="s8 19 3" xfId="17192"/>
    <cellStyle name="s8 2" xfId="53028"/>
    <cellStyle name="s8 2 2" xfId="8886"/>
    <cellStyle name="s8 2 2 2" xfId="52064"/>
    <cellStyle name="s8 2 2 2 2" xfId="37114"/>
    <cellStyle name="s8 2 2 2 3" xfId="5272"/>
    <cellStyle name="s8 2 2 3" xfId="26489"/>
    <cellStyle name="s8 2 2 4" xfId="31828"/>
    <cellStyle name="s8 2 3" xfId="45814"/>
    <cellStyle name="s8 2 3 2" xfId="33260"/>
    <cellStyle name="s8 2 3 3" xfId="9431"/>
    <cellStyle name="s8 2 4" xfId="25196"/>
    <cellStyle name="s8 2 4 2" xfId="29786"/>
    <cellStyle name="s8 2 4 3" xfId="46220"/>
    <cellStyle name="s8 2 5" xfId="39022"/>
    <cellStyle name="s8 2 6" xfId="5586"/>
    <cellStyle name="s8 2 7" xfId="9534"/>
    <cellStyle name="s8 2_Cash Cost Real vrs. Budget" xfId="46856"/>
    <cellStyle name="s8 20" xfId="43560"/>
    <cellStyle name="s8 20 2" xfId="1101"/>
    <cellStyle name="s8 20 3" xfId="2797"/>
    <cellStyle name="s8 21" xfId="45734"/>
    <cellStyle name="s8 21 2" xfId="16953"/>
    <cellStyle name="s8 21 3" xfId="20375"/>
    <cellStyle name="s8 22" xfId="29782"/>
    <cellStyle name="s8 22 2" xfId="29328"/>
    <cellStyle name="s8 22 3" xfId="51621"/>
    <cellStyle name="s8 23" xfId="22093"/>
    <cellStyle name="s8 23 2" xfId="12750"/>
    <cellStyle name="s8 23 3" xfId="22162"/>
    <cellStyle name="s8 24" xfId="24089"/>
    <cellStyle name="s8 24 2" xfId="6481"/>
    <cellStyle name="s8 24 3" xfId="6195"/>
    <cellStyle name="s8 25" xfId="2251"/>
    <cellStyle name="s8 25 2" xfId="22031"/>
    <cellStyle name="s8 25 3" xfId="16838"/>
    <cellStyle name="s8 26" xfId="15670"/>
    <cellStyle name="s8 26 2" xfId="21181"/>
    <cellStyle name="s8 26 3" xfId="42103"/>
    <cellStyle name="s8 27" xfId="52156"/>
    <cellStyle name="s8 27 2" xfId="13076"/>
    <cellStyle name="s8 27 3" xfId="52010"/>
    <cellStyle name="s8 28" xfId="39403"/>
    <cellStyle name="s8 28 2" xfId="46664"/>
    <cellStyle name="s8 28 3" xfId="15973"/>
    <cellStyle name="s8 29" xfId="30671"/>
    <cellStyle name="s8 29 2" xfId="23918"/>
    <cellStyle name="s8 29 3" xfId="46376"/>
    <cellStyle name="s8 3" xfId="19409"/>
    <cellStyle name="s8 3 2" xfId="34299"/>
    <cellStyle name="s8 3 2 2" xfId="28481"/>
    <cellStyle name="s8 3 2 2 2" xfId="28534"/>
    <cellStyle name="s8 3 2 2 3" xfId="22128"/>
    <cellStyle name="s8 3 2 3" xfId="40596"/>
    <cellStyle name="s8 3 2 4" xfId="44336"/>
    <cellStyle name="s8 3 3" xfId="51225"/>
    <cellStyle name="s8 3 3 2" xfId="981"/>
    <cellStyle name="s8 3 3 3" xfId="37800"/>
    <cellStyle name="s8 3 4" xfId="9515"/>
    <cellStyle name="s8 3 4 2" xfId="14778"/>
    <cellStyle name="s8 3 4 3" xfId="16447"/>
    <cellStyle name="s8 3 5" xfId="48667"/>
    <cellStyle name="s8 3 6" xfId="13872"/>
    <cellStyle name="s8 3 7" xfId="7550"/>
    <cellStyle name="s8 3_Cash Cost Real vrs. Budget" xfId="29341"/>
    <cellStyle name="s8 30" xfId="11445"/>
    <cellStyle name="s8 30 2" xfId="47436"/>
    <cellStyle name="s8 30 3" xfId="38364"/>
    <cellStyle name="s8 31" xfId="13509"/>
    <cellStyle name="s8 31 2" xfId="50560"/>
    <cellStyle name="s8 31 3" xfId="27736"/>
    <cellStyle name="s8 32" xfId="14773"/>
    <cellStyle name="s8 32 2" xfId="49212"/>
    <cellStyle name="s8 32 3" xfId="35300"/>
    <cellStyle name="s8 33" xfId="11511"/>
    <cellStyle name="s8 33 2" xfId="41239"/>
    <cellStyle name="s8 33 3" xfId="3626"/>
    <cellStyle name="s8 34" xfId="52878"/>
    <cellStyle name="s8 34 2" xfId="15951"/>
    <cellStyle name="s8 34 3" xfId="7576"/>
    <cellStyle name="s8 35" xfId="47569"/>
    <cellStyle name="s8 35 2" xfId="33892"/>
    <cellStyle name="s8 35 3" xfId="21596"/>
    <cellStyle name="s8 36" xfId="44717"/>
    <cellStyle name="s8 36 2" xfId="9832"/>
    <cellStyle name="s8 36 3" xfId="756"/>
    <cellStyle name="s8 37" xfId="49797"/>
    <cellStyle name="s8 37 2" xfId="27960"/>
    <cellStyle name="s8 37 3" xfId="11855"/>
    <cellStyle name="s8 38" xfId="46812"/>
    <cellStyle name="s8 38 2" xfId="4971"/>
    <cellStyle name="s8 38 3" xfId="49621"/>
    <cellStyle name="s8 39" xfId="32483"/>
    <cellStyle name="s8 39 2" xfId="13305"/>
    <cellStyle name="s8 39 3" xfId="29036"/>
    <cellStyle name="s8 4" xfId="21040"/>
    <cellStyle name="s8 4 2" xfId="19325"/>
    <cellStyle name="s8 4 2 2" xfId="26914"/>
    <cellStyle name="s8 4 2 3" xfId="9015"/>
    <cellStyle name="s8 4 3" xfId="49007"/>
    <cellStyle name="s8 4 3 2" xfId="48952"/>
    <cellStyle name="s8 4 3 3" xfId="6037"/>
    <cellStyle name="s8 4 4" xfId="17720"/>
    <cellStyle name="s8 4 4 2" xfId="39070"/>
    <cellStyle name="s8 4 4 3" xfId="465"/>
    <cellStyle name="s8 4 5" xfId="108"/>
    <cellStyle name="s8 4 6" xfId="1141"/>
    <cellStyle name="s8 4_Cash Cost Real vrs. Budget" xfId="20781"/>
    <cellStyle name="s8 40" xfId="4031"/>
    <cellStyle name="s8 40 2" xfId="33559"/>
    <cellStyle name="s8 40 3" xfId="34103"/>
    <cellStyle name="s8 41" xfId="45854"/>
    <cellStyle name="s8 41 2" xfId="40246"/>
    <cellStyle name="s8 41 3" xfId="32160"/>
    <cellStyle name="s8 42" xfId="12249"/>
    <cellStyle name="s8 42 2" xfId="8111"/>
    <cellStyle name="s8 42 3" xfId="25974"/>
    <cellStyle name="s8 43" xfId="27973"/>
    <cellStyle name="s8 43 2" xfId="6325"/>
    <cellStyle name="s8 43 3" xfId="40498"/>
    <cellStyle name="s8 44" xfId="9994"/>
    <cellStyle name="s8 44 2" xfId="42082"/>
    <cellStyle name="s8 44 3" xfId="42087"/>
    <cellStyle name="s8 45" xfId="14399"/>
    <cellStyle name="s8 45 2" xfId="52940"/>
    <cellStyle name="s8 45 3" xfId="40189"/>
    <cellStyle name="s8 46" xfId="10815"/>
    <cellStyle name="s8 46 2" xfId="25383"/>
    <cellStyle name="s8 46 3" xfId="6204"/>
    <cellStyle name="s8 47" xfId="49766"/>
    <cellStyle name="s8 47 2" xfId="35996"/>
    <cellStyle name="s8 47 3" xfId="40285"/>
    <cellStyle name="s8 48" xfId="42861"/>
    <cellStyle name="s8 48 2" xfId="40841"/>
    <cellStyle name="s8 48 3" xfId="40087"/>
    <cellStyle name="s8 49" xfId="11689"/>
    <cellStyle name="s8 49 2" xfId="19273"/>
    <cellStyle name="s8 49 3" xfId="20969"/>
    <cellStyle name="s8 5" xfId="17055"/>
    <cellStyle name="s8 5 2" xfId="13998"/>
    <cellStyle name="s8 5 2 2" xfId="42810"/>
    <cellStyle name="s8 5 2 3" xfId="47496"/>
    <cellStyle name="s8 5 3" xfId="774"/>
    <cellStyle name="s8 5 4" xfId="24414"/>
    <cellStyle name="s8 50" xfId="645"/>
    <cellStyle name="s8 51" xfId="5255"/>
    <cellStyle name="s8 52" xfId="48227"/>
    <cellStyle name="s8 6" xfId="11733"/>
    <cellStyle name="s8 6 2" xfId="33864"/>
    <cellStyle name="s8 6 3" xfId="37512"/>
    <cellStyle name="s8 7" xfId="27319"/>
    <cellStyle name="s8 7 2" xfId="26438"/>
    <cellStyle name="s8 7 3" xfId="9112"/>
    <cellStyle name="s8 8" xfId="50776"/>
    <cellStyle name="s8 8 2" xfId="16740"/>
    <cellStyle name="s8 8 3" xfId="3559"/>
    <cellStyle name="s8 9" xfId="24424"/>
    <cellStyle name="s8 9 2" xfId="555"/>
    <cellStyle name="s8 9 3" xfId="20568"/>
    <cellStyle name="s8_2009 MAA 100%" xfId="19596"/>
    <cellStyle name="Saldos" xfId="51046"/>
    <cellStyle name="Saldos 2" xfId="25343"/>
    <cellStyle name="Saldos 2 2" xfId="1662"/>
    <cellStyle name="Saldos 2 3" xfId="42807"/>
    <cellStyle name="Saldos 2 4" xfId="22932"/>
    <cellStyle name="Saldos 3" xfId="30784"/>
    <cellStyle name="Saldos 3 2" xfId="38704"/>
    <cellStyle name="Saldos 3 3" xfId="46726"/>
    <cellStyle name="Saldos 3 4" xfId="5189"/>
    <cellStyle name="Saldos 4" xfId="21618"/>
    <cellStyle name="Saldos 4 2" xfId="44747"/>
    <cellStyle name="Saldos 4 3" xfId="12522"/>
    <cellStyle name="Saldos 4 4" xfId="37708"/>
    <cellStyle name="Saldos 5" xfId="7316"/>
    <cellStyle name="Saldos 5 2" xfId="48800"/>
    <cellStyle name="Saldos 5 3" xfId="44686"/>
    <cellStyle name="Saldos 5 4" xfId="15933"/>
    <cellStyle name="Saldos 6" xfId="26760"/>
    <cellStyle name="Saldos 7" xfId="15561"/>
    <cellStyle name="Saldos 8" xfId="9369"/>
    <cellStyle name="Saldos_Cash Cost Real vrs. Budget" xfId="15181"/>
    <cellStyle name="Salida 10" xfId="40172"/>
    <cellStyle name="Salida 10 2" xfId="11363"/>
    <cellStyle name="Salida 10 2 2" xfId="21277"/>
    <cellStyle name="Salida 10 3" xfId="5013"/>
    <cellStyle name="Salida 10 3 2" xfId="18111"/>
    <cellStyle name="Salida 11" xfId="9270"/>
    <cellStyle name="Salida 11 2" xfId="34797"/>
    <cellStyle name="Salida 11 2 2" xfId="9420"/>
    <cellStyle name="Salida 11 3" xfId="48660"/>
    <cellStyle name="Salida 11 4" xfId="37288"/>
    <cellStyle name="Salida 12" xfId="16397"/>
    <cellStyle name="Salida 12 2" xfId="6972"/>
    <cellStyle name="Salida 12 3" xfId="21212"/>
    <cellStyle name="Salida 12 4" xfId="16237"/>
    <cellStyle name="Salida 13" xfId="18050"/>
    <cellStyle name="Salida 13 2" xfId="5901"/>
    <cellStyle name="Salida 13 3" xfId="15969"/>
    <cellStyle name="Salida 14" xfId="40254"/>
    <cellStyle name="Salida 14 2" xfId="52261"/>
    <cellStyle name="Salida 14 3" xfId="15342"/>
    <cellStyle name="Salida 15" xfId="44513"/>
    <cellStyle name="Salida 15 2" xfId="44974"/>
    <cellStyle name="Salida 15 3" xfId="52414"/>
    <cellStyle name="Salida 16" xfId="2737"/>
    <cellStyle name="Salida 16 2" xfId="5427"/>
    <cellStyle name="Salida 16 3" xfId="41312"/>
    <cellStyle name="Salida 17" xfId="29003"/>
    <cellStyle name="Salida 17 2" xfId="48942"/>
    <cellStyle name="Salida 17 3" xfId="24909"/>
    <cellStyle name="Salida 18" xfId="3241"/>
    <cellStyle name="Salida 18 2" xfId="14184"/>
    <cellStyle name="Salida 18 3" xfId="7751"/>
    <cellStyle name="Salida 19" xfId="47104"/>
    <cellStyle name="Salida 19 2" xfId="45000"/>
    <cellStyle name="Salida 19 3" xfId="6042"/>
    <cellStyle name="Salida 2" xfId="41870"/>
    <cellStyle name="Salida 2 10" xfId="20855"/>
    <cellStyle name="Salida 2 10 2" xfId="32705"/>
    <cellStyle name="Salida 2 10 2 2" xfId="11994"/>
    <cellStyle name="Salida 2 10 2 3" xfId="28285"/>
    <cellStyle name="Salida 2 10 3" xfId="6589"/>
    <cellStyle name="Salida 2 10 4" xfId="34338"/>
    <cellStyle name="Salida 2 11" xfId="8226"/>
    <cellStyle name="Salida 2 11 2" xfId="50830"/>
    <cellStyle name="Salida 2 11 2 2" xfId="48793"/>
    <cellStyle name="Salida 2 11 2 3" xfId="22689"/>
    <cellStyle name="Salida 2 11 3" xfId="48153"/>
    <cellStyle name="Salida 2 11 4" xfId="9640"/>
    <cellStyle name="Salida 2 12" xfId="10439"/>
    <cellStyle name="Salida 2 12 2" xfId="51755"/>
    <cellStyle name="Salida 2 12 2 2" xfId="49388"/>
    <cellStyle name="Salida 2 12 2 3" xfId="18462"/>
    <cellStyle name="Salida 2 12 3" xfId="6090"/>
    <cellStyle name="Salida 2 12 4" xfId="50875"/>
    <cellStyle name="Salida 2 13" xfId="8701"/>
    <cellStyle name="Salida 2 13 2" xfId="12065"/>
    <cellStyle name="Salida 2 13 2 2" xfId="48329"/>
    <cellStyle name="Salida 2 13 2 3" xfId="23322"/>
    <cellStyle name="Salida 2 13 3" xfId="40486"/>
    <cellStyle name="Salida 2 13 4" xfId="53169"/>
    <cellStyle name="Salida 2 14" xfId="21127"/>
    <cellStyle name="Salida 2 14 2" xfId="33182"/>
    <cellStyle name="Salida 2 14 2 2" xfId="40373"/>
    <cellStyle name="Salida 2 14 2 3" xfId="27346"/>
    <cellStyle name="Salida 2 14 3" xfId="23453"/>
    <cellStyle name="Salida 2 14 4" xfId="9811"/>
    <cellStyle name="Salida 2 15" xfId="8509"/>
    <cellStyle name="Salida 2 15 2" xfId="30634"/>
    <cellStyle name="Salida 2 15 2 2" xfId="8359"/>
    <cellStyle name="Salida 2 15 2 3" xfId="43147"/>
    <cellStyle name="Salida 2 15 3" xfId="45984"/>
    <cellStyle name="Salida 2 15 4" xfId="3875"/>
    <cellStyle name="Salida 2 16" xfId="35018"/>
    <cellStyle name="Salida 2 16 2" xfId="15757"/>
    <cellStyle name="Salida 2 16 2 2" xfId="110"/>
    <cellStyle name="Salida 2 16 2 3" xfId="25813"/>
    <cellStyle name="Salida 2 16 3" xfId="26959"/>
    <cellStyle name="Salida 2 16 4" xfId="36570"/>
    <cellStyle name="Salida 2 17" xfId="20382"/>
    <cellStyle name="Salida 2 17 2" xfId="40129"/>
    <cellStyle name="Salida 2 17 2 2" xfId="24558"/>
    <cellStyle name="Salida 2 17 2 3" xfId="2733"/>
    <cellStyle name="Salida 2 17 3" xfId="41740"/>
    <cellStyle name="Salida 2 17 4" xfId="44101"/>
    <cellStyle name="Salida 2 18" xfId="7169"/>
    <cellStyle name="Salida 2 18 2" xfId="25249"/>
    <cellStyle name="Salida 2 18 2 2" xfId="39226"/>
    <cellStyle name="Salida 2 18 2 3" xfId="23093"/>
    <cellStyle name="Salida 2 18 3" xfId="40230"/>
    <cellStyle name="Salida 2 18 4" xfId="28923"/>
    <cellStyle name="Salida 2 19" xfId="27150"/>
    <cellStyle name="Salida 2 19 2" xfId="25208"/>
    <cellStyle name="Salida 2 19 2 2" xfId="8119"/>
    <cellStyle name="Salida 2 19 2 3" xfId="20918"/>
    <cellStyle name="Salida 2 19 3" xfId="17926"/>
    <cellStyle name="Salida 2 19 4" xfId="42394"/>
    <cellStyle name="Salida 2 2" xfId="23493"/>
    <cellStyle name="Salida 2 2 10" xfId="38538"/>
    <cellStyle name="Salida 2 2 10 2" xfId="5184"/>
    <cellStyle name="Salida 2 2 10 2 2" xfId="47134"/>
    <cellStyle name="Salida 2 2 10 2 3" xfId="51769"/>
    <cellStyle name="Salida 2 2 10 3" xfId="7799"/>
    <cellStyle name="Salida 2 2 10 4" xfId="6202"/>
    <cellStyle name="Salida 2 2 11" xfId="52336"/>
    <cellStyle name="Salida 2 2 11 2" xfId="22792"/>
    <cellStyle name="Salida 2 2 11 2 2" xfId="19627"/>
    <cellStyle name="Salida 2 2 11 2 3" xfId="16862"/>
    <cellStyle name="Salida 2 2 11 3" xfId="50760"/>
    <cellStyle name="Salida 2 2 11 4" xfId="22386"/>
    <cellStyle name="Salida 2 2 12" xfId="36356"/>
    <cellStyle name="Salida 2 2 12 2" xfId="3570"/>
    <cellStyle name="Salida 2 2 12 2 2" xfId="41321"/>
    <cellStyle name="Salida 2 2 12 2 3" xfId="24551"/>
    <cellStyle name="Salida 2 2 12 3" xfId="51609"/>
    <cellStyle name="Salida 2 2 12 4" xfId="44387"/>
    <cellStyle name="Salida 2 2 13" xfId="7307"/>
    <cellStyle name="Salida 2 2 13 2" xfId="36336"/>
    <cellStyle name="Salida 2 2 13 2 2" xfId="49696"/>
    <cellStyle name="Salida 2 2 13 2 3" xfId="23692"/>
    <cellStyle name="Salida 2 2 13 3" xfId="40651"/>
    <cellStyle name="Salida 2 2 13 4" xfId="22113"/>
    <cellStyle name="Salida 2 2 14" xfId="9532"/>
    <cellStyle name="Salida 2 2 14 2" xfId="51883"/>
    <cellStyle name="Salida 2 2 14 2 2" xfId="23323"/>
    <cellStyle name="Salida 2 2 14 2 3" xfId="17159"/>
    <cellStyle name="Salida 2 2 14 3" xfId="35721"/>
    <cellStyle name="Salida 2 2 14 4" xfId="44573"/>
    <cellStyle name="Salida 2 2 15" xfId="21476"/>
    <cellStyle name="Salida 2 2 15 2" xfId="52202"/>
    <cellStyle name="Salida 2 2 15 2 2" xfId="31619"/>
    <cellStyle name="Salida 2 2 15 2 3" xfId="29137"/>
    <cellStyle name="Salida 2 2 15 3" xfId="19574"/>
    <cellStyle name="Salida 2 2 15 4" xfId="42892"/>
    <cellStyle name="Salida 2 2 16" xfId="38084"/>
    <cellStyle name="Salida 2 2 16 2" xfId="40176"/>
    <cellStyle name="Salida 2 2 16 2 2" xfId="50956"/>
    <cellStyle name="Salida 2 2 16 2 3" xfId="40620"/>
    <cellStyle name="Salida 2 2 16 3" xfId="27894"/>
    <cellStyle name="Salida 2 2 16 4" xfId="16705"/>
    <cellStyle name="Salida 2 2 17" xfId="2318"/>
    <cellStyle name="Salida 2 2 17 2" xfId="11792"/>
    <cellStyle name="Salida 2 2 17 2 2" xfId="32393"/>
    <cellStyle name="Salida 2 2 17 2 3" xfId="27316"/>
    <cellStyle name="Salida 2 2 17 3" xfId="17836"/>
    <cellStyle name="Salida 2 2 17 4" xfId="21810"/>
    <cellStyle name="Salida 2 2 18" xfId="21227"/>
    <cellStyle name="Salida 2 2 18 2" xfId="24639"/>
    <cellStyle name="Salida 2 2 18 2 2" xfId="41932"/>
    <cellStyle name="Salida 2 2 18 2 3" xfId="16992"/>
    <cellStyle name="Salida 2 2 18 3" xfId="17274"/>
    <cellStyle name="Salida 2 2 18 4" xfId="50678"/>
    <cellStyle name="Salida 2 2 19" xfId="35373"/>
    <cellStyle name="Salida 2 2 19 2" xfId="38560"/>
    <cellStyle name="Salida 2 2 19 2 2" xfId="17706"/>
    <cellStyle name="Salida 2 2 19 2 3" xfId="20413"/>
    <cellStyle name="Salida 2 2 19 3" xfId="40888"/>
    <cellStyle name="Salida 2 2 19 4" xfId="41132"/>
    <cellStyle name="Salida 2 2 2" xfId="21079"/>
    <cellStyle name="Salida 2 2 2 2" xfId="46915"/>
    <cellStyle name="Salida 2 2 2 2 2" xfId="51427"/>
    <cellStyle name="Salida 2 2 2 2 3" xfId="9917"/>
    <cellStyle name="Salida 2 2 2 3" xfId="34665"/>
    <cellStyle name="Salida 2 2 2 4" xfId="12487"/>
    <cellStyle name="Salida 2 2 20" xfId="6515"/>
    <cellStyle name="Salida 2 2 20 2" xfId="14514"/>
    <cellStyle name="Salida 2 2 20 2 2" xfId="11394"/>
    <cellStyle name="Salida 2 2 20 2 3" xfId="25969"/>
    <cellStyle name="Salida 2 2 20 3" xfId="8136"/>
    <cellStyle name="Salida 2 2 20 4" xfId="49795"/>
    <cellStyle name="Salida 2 2 21" xfId="48747"/>
    <cellStyle name="Salida 2 2 21 2" xfId="30140"/>
    <cellStyle name="Salida 2 2 21 3" xfId="28826"/>
    <cellStyle name="Salida 2 2 22" xfId="21294"/>
    <cellStyle name="Salida 2 2 23" xfId="15448"/>
    <cellStyle name="Salida 2 2 24" xfId="24643"/>
    <cellStyle name="Salida 2 2 3" xfId="48843"/>
    <cellStyle name="Salida 2 2 3 2" xfId="21024"/>
    <cellStyle name="Salida 2 2 3 2 2" xfId="33121"/>
    <cellStyle name="Salida 2 2 3 2 3" xfId="27188"/>
    <cellStyle name="Salida 2 2 3 3" xfId="46458"/>
    <cellStyle name="Salida 2 2 3 4" xfId="52928"/>
    <cellStyle name="Salida 2 2 4" xfId="13741"/>
    <cellStyle name="Salida 2 2 4 2" xfId="33419"/>
    <cellStyle name="Salida 2 2 4 2 2" xfId="41197"/>
    <cellStyle name="Salida 2 2 4 2 3" xfId="6664"/>
    <cellStyle name="Salida 2 2 4 3" xfId="8364"/>
    <cellStyle name="Salida 2 2 4 4" xfId="33818"/>
    <cellStyle name="Salida 2 2 5" xfId="780"/>
    <cellStyle name="Salida 2 2 5 2" xfId="50901"/>
    <cellStyle name="Salida 2 2 5 2 2" xfId="10903"/>
    <cellStyle name="Salida 2 2 5 2 3" xfId="39996"/>
    <cellStyle name="Salida 2 2 5 3" xfId="11456"/>
    <cellStyle name="Salida 2 2 5 4" xfId="2468"/>
    <cellStyle name="Salida 2 2 6" xfId="13008"/>
    <cellStyle name="Salida 2 2 6 2" xfId="25638"/>
    <cellStyle name="Salida 2 2 6 2 2" xfId="20870"/>
    <cellStyle name="Salida 2 2 6 2 3" xfId="33308"/>
    <cellStyle name="Salida 2 2 6 3" xfId="18981"/>
    <cellStyle name="Salida 2 2 6 4" xfId="41560"/>
    <cellStyle name="Salida 2 2 7" xfId="51856"/>
    <cellStyle name="Salida 2 2 7 2" xfId="49658"/>
    <cellStyle name="Salida 2 2 7 2 2" xfId="8578"/>
    <cellStyle name="Salida 2 2 7 2 3" xfId="25284"/>
    <cellStyle name="Salida 2 2 7 3" xfId="21658"/>
    <cellStyle name="Salida 2 2 7 4" xfId="16772"/>
    <cellStyle name="Salida 2 2 8" xfId="3864"/>
    <cellStyle name="Salida 2 2 8 2" xfId="15478"/>
    <cellStyle name="Salida 2 2 8 2 2" xfId="47252"/>
    <cellStyle name="Salida 2 2 8 2 3" xfId="23851"/>
    <cellStyle name="Salida 2 2 8 3" xfId="1925"/>
    <cellStyle name="Salida 2 2 8 4" xfId="30722"/>
    <cellStyle name="Salida 2 2 9" xfId="23440"/>
    <cellStyle name="Salida 2 2 9 2" xfId="9478"/>
    <cellStyle name="Salida 2 2 9 2 2" xfId="47180"/>
    <cellStyle name="Salida 2 2 9 2 3" xfId="48734"/>
    <cellStyle name="Salida 2 2 9 3" xfId="45947"/>
    <cellStyle name="Salida 2 2 9 4" xfId="12295"/>
    <cellStyle name="Salida 2 20" xfId="19724"/>
    <cellStyle name="Salida 2 20 2" xfId="21939"/>
    <cellStyle name="Salida 2 20 2 2" xfId="9038"/>
    <cellStyle name="Salida 2 20 2 3" xfId="28966"/>
    <cellStyle name="Salida 2 20 3" xfId="28047"/>
    <cellStyle name="Salida 2 20 4" xfId="15361"/>
    <cellStyle name="Salida 2 21" xfId="40965"/>
    <cellStyle name="Salida 2 21 2" xfId="26617"/>
    <cellStyle name="Salida 2 21 2 2" xfId="46146"/>
    <cellStyle name="Salida 2 21 2 3" xfId="51140"/>
    <cellStyle name="Salida 2 21 3" xfId="28015"/>
    <cellStyle name="Salida 2 21 4" xfId="50096"/>
    <cellStyle name="Salida 2 22" xfId="36957"/>
    <cellStyle name="Salida 2 22 2" xfId="23045"/>
    <cellStyle name="Salida 2 22 3" xfId="51844"/>
    <cellStyle name="Salida 2 23" xfId="42125"/>
    <cellStyle name="Salida 2 24" xfId="45496"/>
    <cellStyle name="Salida 2 3" xfId="17005"/>
    <cellStyle name="Salida 2 3 2" xfId="9175"/>
    <cellStyle name="Salida 2 3 2 2" xfId="35730"/>
    <cellStyle name="Salida 2 3 2 3" xfId="34416"/>
    <cellStyle name="Salida 2 3 3" xfId="42148"/>
    <cellStyle name="Salida 2 3 4" xfId="48046"/>
    <cellStyle name="Salida 2 3 5" xfId="17792"/>
    <cellStyle name="Salida 2 4" xfId="25229"/>
    <cellStyle name="Salida 2 4 2" xfId="11941"/>
    <cellStyle name="Salida 2 4 2 2" xfId="12657"/>
    <cellStyle name="Salida 2 4 2 3" xfId="51662"/>
    <cellStyle name="Salida 2 4 3" xfId="16259"/>
    <cellStyle name="Salida 2 4 4" xfId="51081"/>
    <cellStyle name="Salida 2 4 5" xfId="34703"/>
    <cellStyle name="Salida 2 5" xfId="16363"/>
    <cellStyle name="Salida 2 5 2" xfId="6761"/>
    <cellStyle name="Salida 2 5 2 2" xfId="28803"/>
    <cellStyle name="Salida 2 5 2 3" xfId="33179"/>
    <cellStyle name="Salida 2 5 3" xfId="47262"/>
    <cellStyle name="Salida 2 5 4" xfId="22480"/>
    <cellStyle name="Salida 2 5 5" xfId="43247"/>
    <cellStyle name="Salida 2 6" xfId="29981"/>
    <cellStyle name="Salida 2 6 2" xfId="889"/>
    <cellStyle name="Salida 2 6 2 2" xfId="36659"/>
    <cellStyle name="Salida 2 6 2 3" xfId="492"/>
    <cellStyle name="Salida 2 6 3" xfId="5267"/>
    <cellStyle name="Salida 2 6 4" xfId="6971"/>
    <cellStyle name="Salida 2 6 5" xfId="9542"/>
    <cellStyle name="Salida 2 7" xfId="17449"/>
    <cellStyle name="Salida 2 7 2" xfId="52911"/>
    <cellStyle name="Salida 2 7 2 2" xfId="48191"/>
    <cellStyle name="Salida 2 7 2 3" xfId="50278"/>
    <cellStyle name="Salida 2 7 3" xfId="27062"/>
    <cellStyle name="Salida 2 7 4" xfId="40517"/>
    <cellStyle name="Salida 2 7 5" xfId="21798"/>
    <cellStyle name="Salida 2 8" xfId="31458"/>
    <cellStyle name="Salida 2 8 2" xfId="52756"/>
    <cellStyle name="Salida 2 8 2 2" xfId="52474"/>
    <cellStyle name="Salida 2 8 2 3" xfId="35479"/>
    <cellStyle name="Salida 2 8 3" xfId="16500"/>
    <cellStyle name="Salida 2 8 4" xfId="40641"/>
    <cellStyle name="Salida 2 8 5" xfId="49714"/>
    <cellStyle name="Salida 2 9" xfId="50156"/>
    <cellStyle name="Salida 2 9 2" xfId="51531"/>
    <cellStyle name="Salida 2 9 2 2" xfId="16472"/>
    <cellStyle name="Salida 2 9 2 3" xfId="43437"/>
    <cellStyle name="Salida 2 9 3" xfId="46354"/>
    <cellStyle name="Salida 2 9 4" xfId="14268"/>
    <cellStyle name="Salida 2 9 5" xfId="23760"/>
    <cellStyle name="Salida 2_Penasquito - Sulphide" xfId="6737"/>
    <cellStyle name="Salida 20" xfId="50849"/>
    <cellStyle name="Salida 20 2" xfId="45986"/>
    <cellStyle name="Salida 20 3" xfId="44414"/>
    <cellStyle name="Salida 21" xfId="45772"/>
    <cellStyle name="Salida 21 2" xfId="1237"/>
    <cellStyle name="Salida 21 3" xfId="29240"/>
    <cellStyle name="Salida 22" xfId="40532"/>
    <cellStyle name="Salida 22 2" xfId="6248"/>
    <cellStyle name="Salida 22 3" xfId="24882"/>
    <cellStyle name="Salida 23" xfId="42688"/>
    <cellStyle name="Salida 23 2" xfId="44555"/>
    <cellStyle name="Salida 23 3" xfId="51841"/>
    <cellStyle name="Salida 24" xfId="31301"/>
    <cellStyle name="Salida 24 2" xfId="18779"/>
    <cellStyle name="Salida 24 3" xfId="37913"/>
    <cellStyle name="Salida 25" xfId="18762"/>
    <cellStyle name="Salida 25 2" xfId="3607"/>
    <cellStyle name="Salida 25 3" xfId="1057"/>
    <cellStyle name="Salida 26" xfId="33726"/>
    <cellStyle name="Salida 26 2" xfId="12902"/>
    <cellStyle name="Salida 26 3" xfId="37249"/>
    <cellStyle name="Salida 27" xfId="5904"/>
    <cellStyle name="Salida 27 2" xfId="42801"/>
    <cellStyle name="Salida 27 3" xfId="29260"/>
    <cellStyle name="Salida 28" xfId="24422"/>
    <cellStyle name="Salida 28 2" xfId="39259"/>
    <cellStyle name="Salida 28 3" xfId="19951"/>
    <cellStyle name="Salida 29" xfId="46108"/>
    <cellStyle name="Salida 29 2" xfId="32108"/>
    <cellStyle name="Salida 29 3" xfId="52359"/>
    <cellStyle name="Salida 3" xfId="42362"/>
    <cellStyle name="Salida 3 10" xfId="25600"/>
    <cellStyle name="Salida 3 10 2" xfId="9355"/>
    <cellStyle name="Salida 3 10 2 2" xfId="21564"/>
    <cellStyle name="Salida 3 10 2 3" xfId="41545"/>
    <cellStyle name="Salida 3 10 3" xfId="622"/>
    <cellStyle name="Salida 3 10 4" xfId="32143"/>
    <cellStyle name="Salida 3 11" xfId="19892"/>
    <cellStyle name="Salida 3 11 2" xfId="1611"/>
    <cellStyle name="Salida 3 11 2 2" xfId="34480"/>
    <cellStyle name="Salida 3 11 2 3" xfId="50957"/>
    <cellStyle name="Salida 3 11 3" xfId="31920"/>
    <cellStyle name="Salida 3 11 4" xfId="1210"/>
    <cellStyle name="Salida 3 12" xfId="40106"/>
    <cellStyle name="Salida 3 12 2" xfId="962"/>
    <cellStyle name="Salida 3 12 2 2" xfId="20557"/>
    <cellStyle name="Salida 3 12 2 3" xfId="27470"/>
    <cellStyle name="Salida 3 12 3" xfId="38090"/>
    <cellStyle name="Salida 3 12 4" xfId="36993"/>
    <cellStyle name="Salida 3 13" xfId="2944"/>
    <cellStyle name="Salida 3 13 2" xfId="7698"/>
    <cellStyle name="Salida 3 13 2 2" xfId="10739"/>
    <cellStyle name="Salida 3 13 2 3" xfId="1941"/>
    <cellStyle name="Salida 3 13 3" xfId="15293"/>
    <cellStyle name="Salida 3 13 4" xfId="22445"/>
    <cellStyle name="Salida 3 14" xfId="20461"/>
    <cellStyle name="Salida 3 14 2" xfId="52776"/>
    <cellStyle name="Salida 3 14 2 2" xfId="8201"/>
    <cellStyle name="Salida 3 14 2 3" xfId="30240"/>
    <cellStyle name="Salida 3 14 3" xfId="35943"/>
    <cellStyle name="Salida 3 14 4" xfId="44975"/>
    <cellStyle name="Salida 3 15" xfId="45922"/>
    <cellStyle name="Salida 3 15 2" xfId="46275"/>
    <cellStyle name="Salida 3 15 2 2" xfId="1984"/>
    <cellStyle name="Salida 3 15 2 3" xfId="35976"/>
    <cellStyle name="Salida 3 15 3" xfId="8755"/>
    <cellStyle name="Salida 3 15 4" xfId="4917"/>
    <cellStyle name="Salida 3 16" xfId="25499"/>
    <cellStyle name="Salida 3 16 2" xfId="17243"/>
    <cellStyle name="Salida 3 16 2 2" xfId="36047"/>
    <cellStyle name="Salida 3 16 2 3" xfId="8587"/>
    <cellStyle name="Salida 3 16 3" xfId="1261"/>
    <cellStyle name="Salida 3 16 4" xfId="11503"/>
    <cellStyle name="Salida 3 17" xfId="29794"/>
    <cellStyle name="Salida 3 17 2" xfId="12685"/>
    <cellStyle name="Salida 3 17 2 2" xfId="26127"/>
    <cellStyle name="Salida 3 17 2 3" xfId="9160"/>
    <cellStyle name="Salida 3 17 3" xfId="22268"/>
    <cellStyle name="Salida 3 17 4" xfId="50046"/>
    <cellStyle name="Salida 3 18" xfId="11372"/>
    <cellStyle name="Salida 3 18 2" xfId="22668"/>
    <cellStyle name="Salida 3 18 2 2" xfId="32237"/>
    <cellStyle name="Salida 3 18 2 3" xfId="29005"/>
    <cellStyle name="Salida 3 18 3" xfId="46151"/>
    <cellStyle name="Salida 3 18 4" xfId="35803"/>
    <cellStyle name="Salida 3 19" xfId="40034"/>
    <cellStyle name="Salida 3 19 2" xfId="22132"/>
    <cellStyle name="Salida 3 19 2 2" xfId="8882"/>
    <cellStyle name="Salida 3 19 2 3" xfId="25114"/>
    <cellStyle name="Salida 3 19 3" xfId="18398"/>
    <cellStyle name="Salida 3 19 4" xfId="39201"/>
    <cellStyle name="Salida 3 2" xfId="25057"/>
    <cellStyle name="Salida 3 2 2" xfId="13698"/>
    <cellStyle name="Salida 3 2 2 2" xfId="42848"/>
    <cellStyle name="Salida 3 2 2 3" xfId="47798"/>
    <cellStyle name="Salida 3 2 3" xfId="34308"/>
    <cellStyle name="Salida 3 2 4" xfId="41289"/>
    <cellStyle name="Salida 3 20" xfId="47288"/>
    <cellStyle name="Salida 3 20 2" xfId="12096"/>
    <cellStyle name="Salida 3 20 2 2" xfId="42738"/>
    <cellStyle name="Salida 3 20 2 3" xfId="8951"/>
    <cellStyle name="Salida 3 20 3" xfId="26579"/>
    <cellStyle name="Salida 3 20 4" xfId="31612"/>
    <cellStyle name="Salida 3 21" xfId="39981"/>
    <cellStyle name="Salida 3 21 2" xfId="43685"/>
    <cellStyle name="Salida 3 21 3" xfId="12655"/>
    <cellStyle name="Salida 3 22" xfId="4423"/>
    <cellStyle name="Salida 3 23" xfId="40406"/>
    <cellStyle name="Salida 3 24" xfId="49671"/>
    <cellStyle name="Salida 3 3" xfId="46051"/>
    <cellStyle name="Salida 3 3 2" xfId="50530"/>
    <cellStyle name="Salida 3 3 2 2" xfId="38731"/>
    <cellStyle name="Salida 3 3 2 3" xfId="936"/>
    <cellStyle name="Salida 3 3 3" xfId="44709"/>
    <cellStyle name="Salida 3 3 4" xfId="48413"/>
    <cellStyle name="Salida 3 4" xfId="44334"/>
    <cellStyle name="Salida 3 4 2" xfId="48419"/>
    <cellStyle name="Salida 3 4 2 2" xfId="8386"/>
    <cellStyle name="Salida 3 4 2 3" xfId="12742"/>
    <cellStyle name="Salida 3 4 3" xfId="44723"/>
    <cellStyle name="Salida 3 4 4" xfId="3040"/>
    <cellStyle name="Salida 3 5" xfId="25597"/>
    <cellStyle name="Salida 3 5 2" xfId="12982"/>
    <cellStyle name="Salida 3 5 2 2" xfId="15475"/>
    <cellStyle name="Salida 3 5 2 3" xfId="6688"/>
    <cellStyle name="Salida 3 5 3" xfId="24960"/>
    <cellStyle name="Salida 3 5 4" xfId="37264"/>
    <cellStyle name="Salida 3 6" xfId="31477"/>
    <cellStyle name="Salida 3 6 2" xfId="36973"/>
    <cellStyle name="Salida 3 6 2 2" xfId="32844"/>
    <cellStyle name="Salida 3 6 2 3" xfId="7320"/>
    <cellStyle name="Salida 3 6 3" xfId="9770"/>
    <cellStyle name="Salida 3 6 4" xfId="18720"/>
    <cellStyle name="Salida 3 7" xfId="16485"/>
    <cellStyle name="Salida 3 7 2" xfId="33893"/>
    <cellStyle name="Salida 3 7 2 2" xfId="13682"/>
    <cellStyle name="Salida 3 7 2 3" xfId="32839"/>
    <cellStyle name="Salida 3 7 3" xfId="5242"/>
    <cellStyle name="Salida 3 7 4" xfId="1807"/>
    <cellStyle name="Salida 3 8" xfId="52178"/>
    <cellStyle name="Salida 3 8 2" xfId="39926"/>
    <cellStyle name="Salida 3 8 2 2" xfId="8340"/>
    <cellStyle name="Salida 3 8 2 3" xfId="12745"/>
    <cellStyle name="Salida 3 8 3" xfId="15729"/>
    <cellStyle name="Salida 3 8 4" xfId="5403"/>
    <cellStyle name="Salida 3 9" xfId="41475"/>
    <cellStyle name="Salida 3 9 2" xfId="4527"/>
    <cellStyle name="Salida 3 9 2 2" xfId="3538"/>
    <cellStyle name="Salida 3 9 2 3" xfId="48335"/>
    <cellStyle name="Salida 3 9 3" xfId="22233"/>
    <cellStyle name="Salida 3 9 4" xfId="13376"/>
    <cellStyle name="Salida 30" xfId="52030"/>
    <cellStyle name="Salida 30 2" xfId="24464"/>
    <cellStyle name="Salida 30 3" xfId="26680"/>
    <cellStyle name="Salida 31" xfId="20547"/>
    <cellStyle name="Salida 31 2" xfId="15926"/>
    <cellStyle name="Salida 31 3" xfId="9909"/>
    <cellStyle name="Salida 32" xfId="21721"/>
    <cellStyle name="Salida 32 2" xfId="38942"/>
    <cellStyle name="Salida 32 3" xfId="36679"/>
    <cellStyle name="Salida 33" xfId="27255"/>
    <cellStyle name="Salida 33 2" xfId="39281"/>
    <cellStyle name="Salida 33 3" xfId="43911"/>
    <cellStyle name="Salida 34" xfId="26183"/>
    <cellStyle name="Salida 34 2" xfId="20475"/>
    <cellStyle name="Salida 34 3" xfId="21415"/>
    <cellStyle name="Salida 35" xfId="47895"/>
    <cellStyle name="Salida 35 2" xfId="15056"/>
    <cellStyle name="Salida 35 3" xfId="21546"/>
    <cellStyle name="Salida 36" xfId="18252"/>
    <cellStyle name="Salida 36 2" xfId="24786"/>
    <cellStyle name="Salida 36 3" xfId="30605"/>
    <cellStyle name="Salida 37" xfId="41234"/>
    <cellStyle name="Salida 37 2" xfId="51521"/>
    <cellStyle name="Salida 37 3" xfId="7544"/>
    <cellStyle name="Salida 38" xfId="2127"/>
    <cellStyle name="Salida 38 2" xfId="33140"/>
    <cellStyle name="Salida 38 3" xfId="35552"/>
    <cellStyle name="Salida 39" xfId="40007"/>
    <cellStyle name="Salida 39 2" xfId="42114"/>
    <cellStyle name="Salida 39 3" xfId="8495"/>
    <cellStyle name="Salida 4" xfId="14028"/>
    <cellStyle name="Salida 4 2" xfId="18815"/>
    <cellStyle name="Salida 4 2 2" xfId="23859"/>
    <cellStyle name="Salida 4 2 3" xfId="52544"/>
    <cellStyle name="Salida 4 3" xfId="16606"/>
    <cellStyle name="Salida 4 4" xfId="7261"/>
    <cellStyle name="Salida 4 5" xfId="15945"/>
    <cellStyle name="Salida 40" xfId="17936"/>
    <cellStyle name="Salida 40 2" xfId="9479"/>
    <cellStyle name="Salida 40 3" xfId="39736"/>
    <cellStyle name="Salida 41" xfId="9630"/>
    <cellStyle name="Salida 41 2" xfId="49985"/>
    <cellStyle name="Salida 41 3" xfId="15798"/>
    <cellStyle name="Salida 42" xfId="15036"/>
    <cellStyle name="Salida 42 2" xfId="994"/>
    <cellStyle name="Salida 42 3" xfId="6241"/>
    <cellStyle name="Salida 43" xfId="36856"/>
    <cellStyle name="Salida 43 2" xfId="1664"/>
    <cellStyle name="Salida 43 3" xfId="35547"/>
    <cellStyle name="Salida 44" xfId="41900"/>
    <cellStyle name="Salida 44 2" xfId="33227"/>
    <cellStyle name="Salida 44 3" xfId="8524"/>
    <cellStyle name="Salida 45" xfId="39583"/>
    <cellStyle name="Salida 45 2" xfId="8354"/>
    <cellStyle name="Salida 45 3" xfId="3114"/>
    <cellStyle name="Salida 46" xfId="31021"/>
    <cellStyle name="Salida 46 2" xfId="27690"/>
    <cellStyle name="Salida 46 3" xfId="9522"/>
    <cellStyle name="Salida 47" xfId="49030"/>
    <cellStyle name="Salida 47 2" xfId="5123"/>
    <cellStyle name="Salida 47 3" xfId="41506"/>
    <cellStyle name="Salida 48" xfId="5064"/>
    <cellStyle name="Salida 5" xfId="7716"/>
    <cellStyle name="Salida 5 2" xfId="40043"/>
    <cellStyle name="Salida 5 2 2" xfId="17583"/>
    <cellStyle name="Salida 5 2 3" xfId="2653"/>
    <cellStyle name="Salida 5 3" xfId="10871"/>
    <cellStyle name="Salida 5 4" xfId="28420"/>
    <cellStyle name="Salida 5 5" xfId="7407"/>
    <cellStyle name="Salida 6" xfId="12232"/>
    <cellStyle name="Salida 6 2" xfId="13230"/>
    <cellStyle name="Salida 6 2 2" xfId="34002"/>
    <cellStyle name="Salida 6 2 3" xfId="4339"/>
    <cellStyle name="Salida 6 2 4" xfId="31274"/>
    <cellStyle name="Salida 6 3" xfId="31422"/>
    <cellStyle name="Salida 6 3 2" xfId="3503"/>
    <cellStyle name="Salida 6 4" xfId="2381"/>
    <cellStyle name="Salida 7" xfId="5892"/>
    <cellStyle name="Salida 7 2" xfId="25159"/>
    <cellStyle name="Salida 7 2 2" xfId="3376"/>
    <cellStyle name="Salida 7 3" xfId="11063"/>
    <cellStyle name="Salida 7 3 2" xfId="23695"/>
    <cellStyle name="Salida 8" xfId="30175"/>
    <cellStyle name="Salida 8 2" xfId="39337"/>
    <cellStyle name="Salida 8 2 2" xfId="23107"/>
    <cellStyle name="Salida 8 3" xfId="34195"/>
    <cellStyle name="Salida 8 3 2" xfId="51437"/>
    <cellStyle name="Salida 9" xfId="44131"/>
    <cellStyle name="Salida 9 2" xfId="23479"/>
    <cellStyle name="Salida 9 2 2" xfId="13875"/>
    <cellStyle name="Salida 9 3" xfId="20853"/>
    <cellStyle name="Salida 9 3 2" xfId="23873"/>
    <cellStyle name="SAPBEXaggData" xfId="32270"/>
    <cellStyle name="SAPBEXaggData 2" xfId="8057"/>
    <cellStyle name="SAPBEXaggData 2 2" xfId="6173"/>
    <cellStyle name="SAPBEXaggData 3" xfId="14370"/>
    <cellStyle name="SAPBEXaggData 3 2" xfId="48685"/>
    <cellStyle name="SAPBEXaggData 3 2 2" xfId="43845"/>
    <cellStyle name="SAPBEXaggData 3 3" xfId="36929"/>
    <cellStyle name="SAPBEXaggData 4" xfId="8122"/>
    <cellStyle name="SAPBEXaggItem" xfId="27021"/>
    <cellStyle name="SAPBEXaggItem 2" xfId="42515"/>
    <cellStyle name="SAPBEXaggItem 2 2" xfId="9450"/>
    <cellStyle name="SAPBEXaggItem 3" xfId="9493"/>
    <cellStyle name="SAPBEXaggItem 3 2" xfId="28623"/>
    <cellStyle name="SAPBEXaggItem 3 2 2" xfId="31426"/>
    <cellStyle name="SAPBEXaggItem 3 3" xfId="28601"/>
    <cellStyle name="SAPBEXchaText" xfId="22565"/>
    <cellStyle name="SAPBEXHLevel1" xfId="18950"/>
    <cellStyle name="SAPBEXHLevel1 2" xfId="41716"/>
    <cellStyle name="SAPBEXHLevel1 2 2" xfId="45687"/>
    <cellStyle name="SAPBEXHLevel1 3" xfId="39741"/>
    <cellStyle name="SAPBEXHLevel1 3 2" xfId="13573"/>
    <cellStyle name="SAPBEXHLevel1 3 2 2" xfId="23934"/>
    <cellStyle name="SAPBEXHLevel1 3 3" xfId="873"/>
    <cellStyle name="SAPBEXHLevel1 4" xfId="11569"/>
    <cellStyle name="SAPBEXHLevel2" xfId="22579"/>
    <cellStyle name="SAPBEXHLevel2 2" xfId="37608"/>
    <cellStyle name="SAPBEXHLevel2 2 2" xfId="37160"/>
    <cellStyle name="SAPBEXHLevel2 3" xfId="3441"/>
    <cellStyle name="SAPBEXHLevel2 3 2" xfId="43615"/>
    <cellStyle name="SAPBEXHLevel2 3 2 2" xfId="44393"/>
    <cellStyle name="SAPBEXHLevel2 3 3" xfId="27590"/>
    <cellStyle name="SAPBEXHLevel2 4" xfId="13116"/>
    <cellStyle name="SAPBEXstdData" xfId="16990"/>
    <cellStyle name="SAPBEXstdData 2" xfId="7284"/>
    <cellStyle name="SAPBEXstdData 2 2" xfId="42097"/>
    <cellStyle name="SAPBEXstdData 3" xfId="4761"/>
    <cellStyle name="SAPBEXstdData 3 2" xfId="394"/>
    <cellStyle name="SAPBEXstdData 3 2 2" xfId="14377"/>
    <cellStyle name="SAPBEXstdData 3 3" xfId="6599"/>
    <cellStyle name="SAPBEXstdData 4" xfId="28323"/>
    <cellStyle name="SAPBEXstdItem" xfId="50029"/>
    <cellStyle name="SAPBEXstdItem 2" xfId="39577"/>
    <cellStyle name="SAPBEXstdItem 2 2" xfId="14820"/>
    <cellStyle name="SAPBEXstdItem 2 2 2" xfId="38167"/>
    <cellStyle name="SAPBEXstdItem 2 3" xfId="23841"/>
    <cellStyle name="SAPBEXstdItem 2 3 2" xfId="26926"/>
    <cellStyle name="SAPBEXstdItem 2 3 2 2" xfId="581"/>
    <cellStyle name="SAPBEXstdItem 2 3 3" xfId="50889"/>
    <cellStyle name="SAPBEXstdItem 3" xfId="8807"/>
    <cellStyle name="SAPBEXstdItem 3 2" xfId="51504"/>
    <cellStyle name="SAPBEXstdItem 3 2 2" xfId="18293"/>
    <cellStyle name="SAPBEXstdItem 3 2 2 2" xfId="34864"/>
    <cellStyle name="SAPBEXstdItem 4" xfId="28783"/>
    <cellStyle name="SAPBEXstdItem 4 2" xfId="8851"/>
    <cellStyle name="SAPBEXstdItem 4 2 2" xfId="12706"/>
    <cellStyle name="SAPBEXstdItem 5" xfId="37285"/>
    <cellStyle name="SAPBEXstdItemX" xfId="16093"/>
    <cellStyle name="SAPBEXstdItemX 2" xfId="23"/>
    <cellStyle name="SAPBEXstdItemX 2 2" xfId="7923"/>
    <cellStyle name="SAPBEXstdItemX 3" xfId="27748"/>
    <cellStyle name="SAPBEXstdItemX 3 2" xfId="41014"/>
    <cellStyle name="SAPBEXstdItemX 3 2 2" xfId="49654"/>
    <cellStyle name="SAPBEXstdItemX 3 3" xfId="9044"/>
    <cellStyle name="SDEntry" xfId="26919"/>
    <cellStyle name="SDEntry 2" xfId="20305"/>
    <cellStyle name="SDEntry 2 2" xfId="42865"/>
    <cellStyle name="SDEntry 2 3" xfId="29967"/>
    <cellStyle name="SDEntry 3" xfId="10041"/>
    <cellStyle name="SDEntry 4" xfId="45978"/>
    <cellStyle name="Section" xfId="324"/>
    <cellStyle name="Section SUB-SUBHeading" xfId="24850"/>
    <cellStyle name="Separador de milhares [0]_PLDT" xfId="47200"/>
    <cellStyle name="Separador de milhares_ORC0996" xfId="38632"/>
    <cellStyle name="SeparatorBar" xfId="45846"/>
    <cellStyle name="SeparatorBar 10" xfId="43898"/>
    <cellStyle name="SeparatorBar 10 2" xfId="6595"/>
    <cellStyle name="SeparatorBar 10 3" xfId="21852"/>
    <cellStyle name="SeparatorBar 11" xfId="42528"/>
    <cellStyle name="SeparatorBar 11 2" xfId="27129"/>
    <cellStyle name="SeparatorBar 11 3" xfId="22575"/>
    <cellStyle name="SeparatorBar 12" xfId="12557"/>
    <cellStyle name="SeparatorBar 12 2" xfId="47025"/>
    <cellStyle name="SeparatorBar 12 3" xfId="21871"/>
    <cellStyle name="SeparatorBar 13" xfId="33993"/>
    <cellStyle name="SeparatorBar 13 2" xfId="2298"/>
    <cellStyle name="SeparatorBar 13 3" xfId="11076"/>
    <cellStyle name="SeparatorBar 14" xfId="13488"/>
    <cellStyle name="SeparatorBar 14 2" xfId="25083"/>
    <cellStyle name="SeparatorBar 14 3" xfId="30568"/>
    <cellStyle name="SeparatorBar 15" xfId="32290"/>
    <cellStyle name="SeparatorBar 15 2" xfId="42257"/>
    <cellStyle name="SeparatorBar 15 3" xfId="48935"/>
    <cellStyle name="SeparatorBar 16" xfId="52296"/>
    <cellStyle name="SeparatorBar 16 2" xfId="53092"/>
    <cellStyle name="SeparatorBar 16 3" xfId="16133"/>
    <cellStyle name="SeparatorBar 17" xfId="39810"/>
    <cellStyle name="SeparatorBar 17 2" xfId="31394"/>
    <cellStyle name="SeparatorBar 17 3" xfId="50410"/>
    <cellStyle name="SeparatorBar 18" xfId="37989"/>
    <cellStyle name="SeparatorBar 18 2" xfId="49898"/>
    <cellStyle name="SeparatorBar 18 3" xfId="9526"/>
    <cellStyle name="SeparatorBar 19" xfId="41880"/>
    <cellStyle name="SeparatorBar 19 2" xfId="38187"/>
    <cellStyle name="SeparatorBar 19 3" xfId="42360"/>
    <cellStyle name="SeparatorBar 2" xfId="49552"/>
    <cellStyle name="SeparatorBar 2 10" xfId="25862"/>
    <cellStyle name="SeparatorBar 2 10 2" xfId="43848"/>
    <cellStyle name="SeparatorBar 2 10 3" xfId="29988"/>
    <cellStyle name="SeparatorBar 2 11" xfId="13901"/>
    <cellStyle name="SeparatorBar 2 11 2" xfId="6627"/>
    <cellStyle name="SeparatorBar 2 11 3" xfId="49132"/>
    <cellStyle name="SeparatorBar 2 12" xfId="15718"/>
    <cellStyle name="SeparatorBar 2 12 2" xfId="43928"/>
    <cellStyle name="SeparatorBar 2 12 3" xfId="27993"/>
    <cellStyle name="SeparatorBar 2 13" xfId="31300"/>
    <cellStyle name="SeparatorBar 2 13 2" xfId="49518"/>
    <cellStyle name="SeparatorBar 2 13 3" xfId="20127"/>
    <cellStyle name="SeparatorBar 2 14" xfId="45861"/>
    <cellStyle name="SeparatorBar 2 14 2" xfId="7931"/>
    <cellStyle name="SeparatorBar 2 14 3" xfId="26641"/>
    <cellStyle name="SeparatorBar 2 15" xfId="35079"/>
    <cellStyle name="SeparatorBar 2 15 2" xfId="53224"/>
    <cellStyle name="SeparatorBar 2 15 3" xfId="43297"/>
    <cellStyle name="SeparatorBar 2 16" xfId="44020"/>
    <cellStyle name="SeparatorBar 2 16 2" xfId="16721"/>
    <cellStyle name="SeparatorBar 2 16 3" xfId="44332"/>
    <cellStyle name="SeparatorBar 2 17" xfId="25073"/>
    <cellStyle name="SeparatorBar 2 17 2" xfId="29044"/>
    <cellStyle name="SeparatorBar 2 17 3" xfId="17727"/>
    <cellStyle name="SeparatorBar 2 18" xfId="32045"/>
    <cellStyle name="SeparatorBar 2 18 2" xfId="40407"/>
    <cellStyle name="SeparatorBar 2 18 3" xfId="40098"/>
    <cellStyle name="SeparatorBar 2 19" xfId="26640"/>
    <cellStyle name="SeparatorBar 2 19 2" xfId="46104"/>
    <cellStyle name="SeparatorBar 2 19 3" xfId="25222"/>
    <cellStyle name="SeparatorBar 2 2" xfId="37321"/>
    <cellStyle name="SeparatorBar 2 2 2" xfId="31371"/>
    <cellStyle name="SeparatorBar 2 2 2 2" xfId="45959"/>
    <cellStyle name="SeparatorBar 2 2 2 3" xfId="27905"/>
    <cellStyle name="SeparatorBar 2 2 3" xfId="44881"/>
    <cellStyle name="SeparatorBar 2 2 4" xfId="46949"/>
    <cellStyle name="SeparatorBar 2 20" xfId="36276"/>
    <cellStyle name="SeparatorBar 2 20 2" xfId="9968"/>
    <cellStyle name="SeparatorBar 2 20 3" xfId="2604"/>
    <cellStyle name="SeparatorBar 2 21" xfId="27661"/>
    <cellStyle name="SeparatorBar 2 21 2" xfId="14308"/>
    <cellStyle name="SeparatorBar 2 21 3" xfId="8001"/>
    <cellStyle name="SeparatorBar 2 22" xfId="48125"/>
    <cellStyle name="SeparatorBar 2 22 2" xfId="24059"/>
    <cellStyle name="SeparatorBar 2 22 3" xfId="16902"/>
    <cellStyle name="SeparatorBar 2 23" xfId="5158"/>
    <cellStyle name="SeparatorBar 2 23 2" xfId="6846"/>
    <cellStyle name="SeparatorBar 2 23 3" xfId="53259"/>
    <cellStyle name="SeparatorBar 2 24" xfId="16809"/>
    <cellStyle name="SeparatorBar 2 24 2" xfId="51543"/>
    <cellStyle name="SeparatorBar 2 24 3" xfId="18917"/>
    <cellStyle name="SeparatorBar 2 25" xfId="40914"/>
    <cellStyle name="SeparatorBar 2 25 2" xfId="42130"/>
    <cellStyle name="SeparatorBar 2 25 3" xfId="896"/>
    <cellStyle name="SeparatorBar 2 26" xfId="37065"/>
    <cellStyle name="SeparatorBar 2 26 2" xfId="50323"/>
    <cellStyle name="SeparatorBar 2 26 3" xfId="50244"/>
    <cellStyle name="SeparatorBar 2 27" xfId="20092"/>
    <cellStyle name="SeparatorBar 2 27 2" xfId="12634"/>
    <cellStyle name="SeparatorBar 2 27 3" xfId="41395"/>
    <cellStyle name="SeparatorBar 2 28" xfId="47794"/>
    <cellStyle name="SeparatorBar 2 28 2" xfId="14425"/>
    <cellStyle name="SeparatorBar 2 28 3" xfId="28130"/>
    <cellStyle name="SeparatorBar 2 29" xfId="20688"/>
    <cellStyle name="SeparatorBar 2 29 2" xfId="11896"/>
    <cellStyle name="SeparatorBar 2 29 3" xfId="6296"/>
    <cellStyle name="SeparatorBar 2 3" xfId="46179"/>
    <cellStyle name="SeparatorBar 2 3 2" xfId="33907"/>
    <cellStyle name="SeparatorBar 2 3 3" xfId="23856"/>
    <cellStyle name="SeparatorBar 2 30" xfId="19924"/>
    <cellStyle name="SeparatorBar 2 30 2" xfId="48713"/>
    <cellStyle name="SeparatorBar 2 30 3" xfId="42064"/>
    <cellStyle name="SeparatorBar 2 31" xfId="52168"/>
    <cellStyle name="SeparatorBar 2 31 2" xfId="27944"/>
    <cellStyle name="SeparatorBar 2 31 3" xfId="8175"/>
    <cellStyle name="SeparatorBar 2 32" xfId="34696"/>
    <cellStyle name="SeparatorBar 2 32 2" xfId="28633"/>
    <cellStyle name="SeparatorBar 2 32 3" xfId="51615"/>
    <cellStyle name="SeparatorBar 2 33" xfId="40134"/>
    <cellStyle name="SeparatorBar 2 33 2" xfId="41076"/>
    <cellStyle name="SeparatorBar 2 33 3" xfId="3187"/>
    <cellStyle name="SeparatorBar 2 34" xfId="8274"/>
    <cellStyle name="SeparatorBar 2 34 2" xfId="30256"/>
    <cellStyle name="SeparatorBar 2 34 3" xfId="43638"/>
    <cellStyle name="SeparatorBar 2 35" xfId="1676"/>
    <cellStyle name="SeparatorBar 2 35 2" xfId="31494"/>
    <cellStyle name="SeparatorBar 2 35 3" xfId="52013"/>
    <cellStyle name="SeparatorBar 2 36" xfId="50001"/>
    <cellStyle name="SeparatorBar 2 36 2" xfId="35620"/>
    <cellStyle name="SeparatorBar 2 36 3" xfId="42313"/>
    <cellStyle name="SeparatorBar 2 37" xfId="16536"/>
    <cellStyle name="SeparatorBar 2 37 2" xfId="2537"/>
    <cellStyle name="SeparatorBar 2 37 3" xfId="8746"/>
    <cellStyle name="SeparatorBar 2 38" xfId="27440"/>
    <cellStyle name="SeparatorBar 2 38 2" xfId="36400"/>
    <cellStyle name="SeparatorBar 2 38 3" xfId="28920"/>
    <cellStyle name="SeparatorBar 2 39" xfId="7221"/>
    <cellStyle name="SeparatorBar 2 39 2" xfId="32626"/>
    <cellStyle name="SeparatorBar 2 39 3" xfId="1875"/>
    <cellStyle name="SeparatorBar 2 4" xfId="50998"/>
    <cellStyle name="SeparatorBar 2 4 2" xfId="37171"/>
    <cellStyle name="SeparatorBar 2 4 3" xfId="25422"/>
    <cellStyle name="SeparatorBar 2 40" xfId="6281"/>
    <cellStyle name="SeparatorBar 2 40 2" xfId="45926"/>
    <cellStyle name="SeparatorBar 2 40 3" xfId="11262"/>
    <cellStyle name="SeparatorBar 2 41" xfId="38361"/>
    <cellStyle name="SeparatorBar 2 41 2" xfId="22374"/>
    <cellStyle name="SeparatorBar 2 41 3" xfId="39708"/>
    <cellStyle name="SeparatorBar 2 42" xfId="10311"/>
    <cellStyle name="SeparatorBar 2 42 2" xfId="1864"/>
    <cellStyle name="SeparatorBar 2 42 3" xfId="50256"/>
    <cellStyle name="SeparatorBar 2 43" xfId="42160"/>
    <cellStyle name="SeparatorBar 2 43 2" xfId="30374"/>
    <cellStyle name="SeparatorBar 2 43 3" xfId="30755"/>
    <cellStyle name="SeparatorBar 2 44" xfId="10231"/>
    <cellStyle name="SeparatorBar 2 44 2" xfId="33831"/>
    <cellStyle name="SeparatorBar 2 44 3" xfId="50007"/>
    <cellStyle name="SeparatorBar 2 45" xfId="33627"/>
    <cellStyle name="SeparatorBar 2 45 2" xfId="51447"/>
    <cellStyle name="SeparatorBar 2 45 3" xfId="46052"/>
    <cellStyle name="SeparatorBar 2 46" xfId="8801"/>
    <cellStyle name="SeparatorBar 2 46 2" xfId="38840"/>
    <cellStyle name="SeparatorBar 2 46 3" xfId="28167"/>
    <cellStyle name="SeparatorBar 2 47" xfId="33313"/>
    <cellStyle name="SeparatorBar 2 48" xfId="633"/>
    <cellStyle name="SeparatorBar 2 49" xfId="32278"/>
    <cellStyle name="SeparatorBar 2 5" xfId="5339"/>
    <cellStyle name="SeparatorBar 2 5 2" xfId="38697"/>
    <cellStyle name="SeparatorBar 2 5 3" xfId="18973"/>
    <cellStyle name="SeparatorBar 2 6" xfId="32540"/>
    <cellStyle name="SeparatorBar 2 6 2" xfId="9905"/>
    <cellStyle name="SeparatorBar 2 6 3" xfId="23528"/>
    <cellStyle name="SeparatorBar 2 7" xfId="16276"/>
    <cellStyle name="SeparatorBar 2 7 2" xfId="54"/>
    <cellStyle name="SeparatorBar 2 7 3" xfId="470"/>
    <cellStyle name="SeparatorBar 2 8" xfId="15010"/>
    <cellStyle name="SeparatorBar 2 8 2" xfId="44604"/>
    <cellStyle name="SeparatorBar 2 8 3" xfId="35385"/>
    <cellStyle name="SeparatorBar 2 9" xfId="49605"/>
    <cellStyle name="SeparatorBar 2 9 2" xfId="15632"/>
    <cellStyle name="SeparatorBar 2 9 3" xfId="37082"/>
    <cellStyle name="SeparatorBar 2_Cash Cost Real vrs. Budget" xfId="44721"/>
    <cellStyle name="SeparatorBar 20" xfId="44045"/>
    <cellStyle name="SeparatorBar 20 2" xfId="17531"/>
    <cellStyle name="SeparatorBar 20 3" xfId="49454"/>
    <cellStyle name="SeparatorBar 21" xfId="28084"/>
    <cellStyle name="SeparatorBar 21 2" xfId="11252"/>
    <cellStyle name="SeparatorBar 21 3" xfId="5433"/>
    <cellStyle name="SeparatorBar 22" xfId="28343"/>
    <cellStyle name="SeparatorBar 22 2" xfId="35913"/>
    <cellStyle name="SeparatorBar 22 3" xfId="27655"/>
    <cellStyle name="SeparatorBar 23" xfId="29896"/>
    <cellStyle name="SeparatorBar 23 2" xfId="34591"/>
    <cellStyle name="SeparatorBar 23 3" xfId="8991"/>
    <cellStyle name="SeparatorBar 24" xfId="11509"/>
    <cellStyle name="SeparatorBar 24 2" xfId="51901"/>
    <cellStyle name="SeparatorBar 24 3" xfId="13680"/>
    <cellStyle name="SeparatorBar 25" xfId="17835"/>
    <cellStyle name="SeparatorBar 25 2" xfId="15380"/>
    <cellStyle name="SeparatorBar 25 3" xfId="47189"/>
    <cellStyle name="SeparatorBar 26" xfId="45415"/>
    <cellStyle name="SeparatorBar 26 2" xfId="27747"/>
    <cellStyle name="SeparatorBar 26 3" xfId="21245"/>
    <cellStyle name="SeparatorBar 27" xfId="46361"/>
    <cellStyle name="SeparatorBar 27 2" xfId="27567"/>
    <cellStyle name="SeparatorBar 27 3" xfId="12074"/>
    <cellStyle name="SeparatorBar 28" xfId="24598"/>
    <cellStyle name="SeparatorBar 28 2" xfId="13849"/>
    <cellStyle name="SeparatorBar 28 3" xfId="37903"/>
    <cellStyle name="SeparatorBar 29" xfId="36355"/>
    <cellStyle name="SeparatorBar 29 2" xfId="11755"/>
    <cellStyle name="SeparatorBar 29 3" xfId="7108"/>
    <cellStyle name="SeparatorBar 3" xfId="16169"/>
    <cellStyle name="SeparatorBar 3 10" xfId="20462"/>
    <cellStyle name="SeparatorBar 3 10 2" xfId="46916"/>
    <cellStyle name="SeparatorBar 3 10 3" xfId="36123"/>
    <cellStyle name="SeparatorBar 3 11" xfId="7721"/>
    <cellStyle name="SeparatorBar 3 11 2" xfId="2080"/>
    <cellStyle name="SeparatorBar 3 11 3" xfId="7098"/>
    <cellStyle name="SeparatorBar 3 12" xfId="25225"/>
    <cellStyle name="SeparatorBar 3 12 2" xfId="48905"/>
    <cellStyle name="SeparatorBar 3 12 3" xfId="12066"/>
    <cellStyle name="SeparatorBar 3 13" xfId="42161"/>
    <cellStyle name="SeparatorBar 3 13 2" xfId="44956"/>
    <cellStyle name="SeparatorBar 3 13 3" xfId="25961"/>
    <cellStyle name="SeparatorBar 3 14" xfId="38709"/>
    <cellStyle name="SeparatorBar 3 14 2" xfId="15875"/>
    <cellStyle name="SeparatorBar 3 14 3" xfId="38284"/>
    <cellStyle name="SeparatorBar 3 15" xfId="26682"/>
    <cellStyle name="SeparatorBar 3 15 2" xfId="22973"/>
    <cellStyle name="SeparatorBar 3 15 3" xfId="50033"/>
    <cellStyle name="SeparatorBar 3 16" xfId="11732"/>
    <cellStyle name="SeparatorBar 3 16 2" xfId="30456"/>
    <cellStyle name="SeparatorBar 3 16 3" xfId="45430"/>
    <cellStyle name="SeparatorBar 3 17" xfId="4821"/>
    <cellStyle name="SeparatorBar 3 17 2" xfId="21806"/>
    <cellStyle name="SeparatorBar 3 17 3" xfId="10891"/>
    <cellStyle name="SeparatorBar 3 18" xfId="2482"/>
    <cellStyle name="SeparatorBar 3 18 2" xfId="27154"/>
    <cellStyle name="SeparatorBar 3 18 3" xfId="8115"/>
    <cellStyle name="SeparatorBar 3 19" xfId="40165"/>
    <cellStyle name="SeparatorBar 3 19 2" xfId="10932"/>
    <cellStyle name="SeparatorBar 3 19 3" xfId="35504"/>
    <cellStyle name="SeparatorBar 3 2" xfId="18858"/>
    <cellStyle name="SeparatorBar 3 2 2" xfId="2056"/>
    <cellStyle name="SeparatorBar 3 2 2 2" xfId="46764"/>
    <cellStyle name="SeparatorBar 3 2 2 3" xfId="23439"/>
    <cellStyle name="SeparatorBar 3 2 3" xfId="20534"/>
    <cellStyle name="SeparatorBar 3 2 4" xfId="50435"/>
    <cellStyle name="SeparatorBar 3 20" xfId="6525"/>
    <cellStyle name="SeparatorBar 3 20 2" xfId="21096"/>
    <cellStyle name="SeparatorBar 3 20 3" xfId="21036"/>
    <cellStyle name="SeparatorBar 3 21" xfId="26510"/>
    <cellStyle name="SeparatorBar 3 21 2" xfId="4966"/>
    <cellStyle name="SeparatorBar 3 21 3" xfId="14472"/>
    <cellStyle name="SeparatorBar 3 22" xfId="40347"/>
    <cellStyle name="SeparatorBar 3 22 2" xfId="11475"/>
    <cellStyle name="SeparatorBar 3 22 3" xfId="33757"/>
    <cellStyle name="SeparatorBar 3 23" xfId="34228"/>
    <cellStyle name="SeparatorBar 3 23 2" xfId="39836"/>
    <cellStyle name="SeparatorBar 3 23 3" xfId="1408"/>
    <cellStyle name="SeparatorBar 3 24" xfId="31368"/>
    <cellStyle name="SeparatorBar 3 24 2" xfId="36408"/>
    <cellStyle name="SeparatorBar 3 24 3" xfId="40917"/>
    <cellStyle name="SeparatorBar 3 25" xfId="23996"/>
    <cellStyle name="SeparatorBar 3 25 2" xfId="32611"/>
    <cellStyle name="SeparatorBar 3 25 3" xfId="59"/>
    <cellStyle name="SeparatorBar 3 26" xfId="7992"/>
    <cellStyle name="SeparatorBar 3 26 2" xfId="1669"/>
    <cellStyle name="SeparatorBar 3 26 3" xfId="19890"/>
    <cellStyle name="SeparatorBar 3 27" xfId="47175"/>
    <cellStyle name="SeparatorBar 3 27 2" xfId="20050"/>
    <cellStyle name="SeparatorBar 3 27 3" xfId="36083"/>
    <cellStyle name="SeparatorBar 3 28" xfId="4129"/>
    <cellStyle name="SeparatorBar 3 28 2" xfId="37695"/>
    <cellStyle name="SeparatorBar 3 28 3" xfId="40649"/>
    <cellStyle name="SeparatorBar 3 29" xfId="13347"/>
    <cellStyle name="SeparatorBar 3 29 2" xfId="45140"/>
    <cellStyle name="SeparatorBar 3 29 3" xfId="28003"/>
    <cellStyle name="SeparatorBar 3 3" xfId="1668"/>
    <cellStyle name="SeparatorBar 3 3 2" xfId="48794"/>
    <cellStyle name="SeparatorBar 3 3 3" xfId="37456"/>
    <cellStyle name="SeparatorBar 3 30" xfId="9081"/>
    <cellStyle name="SeparatorBar 3 30 2" xfId="33879"/>
    <cellStyle name="SeparatorBar 3 30 3" xfId="14952"/>
    <cellStyle name="SeparatorBar 3 31" xfId="6391"/>
    <cellStyle name="SeparatorBar 3 31 2" xfId="7462"/>
    <cellStyle name="SeparatorBar 3 31 3" xfId="23937"/>
    <cellStyle name="SeparatorBar 3 32" xfId="20771"/>
    <cellStyle name="SeparatorBar 3 32 2" xfId="1404"/>
    <cellStyle name="SeparatorBar 3 32 3" xfId="21203"/>
    <cellStyle name="SeparatorBar 3 33" xfId="7814"/>
    <cellStyle name="SeparatorBar 3 33 2" xfId="40011"/>
    <cellStyle name="SeparatorBar 3 33 3" xfId="40977"/>
    <cellStyle name="SeparatorBar 3 34" xfId="236"/>
    <cellStyle name="SeparatorBar 3 34 2" xfId="31656"/>
    <cellStyle name="SeparatorBar 3 34 3" xfId="50499"/>
    <cellStyle name="SeparatorBar 3 35" xfId="20371"/>
    <cellStyle name="SeparatorBar 3 35 2" xfId="30169"/>
    <cellStyle name="SeparatorBar 3 35 3" xfId="50422"/>
    <cellStyle name="SeparatorBar 3 36" xfId="31150"/>
    <cellStyle name="SeparatorBar 3 36 2" xfId="52827"/>
    <cellStyle name="SeparatorBar 3 36 3" xfId="46766"/>
    <cellStyle name="SeparatorBar 3 37" xfId="17564"/>
    <cellStyle name="SeparatorBar 3 37 2" xfId="14643"/>
    <cellStyle name="SeparatorBar 3 37 3" xfId="44792"/>
    <cellStyle name="SeparatorBar 3 38" xfId="36937"/>
    <cellStyle name="SeparatorBar 3 38 2" xfId="23872"/>
    <cellStyle name="SeparatorBar 3 38 3" xfId="50869"/>
    <cellStyle name="SeparatorBar 3 39" xfId="25253"/>
    <cellStyle name="SeparatorBar 3 39 2" xfId="52165"/>
    <cellStyle name="SeparatorBar 3 39 3" xfId="28086"/>
    <cellStyle name="SeparatorBar 3 4" xfId="37483"/>
    <cellStyle name="SeparatorBar 3 4 2" xfId="37870"/>
    <cellStyle name="SeparatorBar 3 4 3" xfId="6818"/>
    <cellStyle name="SeparatorBar 3 40" xfId="26019"/>
    <cellStyle name="SeparatorBar 3 40 2" xfId="44399"/>
    <cellStyle name="SeparatorBar 3 40 3" xfId="50"/>
    <cellStyle name="SeparatorBar 3 41" xfId="33496"/>
    <cellStyle name="SeparatorBar 3 41 2" xfId="49844"/>
    <cellStyle name="SeparatorBar 3 41 3" xfId="25127"/>
    <cellStyle name="SeparatorBar 3 42" xfId="51424"/>
    <cellStyle name="SeparatorBar 3 42 2" xfId="15922"/>
    <cellStyle name="SeparatorBar 3 42 3" xfId="11714"/>
    <cellStyle name="SeparatorBar 3 43" xfId="19290"/>
    <cellStyle name="SeparatorBar 3 43 2" xfId="1490"/>
    <cellStyle name="SeparatorBar 3 43 3" xfId="16078"/>
    <cellStyle name="SeparatorBar 3 44" xfId="46790"/>
    <cellStyle name="SeparatorBar 3 44 2" xfId="30480"/>
    <cellStyle name="SeparatorBar 3 44 3" xfId="20576"/>
    <cellStyle name="SeparatorBar 3 45" xfId="9849"/>
    <cellStyle name="SeparatorBar 3 45 2" xfId="52252"/>
    <cellStyle name="SeparatorBar 3 45 3" xfId="715"/>
    <cellStyle name="SeparatorBar 3 46" xfId="11647"/>
    <cellStyle name="SeparatorBar 3 46 2" xfId="44929"/>
    <cellStyle name="SeparatorBar 3 46 3" xfId="20057"/>
    <cellStyle name="SeparatorBar 3 47" xfId="30898"/>
    <cellStyle name="SeparatorBar 3 48" xfId="18270"/>
    <cellStyle name="SeparatorBar 3 49" xfId="29217"/>
    <cellStyle name="SeparatorBar 3 5" xfId="42070"/>
    <cellStyle name="SeparatorBar 3 5 2" xfId="22746"/>
    <cellStyle name="SeparatorBar 3 5 3" xfId="45643"/>
    <cellStyle name="SeparatorBar 3 6" xfId="38367"/>
    <cellStyle name="SeparatorBar 3 6 2" xfId="8254"/>
    <cellStyle name="SeparatorBar 3 6 3" xfId="1526"/>
    <cellStyle name="SeparatorBar 3 7" xfId="24740"/>
    <cellStyle name="SeparatorBar 3 7 2" xfId="2631"/>
    <cellStyle name="SeparatorBar 3 7 3" xfId="27638"/>
    <cellStyle name="SeparatorBar 3 8" xfId="39935"/>
    <cellStyle name="SeparatorBar 3 8 2" xfId="40120"/>
    <cellStyle name="SeparatorBar 3 8 3" xfId="31451"/>
    <cellStyle name="SeparatorBar 3 9" xfId="11520"/>
    <cellStyle name="SeparatorBar 3 9 2" xfId="10246"/>
    <cellStyle name="SeparatorBar 3 9 3" xfId="7739"/>
    <cellStyle name="SeparatorBar 3_Cash Cost Real vrs. Budget" xfId="37001"/>
    <cellStyle name="SeparatorBar 30" xfId="37125"/>
    <cellStyle name="SeparatorBar 30 2" xfId="33000"/>
    <cellStyle name="SeparatorBar 30 3" xfId="43896"/>
    <cellStyle name="SeparatorBar 31" xfId="47983"/>
    <cellStyle name="SeparatorBar 31 2" xfId="46879"/>
    <cellStyle name="SeparatorBar 31 3" xfId="50407"/>
    <cellStyle name="SeparatorBar 32" xfId="41123"/>
    <cellStyle name="SeparatorBar 32 2" xfId="22254"/>
    <cellStyle name="SeparatorBar 32 3" xfId="27432"/>
    <cellStyle name="SeparatorBar 33" xfId="38958"/>
    <cellStyle name="SeparatorBar 33 2" xfId="14914"/>
    <cellStyle name="SeparatorBar 33 3" xfId="23215"/>
    <cellStyle name="SeparatorBar 34" xfId="15277"/>
    <cellStyle name="SeparatorBar 34 2" xfId="966"/>
    <cellStyle name="SeparatorBar 34 3" xfId="25339"/>
    <cellStyle name="SeparatorBar 35" xfId="18110"/>
    <cellStyle name="SeparatorBar 35 2" xfId="37426"/>
    <cellStyle name="SeparatorBar 35 3" xfId="34140"/>
    <cellStyle name="SeparatorBar 36" xfId="47426"/>
    <cellStyle name="SeparatorBar 36 2" xfId="34989"/>
    <cellStyle name="SeparatorBar 36 3" xfId="44198"/>
    <cellStyle name="SeparatorBar 37" xfId="32635"/>
    <cellStyle name="SeparatorBar 37 2" xfId="38770"/>
    <cellStyle name="SeparatorBar 37 3" xfId="17550"/>
    <cellStyle name="SeparatorBar 38" xfId="6116"/>
    <cellStyle name="SeparatorBar 38 2" xfId="1884"/>
    <cellStyle name="SeparatorBar 38 3" xfId="610"/>
    <cellStyle name="SeparatorBar 39" xfId="41140"/>
    <cellStyle name="SeparatorBar 39 2" xfId="44069"/>
    <cellStyle name="SeparatorBar 39 3" xfId="9891"/>
    <cellStyle name="SeparatorBar 4" xfId="5607"/>
    <cellStyle name="SeparatorBar 4 2" xfId="13931"/>
    <cellStyle name="SeparatorBar 4 2 2" xfId="51881"/>
    <cellStyle name="SeparatorBar 4 2 3" xfId="37344"/>
    <cellStyle name="SeparatorBar 4 3" xfId="17819"/>
    <cellStyle name="SeparatorBar 4 3 2" xfId="12060"/>
    <cellStyle name="SeparatorBar 4 3 3" xfId="9387"/>
    <cellStyle name="SeparatorBar 4 4" xfId="43750"/>
    <cellStyle name="SeparatorBar 4 5" xfId="21868"/>
    <cellStyle name="SeparatorBar 40" xfId="40578"/>
    <cellStyle name="SeparatorBar 40 2" xfId="24534"/>
    <cellStyle name="SeparatorBar 40 3" xfId="983"/>
    <cellStyle name="SeparatorBar 41" xfId="14965"/>
    <cellStyle name="SeparatorBar 41 2" xfId="25413"/>
    <cellStyle name="SeparatorBar 41 3" xfId="24049"/>
    <cellStyle name="SeparatorBar 42" xfId="1262"/>
    <cellStyle name="SeparatorBar 42 2" xfId="20292"/>
    <cellStyle name="SeparatorBar 42 3" xfId="32700"/>
    <cellStyle name="SeparatorBar 43" xfId="53243"/>
    <cellStyle name="SeparatorBar 43 2" xfId="33985"/>
    <cellStyle name="SeparatorBar 43 3" xfId="48214"/>
    <cellStyle name="SeparatorBar 44" xfId="4285"/>
    <cellStyle name="SeparatorBar 44 2" xfId="353"/>
    <cellStyle name="SeparatorBar 44 3" xfId="32525"/>
    <cellStyle name="SeparatorBar 45" xfId="31846"/>
    <cellStyle name="SeparatorBar 45 2" xfId="22874"/>
    <cellStyle name="SeparatorBar 45 3" xfId="49708"/>
    <cellStyle name="SeparatorBar 46" xfId="4214"/>
    <cellStyle name="SeparatorBar 46 2" xfId="49958"/>
    <cellStyle name="SeparatorBar 46 3" xfId="11393"/>
    <cellStyle name="SeparatorBar 47" xfId="11023"/>
    <cellStyle name="SeparatorBar 47 2" xfId="9078"/>
    <cellStyle name="SeparatorBar 47 3" xfId="2859"/>
    <cellStyle name="SeparatorBar 48" xfId="49917"/>
    <cellStyle name="SeparatorBar 48 2" xfId="20481"/>
    <cellStyle name="SeparatorBar 48 3" xfId="24502"/>
    <cellStyle name="SeparatorBar 49" xfId="11654"/>
    <cellStyle name="SeparatorBar 5" xfId="16754"/>
    <cellStyle name="SeparatorBar 5 2" xfId="5823"/>
    <cellStyle name="SeparatorBar 5 2 2" xfId="34542"/>
    <cellStyle name="SeparatorBar 5 2 3" xfId="19221"/>
    <cellStyle name="SeparatorBar 5 3" xfId="4824"/>
    <cellStyle name="SeparatorBar 5 3 2" xfId="5260"/>
    <cellStyle name="SeparatorBar 5 3 3" xfId="6094"/>
    <cellStyle name="SeparatorBar 5 4" xfId="4616"/>
    <cellStyle name="SeparatorBar 5 5" xfId="20999"/>
    <cellStyle name="SeparatorBar 50" xfId="18073"/>
    <cellStyle name="SeparatorBar 51" xfId="37341"/>
    <cellStyle name="SeparatorBar 6" xfId="49105"/>
    <cellStyle name="SeparatorBar 6 2" xfId="35390"/>
    <cellStyle name="SeparatorBar 6 2 2" xfId="50515"/>
    <cellStyle name="SeparatorBar 6 2 3" xfId="10543"/>
    <cellStyle name="SeparatorBar 6 3" xfId="36977"/>
    <cellStyle name="SeparatorBar 6 4" xfId="38125"/>
    <cellStyle name="SeparatorBar 7" xfId="22855"/>
    <cellStyle name="SeparatorBar 7 2" xfId="41464"/>
    <cellStyle name="SeparatorBar 7 2 2" xfId="15241"/>
    <cellStyle name="SeparatorBar 7 2 3" xfId="31893"/>
    <cellStyle name="SeparatorBar 7 3" xfId="27293"/>
    <cellStyle name="SeparatorBar 7 4" xfId="6397"/>
    <cellStyle name="SeparatorBar 8" xfId="11276"/>
    <cellStyle name="SeparatorBar 8 2" xfId="44343"/>
    <cellStyle name="SeparatorBar 8 3" xfId="21401"/>
    <cellStyle name="SeparatorBar 9" xfId="4160"/>
    <cellStyle name="SeparatorBar 9 2" xfId="34120"/>
    <cellStyle name="SeparatorBar 9 3" xfId="49026"/>
    <cellStyle name="SeparatorBar_2009 MAA 100%" xfId="44803"/>
    <cellStyle name="Shaded" xfId="2314"/>
    <cellStyle name="SHADEDSTORES" xfId="36886"/>
    <cellStyle name="SHADEDSTORES 10" xfId="42814"/>
    <cellStyle name="SHADEDSTORES 10 2" xfId="43666"/>
    <cellStyle name="SHADEDSTORES 10 3" xfId="8145"/>
    <cellStyle name="SHADEDSTORES 11" xfId="42697"/>
    <cellStyle name="SHADEDSTORES 11 2" xfId="41104"/>
    <cellStyle name="SHADEDSTORES 11 3" xfId="17582"/>
    <cellStyle name="SHADEDSTORES 12" xfId="50671"/>
    <cellStyle name="SHADEDSTORES 12 2" xfId="41063"/>
    <cellStyle name="SHADEDSTORES 12 3" xfId="25458"/>
    <cellStyle name="SHADEDSTORES 13" xfId="28201"/>
    <cellStyle name="SHADEDSTORES 13 2" xfId="1061"/>
    <cellStyle name="SHADEDSTORES 13 3" xfId="23177"/>
    <cellStyle name="SHADEDSTORES 14" xfId="17822"/>
    <cellStyle name="SHADEDSTORES 14 2" xfId="30383"/>
    <cellStyle name="SHADEDSTORES 14 3" xfId="27558"/>
    <cellStyle name="SHADEDSTORES 15" xfId="47933"/>
    <cellStyle name="SHADEDSTORES 15 2" xfId="11345"/>
    <cellStyle name="SHADEDSTORES 15 3" xfId="13658"/>
    <cellStyle name="SHADEDSTORES 16" xfId="11163"/>
    <cellStyle name="SHADEDSTORES 16 2" xfId="7315"/>
    <cellStyle name="SHADEDSTORES 16 3" xfId="33287"/>
    <cellStyle name="SHADEDSTORES 17" xfId="25265"/>
    <cellStyle name="SHADEDSTORES 17 2" xfId="49886"/>
    <cellStyle name="SHADEDSTORES 17 3" xfId="43238"/>
    <cellStyle name="SHADEDSTORES 18" xfId="47807"/>
    <cellStyle name="SHADEDSTORES 18 2" xfId="1155"/>
    <cellStyle name="SHADEDSTORES 18 3" xfId="37310"/>
    <cellStyle name="SHADEDSTORES 19" xfId="47021"/>
    <cellStyle name="SHADEDSTORES 19 2" xfId="29417"/>
    <cellStyle name="SHADEDSTORES 19 3" xfId="32837"/>
    <cellStyle name="SHADEDSTORES 2" xfId="4994"/>
    <cellStyle name="SHADEDSTORES 2 10" xfId="7102"/>
    <cellStyle name="SHADEDSTORES 2 10 2" xfId="12789"/>
    <cellStyle name="SHADEDSTORES 2 10 2 2" xfId="34466"/>
    <cellStyle name="SHADEDSTORES 2 10 2 3" xfId="46578"/>
    <cellStyle name="SHADEDSTORES 2 10 3" xfId="46304"/>
    <cellStyle name="SHADEDSTORES 2 10 4" xfId="13264"/>
    <cellStyle name="SHADEDSTORES 2 11" xfId="19806"/>
    <cellStyle name="SHADEDSTORES 2 11 2" xfId="12584"/>
    <cellStyle name="SHADEDSTORES 2 11 2 2" xfId="44876"/>
    <cellStyle name="SHADEDSTORES 2 11 2 3" xfId="21624"/>
    <cellStyle name="SHADEDSTORES 2 11 3" xfId="43008"/>
    <cellStyle name="SHADEDSTORES 2 11 4" xfId="32251"/>
    <cellStyle name="SHADEDSTORES 2 12" xfId="51817"/>
    <cellStyle name="SHADEDSTORES 2 12 2" xfId="3948"/>
    <cellStyle name="SHADEDSTORES 2 12 2 2" xfId="31806"/>
    <cellStyle name="SHADEDSTORES 2 12 2 3" xfId="14111"/>
    <cellStyle name="SHADEDSTORES 2 12 3" xfId="35292"/>
    <cellStyle name="SHADEDSTORES 2 12 4" xfId="8203"/>
    <cellStyle name="SHADEDSTORES 2 13" xfId="43697"/>
    <cellStyle name="SHADEDSTORES 2 13 2" xfId="578"/>
    <cellStyle name="SHADEDSTORES 2 13 2 2" xfId="4972"/>
    <cellStyle name="SHADEDSTORES 2 13 2 3" xfId="3827"/>
    <cellStyle name="SHADEDSTORES 2 13 3" xfId="14806"/>
    <cellStyle name="SHADEDSTORES 2 13 4" xfId="17098"/>
    <cellStyle name="SHADEDSTORES 2 14" xfId="27401"/>
    <cellStyle name="SHADEDSTORES 2 14 2" xfId="45330"/>
    <cellStyle name="SHADEDSTORES 2 14 2 2" xfId="3858"/>
    <cellStyle name="SHADEDSTORES 2 14 2 3" xfId="38115"/>
    <cellStyle name="SHADEDSTORES 2 14 3" xfId="46551"/>
    <cellStyle name="SHADEDSTORES 2 14 4" xfId="29116"/>
    <cellStyle name="SHADEDSTORES 2 15" xfId="33733"/>
    <cellStyle name="SHADEDSTORES 2 15 2" xfId="50242"/>
    <cellStyle name="SHADEDSTORES 2 15 2 2" xfId="42294"/>
    <cellStyle name="SHADEDSTORES 2 15 2 3" xfId="38435"/>
    <cellStyle name="SHADEDSTORES 2 15 3" xfId="27260"/>
    <cellStyle name="SHADEDSTORES 2 15 4" xfId="19429"/>
    <cellStyle name="SHADEDSTORES 2 16" xfId="7030"/>
    <cellStyle name="SHADEDSTORES 2 16 2" xfId="1036"/>
    <cellStyle name="SHADEDSTORES 2 16 3" xfId="42461"/>
    <cellStyle name="SHADEDSTORES 2 17" xfId="14746"/>
    <cellStyle name="SHADEDSTORES 2 18" xfId="1206"/>
    <cellStyle name="SHADEDSTORES 2 2" xfId="49574"/>
    <cellStyle name="SHADEDSTORES 2 2 2" xfId="5872"/>
    <cellStyle name="SHADEDSTORES 2 2 2 2" xfId="39985"/>
    <cellStyle name="SHADEDSTORES 2 2 2 3" xfId="4847"/>
    <cellStyle name="SHADEDSTORES 2 2 3" xfId="12981"/>
    <cellStyle name="SHADEDSTORES 2 2 4" xfId="3965"/>
    <cellStyle name="SHADEDSTORES 2 3" xfId="51725"/>
    <cellStyle name="SHADEDSTORES 2 3 2" xfId="27987"/>
    <cellStyle name="SHADEDSTORES 2 3 2 2" xfId="17373"/>
    <cellStyle name="SHADEDSTORES 2 3 2 3" xfId="32185"/>
    <cellStyle name="SHADEDSTORES 2 3 3" xfId="36110"/>
    <cellStyle name="SHADEDSTORES 2 3 4" xfId="36661"/>
    <cellStyle name="SHADEDSTORES 2 4" xfId="27272"/>
    <cellStyle name="SHADEDSTORES 2 4 2" xfId="45970"/>
    <cellStyle name="SHADEDSTORES 2 4 2 2" xfId="22139"/>
    <cellStyle name="SHADEDSTORES 2 4 2 3" xfId="7916"/>
    <cellStyle name="SHADEDSTORES 2 4 3" xfId="39910"/>
    <cellStyle name="SHADEDSTORES 2 4 4" xfId="17423"/>
    <cellStyle name="SHADEDSTORES 2 5" xfId="19527"/>
    <cellStyle name="SHADEDSTORES 2 5 2" xfId="33577"/>
    <cellStyle name="SHADEDSTORES 2 5 2 2" xfId="18498"/>
    <cellStyle name="SHADEDSTORES 2 5 2 3" xfId="40446"/>
    <cellStyle name="SHADEDSTORES 2 5 3" xfId="6142"/>
    <cellStyle name="SHADEDSTORES 2 5 4" xfId="38988"/>
    <cellStyle name="SHADEDSTORES 2 6" xfId="17856"/>
    <cellStyle name="SHADEDSTORES 2 6 2" xfId="18731"/>
    <cellStyle name="SHADEDSTORES 2 6 2 2" xfId="44129"/>
    <cellStyle name="SHADEDSTORES 2 6 2 3" xfId="10301"/>
    <cellStyle name="SHADEDSTORES 2 6 3" xfId="24217"/>
    <cellStyle name="SHADEDSTORES 2 6 4" xfId="3385"/>
    <cellStyle name="SHADEDSTORES 2 7" xfId="42181"/>
    <cellStyle name="SHADEDSTORES 2 7 2" xfId="18451"/>
    <cellStyle name="SHADEDSTORES 2 7 2 2" xfId="45523"/>
    <cellStyle name="SHADEDSTORES 2 7 2 3" xfId="47313"/>
    <cellStyle name="SHADEDSTORES 2 7 3" xfId="11762"/>
    <cellStyle name="SHADEDSTORES 2 7 4" xfId="40979"/>
    <cellStyle name="SHADEDSTORES 2 8" xfId="27788"/>
    <cellStyle name="SHADEDSTORES 2 8 2" xfId="4645"/>
    <cellStyle name="SHADEDSTORES 2 8 2 2" xfId="48894"/>
    <cellStyle name="SHADEDSTORES 2 8 2 3" xfId="5573"/>
    <cellStyle name="SHADEDSTORES 2 8 3" xfId="754"/>
    <cellStyle name="SHADEDSTORES 2 8 4" xfId="12681"/>
    <cellStyle name="SHADEDSTORES 2 9" xfId="38534"/>
    <cellStyle name="SHADEDSTORES 2 9 2" xfId="20749"/>
    <cellStyle name="SHADEDSTORES 2 9 2 2" xfId="32910"/>
    <cellStyle name="SHADEDSTORES 2 9 2 3" xfId="53318"/>
    <cellStyle name="SHADEDSTORES 2 9 3" xfId="41305"/>
    <cellStyle name="SHADEDSTORES 2 9 4" xfId="52158"/>
    <cellStyle name="SHADEDSTORES 20" xfId="19094"/>
    <cellStyle name="SHADEDSTORES 20 2" xfId="8409"/>
    <cellStyle name="SHADEDSTORES 20 3" xfId="36373"/>
    <cellStyle name="SHADEDSTORES 21" xfId="35376"/>
    <cellStyle name="SHADEDSTORES 21 2" xfId="2873"/>
    <cellStyle name="SHADEDSTORES 21 3" xfId="30463"/>
    <cellStyle name="SHADEDSTORES 22" xfId="5737"/>
    <cellStyle name="SHADEDSTORES 22 2" xfId="2853"/>
    <cellStyle name="SHADEDSTORES 22 3" xfId="8207"/>
    <cellStyle name="SHADEDSTORES 23" xfId="3877"/>
    <cellStyle name="SHADEDSTORES 23 2" xfId="48535"/>
    <cellStyle name="SHADEDSTORES 23 3" xfId="44892"/>
    <cellStyle name="SHADEDSTORES 24" xfId="31473"/>
    <cellStyle name="SHADEDSTORES 24 2" xfId="22956"/>
    <cellStyle name="SHADEDSTORES 24 3" xfId="22122"/>
    <cellStyle name="SHADEDSTORES 25" xfId="5018"/>
    <cellStyle name="SHADEDSTORES 25 2" xfId="10836"/>
    <cellStyle name="SHADEDSTORES 25 3" xfId="47660"/>
    <cellStyle name="SHADEDSTORES 26" xfId="14099"/>
    <cellStyle name="SHADEDSTORES 26 2" xfId="8696"/>
    <cellStyle name="SHADEDSTORES 26 3" xfId="6443"/>
    <cellStyle name="SHADEDSTORES 27" xfId="38082"/>
    <cellStyle name="SHADEDSTORES 27 2" xfId="38578"/>
    <cellStyle name="SHADEDSTORES 27 3" xfId="22434"/>
    <cellStyle name="SHADEDSTORES 28" xfId="13234"/>
    <cellStyle name="SHADEDSTORES 28 2" xfId="36286"/>
    <cellStyle name="SHADEDSTORES 28 3" xfId="51655"/>
    <cellStyle name="SHADEDSTORES 29" xfId="31359"/>
    <cellStyle name="SHADEDSTORES 29 2" xfId="29145"/>
    <cellStyle name="SHADEDSTORES 29 3" xfId="41026"/>
    <cellStyle name="SHADEDSTORES 3" xfId="38245"/>
    <cellStyle name="SHADEDSTORES 3 10" xfId="35922"/>
    <cellStyle name="SHADEDSTORES 3 10 2" xfId="35009"/>
    <cellStyle name="SHADEDSTORES 3 10 2 2" xfId="27812"/>
    <cellStyle name="SHADEDSTORES 3 10 2 3" xfId="21017"/>
    <cellStyle name="SHADEDSTORES 3 10 3" xfId="36163"/>
    <cellStyle name="SHADEDSTORES 3 10 4" xfId="49238"/>
    <cellStyle name="SHADEDSTORES 3 11" xfId="28128"/>
    <cellStyle name="SHADEDSTORES 3 11 2" xfId="37841"/>
    <cellStyle name="SHADEDSTORES 3 11 2 2" xfId="23210"/>
    <cellStyle name="SHADEDSTORES 3 11 2 3" xfId="42630"/>
    <cellStyle name="SHADEDSTORES 3 11 3" xfId="33609"/>
    <cellStyle name="SHADEDSTORES 3 11 4" xfId="31774"/>
    <cellStyle name="SHADEDSTORES 3 12" xfId="30735"/>
    <cellStyle name="SHADEDSTORES 3 12 2" xfId="31011"/>
    <cellStyle name="SHADEDSTORES 3 12 2 2" xfId="8757"/>
    <cellStyle name="SHADEDSTORES 3 12 2 3" xfId="8042"/>
    <cellStyle name="SHADEDSTORES 3 12 3" xfId="22996"/>
    <cellStyle name="SHADEDSTORES 3 12 4" xfId="30214"/>
    <cellStyle name="SHADEDSTORES 3 13" xfId="45063"/>
    <cellStyle name="SHADEDSTORES 3 13 2" xfId="4526"/>
    <cellStyle name="SHADEDSTORES 3 13 2 2" xfId="26452"/>
    <cellStyle name="SHADEDSTORES 3 13 2 3" xfId="32154"/>
    <cellStyle name="SHADEDSTORES 3 13 3" xfId="32997"/>
    <cellStyle name="SHADEDSTORES 3 13 4" xfId="39040"/>
    <cellStyle name="SHADEDSTORES 3 14" xfId="52942"/>
    <cellStyle name="SHADEDSTORES 3 14 2" xfId="32475"/>
    <cellStyle name="SHADEDSTORES 3 14 2 2" xfId="45086"/>
    <cellStyle name="SHADEDSTORES 3 14 2 3" xfId="3907"/>
    <cellStyle name="SHADEDSTORES 3 14 3" xfId="15460"/>
    <cellStyle name="SHADEDSTORES 3 14 4" xfId="20651"/>
    <cellStyle name="SHADEDSTORES 3 15" xfId="10182"/>
    <cellStyle name="SHADEDSTORES 3 15 2" xfId="28880"/>
    <cellStyle name="SHADEDSTORES 3 15 2 2" xfId="39914"/>
    <cellStyle name="SHADEDSTORES 3 15 2 3" xfId="41978"/>
    <cellStyle name="SHADEDSTORES 3 15 3" xfId="36942"/>
    <cellStyle name="SHADEDSTORES 3 15 4" xfId="8977"/>
    <cellStyle name="SHADEDSTORES 3 16" xfId="23647"/>
    <cellStyle name="SHADEDSTORES 3 16 2" xfId="17584"/>
    <cellStyle name="SHADEDSTORES 3 16 2 2" xfId="43351"/>
    <cellStyle name="SHADEDSTORES 3 16 2 3" xfId="48901"/>
    <cellStyle name="SHADEDSTORES 3 16 3" xfId="10359"/>
    <cellStyle name="SHADEDSTORES 3 16 4" xfId="42900"/>
    <cellStyle name="SHADEDSTORES 3 17" xfId="17993"/>
    <cellStyle name="SHADEDSTORES 3 17 2" xfId="7179"/>
    <cellStyle name="SHADEDSTORES 3 17 2 2" xfId="23139"/>
    <cellStyle name="SHADEDSTORES 3 17 2 3" xfId="35239"/>
    <cellStyle name="SHADEDSTORES 3 17 3" xfId="51317"/>
    <cellStyle name="SHADEDSTORES 3 17 4" xfId="4100"/>
    <cellStyle name="SHADEDSTORES 3 18" xfId="13329"/>
    <cellStyle name="SHADEDSTORES 3 18 2" xfId="10685"/>
    <cellStyle name="SHADEDSTORES 3 18 2 2" xfId="35245"/>
    <cellStyle name="SHADEDSTORES 3 18 2 3" xfId="24728"/>
    <cellStyle name="SHADEDSTORES 3 18 3" xfId="18587"/>
    <cellStyle name="SHADEDSTORES 3 18 4" xfId="36629"/>
    <cellStyle name="SHADEDSTORES 3 19" xfId="6489"/>
    <cellStyle name="SHADEDSTORES 3 2" xfId="22777"/>
    <cellStyle name="SHADEDSTORES 3 2 2" xfId="15073"/>
    <cellStyle name="SHADEDSTORES 3 2 2 2" xfId="36919"/>
    <cellStyle name="SHADEDSTORES 3 2 2 3" xfId="22694"/>
    <cellStyle name="SHADEDSTORES 3 2 3" xfId="48497"/>
    <cellStyle name="SHADEDSTORES 3 2 4" xfId="8020"/>
    <cellStyle name="SHADEDSTORES 3 20" xfId="3791"/>
    <cellStyle name="SHADEDSTORES 3 3" xfId="34323"/>
    <cellStyle name="SHADEDSTORES 3 3 2" xfId="6995"/>
    <cellStyle name="SHADEDSTORES 3 3 2 2" xfId="43336"/>
    <cellStyle name="SHADEDSTORES 3 3 2 3" xfId="40654"/>
    <cellStyle name="SHADEDSTORES 3 3 3" xfId="15133"/>
    <cellStyle name="SHADEDSTORES 3 3 4" xfId="40235"/>
    <cellStyle name="SHADEDSTORES 3 4" xfId="49462"/>
    <cellStyle name="SHADEDSTORES 3 4 2" xfId="35401"/>
    <cellStyle name="SHADEDSTORES 3 4 2 2" xfId="11822"/>
    <cellStyle name="SHADEDSTORES 3 4 2 3" xfId="21130"/>
    <cellStyle name="SHADEDSTORES 3 4 3" xfId="51785"/>
    <cellStyle name="SHADEDSTORES 3 4 4" xfId="631"/>
    <cellStyle name="SHADEDSTORES 3 5" xfId="44481"/>
    <cellStyle name="SHADEDSTORES 3 5 2" xfId="31519"/>
    <cellStyle name="SHADEDSTORES 3 5 2 2" xfId="28785"/>
    <cellStyle name="SHADEDSTORES 3 5 2 3" xfId="13066"/>
    <cellStyle name="SHADEDSTORES 3 5 3" xfId="3116"/>
    <cellStyle name="SHADEDSTORES 3 5 4" xfId="20793"/>
    <cellStyle name="SHADEDSTORES 3 6" xfId="25005"/>
    <cellStyle name="SHADEDSTORES 3 6 2" xfId="29251"/>
    <cellStyle name="SHADEDSTORES 3 6 2 2" xfId="37475"/>
    <cellStyle name="SHADEDSTORES 3 6 2 3" xfId="40163"/>
    <cellStyle name="SHADEDSTORES 3 6 3" xfId="4006"/>
    <cellStyle name="SHADEDSTORES 3 6 4" xfId="30052"/>
    <cellStyle name="SHADEDSTORES 3 7" xfId="3977"/>
    <cellStyle name="SHADEDSTORES 3 7 2" xfId="21999"/>
    <cellStyle name="SHADEDSTORES 3 7 2 2" xfId="15103"/>
    <cellStyle name="SHADEDSTORES 3 7 2 3" xfId="34135"/>
    <cellStyle name="SHADEDSTORES 3 7 3" xfId="2926"/>
    <cellStyle name="SHADEDSTORES 3 7 4" xfId="32731"/>
    <cellStyle name="SHADEDSTORES 3 8" xfId="11245"/>
    <cellStyle name="SHADEDSTORES 3 8 2" xfId="18862"/>
    <cellStyle name="SHADEDSTORES 3 8 2 2" xfId="45919"/>
    <cellStyle name="SHADEDSTORES 3 8 2 3" xfId="27956"/>
    <cellStyle name="SHADEDSTORES 3 8 3" xfId="13941"/>
    <cellStyle name="SHADEDSTORES 3 8 4" xfId="37430"/>
    <cellStyle name="SHADEDSTORES 3 9" xfId="34767"/>
    <cellStyle name="SHADEDSTORES 3 9 2" xfId="17622"/>
    <cellStyle name="SHADEDSTORES 3 9 2 2" xfId="29296"/>
    <cellStyle name="SHADEDSTORES 3 9 2 3" xfId="51057"/>
    <cellStyle name="SHADEDSTORES 3 9 3" xfId="42507"/>
    <cellStyle name="SHADEDSTORES 3 9 4" xfId="4309"/>
    <cellStyle name="SHADEDSTORES 30" xfId="40297"/>
    <cellStyle name="SHADEDSTORES 30 2" xfId="35363"/>
    <cellStyle name="SHADEDSTORES 30 3" xfId="47535"/>
    <cellStyle name="SHADEDSTORES 31" xfId="50368"/>
    <cellStyle name="SHADEDSTORES 31 2" xfId="10822"/>
    <cellStyle name="SHADEDSTORES 31 3" xfId="22839"/>
    <cellStyle name="SHADEDSTORES 32" xfId="46695"/>
    <cellStyle name="SHADEDSTORES 32 2" xfId="11017"/>
    <cellStyle name="SHADEDSTORES 32 3" xfId="45043"/>
    <cellStyle name="SHADEDSTORES 33" xfId="45628"/>
    <cellStyle name="SHADEDSTORES 33 2" xfId="6602"/>
    <cellStyle name="SHADEDSTORES 33 3" xfId="1025"/>
    <cellStyle name="SHADEDSTORES 34" xfId="49374"/>
    <cellStyle name="SHADEDSTORES 34 2" xfId="15816"/>
    <cellStyle name="SHADEDSTORES 34 3" xfId="4725"/>
    <cellStyle name="SHADEDSTORES 35" xfId="32974"/>
    <cellStyle name="SHADEDSTORES 35 2" xfId="11025"/>
    <cellStyle name="SHADEDSTORES 35 3" xfId="39525"/>
    <cellStyle name="SHADEDSTORES 36" xfId="34436"/>
    <cellStyle name="SHADEDSTORES 36 2" xfId="48458"/>
    <cellStyle name="SHADEDSTORES 36 3" xfId="37398"/>
    <cellStyle name="SHADEDSTORES 37" xfId="34612"/>
    <cellStyle name="SHADEDSTORES 37 2" xfId="30756"/>
    <cellStyle name="SHADEDSTORES 37 3" xfId="19742"/>
    <cellStyle name="SHADEDSTORES 38" xfId="168"/>
    <cellStyle name="SHADEDSTORES 38 2" xfId="30375"/>
    <cellStyle name="SHADEDSTORES 38 3" xfId="36902"/>
    <cellStyle name="SHADEDSTORES 39" xfId="44213"/>
    <cellStyle name="SHADEDSTORES 39 2" xfId="43909"/>
    <cellStyle name="SHADEDSTORES 39 3" xfId="19583"/>
    <cellStyle name="SHADEDSTORES 4" xfId="31131"/>
    <cellStyle name="SHADEDSTORES 4 2" xfId="1773"/>
    <cellStyle name="SHADEDSTORES 4 2 2" xfId="7208"/>
    <cellStyle name="SHADEDSTORES 4 2 3" xfId="19718"/>
    <cellStyle name="SHADEDSTORES 4 3" xfId="48120"/>
    <cellStyle name="SHADEDSTORES 4 4" xfId="43622"/>
    <cellStyle name="SHADEDSTORES 40" xfId="50408"/>
    <cellStyle name="SHADEDSTORES 40 2" xfId="28678"/>
    <cellStyle name="SHADEDSTORES 40 3" xfId="26109"/>
    <cellStyle name="SHADEDSTORES 41" xfId="47815"/>
    <cellStyle name="SHADEDSTORES 41 2" xfId="15290"/>
    <cellStyle name="SHADEDSTORES 41 3" xfId="40924"/>
    <cellStyle name="SHADEDSTORES 42" xfId="5954"/>
    <cellStyle name="SHADEDSTORES 42 2" xfId="47601"/>
    <cellStyle name="SHADEDSTORES 42 3" xfId="15122"/>
    <cellStyle name="SHADEDSTORES 43" xfId="38098"/>
    <cellStyle name="SHADEDSTORES 43 2" xfId="52712"/>
    <cellStyle name="SHADEDSTORES 43 3" xfId="35715"/>
    <cellStyle name="SHADEDSTORES 44" xfId="12200"/>
    <cellStyle name="SHADEDSTORES 44 2" xfId="39165"/>
    <cellStyle name="SHADEDSTORES 44 3" xfId="9346"/>
    <cellStyle name="SHADEDSTORES 45" xfId="37521"/>
    <cellStyle name="SHADEDSTORES 45 2" xfId="6437"/>
    <cellStyle name="SHADEDSTORES 45 3" xfId="20545"/>
    <cellStyle name="SHADEDSTORES 46" xfId="19200"/>
    <cellStyle name="SHADEDSTORES 46 2" xfId="19525"/>
    <cellStyle name="SHADEDSTORES 46 3" xfId="10045"/>
    <cellStyle name="SHADEDSTORES 47" xfId="10412"/>
    <cellStyle name="SHADEDSTORES 47 2" xfId="20887"/>
    <cellStyle name="SHADEDSTORES 47 3" xfId="1016"/>
    <cellStyle name="SHADEDSTORES 48" xfId="18860"/>
    <cellStyle name="SHADEDSTORES 49" xfId="43420"/>
    <cellStyle name="SHADEDSTORES 5" xfId="2059"/>
    <cellStyle name="SHADEDSTORES 5 2" xfId="31138"/>
    <cellStyle name="SHADEDSTORES 5 2 2" xfId="30534"/>
    <cellStyle name="SHADEDSTORES 5 2 3" xfId="16552"/>
    <cellStyle name="SHADEDSTORES 5 3" xfId="25248"/>
    <cellStyle name="SHADEDSTORES 5 4" xfId="36077"/>
    <cellStyle name="SHADEDSTORES 50" xfId="21913"/>
    <cellStyle name="SHADEDSTORES 6" xfId="41172"/>
    <cellStyle name="SHADEDSTORES 6 2" xfId="33899"/>
    <cellStyle name="SHADEDSTORES 6 3" xfId="5648"/>
    <cellStyle name="SHADEDSTORES 7" xfId="37816"/>
    <cellStyle name="SHADEDSTORES 7 2" xfId="21565"/>
    <cellStyle name="SHADEDSTORES 7 3" xfId="22850"/>
    <cellStyle name="SHADEDSTORES 8" xfId="34914"/>
    <cellStyle name="SHADEDSTORES 8 2" xfId="666"/>
    <cellStyle name="SHADEDSTORES 8 3" xfId="47853"/>
    <cellStyle name="SHADEDSTORES 9" xfId="16547"/>
    <cellStyle name="SHADEDSTORES 9 2" xfId="50088"/>
    <cellStyle name="SHADEDSTORES 9 3" xfId="20051"/>
    <cellStyle name="SHADEDSTORES_Cash Cost Real vrs. Budget" xfId="47032"/>
    <cellStyle name="Shading" xfId="41829"/>
    <cellStyle name="Shading 2" xfId="5117"/>
    <cellStyle name="Shading 2 2" xfId="17851"/>
    <cellStyle name="Shading 2 2 2" xfId="16580"/>
    <cellStyle name="Shading 2 2 3" xfId="36243"/>
    <cellStyle name="Shading 2 3" xfId="14910"/>
    <cellStyle name="Shading 2 4" xfId="4302"/>
    <cellStyle name="Shading 3" xfId="49879"/>
    <cellStyle name="Shading 3 2" xfId="51579"/>
    <cellStyle name="Shading 3 3" xfId="12179"/>
    <cellStyle name="Shading 4" xfId="17202"/>
    <cellStyle name="Shading 5" xfId="32653"/>
    <cellStyle name="Shading_El Morro rev 1" xfId="27018"/>
    <cellStyle name="Shares" xfId="16859"/>
    <cellStyle name="Sheet Header" xfId="18633"/>
    <cellStyle name="Sheet Header 2" xfId="1660"/>
    <cellStyle name="Sheet Header 3" xfId="1222"/>
    <cellStyle name="SHEETTITLE" xfId="28838"/>
    <cellStyle name="SHEETTITLE 10" xfId="39001"/>
    <cellStyle name="SHEETTITLE 10 2" xfId="39154"/>
    <cellStyle name="SHEETTITLE 10 3" xfId="10098"/>
    <cellStyle name="SHEETTITLE 11" xfId="6085"/>
    <cellStyle name="SHEETTITLE 11 2" xfId="35343"/>
    <cellStyle name="SHEETTITLE 11 3" xfId="32589"/>
    <cellStyle name="SHEETTITLE 12" xfId="29082"/>
    <cellStyle name="SHEETTITLE 12 2" xfId="39818"/>
    <cellStyle name="SHEETTITLE 12 3" xfId="47072"/>
    <cellStyle name="SHEETTITLE 13" xfId="8202"/>
    <cellStyle name="SHEETTITLE 13 2" xfId="21159"/>
    <cellStyle name="SHEETTITLE 13 3" xfId="2605"/>
    <cellStyle name="SHEETTITLE 14" xfId="24088"/>
    <cellStyle name="SHEETTITLE 14 2" xfId="17260"/>
    <cellStyle name="SHEETTITLE 14 3" xfId="15790"/>
    <cellStyle name="SHEETTITLE 15" xfId="15817"/>
    <cellStyle name="SHEETTITLE 15 2" xfId="12404"/>
    <cellStyle name="SHEETTITLE 15 3" xfId="41090"/>
    <cellStyle name="SHEETTITLE 16" xfId="43627"/>
    <cellStyle name="SHEETTITLE 16 2" xfId="8223"/>
    <cellStyle name="SHEETTITLE 16 3" xfId="30160"/>
    <cellStyle name="SHEETTITLE 17" xfId="32343"/>
    <cellStyle name="SHEETTITLE 17 2" xfId="38944"/>
    <cellStyle name="SHEETTITLE 17 3" xfId="26538"/>
    <cellStyle name="SHEETTITLE 18" xfId="52137"/>
    <cellStyle name="SHEETTITLE 18 2" xfId="22340"/>
    <cellStyle name="SHEETTITLE 18 3" xfId="34317"/>
    <cellStyle name="SHEETTITLE 19" xfId="1562"/>
    <cellStyle name="SHEETTITLE 19 2" xfId="15624"/>
    <cellStyle name="SHEETTITLE 19 3" xfId="15654"/>
    <cellStyle name="SHEETTITLE 2" xfId="19831"/>
    <cellStyle name="SHEETTITLE 2 2" xfId="20827"/>
    <cellStyle name="SHEETTITLE 2 2 2" xfId="4116"/>
    <cellStyle name="SHEETTITLE 2 2 3" xfId="19560"/>
    <cellStyle name="SHEETTITLE 2 3" xfId="43692"/>
    <cellStyle name="SHEETTITLE 2 4" xfId="34268"/>
    <cellStyle name="SHEETTITLE 20" xfId="23691"/>
    <cellStyle name="SHEETTITLE 20 2" xfId="42883"/>
    <cellStyle name="SHEETTITLE 20 3" xfId="25777"/>
    <cellStyle name="SHEETTITLE 21" xfId="47946"/>
    <cellStyle name="SHEETTITLE 21 2" xfId="10982"/>
    <cellStyle name="SHEETTITLE 21 3" xfId="14616"/>
    <cellStyle name="SHEETTITLE 22" xfId="40643"/>
    <cellStyle name="SHEETTITLE 22 2" xfId="31227"/>
    <cellStyle name="SHEETTITLE 22 3" xfId="51739"/>
    <cellStyle name="SHEETTITLE 23" xfId="8149"/>
    <cellStyle name="SHEETTITLE 23 2" xfId="16414"/>
    <cellStyle name="SHEETTITLE 23 3" xfId="44965"/>
    <cellStyle name="SHEETTITLE 24" xfId="12255"/>
    <cellStyle name="SHEETTITLE 24 2" xfId="32965"/>
    <cellStyle name="SHEETTITLE 24 3" xfId="39202"/>
    <cellStyle name="SHEETTITLE 25" xfId="8189"/>
    <cellStyle name="SHEETTITLE 25 2" xfId="16961"/>
    <cellStyle name="SHEETTITLE 25 3" xfId="31295"/>
    <cellStyle name="SHEETTITLE 26" xfId="43645"/>
    <cellStyle name="SHEETTITLE 26 2" xfId="28452"/>
    <cellStyle name="SHEETTITLE 26 3" xfId="12361"/>
    <cellStyle name="SHEETTITLE 27" xfId="874"/>
    <cellStyle name="SHEETTITLE 27 2" xfId="10094"/>
    <cellStyle name="SHEETTITLE 27 3" xfId="45365"/>
    <cellStyle name="SHEETTITLE 28" xfId="12447"/>
    <cellStyle name="SHEETTITLE 28 2" xfId="45339"/>
    <cellStyle name="SHEETTITLE 28 3" xfId="15044"/>
    <cellStyle name="SHEETTITLE 29" xfId="19145"/>
    <cellStyle name="SHEETTITLE 29 2" xfId="13017"/>
    <cellStyle name="SHEETTITLE 29 3" xfId="19053"/>
    <cellStyle name="SHEETTITLE 3" xfId="25904"/>
    <cellStyle name="SHEETTITLE 3 2" xfId="51457"/>
    <cellStyle name="SHEETTITLE 3 3" xfId="20035"/>
    <cellStyle name="SHEETTITLE 30" xfId="49337"/>
    <cellStyle name="SHEETTITLE 30 2" xfId="47353"/>
    <cellStyle name="SHEETTITLE 30 3" xfId="51307"/>
    <cellStyle name="SHEETTITLE 31" xfId="37199"/>
    <cellStyle name="SHEETTITLE 31 2" xfId="18993"/>
    <cellStyle name="SHEETTITLE 31 3" xfId="26427"/>
    <cellStyle name="SHEETTITLE 32" xfId="28172"/>
    <cellStyle name="SHEETTITLE 32 2" xfId="35788"/>
    <cellStyle name="SHEETTITLE 32 3" xfId="52668"/>
    <cellStyle name="SHEETTITLE 33" xfId="13585"/>
    <cellStyle name="SHEETTITLE 33 2" xfId="44118"/>
    <cellStyle name="SHEETTITLE 33 3" xfId="23968"/>
    <cellStyle name="SHEETTITLE 34" xfId="7825"/>
    <cellStyle name="SHEETTITLE 34 2" xfId="41602"/>
    <cellStyle name="SHEETTITLE 34 3" xfId="9997"/>
    <cellStyle name="SHEETTITLE 35" xfId="15813"/>
    <cellStyle name="SHEETTITLE 35 2" xfId="28556"/>
    <cellStyle name="SHEETTITLE 35 3" xfId="21034"/>
    <cellStyle name="SHEETTITLE 36" xfId="5043"/>
    <cellStyle name="SHEETTITLE 36 2" xfId="27167"/>
    <cellStyle name="SHEETTITLE 36 3" xfId="33914"/>
    <cellStyle name="SHEETTITLE 37" xfId="28444"/>
    <cellStyle name="SHEETTITLE 37 2" xfId="39071"/>
    <cellStyle name="SHEETTITLE 37 3" xfId="35458"/>
    <cellStyle name="SHEETTITLE 38" xfId="20011"/>
    <cellStyle name="SHEETTITLE 38 2" xfId="46110"/>
    <cellStyle name="SHEETTITLE 38 3" xfId="29379"/>
    <cellStyle name="SHEETTITLE 39" xfId="7084"/>
    <cellStyle name="SHEETTITLE 39 2" xfId="53355"/>
    <cellStyle name="SHEETTITLE 39 3" xfId="47040"/>
    <cellStyle name="SHEETTITLE 4" xfId="27712"/>
    <cellStyle name="SHEETTITLE 4 2" xfId="25452"/>
    <cellStyle name="SHEETTITLE 4 3" xfId="32662"/>
    <cellStyle name="SHEETTITLE 40" xfId="18030"/>
    <cellStyle name="SHEETTITLE 40 2" xfId="5065"/>
    <cellStyle name="SHEETTITLE 40 3" xfId="16577"/>
    <cellStyle name="SHEETTITLE 41" xfId="43198"/>
    <cellStyle name="SHEETTITLE 41 2" xfId="458"/>
    <cellStyle name="SHEETTITLE 41 3" xfId="14172"/>
    <cellStyle name="SHEETTITLE 42" xfId="1431"/>
    <cellStyle name="SHEETTITLE 42 2" xfId="50825"/>
    <cellStyle name="SHEETTITLE 42 3" xfId="33155"/>
    <cellStyle name="SHEETTITLE 43" xfId="1501"/>
    <cellStyle name="SHEETTITLE 43 2" xfId="49845"/>
    <cellStyle name="SHEETTITLE 43 3" xfId="39839"/>
    <cellStyle name="SHEETTITLE 44" xfId="16327"/>
    <cellStyle name="SHEETTITLE 44 2" xfId="16822"/>
    <cellStyle name="SHEETTITLE 44 3" xfId="4540"/>
    <cellStyle name="SHEETTITLE 45" xfId="5661"/>
    <cellStyle name="SHEETTITLE 45 2" xfId="11120"/>
    <cellStyle name="SHEETTITLE 45 3" xfId="50995"/>
    <cellStyle name="SHEETTITLE 46" xfId="646"/>
    <cellStyle name="SHEETTITLE 46 2" xfId="17560"/>
    <cellStyle name="SHEETTITLE 46 3" xfId="34836"/>
    <cellStyle name="SHEETTITLE 47" xfId="29071"/>
    <cellStyle name="SHEETTITLE 47 2" xfId="5423"/>
    <cellStyle name="SHEETTITLE 47 3" xfId="25260"/>
    <cellStyle name="SHEETTITLE 48" xfId="30136"/>
    <cellStyle name="SHEETTITLE 49" xfId="38332"/>
    <cellStyle name="SHEETTITLE 5" xfId="1331"/>
    <cellStyle name="SHEETTITLE 5 2" xfId="51201"/>
    <cellStyle name="SHEETTITLE 5 3" xfId="188"/>
    <cellStyle name="SHEETTITLE 50" xfId="4045"/>
    <cellStyle name="SHEETTITLE 6" xfId="17646"/>
    <cellStyle name="SHEETTITLE 6 2" xfId="37887"/>
    <cellStyle name="SHEETTITLE 6 3" xfId="29153"/>
    <cellStyle name="SHEETTITLE 7" xfId="28728"/>
    <cellStyle name="SHEETTITLE 7 2" xfId="10136"/>
    <cellStyle name="SHEETTITLE 7 3" xfId="5402"/>
    <cellStyle name="SHEETTITLE 8" xfId="43774"/>
    <cellStyle name="SHEETTITLE 8 2" xfId="8548"/>
    <cellStyle name="SHEETTITLE 8 3" xfId="24549"/>
    <cellStyle name="SHEETTITLE 9" xfId="37840"/>
    <cellStyle name="SHEETTITLE 9 2" xfId="50850"/>
    <cellStyle name="SHEETTITLE 9 3" xfId="12201"/>
    <cellStyle name="SHEETTITLE_Cash Cost Real vrs. Budget" xfId="23991"/>
    <cellStyle name="Size10Pt" xfId="53201"/>
    <cellStyle name="Size10Pt 2" xfId="29"/>
    <cellStyle name="Size10Pt 2 2" xfId="12159"/>
    <cellStyle name="Size10Pt 2 3" xfId="11877"/>
    <cellStyle name="Size10Pt 3" xfId="50881"/>
    <cellStyle name="Size10Pt 3 2" xfId="19978"/>
    <cellStyle name="Size10Pt 3 3" xfId="7587"/>
    <cellStyle name="Size10Pt 4" xfId="40210"/>
    <cellStyle name="Size10Pt 4 2" xfId="21219"/>
    <cellStyle name="Size10Pt 4 3" xfId="28212"/>
    <cellStyle name="Size10Pt 5" xfId="29002"/>
    <cellStyle name="Size10Pt 5 2" xfId="43001"/>
    <cellStyle name="Size10Pt 5 3" xfId="38568"/>
    <cellStyle name="Size10Pt 6" xfId="12475"/>
    <cellStyle name="Size10Pt 6 2" xfId="37604"/>
    <cellStyle name="Size10Pt 6 3" xfId="34400"/>
    <cellStyle name="Size10Pt 7" xfId="26601"/>
    <cellStyle name="Size10Pt 7 2" xfId="49769"/>
    <cellStyle name="Size10Pt 7 3" xfId="15071"/>
    <cellStyle name="Size10Pt 8" xfId="48638"/>
    <cellStyle name="Size10Pt 9" xfId="1829"/>
    <cellStyle name="Size10Pt_Cash Cost Real vrs. Budget" xfId="21652"/>
    <cellStyle name="Size12Pt" xfId="30962"/>
    <cellStyle name="Size12Pt 2" xfId="2219"/>
    <cellStyle name="Size12Pt 3" xfId="15536"/>
    <cellStyle name="SMALL" xfId="34737"/>
    <cellStyle name="SMALL 10" xfId="7005"/>
    <cellStyle name="SMALL 10 2" xfId="23400"/>
    <cellStyle name="SMALL 10 3" xfId="9253"/>
    <cellStyle name="SMALL 11" xfId="6203"/>
    <cellStyle name="SMALL 11 2" xfId="291"/>
    <cellStyle name="SMALL 11 3" xfId="33887"/>
    <cellStyle name="SMALL 12" xfId="5667"/>
    <cellStyle name="SMALL 12 2" xfId="37126"/>
    <cellStyle name="SMALL 12 3" xfId="15563"/>
    <cellStyle name="SMALL 13" xfId="19361"/>
    <cellStyle name="SMALL 13 2" xfId="11752"/>
    <cellStyle name="SMALL 13 3" xfId="11121"/>
    <cellStyle name="SMALL 14" xfId="45714"/>
    <cellStyle name="SMALL 14 2" xfId="45641"/>
    <cellStyle name="SMALL 14 3" xfId="41847"/>
    <cellStyle name="SMALL 15" xfId="40706"/>
    <cellStyle name="SMALL 15 2" xfId="22760"/>
    <cellStyle name="SMALL 15 3" xfId="3167"/>
    <cellStyle name="SMALL 16" xfId="35463"/>
    <cellStyle name="SMALL 16 2" xfId="37017"/>
    <cellStyle name="SMALL 16 3" xfId="21604"/>
    <cellStyle name="SMALL 17" xfId="51865"/>
    <cellStyle name="SMALL 17 2" xfId="50127"/>
    <cellStyle name="SMALL 17 3" xfId="4656"/>
    <cellStyle name="SMALL 18" xfId="35517"/>
    <cellStyle name="SMALL 18 2" xfId="31243"/>
    <cellStyle name="SMALL 18 3" xfId="17721"/>
    <cellStyle name="SMALL 19" xfId="45945"/>
    <cellStyle name="SMALL 19 2" xfId="48779"/>
    <cellStyle name="SMALL 19 3" xfId="21765"/>
    <cellStyle name="SMALL 2" xfId="47445"/>
    <cellStyle name="SMALL 2 2" xfId="47711"/>
    <cellStyle name="SMALL 2 2 2" xfId="34422"/>
    <cellStyle name="SMALL 2 2 3" xfId="4349"/>
    <cellStyle name="SMALL 2 3" xfId="11810"/>
    <cellStyle name="SMALL 2 4" xfId="15688"/>
    <cellStyle name="SMALL 2 5" xfId="7357"/>
    <cellStyle name="SMALL 20" xfId="28114"/>
    <cellStyle name="SMALL 20 2" xfId="36385"/>
    <cellStyle name="SMALL 20 3" xfId="53329"/>
    <cellStyle name="SMALL 21" xfId="38185"/>
    <cellStyle name="SMALL 21 2" xfId="18770"/>
    <cellStyle name="SMALL 21 3" xfId="50255"/>
    <cellStyle name="SMALL 22" xfId="4183"/>
    <cellStyle name="SMALL 22 2" xfId="13525"/>
    <cellStyle name="SMALL 22 3" xfId="44848"/>
    <cellStyle name="SMALL 23" xfId="49415"/>
    <cellStyle name="SMALL 23 2" xfId="36287"/>
    <cellStyle name="SMALL 23 3" xfId="31974"/>
    <cellStyle name="SMALL 24" xfId="44945"/>
    <cellStyle name="SMALL 24 2" xfId="48167"/>
    <cellStyle name="SMALL 24 3" xfId="46791"/>
    <cellStyle name="SMALL 25" xfId="47837"/>
    <cellStyle name="SMALL 25 2" xfId="43472"/>
    <cellStyle name="SMALL 25 3" xfId="13320"/>
    <cellStyle name="SMALL 26" xfId="48967"/>
    <cellStyle name="SMALL 26 2" xfId="29833"/>
    <cellStyle name="SMALL 26 3" xfId="27028"/>
    <cellStyle name="SMALL 27" xfId="26378"/>
    <cellStyle name="SMALL 27 2" xfId="52379"/>
    <cellStyle name="SMALL 27 3" xfId="46930"/>
    <cellStyle name="SMALL 28" xfId="20485"/>
    <cellStyle name="SMALL 28 2" xfId="43699"/>
    <cellStyle name="SMALL 28 3" xfId="35848"/>
    <cellStyle name="SMALL 29" xfId="15550"/>
    <cellStyle name="SMALL 29 2" xfId="18584"/>
    <cellStyle name="SMALL 29 3" xfId="141"/>
    <cellStyle name="SMALL 3" xfId="12977"/>
    <cellStyle name="SMALL 3 2" xfId="2336"/>
    <cellStyle name="SMALL 3 3" xfId="30790"/>
    <cellStyle name="SMALL 3 4" xfId="15609"/>
    <cellStyle name="SMALL 30" xfId="48499"/>
    <cellStyle name="SMALL 30 2" xfId="47187"/>
    <cellStyle name="SMALL 30 3" xfId="35816"/>
    <cellStyle name="SMALL 31" xfId="23747"/>
    <cellStyle name="SMALL 31 2" xfId="806"/>
    <cellStyle name="SMALL 31 3" xfId="198"/>
    <cellStyle name="SMALL 32" xfId="16935"/>
    <cellStyle name="SMALL 32 2" xfId="13779"/>
    <cellStyle name="SMALL 32 3" xfId="5914"/>
    <cellStyle name="SMALL 33" xfId="1389"/>
    <cellStyle name="SMALL 33 2" xfId="32695"/>
    <cellStyle name="SMALL 33 3" xfId="48674"/>
    <cellStyle name="SMALL 34" xfId="11639"/>
    <cellStyle name="SMALL 34 2" xfId="23782"/>
    <cellStyle name="SMALL 34 3" xfId="31209"/>
    <cellStyle name="SMALL 35" xfId="19178"/>
    <cellStyle name="SMALL 35 2" xfId="49334"/>
    <cellStyle name="SMALL 35 3" xfId="44874"/>
    <cellStyle name="SMALL 36" xfId="15117"/>
    <cellStyle name="SMALL 36 2" xfId="18113"/>
    <cellStyle name="SMALL 36 3" xfId="19417"/>
    <cellStyle name="SMALL 37" xfId="1618"/>
    <cellStyle name="SMALL 37 2" xfId="2586"/>
    <cellStyle name="SMALL 37 3" xfId="40195"/>
    <cellStyle name="SMALL 38" xfId="8091"/>
    <cellStyle name="SMALL 38 2" xfId="6102"/>
    <cellStyle name="SMALL 38 3" xfId="42077"/>
    <cellStyle name="SMALL 39" xfId="34439"/>
    <cellStyle name="SMALL 39 2" xfId="45948"/>
    <cellStyle name="SMALL 39 3" xfId="34770"/>
    <cellStyle name="SMALL 4" xfId="31786"/>
    <cellStyle name="SMALL 4 2" xfId="38541"/>
    <cellStyle name="SMALL 4 3" xfId="3156"/>
    <cellStyle name="SMALL 40" xfId="575"/>
    <cellStyle name="SMALL 40 2" xfId="9746"/>
    <cellStyle name="SMALL 40 3" xfId="6905"/>
    <cellStyle name="SMALL 41" xfId="51178"/>
    <cellStyle name="SMALL 41 2" xfId="24202"/>
    <cellStyle name="SMALL 41 3" xfId="25415"/>
    <cellStyle name="SMALL 42" xfId="30865"/>
    <cellStyle name="SMALL 42 2" xfId="42858"/>
    <cellStyle name="SMALL 42 3" xfId="31129"/>
    <cellStyle name="SMALL 43" xfId="21132"/>
    <cellStyle name="SMALL 43 2" xfId="33533"/>
    <cellStyle name="SMALL 43 3" xfId="20222"/>
    <cellStyle name="SMALL 44" xfId="24417"/>
    <cellStyle name="SMALL 44 2" xfId="723"/>
    <cellStyle name="SMALL 44 3" xfId="27576"/>
    <cellStyle name="SMALL 45" xfId="12173"/>
    <cellStyle name="SMALL 45 2" xfId="50348"/>
    <cellStyle name="SMALL 45 3" xfId="6426"/>
    <cellStyle name="SMALL 46" xfId="33424"/>
    <cellStyle name="SMALL 46 2" xfId="26138"/>
    <cellStyle name="SMALL 46 3" xfId="41523"/>
    <cellStyle name="SMALL 47" xfId="49475"/>
    <cellStyle name="SMALL 47 2" xfId="52992"/>
    <cellStyle name="SMALL 47 3" xfId="40530"/>
    <cellStyle name="SMALL 48" xfId="28014"/>
    <cellStyle name="SMALL 48 2" xfId="32503"/>
    <cellStyle name="SMALL 48 3" xfId="10935"/>
    <cellStyle name="SMALL 49" xfId="31996"/>
    <cellStyle name="SMALL 49 2" xfId="23230"/>
    <cellStyle name="SMALL 49 3" xfId="4751"/>
    <cellStyle name="SMALL 5" xfId="6597"/>
    <cellStyle name="SMALL 5 2" xfId="47876"/>
    <cellStyle name="SMALL 5 3" xfId="42604"/>
    <cellStyle name="SMALL 50" xfId="7517"/>
    <cellStyle name="SMALL 51" xfId="38077"/>
    <cellStyle name="SMALL 52" xfId="15821"/>
    <cellStyle name="SMALL 6" xfId="38240"/>
    <cellStyle name="SMALL 6 2" xfId="32228"/>
    <cellStyle name="SMALL 6 3" xfId="46644"/>
    <cellStyle name="SMALL 7" xfId="33639"/>
    <cellStyle name="SMALL 7 2" xfId="33610"/>
    <cellStyle name="SMALL 7 3" xfId="48340"/>
    <cellStyle name="SMALL 8" xfId="46937"/>
    <cellStyle name="SMALL 8 2" xfId="6578"/>
    <cellStyle name="SMALL 8 3" xfId="31845"/>
    <cellStyle name="SMALL 9" xfId="24990"/>
    <cellStyle name="SMALL 9 2" xfId="45487"/>
    <cellStyle name="SMALL 9 3" xfId="17359"/>
    <cellStyle name="SMALL_08-07 Consolidated Monthly Operational Report - Office 2003" xfId="44335"/>
    <cellStyle name="Source Line" xfId="31792"/>
    <cellStyle name="specstores" xfId="15473"/>
    <cellStyle name="specstores 10" xfId="13706"/>
    <cellStyle name="specstores 10 2" xfId="13136"/>
    <cellStyle name="specstores 10 3" xfId="35195"/>
    <cellStyle name="specstores 11" xfId="3215"/>
    <cellStyle name="specstores 11 2" xfId="29494"/>
    <cellStyle name="specstores 11 3" xfId="31840"/>
    <cellStyle name="specstores 12" xfId="17888"/>
    <cellStyle name="specstores 12 2" xfId="31590"/>
    <cellStyle name="specstores 12 3" xfId="23269"/>
    <cellStyle name="specstores 13" xfId="36927"/>
    <cellStyle name="specstores 13 2" xfId="27152"/>
    <cellStyle name="specstores 13 3" xfId="38524"/>
    <cellStyle name="specstores 14" xfId="27948"/>
    <cellStyle name="specstores 14 2" xfId="33245"/>
    <cellStyle name="specstores 14 3" xfId="52971"/>
    <cellStyle name="specstores 15" xfId="32515"/>
    <cellStyle name="specstores 15 2" xfId="29352"/>
    <cellStyle name="specstores 15 3" xfId="35127"/>
    <cellStyle name="specstores 16" xfId="10297"/>
    <cellStyle name="specstores 16 2" xfId="32095"/>
    <cellStyle name="specstores 16 3" xfId="28295"/>
    <cellStyle name="specstores 17" xfId="12953"/>
    <cellStyle name="specstores 17 2" xfId="42511"/>
    <cellStyle name="specstores 17 3" xfId="5190"/>
    <cellStyle name="specstores 18" xfId="9852"/>
    <cellStyle name="specstores 18 2" xfId="2382"/>
    <cellStyle name="specstores 18 3" xfId="35668"/>
    <cellStyle name="specstores 19" xfId="11873"/>
    <cellStyle name="specstores 19 2" xfId="31943"/>
    <cellStyle name="specstores 19 3" xfId="26904"/>
    <cellStyle name="specstores 2" xfId="48039"/>
    <cellStyle name="specstores 2 2" xfId="22870"/>
    <cellStyle name="specstores 2 2 2" xfId="28913"/>
    <cellStyle name="specstores 2 2 3" xfId="7415"/>
    <cellStyle name="specstores 2 3" xfId="6285"/>
    <cellStyle name="specstores 2 4" xfId="2526"/>
    <cellStyle name="specstores 20" xfId="36129"/>
    <cellStyle name="specstores 20 2" xfId="38220"/>
    <cellStyle name="specstores 20 3" xfId="47236"/>
    <cellStyle name="specstores 21" xfId="42508"/>
    <cellStyle name="specstores 21 2" xfId="38533"/>
    <cellStyle name="specstores 21 3" xfId="43691"/>
    <cellStyle name="specstores 22" xfId="38107"/>
    <cellStyle name="specstores 22 2" xfId="35568"/>
    <cellStyle name="specstores 22 3" xfId="36420"/>
    <cellStyle name="specstores 23" xfId="46641"/>
    <cellStyle name="specstores 23 2" xfId="32871"/>
    <cellStyle name="specstores 23 3" xfId="24328"/>
    <cellStyle name="specstores 24" xfId="30874"/>
    <cellStyle name="specstores 24 2" xfId="45881"/>
    <cellStyle name="specstores 24 3" xfId="37342"/>
    <cellStyle name="specstores 25" xfId="48469"/>
    <cellStyle name="specstores 25 2" xfId="34319"/>
    <cellStyle name="specstores 25 3" xfId="18385"/>
    <cellStyle name="specstores 26" xfId="25776"/>
    <cellStyle name="specstores 26 2" xfId="25396"/>
    <cellStyle name="specstores 26 3" xfId="29572"/>
    <cellStyle name="specstores 27" xfId="20935"/>
    <cellStyle name="specstores 27 2" xfId="2394"/>
    <cellStyle name="specstores 27 3" xfId="23052"/>
    <cellStyle name="specstores 28" xfId="38656"/>
    <cellStyle name="specstores 28 2" xfId="28030"/>
    <cellStyle name="specstores 28 3" xfId="24472"/>
    <cellStyle name="specstores 29" xfId="22549"/>
    <cellStyle name="specstores 29 2" xfId="13886"/>
    <cellStyle name="specstores 29 3" xfId="29198"/>
    <cellStyle name="specstores 3" xfId="37606"/>
    <cellStyle name="specstores 3 2" xfId="14417"/>
    <cellStyle name="specstores 3 3" xfId="15517"/>
    <cellStyle name="specstores 30" xfId="32886"/>
    <cellStyle name="specstores 30 2" xfId="45031"/>
    <cellStyle name="specstores 30 3" xfId="28864"/>
    <cellStyle name="specstores 31" xfId="51980"/>
    <cellStyle name="specstores 31 2" xfId="11610"/>
    <cellStyle name="specstores 31 3" xfId="32004"/>
    <cellStyle name="specstores 32" xfId="41526"/>
    <cellStyle name="specstores 32 2" xfId="37259"/>
    <cellStyle name="specstores 32 3" xfId="23291"/>
    <cellStyle name="specstores 33" xfId="15079"/>
    <cellStyle name="specstores 33 2" xfId="35917"/>
    <cellStyle name="specstores 33 3" xfId="1789"/>
    <cellStyle name="specstores 34" xfId="18407"/>
    <cellStyle name="specstores 34 2" xfId="23766"/>
    <cellStyle name="specstores 34 3" xfId="36930"/>
    <cellStyle name="specstores 35" xfId="28532"/>
    <cellStyle name="specstores 35 2" xfId="43423"/>
    <cellStyle name="specstores 35 3" xfId="4199"/>
    <cellStyle name="specstores 36" xfId="22245"/>
    <cellStyle name="specstores 36 2" xfId="52711"/>
    <cellStyle name="specstores 36 3" xfId="51551"/>
    <cellStyle name="specstores 37" xfId="40708"/>
    <cellStyle name="specstores 37 2" xfId="24060"/>
    <cellStyle name="specstores 37 3" xfId="37623"/>
    <cellStyle name="specstores 38" xfId="22662"/>
    <cellStyle name="specstores 38 2" xfId="10406"/>
    <cellStyle name="specstores 38 3" xfId="43028"/>
    <cellStyle name="specstores 39" xfId="33699"/>
    <cellStyle name="specstores 39 2" xfId="6052"/>
    <cellStyle name="specstores 39 3" xfId="11936"/>
    <cellStyle name="specstores 4" xfId="10787"/>
    <cellStyle name="specstores 4 2" xfId="50064"/>
    <cellStyle name="specstores 4 3" xfId="30489"/>
    <cellStyle name="specstores 40" xfId="53093"/>
    <cellStyle name="specstores 40 2" xfId="52160"/>
    <cellStyle name="specstores 40 3" xfId="27431"/>
    <cellStyle name="specstores 41" xfId="4513"/>
    <cellStyle name="specstores 41 2" xfId="25575"/>
    <cellStyle name="specstores 41 3" xfId="11442"/>
    <cellStyle name="specstores 42" xfId="8483"/>
    <cellStyle name="specstores 42 2" xfId="30151"/>
    <cellStyle name="specstores 42 3" xfId="13645"/>
    <cellStyle name="specstores 43" xfId="4836"/>
    <cellStyle name="specstores 43 2" xfId="1788"/>
    <cellStyle name="specstores 43 3" xfId="33125"/>
    <cellStyle name="specstores 44" xfId="43461"/>
    <cellStyle name="specstores 44 2" xfId="3164"/>
    <cellStyle name="specstores 44 3" xfId="6149"/>
    <cellStyle name="specstores 45" xfId="25141"/>
    <cellStyle name="specstores 45 2" xfId="9587"/>
    <cellStyle name="specstores 45 3" xfId="48501"/>
    <cellStyle name="specstores 46" xfId="20469"/>
    <cellStyle name="specstores 46 2" xfId="3524"/>
    <cellStyle name="specstores 46 3" xfId="5288"/>
    <cellStyle name="specstores 47" xfId="41741"/>
    <cellStyle name="specstores 47 2" xfId="17402"/>
    <cellStyle name="specstores 47 3" xfId="261"/>
    <cellStyle name="specstores 48" xfId="25399"/>
    <cellStyle name="specstores 49" xfId="42376"/>
    <cellStyle name="specstores 5" xfId="32556"/>
    <cellStyle name="specstores 5 2" xfId="5741"/>
    <cellStyle name="specstores 5 3" xfId="19310"/>
    <cellStyle name="specstores 50" xfId="40599"/>
    <cellStyle name="specstores 6" xfId="29674"/>
    <cellStyle name="specstores 6 2" xfId="50221"/>
    <cellStyle name="specstores 6 3" xfId="11059"/>
    <cellStyle name="specstores 7" xfId="1371"/>
    <cellStyle name="specstores 7 2" xfId="9376"/>
    <cellStyle name="specstores 7 3" xfId="29041"/>
    <cellStyle name="specstores 8" xfId="33972"/>
    <cellStyle name="specstores 8 2" xfId="47688"/>
    <cellStyle name="specstores 8 3" xfId="48541"/>
    <cellStyle name="specstores 9" xfId="13846"/>
    <cellStyle name="specstores 9 2" xfId="2699"/>
    <cellStyle name="specstores 9 3" xfId="27372"/>
    <cellStyle name="specstores_Cash Cost Real vrs. Budget" xfId="20451"/>
    <cellStyle name="Standaard_ABBA version 1.4 dd 27-06-2000" xfId="10881"/>
    <cellStyle name="STANDARD" xfId="27925"/>
    <cellStyle name="STANDARD 2" xfId="9936"/>
    <cellStyle name="STANDARD 2 2" xfId="5006"/>
    <cellStyle name="STANDARD 2 3" xfId="3143"/>
    <cellStyle name="STANDARD 3" xfId="32358"/>
    <cellStyle name="STANDARD 3 2" xfId="10257"/>
    <cellStyle name="STANDARD 4" xfId="31184"/>
    <cellStyle name="STANDARD 5" xfId="17201"/>
    <cellStyle name="Standard_2859-PI-PR-001_0_ISSUE12" xfId="25306"/>
    <cellStyle name="Stock Comma" xfId="46835"/>
    <cellStyle name="Stock Price" xfId="42092"/>
    <cellStyle name="Strange" xfId="42802"/>
    <cellStyle name="Strikethru" xfId="47527"/>
    <cellStyle name="Strikethru 10" xfId="29940"/>
    <cellStyle name="Strikethru 10 2" xfId="2519"/>
    <cellStyle name="Strikethru 10 3" xfId="29552"/>
    <cellStyle name="Strikethru 11" xfId="6186"/>
    <cellStyle name="Strikethru 11 2" xfId="46852"/>
    <cellStyle name="Strikethru 11 3" xfId="51429"/>
    <cellStyle name="Strikethru 12" xfId="6877"/>
    <cellStyle name="Strikethru 12 2" xfId="29024"/>
    <cellStyle name="Strikethru 12 3" xfId="33270"/>
    <cellStyle name="Strikethru 13" xfId="10654"/>
    <cellStyle name="Strikethru 13 2" xfId="6564"/>
    <cellStyle name="Strikethru 13 3" xfId="28572"/>
    <cellStyle name="Strikethru 14" xfId="15132"/>
    <cellStyle name="Strikethru 14 2" xfId="43444"/>
    <cellStyle name="Strikethru 14 3" xfId="14284"/>
    <cellStyle name="Strikethru 15" xfId="15216"/>
    <cellStyle name="Strikethru 15 2" xfId="25450"/>
    <cellStyle name="Strikethru 15 3" xfId="42457"/>
    <cellStyle name="Strikethru 16" xfId="18152"/>
    <cellStyle name="Strikethru 16 2" xfId="35741"/>
    <cellStyle name="Strikethru 16 3" xfId="51356"/>
    <cellStyle name="Strikethru 17" xfId="24757"/>
    <cellStyle name="Strikethru 17 2" xfId="52306"/>
    <cellStyle name="Strikethru 17 3" xfId="43999"/>
    <cellStyle name="Strikethru 18" xfId="31876"/>
    <cellStyle name="Strikethru 18 2" xfId="3686"/>
    <cellStyle name="Strikethru 18 3" xfId="2963"/>
    <cellStyle name="Strikethru 19" xfId="33707"/>
    <cellStyle name="Strikethru 19 2" xfId="29320"/>
    <cellStyle name="Strikethru 19 3" xfId="46943"/>
    <cellStyle name="Strikethru 2" xfId="45215"/>
    <cellStyle name="Strikethru 2 2" xfId="36820"/>
    <cellStyle name="Strikethru 2 2 2" xfId="38406"/>
    <cellStyle name="Strikethru 2 2 3" xfId="10869"/>
    <cellStyle name="Strikethru 2 3" xfId="42748"/>
    <cellStyle name="Strikethru 2 4" xfId="13528"/>
    <cellStyle name="Strikethru 20" xfId="17847"/>
    <cellStyle name="Strikethru 20 2" xfId="3475"/>
    <cellStyle name="Strikethru 20 3" xfId="35756"/>
    <cellStyle name="Strikethru 21" xfId="17199"/>
    <cellStyle name="Strikethru 21 2" xfId="7418"/>
    <cellStyle name="Strikethru 21 3" xfId="37630"/>
    <cellStyle name="Strikethru 22" xfId="49056"/>
    <cellStyle name="Strikethru 22 2" xfId="35735"/>
    <cellStyle name="Strikethru 22 3" xfId="21019"/>
    <cellStyle name="Strikethru 23" xfId="28000"/>
    <cellStyle name="Strikethru 23 2" xfId="5201"/>
    <cellStyle name="Strikethru 23 3" xfId="39122"/>
    <cellStyle name="Strikethru 24" xfId="28815"/>
    <cellStyle name="Strikethru 24 2" xfId="31366"/>
    <cellStyle name="Strikethru 24 3" xfId="30354"/>
    <cellStyle name="Strikethru 25" xfId="8574"/>
    <cellStyle name="Strikethru 25 2" xfId="8540"/>
    <cellStyle name="Strikethru 25 3" xfId="42852"/>
    <cellStyle name="Strikethru 26" xfId="30131"/>
    <cellStyle name="Strikethru 26 2" xfId="8856"/>
    <cellStyle name="Strikethru 26 3" xfId="1468"/>
    <cellStyle name="Strikethru 27" xfId="4208"/>
    <cellStyle name="Strikethru 27 2" xfId="650"/>
    <cellStyle name="Strikethru 27 3" xfId="37683"/>
    <cellStyle name="Strikethru 28" xfId="6423"/>
    <cellStyle name="Strikethru 28 2" xfId="50732"/>
    <cellStyle name="Strikethru 28 3" xfId="10650"/>
    <cellStyle name="Strikethru 29" xfId="19024"/>
    <cellStyle name="Strikethru 29 2" xfId="44997"/>
    <cellStyle name="Strikethru 29 3" xfId="35322"/>
    <cellStyle name="Strikethru 3" xfId="46524"/>
    <cellStyle name="Strikethru 3 2" xfId="12488"/>
    <cellStyle name="Strikethru 3 3" xfId="5175"/>
    <cellStyle name="Strikethru 30" xfId="5540"/>
    <cellStyle name="Strikethru 30 2" xfId="20702"/>
    <cellStyle name="Strikethru 30 3" xfId="51703"/>
    <cellStyle name="Strikethru 31" xfId="13976"/>
    <cellStyle name="Strikethru 31 2" xfId="41857"/>
    <cellStyle name="Strikethru 31 3" xfId="1038"/>
    <cellStyle name="Strikethru 32" xfId="28917"/>
    <cellStyle name="Strikethru 32 2" xfId="41909"/>
    <cellStyle name="Strikethru 32 3" xfId="11894"/>
    <cellStyle name="Strikethru 33" xfId="36784"/>
    <cellStyle name="Strikethru 33 2" xfId="35007"/>
    <cellStyle name="Strikethru 33 3" xfId="21556"/>
    <cellStyle name="Strikethru 34" xfId="1178"/>
    <cellStyle name="Strikethru 34 2" xfId="22014"/>
    <cellStyle name="Strikethru 34 3" xfId="26747"/>
    <cellStyle name="Strikethru 35" xfId="9688"/>
    <cellStyle name="Strikethru 35 2" xfId="30021"/>
    <cellStyle name="Strikethru 35 3" xfId="13265"/>
    <cellStyle name="Strikethru 36" xfId="49582"/>
    <cellStyle name="Strikethru 36 2" xfId="24363"/>
    <cellStyle name="Strikethru 36 3" xfId="44968"/>
    <cellStyle name="Strikethru 37" xfId="374"/>
    <cellStyle name="Strikethru 37 2" xfId="38682"/>
    <cellStyle name="Strikethru 37 3" xfId="19542"/>
    <cellStyle name="Strikethru 38" xfId="48842"/>
    <cellStyle name="Strikethru 38 2" xfId="20157"/>
    <cellStyle name="Strikethru 38 3" xfId="19888"/>
    <cellStyle name="Strikethru 39" xfId="36345"/>
    <cellStyle name="Strikethru 39 2" xfId="48780"/>
    <cellStyle name="Strikethru 39 3" xfId="75"/>
    <cellStyle name="Strikethru 4" xfId="2450"/>
    <cellStyle name="Strikethru 4 2" xfId="45742"/>
    <cellStyle name="Strikethru 4 3" xfId="20259"/>
    <cellStyle name="Strikethru 40" xfId="50078"/>
    <cellStyle name="Strikethru 40 2" xfId="33416"/>
    <cellStyle name="Strikethru 40 3" xfId="8857"/>
    <cellStyle name="Strikethru 41" xfId="50838"/>
    <cellStyle name="Strikethru 41 2" xfId="29577"/>
    <cellStyle name="Strikethru 41 3" xfId="132"/>
    <cellStyle name="Strikethru 42" xfId="35229"/>
    <cellStyle name="Strikethru 42 2" xfId="32490"/>
    <cellStyle name="Strikethru 42 3" xfId="42407"/>
    <cellStyle name="Strikethru 43" xfId="44010"/>
    <cellStyle name="Strikethru 43 2" xfId="22684"/>
    <cellStyle name="Strikethru 43 3" xfId="27626"/>
    <cellStyle name="Strikethru 44" xfId="38122"/>
    <cellStyle name="Strikethru 44 2" xfId="32830"/>
    <cellStyle name="Strikethru 44 3" xfId="3722"/>
    <cellStyle name="Strikethru 45" xfId="29300"/>
    <cellStyle name="Strikethru 45 2" xfId="42179"/>
    <cellStyle name="Strikethru 45 3" xfId="2868"/>
    <cellStyle name="Strikethru 46" xfId="39223"/>
    <cellStyle name="Strikethru 46 2" xfId="5530"/>
    <cellStyle name="Strikethru 46 3" xfId="40150"/>
    <cellStyle name="Strikethru 47" xfId="44252"/>
    <cellStyle name="Strikethru 47 2" xfId="12471"/>
    <cellStyle name="Strikethru 47 3" xfId="3789"/>
    <cellStyle name="Strikethru 48" xfId="8170"/>
    <cellStyle name="Strikethru 49" xfId="23936"/>
    <cellStyle name="Strikethru 5" xfId="27371"/>
    <cellStyle name="Strikethru 5 2" xfId="13153"/>
    <cellStyle name="Strikethru 5 3" xfId="27134"/>
    <cellStyle name="Strikethru 50" xfId="28684"/>
    <cellStyle name="Strikethru 6" xfId="28993"/>
    <cellStyle name="Strikethru 6 2" xfId="42840"/>
    <cellStyle name="Strikethru 6 3" xfId="52423"/>
    <cellStyle name="Strikethru 7" xfId="19920"/>
    <cellStyle name="Strikethru 7 2" xfId="15109"/>
    <cellStyle name="Strikethru 7 3" xfId="30854"/>
    <cellStyle name="Strikethru 8" xfId="38525"/>
    <cellStyle name="Strikethru 8 2" xfId="12190"/>
    <cellStyle name="Strikethru 8 3" xfId="43636"/>
    <cellStyle name="Strikethru 9" xfId="38351"/>
    <cellStyle name="Strikethru 9 2" xfId="25609"/>
    <cellStyle name="Strikethru 9 3" xfId="49117"/>
    <cellStyle name="Strikethru_Cash Cost Real vrs. Budget" xfId="16633"/>
    <cellStyle name="Style 1" xfId="23476"/>
    <cellStyle name="Style 1 10" xfId="20544"/>
    <cellStyle name="Style 1 10 2" xfId="37153"/>
    <cellStyle name="Style 1 10 2 2" xfId="14311"/>
    <cellStyle name="Style 1 10 2 3" xfId="295"/>
    <cellStyle name="Style 1 10 3" xfId="34231"/>
    <cellStyle name="Style 1 10 3 2" xfId="4617"/>
    <cellStyle name="Style 1 10 3 3" xfId="8224"/>
    <cellStyle name="Style 1 10 4" xfId="6466"/>
    <cellStyle name="Style 1 10 5" xfId="16691"/>
    <cellStyle name="Style 1 10_Cash Cost Real vrs. Budget" xfId="37488"/>
    <cellStyle name="Style 1 11" xfId="3988"/>
    <cellStyle name="Style 1 11 2" xfId="1757"/>
    <cellStyle name="Style 1 11 3" xfId="12991"/>
    <cellStyle name="Style 1 12" xfId="13545"/>
    <cellStyle name="Style 1 12 2" xfId="9225"/>
    <cellStyle name="Style 1 12 3" xfId="46177"/>
    <cellStyle name="Style 1 13" xfId="19741"/>
    <cellStyle name="Style 1 13 2" xfId="20644"/>
    <cellStyle name="Style 1 13 3" xfId="43541"/>
    <cellStyle name="Style 1 14" xfId="18187"/>
    <cellStyle name="Style 1 14 2" xfId="47747"/>
    <cellStyle name="Style 1 14 3" xfId="41488"/>
    <cellStyle name="Style 1 15" xfId="3815"/>
    <cellStyle name="Style 1 15 2" xfId="28922"/>
    <cellStyle name="Style 1 15 3" xfId="35871"/>
    <cellStyle name="Style 1 16" xfId="2622"/>
    <cellStyle name="Style 1 16 2" xfId="15425"/>
    <cellStyle name="Style 1 16 3" xfId="12101"/>
    <cellStyle name="Style 1 17" xfId="16023"/>
    <cellStyle name="Style 1 17 2" xfId="30521"/>
    <cellStyle name="Style 1 17 3" xfId="17172"/>
    <cellStyle name="Style 1 18" xfId="50768"/>
    <cellStyle name="Style 1 18 2" xfId="23302"/>
    <cellStyle name="Style 1 18 3" xfId="28010"/>
    <cellStyle name="Style 1 19" xfId="8545"/>
    <cellStyle name="Style 1 19 2" xfId="22411"/>
    <cellStyle name="Style 1 19 3" xfId="39854"/>
    <cellStyle name="Style 1 2" xfId="51227"/>
    <cellStyle name="Style 1 2 2" xfId="50299"/>
    <cellStyle name="Style 1 2 2 2" xfId="45941"/>
    <cellStyle name="Style 1 2 2 3" xfId="27586"/>
    <cellStyle name="Style 1 2 3" xfId="6536"/>
    <cellStyle name="Style 1 2 3 2" xfId="40587"/>
    <cellStyle name="Style 1 2 3 3" xfId="16387"/>
    <cellStyle name="Style 1 2 4" xfId="20348"/>
    <cellStyle name="Style 1 2 5" xfId="6351"/>
    <cellStyle name="Style 1 20" xfId="2715"/>
    <cellStyle name="Style 1 20 2" xfId="42884"/>
    <cellStyle name="Style 1 20 3" xfId="48610"/>
    <cellStyle name="Style 1 21" xfId="28340"/>
    <cellStyle name="Style 1 21 2" xfId="5855"/>
    <cellStyle name="Style 1 21 3" xfId="48675"/>
    <cellStyle name="Style 1 22" xfId="49734"/>
    <cellStyle name="Style 1 22 2" xfId="19450"/>
    <cellStyle name="Style 1 22 3" xfId="10598"/>
    <cellStyle name="Style 1 23" xfId="42557"/>
    <cellStyle name="Style 1 23 2" xfId="2398"/>
    <cellStyle name="Style 1 23 3" xfId="28249"/>
    <cellStyle name="Style 1 24" xfId="8077"/>
    <cellStyle name="Style 1 24 2" xfId="33280"/>
    <cellStyle name="Style 1 24 3" xfId="4702"/>
    <cellStyle name="Style 1 25" xfId="14144"/>
    <cellStyle name="Style 1 25 2" xfId="27312"/>
    <cellStyle name="Style 1 25 3" xfId="43513"/>
    <cellStyle name="Style 1 26" xfId="32466"/>
    <cellStyle name="Style 1 26 2" xfId="42659"/>
    <cellStyle name="Style 1 26 3" xfId="36394"/>
    <cellStyle name="Style 1 27" xfId="15144"/>
    <cellStyle name="Style 1 27 2" xfId="39124"/>
    <cellStyle name="Style 1 27 3" xfId="4112"/>
    <cellStyle name="Style 1 28" xfId="14004"/>
    <cellStyle name="Style 1 28 2" xfId="14151"/>
    <cellStyle name="Style 1 28 3" xfId="4142"/>
    <cellStyle name="Style 1 29" xfId="21232"/>
    <cellStyle name="Style 1 29 2" xfId="51849"/>
    <cellStyle name="Style 1 29 3" xfId="42646"/>
    <cellStyle name="Style 1 3" xfId="9070"/>
    <cellStyle name="Style 1 3 2" xfId="6242"/>
    <cellStyle name="Style 1 3 3" xfId="10963"/>
    <cellStyle name="Style 1 30" xfId="45120"/>
    <cellStyle name="Style 1 30 2" xfId="1420"/>
    <cellStyle name="Style 1 30 3" xfId="41056"/>
    <cellStyle name="Style 1 31" xfId="4453"/>
    <cellStyle name="Style 1 31 2" xfId="43674"/>
    <cellStyle name="Style 1 31 3" xfId="9700"/>
    <cellStyle name="Style 1 32" xfId="4640"/>
    <cellStyle name="Style 1 32 2" xfId="51986"/>
    <cellStyle name="Style 1 32 3" xfId="38008"/>
    <cellStyle name="Style 1 33" xfId="26561"/>
    <cellStyle name="Style 1 33 2" xfId="35448"/>
    <cellStyle name="Style 1 33 3" xfId="4979"/>
    <cellStyle name="Style 1 34" xfId="44495"/>
    <cellStyle name="Style 1 34 2" xfId="34284"/>
    <cellStyle name="Style 1 34 3" xfId="8715"/>
    <cellStyle name="Style 1 35" xfId="25110"/>
    <cellStyle name="Style 1 35 2" xfId="18143"/>
    <cellStyle name="Style 1 35 3" xfId="42166"/>
    <cellStyle name="Style 1 36" xfId="34651"/>
    <cellStyle name="Style 1 36 2" xfId="32410"/>
    <cellStyle name="Style 1 36 3" xfId="46167"/>
    <cellStyle name="Style 1 37" xfId="42383"/>
    <cellStyle name="Style 1 37 2" xfId="1494"/>
    <cellStyle name="Style 1 37 3" xfId="6552"/>
    <cellStyle name="Style 1 38" xfId="5617"/>
    <cellStyle name="Style 1 38 2" xfId="48847"/>
    <cellStyle name="Style 1 38 3" xfId="9461"/>
    <cellStyle name="Style 1 39" xfId="11427"/>
    <cellStyle name="Style 1 39 2" xfId="13608"/>
    <cellStyle name="Style 1 39 3" xfId="39655"/>
    <cellStyle name="Style 1 4" xfId="35227"/>
    <cellStyle name="Style 1 4 2" xfId="46017"/>
    <cellStyle name="Style 1 4 3" xfId="21609"/>
    <cellStyle name="Style 1 40" xfId="42589"/>
    <cellStyle name="Style 1 40 2" xfId="18841"/>
    <cellStyle name="Style 1 40 3" xfId="10755"/>
    <cellStyle name="Style 1 41" xfId="15369"/>
    <cellStyle name="Style 1 41 2" xfId="11142"/>
    <cellStyle name="Style 1 41 3" xfId="34328"/>
    <cellStyle name="Style 1 42" xfId="27036"/>
    <cellStyle name="Style 1 42 2" xfId="43747"/>
    <cellStyle name="Style 1 42 3" xfId="15468"/>
    <cellStyle name="Style 1 43" xfId="35868"/>
    <cellStyle name="Style 1 43 2" xfId="46118"/>
    <cellStyle name="Style 1 43 3" xfId="18470"/>
    <cellStyle name="Style 1 44" xfId="12947"/>
    <cellStyle name="Style 1 44 2" xfId="12277"/>
    <cellStyle name="Style 1 44 2 2" xfId="4554"/>
    <cellStyle name="Style 1 44 2 3" xfId="3455"/>
    <cellStyle name="Style 1 44 3" xfId="32141"/>
    <cellStyle name="Style 1 44 4" xfId="46815"/>
    <cellStyle name="Style 1 44_Cash Cost Real vrs. Budget" xfId="20907"/>
    <cellStyle name="Style 1 45" xfId="12707"/>
    <cellStyle name="Style 1 45 2" xfId="26779"/>
    <cellStyle name="Style 1 45 3" xfId="9284"/>
    <cellStyle name="Style 1 46" xfId="45336"/>
    <cellStyle name="Style 1 46 2" xfId="33214"/>
    <cellStyle name="Style 1 46 3" xfId="38181"/>
    <cellStyle name="Style 1 47" xfId="33129"/>
    <cellStyle name="Style 1 47 2" xfId="15320"/>
    <cellStyle name="Style 1 47 3" xfId="45397"/>
    <cellStyle name="Style 1 48" xfId="50308"/>
    <cellStyle name="Style 1 48 2" xfId="27406"/>
    <cellStyle name="Style 1 48 3" xfId="24749"/>
    <cellStyle name="Style 1 49" xfId="5972"/>
    <cellStyle name="Style 1 49 2" xfId="5213"/>
    <cellStyle name="Style 1 49 3" xfId="45982"/>
    <cellStyle name="Style 1 5" xfId="44773"/>
    <cellStyle name="Style 1 5 2" xfId="38728"/>
    <cellStyle name="Style 1 5 3" xfId="47934"/>
    <cellStyle name="Style 1 50" xfId="36153"/>
    <cellStyle name="Style 1 50 2" xfId="51686"/>
    <cellStyle name="Style 1 50 3" xfId="12057"/>
    <cellStyle name="Style 1 51" xfId="49087"/>
    <cellStyle name="Style 1 51 2" xfId="41893"/>
    <cellStyle name="Style 1 51 3" xfId="46606"/>
    <cellStyle name="Style 1 52" xfId="34350"/>
    <cellStyle name="Style 1 52 2" xfId="41982"/>
    <cellStyle name="Style 1 52 3" xfId="19184"/>
    <cellStyle name="Style 1 53" xfId="31992"/>
    <cellStyle name="Style 1 53 2" xfId="26335"/>
    <cellStyle name="Style 1 53 3" xfId="40401"/>
    <cellStyle name="Style 1 54" xfId="27197"/>
    <cellStyle name="Style 1 54 2" xfId="46482"/>
    <cellStyle name="Style 1 54 3" xfId="50910"/>
    <cellStyle name="Style 1 55" xfId="18676"/>
    <cellStyle name="Style 1 55 2" xfId="17193"/>
    <cellStyle name="Style 1 55 3" xfId="14876"/>
    <cellStyle name="Style 1 56" xfId="52496"/>
    <cellStyle name="Style 1 57" xfId="14387"/>
    <cellStyle name="Style 1 6" xfId="7229"/>
    <cellStyle name="Style 1 6 2" xfId="7789"/>
    <cellStyle name="Style 1 6 3" xfId="3726"/>
    <cellStyle name="Style 1 6 4" xfId="13618"/>
    <cellStyle name="Style 1 7" xfId="49063"/>
    <cellStyle name="Style 1 7 2" xfId="6280"/>
    <cellStyle name="Style 1 7 3" xfId="27900"/>
    <cellStyle name="Style 1 7 4" xfId="8270"/>
    <cellStyle name="Style 1 8" xfId="32198"/>
    <cellStyle name="Style 1 8 2" xfId="21957"/>
    <cellStyle name="Style 1 8 3" xfId="5896"/>
    <cellStyle name="Style 1 9" xfId="4033"/>
    <cellStyle name="Style 1 9 2" xfId="40546"/>
    <cellStyle name="Style 1 9 3" xfId="27839"/>
    <cellStyle name="Style 1_1) Waterfall Graph OPEX Plant" xfId="797"/>
    <cellStyle name="Style 2" xfId="44235"/>
    <cellStyle name="Style 2 2" xfId="40639"/>
    <cellStyle name="Style 2 2 2" xfId="20839"/>
    <cellStyle name="Style 2 2 2 2" xfId="39750"/>
    <cellStyle name="Style 2 2 2 3" xfId="31899"/>
    <cellStyle name="Style 2 2 3" xfId="37032"/>
    <cellStyle name="Style 2 2 3 2" xfId="33672"/>
    <cellStyle name="Style 2 2 3 3" xfId="10103"/>
    <cellStyle name="Style 2 2 4" xfId="8372"/>
    <cellStyle name="Style 2 2 5" xfId="23858"/>
    <cellStyle name="Style 2 3" xfId="18476"/>
    <cellStyle name="Style 2 4" xfId="21098"/>
    <cellStyle name="Style 2_El Morro rev 1" xfId="10552"/>
    <cellStyle name="Style 21" xfId="53008"/>
    <cellStyle name="Style 21 2" xfId="11091"/>
    <cellStyle name="Style 21 2 2" xfId="37192"/>
    <cellStyle name="Style 21 2 3" xfId="46659"/>
    <cellStyle name="Style 21 2 4" xfId="2457"/>
    <cellStyle name="Style 21 2 5" xfId="39974"/>
    <cellStyle name="Style 21 3" xfId="19506"/>
    <cellStyle name="Style 21 3 2" xfId="15192"/>
    <cellStyle name="Style 21 3 3" xfId="49103"/>
    <cellStyle name="Style 21 3 4" xfId="47306"/>
    <cellStyle name="Style 21 3 5" xfId="22370"/>
    <cellStyle name="Style 21 4" xfId="7382"/>
    <cellStyle name="Style 21 4 2" xfId="15476"/>
    <cellStyle name="Style 21 5" xfId="673"/>
    <cellStyle name="Style 21 6" xfId="20359"/>
    <cellStyle name="Style 21 7" xfId="5743"/>
    <cellStyle name="Style 21_Cash Cost Real vrs. Budget" xfId="8969"/>
    <cellStyle name="Style 22" xfId="44355"/>
    <cellStyle name="Style 22 2" xfId="49572"/>
    <cellStyle name="Style 22 2 2" xfId="47258"/>
    <cellStyle name="Style 22 3" xfId="28607"/>
    <cellStyle name="Style 22 3 2" xfId="18520"/>
    <cellStyle name="Style 22 4" xfId="10285"/>
    <cellStyle name="Style 22 5" xfId="36299"/>
    <cellStyle name="Style 23" xfId="35226"/>
    <cellStyle name="Style 23 2" xfId="19962"/>
    <cellStyle name="Style 23 2 2" xfId="11843"/>
    <cellStyle name="Style 23 3" xfId="732"/>
    <cellStyle name="Style 23 3 2" xfId="30684"/>
    <cellStyle name="Style 23 4" xfId="17123"/>
    <cellStyle name="Style 23 5" xfId="31961"/>
    <cellStyle name="Style 24" xfId="36698"/>
    <cellStyle name="Style 24 2" xfId="19676"/>
    <cellStyle name="Style 24 2 2" xfId="20226"/>
    <cellStyle name="Style 24 3" xfId="29063"/>
    <cellStyle name="Style 24 3 2" xfId="10152"/>
    <cellStyle name="Style 24 4" xfId="1087"/>
    <cellStyle name="Style 24 5" xfId="36059"/>
    <cellStyle name="Style 24 6" xfId="52190"/>
    <cellStyle name="Style 25" xfId="44000"/>
    <cellStyle name="Style 25 2" xfId="14750"/>
    <cellStyle name="Style 25 2 2" xfId="48983"/>
    <cellStyle name="Style 25 3" xfId="38197"/>
    <cellStyle name="Style 25 3 2" xfId="2052"/>
    <cellStyle name="Style 25 4" xfId="5406"/>
    <cellStyle name="Style 25 5" xfId="29589"/>
    <cellStyle name="Style 25 6" xfId="3260"/>
    <cellStyle name="Style 26" xfId="15323"/>
    <cellStyle name="Style 26 2" xfId="40878"/>
    <cellStyle name="Style 26 2 2" xfId="23271"/>
    <cellStyle name="Style 26 3" xfId="20683"/>
    <cellStyle name="Style 26 3 2" xfId="28851"/>
    <cellStyle name="Style 26 4" xfId="18009"/>
    <cellStyle name="Style 26 5" xfId="17097"/>
    <cellStyle name="Style 26 6" xfId="32333"/>
    <cellStyle name="Style 27" xfId="45182"/>
    <cellStyle name="Style 27 2" xfId="27374"/>
    <cellStyle name="Style 27 2 2" xfId="46434"/>
    <cellStyle name="Style 27 3" xfId="15221"/>
    <cellStyle name="Style 27 3 2" xfId="17155"/>
    <cellStyle name="Style 27 4" xfId="9199"/>
    <cellStyle name="Style 27 5" xfId="17837"/>
    <cellStyle name="Style 27 6" xfId="28998"/>
    <cellStyle name="Style 28" xfId="46463"/>
    <cellStyle name="Style 28 2" xfId="35327"/>
    <cellStyle name="Style 28 2 2" xfId="16811"/>
    <cellStyle name="Style 28 2 3" xfId="8694"/>
    <cellStyle name="Style 28 2 4" xfId="26788"/>
    <cellStyle name="Style 28 3" xfId="45838"/>
    <cellStyle name="Style 28 3 2" xfId="40296"/>
    <cellStyle name="Style 28 3 3" xfId="3380"/>
    <cellStyle name="Style 28 3 4" xfId="9210"/>
    <cellStyle name="Style 28 4" xfId="4011"/>
    <cellStyle name="Style 28 5" xfId="41619"/>
    <cellStyle name="Style 28 6" xfId="50013"/>
    <cellStyle name="Style 28 7" xfId="6380"/>
    <cellStyle name="Style 28_Cash Cost Real vrs. Budget" xfId="49500"/>
    <cellStyle name="Style 29" xfId="27450"/>
    <cellStyle name="Style 29 2" xfId="39602"/>
    <cellStyle name="Style 29 3" xfId="34113"/>
    <cellStyle name="Style 29 4" xfId="49146"/>
    <cellStyle name="Style 30" xfId="25825"/>
    <cellStyle name="Style 30 2" xfId="22057"/>
    <cellStyle name="Style 30 3" xfId="52700"/>
    <cellStyle name="Style 30 4" xfId="47523"/>
    <cellStyle name="Style 31" xfId="5408"/>
    <cellStyle name="Style 31 10" xfId="22740"/>
    <cellStyle name="Style 31 10 2" xfId="25316"/>
    <cellStyle name="Style 31 10 3" xfId="44602"/>
    <cellStyle name="Style 31 11" xfId="6210"/>
    <cellStyle name="Style 31 11 2" xfId="10736"/>
    <cellStyle name="Style 31 11 3" xfId="47457"/>
    <cellStyle name="Style 31 12" xfId="3435"/>
    <cellStyle name="Style 31 12 2" xfId="12282"/>
    <cellStyle name="Style 31 12 3" xfId="50642"/>
    <cellStyle name="Style 31 13" xfId="41439"/>
    <cellStyle name="Style 31 13 2" xfId="49957"/>
    <cellStyle name="Style 31 13 3" xfId="29121"/>
    <cellStyle name="Style 31 14" xfId="32585"/>
    <cellStyle name="Style 31 14 2" xfId="47355"/>
    <cellStyle name="Style 31 14 3" xfId="45770"/>
    <cellStyle name="Style 31 15" xfId="19170"/>
    <cellStyle name="Style 31 15 2" xfId="23070"/>
    <cellStyle name="Style 31 15 3" xfId="42290"/>
    <cellStyle name="Style 31 16" xfId="51130"/>
    <cellStyle name="Style 31 16 2" xfId="36573"/>
    <cellStyle name="Style 31 16 3" xfId="51076"/>
    <cellStyle name="Style 31 17" xfId="51474"/>
    <cellStyle name="Style 31 17 2" xfId="7849"/>
    <cellStyle name="Style 31 17 3" xfId="36022"/>
    <cellStyle name="Style 31 18" xfId="33448"/>
    <cellStyle name="Style 31 18 2" xfId="46772"/>
    <cellStyle name="Style 31 18 3" xfId="29534"/>
    <cellStyle name="Style 31 19" xfId="52892"/>
    <cellStyle name="Style 31 19 2" xfId="13921"/>
    <cellStyle name="Style 31 19 3" xfId="43152"/>
    <cellStyle name="Style 31 2" xfId="2918"/>
    <cellStyle name="Style 31 2 2" xfId="44794"/>
    <cellStyle name="Style 31 2 2 2" xfId="17231"/>
    <cellStyle name="Style 31 2 2 3" xfId="35320"/>
    <cellStyle name="Style 31 2 3" xfId="14225"/>
    <cellStyle name="Style 31 2 4" xfId="6402"/>
    <cellStyle name="Style 31 2 5" xfId="37859"/>
    <cellStyle name="Style 31 2 6" xfId="3239"/>
    <cellStyle name="Style 31 20" xfId="9584"/>
    <cellStyle name="Style 31 20 2" xfId="19561"/>
    <cellStyle name="Style 31 20 3" xfId="47121"/>
    <cellStyle name="Style 31 21" xfId="35110"/>
    <cellStyle name="Style 31 21 2" xfId="9955"/>
    <cellStyle name="Style 31 21 3" xfId="52702"/>
    <cellStyle name="Style 31 22" xfId="14819"/>
    <cellStyle name="Style 31 22 2" xfId="26050"/>
    <cellStyle name="Style 31 22 3" xfId="35893"/>
    <cellStyle name="Style 31 23" xfId="8888"/>
    <cellStyle name="Style 31 23 2" xfId="30248"/>
    <cellStyle name="Style 31 23 3" xfId="10742"/>
    <cellStyle name="Style 31 24" xfId="4367"/>
    <cellStyle name="Style 31 24 2" xfId="14282"/>
    <cellStyle name="Style 31 24 3" xfId="21148"/>
    <cellStyle name="Style 31 25" xfId="29680"/>
    <cellStyle name="Style 31 25 2" xfId="18257"/>
    <cellStyle name="Style 31 25 3" xfId="8206"/>
    <cellStyle name="Style 31 26" xfId="32243"/>
    <cellStyle name="Style 31 26 2" xfId="8999"/>
    <cellStyle name="Style 31 26 3" xfId="866"/>
    <cellStyle name="Style 31 27" xfId="11034"/>
    <cellStyle name="Style 31 27 2" xfId="7437"/>
    <cellStyle name="Style 31 27 3" xfId="4308"/>
    <cellStyle name="Style 31 28" xfId="21424"/>
    <cellStyle name="Style 31 28 2" xfId="49629"/>
    <cellStyle name="Style 31 28 3" xfId="7795"/>
    <cellStyle name="Style 31 29" xfId="27540"/>
    <cellStyle name="Style 31 29 2" xfId="19046"/>
    <cellStyle name="Style 31 29 3" xfId="24848"/>
    <cellStyle name="Style 31 3" xfId="3592"/>
    <cellStyle name="Style 31 3 2" xfId="49020"/>
    <cellStyle name="Style 31 3 3" xfId="18210"/>
    <cellStyle name="Style 31 3 4" xfId="6800"/>
    <cellStyle name="Style 31 3 5" xfId="49215"/>
    <cellStyle name="Style 31 30" xfId="11748"/>
    <cellStyle name="Style 31 30 2" xfId="25056"/>
    <cellStyle name="Style 31 30 3" xfId="50105"/>
    <cellStyle name="Style 31 31" xfId="3842"/>
    <cellStyle name="Style 31 31 2" xfId="44857"/>
    <cellStyle name="Style 31 31 3" xfId="11991"/>
    <cellStyle name="Style 31 32" xfId="38607"/>
    <cellStyle name="Style 31 32 2" xfId="48438"/>
    <cellStyle name="Style 31 32 3" xfId="49815"/>
    <cellStyle name="Style 31 33" xfId="21911"/>
    <cellStyle name="Style 31 33 2" xfId="34458"/>
    <cellStyle name="Style 31 33 3" xfId="18114"/>
    <cellStyle name="Style 31 34" xfId="33281"/>
    <cellStyle name="Style 31 34 2" xfId="6804"/>
    <cellStyle name="Style 31 34 3" xfId="6930"/>
    <cellStyle name="Style 31 35" xfId="35954"/>
    <cellStyle name="Style 31 35 2" xfId="51809"/>
    <cellStyle name="Style 31 35 3" xfId="10272"/>
    <cellStyle name="Style 31 36" xfId="33189"/>
    <cellStyle name="Style 31 36 2" xfId="21420"/>
    <cellStyle name="Style 31 36 3" xfId="37272"/>
    <cellStyle name="Style 31 37" xfId="43164"/>
    <cellStyle name="Style 31 37 2" xfId="35687"/>
    <cellStyle name="Style 31 37 3" xfId="21600"/>
    <cellStyle name="Style 31 38" xfId="1998"/>
    <cellStyle name="Style 31 38 2" xfId="52883"/>
    <cellStyle name="Style 31 38 3" xfId="46674"/>
    <cellStyle name="Style 31 39" xfId="382"/>
    <cellStyle name="Style 31 39 2" xfId="25064"/>
    <cellStyle name="Style 31 39 3" xfId="21485"/>
    <cellStyle name="Style 31 4" xfId="12701"/>
    <cellStyle name="Style 31 4 2" xfId="20107"/>
    <cellStyle name="Style 31 4 3" xfId="1653"/>
    <cellStyle name="Style 31 4 4" xfId="45655"/>
    <cellStyle name="Style 31 40" xfId="9786"/>
    <cellStyle name="Style 31 40 2" xfId="51396"/>
    <cellStyle name="Style 31 40 3" xfId="45670"/>
    <cellStyle name="Style 31 41" xfId="31365"/>
    <cellStyle name="Style 31 41 2" xfId="3506"/>
    <cellStyle name="Style 31 41 3" xfId="35449"/>
    <cellStyle name="Style 31 42" xfId="26520"/>
    <cellStyle name="Style 31 42 2" xfId="33981"/>
    <cellStyle name="Style 31 42 3" xfId="14056"/>
    <cellStyle name="Style 31 43" xfId="34618"/>
    <cellStyle name="Style 31 43 2" xfId="50942"/>
    <cellStyle name="Style 31 43 3" xfId="27391"/>
    <cellStyle name="Style 31 44" xfId="28981"/>
    <cellStyle name="Style 31 44 2" xfId="49528"/>
    <cellStyle name="Style 31 44 3" xfId="8199"/>
    <cellStyle name="Style 31 45" xfId="1"/>
    <cellStyle name="Style 31 45 2" xfId="10740"/>
    <cellStyle name="Style 31 45 3" xfId="47987"/>
    <cellStyle name="Style 31 46" xfId="52761"/>
    <cellStyle name="Style 31 46 2" xfId="28571"/>
    <cellStyle name="Style 31 46 3" xfId="21823"/>
    <cellStyle name="Style 31 47" xfId="803"/>
    <cellStyle name="Style 31 47 2" xfId="44315"/>
    <cellStyle name="Style 31 47 3" xfId="24305"/>
    <cellStyle name="Style 31 48" xfId="45128"/>
    <cellStyle name="Style 31 48 2" xfId="49709"/>
    <cellStyle name="Style 31 48 3" xfId="21985"/>
    <cellStyle name="Style 31 49" xfId="44467"/>
    <cellStyle name="Style 31 49 2" xfId="16680"/>
    <cellStyle name="Style 31 49 3" xfId="13111"/>
    <cellStyle name="Style 31 5" xfId="23821"/>
    <cellStyle name="Style 31 5 2" xfId="4290"/>
    <cellStyle name="Style 31 5 3" xfId="42326"/>
    <cellStyle name="Style 31 5 4" xfId="4605"/>
    <cellStyle name="Style 31 50" xfId="11813"/>
    <cellStyle name="Style 31 51" xfId="30246"/>
    <cellStyle name="Style 31 52" xfId="22747"/>
    <cellStyle name="Style 31 53" xfId="14"/>
    <cellStyle name="Style 31 6" xfId="41077"/>
    <cellStyle name="Style 31 6 2" xfId="46604"/>
    <cellStyle name="Style 31 6 3" xfId="15868"/>
    <cellStyle name="Style 31 7" xfId="16198"/>
    <cellStyle name="Style 31 7 2" xfId="36479"/>
    <cellStyle name="Style 31 7 3" xfId="22598"/>
    <cellStyle name="Style 31 8" xfId="50857"/>
    <cellStyle name="Style 31 8 2" xfId="6354"/>
    <cellStyle name="Style 31 8 3" xfId="3392"/>
    <cellStyle name="Style 31 9" xfId="48059"/>
    <cellStyle name="Style 31 9 2" xfId="46359"/>
    <cellStyle name="Style 31 9 3" xfId="20920"/>
    <cellStyle name="Style 31_08-07 Consolidated Monthly Operational Report - Office 2003" xfId="39834"/>
    <cellStyle name="Style 32" xfId="44923"/>
    <cellStyle name="Style 32 2" xfId="1064"/>
    <cellStyle name="Style 32 2 2" xfId="4837"/>
    <cellStyle name="Style 32 3" xfId="9195"/>
    <cellStyle name="Style 32 3 2" xfId="52888"/>
    <cellStyle name="Style 32 4" xfId="17241"/>
    <cellStyle name="Style 32 5" xfId="45565"/>
    <cellStyle name="Style 32 6" xfId="856"/>
    <cellStyle name="Style 33" xfId="41991"/>
    <cellStyle name="Style 33 2" xfId="50672"/>
    <cellStyle name="Style 33 3" xfId="47548"/>
    <cellStyle name="Style 34" xfId="10448"/>
    <cellStyle name="Style 34 2" xfId="52631"/>
    <cellStyle name="Style 34 3" xfId="22481"/>
    <cellStyle name="Style 35" xfId="1919"/>
    <cellStyle name="Style 35 2" xfId="17140"/>
    <cellStyle name="Style 35 2 2" xfId="34630"/>
    <cellStyle name="Style 35 2 3" xfId="35142"/>
    <cellStyle name="Style 35 2 4" xfId="42411"/>
    <cellStyle name="Style 35 3" xfId="21118"/>
    <cellStyle name="Style 35 3 2" xfId="654"/>
    <cellStyle name="Style 35 3 3" xfId="36318"/>
    <cellStyle name="Style 35 3 4" xfId="12016"/>
    <cellStyle name="Style 35 4" xfId="50217"/>
    <cellStyle name="Style 35 5" xfId="25822"/>
    <cellStyle name="Style 35_Cash Cost Real vrs. Budget" xfId="15307"/>
    <cellStyle name="Style 36" xfId="12031"/>
    <cellStyle name="Style 36 2" xfId="36196"/>
    <cellStyle name="Style 36 3" xfId="52456"/>
    <cellStyle name="Style 37" xfId="2953"/>
    <cellStyle name="Style 37 2" xfId="29324"/>
    <cellStyle name="Style 37 3" xfId="35565"/>
    <cellStyle name="Style 38" xfId="14933"/>
    <cellStyle name="Style 38 2" xfId="26773"/>
    <cellStyle name="Style 38 3" xfId="20165"/>
    <cellStyle name="Style 39" xfId="18636"/>
    <cellStyle name="Style 39 2" xfId="43096"/>
    <cellStyle name="Style 39 3" xfId="26965"/>
    <cellStyle name="Style 40" xfId="9926"/>
    <cellStyle name="Style 40 2" xfId="21950"/>
    <cellStyle name="Style 40 3" xfId="4218"/>
    <cellStyle name="Style 41" xfId="9470"/>
    <cellStyle name="Style 41 2" xfId="30928"/>
    <cellStyle name="Style 41 3" xfId="14577"/>
    <cellStyle name="Style 42" xfId="19315"/>
    <cellStyle name="Style 42 2" xfId="27287"/>
    <cellStyle name="Style 42 3" xfId="37508"/>
    <cellStyle name="Style 43" xfId="3381"/>
    <cellStyle name="Style 43 2" xfId="8975"/>
    <cellStyle name="Style 43 3" xfId="40691"/>
    <cellStyle name="Style 44" xfId="6900"/>
    <cellStyle name="Style 44 10" xfId="7797"/>
    <cellStyle name="Style 44 10 2" xfId="37656"/>
    <cellStyle name="Style 44 10 3" xfId="52058"/>
    <cellStyle name="Style 44 11" xfId="21494"/>
    <cellStyle name="Style 44 11 2" xfId="43659"/>
    <cellStyle name="Style 44 11 3" xfId="27545"/>
    <cellStyle name="Style 44 12" xfId="19752"/>
    <cellStyle name="Style 44 12 2" xfId="22799"/>
    <cellStyle name="Style 44 12 3" xfId="4387"/>
    <cellStyle name="Style 44 13" xfId="38428"/>
    <cellStyle name="Style 44 13 2" xfId="18888"/>
    <cellStyle name="Style 44 13 3" xfId="40145"/>
    <cellStyle name="Style 44 14" xfId="43626"/>
    <cellStyle name="Style 44 14 2" xfId="38521"/>
    <cellStyle name="Style 44 14 3" xfId="9432"/>
    <cellStyle name="Style 44 15" xfId="38327"/>
    <cellStyle name="Style 44 15 2" xfId="32140"/>
    <cellStyle name="Style 44 15 3" xfId="43668"/>
    <cellStyle name="Style 44 16" xfId="4398"/>
    <cellStyle name="Style 44 16 2" xfId="4044"/>
    <cellStyle name="Style 44 16 3" xfId="9486"/>
    <cellStyle name="Style 44 17" xfId="37909"/>
    <cellStyle name="Style 44 17 2" xfId="48400"/>
    <cellStyle name="Style 44 17 3" xfId="52602"/>
    <cellStyle name="Style 44 18" xfId="51627"/>
    <cellStyle name="Style 44 18 2" xfId="25398"/>
    <cellStyle name="Style 44 18 3" xfId="30469"/>
    <cellStyle name="Style 44 19" xfId="29698"/>
    <cellStyle name="Style 44 19 2" xfId="18540"/>
    <cellStyle name="Style 44 19 3" xfId="16966"/>
    <cellStyle name="Style 44 2" xfId="28996"/>
    <cellStyle name="Style 44 2 2" xfId="20507"/>
    <cellStyle name="Style 44 2 2 2" xfId="25897"/>
    <cellStyle name="Style 44 2 2 3" xfId="7648"/>
    <cellStyle name="Style 44 2 3" xfId="13191"/>
    <cellStyle name="Style 44 2 4" xfId="43043"/>
    <cellStyle name="Style 44 2 5" xfId="20024"/>
    <cellStyle name="Style 44 20" xfId="36242"/>
    <cellStyle name="Style 44 20 2" xfId="27257"/>
    <cellStyle name="Style 44 20 3" xfId="260"/>
    <cellStyle name="Style 44 21" xfId="31278"/>
    <cellStyle name="Style 44 21 2" xfId="51041"/>
    <cellStyle name="Style 44 21 3" xfId="18150"/>
    <cellStyle name="Style 44 22" xfId="50073"/>
    <cellStyle name="Style 44 22 2" xfId="28848"/>
    <cellStyle name="Style 44 22 3" xfId="5745"/>
    <cellStyle name="Style 44 23" xfId="21403"/>
    <cellStyle name="Style 44 23 2" xfId="19431"/>
    <cellStyle name="Style 44 23 3" xfId="6307"/>
    <cellStyle name="Style 44 24" xfId="15784"/>
    <cellStyle name="Style 44 24 2" xfId="13627"/>
    <cellStyle name="Style 44 24 3" xfId="2977"/>
    <cellStyle name="Style 44 25" xfId="43878"/>
    <cellStyle name="Style 44 25 2" xfId="12705"/>
    <cellStyle name="Style 44 25 3" xfId="51633"/>
    <cellStyle name="Style 44 26" xfId="14279"/>
    <cellStyle name="Style 44 26 2" xfId="1094"/>
    <cellStyle name="Style 44 26 3" xfId="27181"/>
    <cellStyle name="Style 44 27" xfId="10754"/>
    <cellStyle name="Style 44 27 2" xfId="17153"/>
    <cellStyle name="Style 44 27 3" xfId="16132"/>
    <cellStyle name="Style 44 28" xfId="33008"/>
    <cellStyle name="Style 44 28 2" xfId="26361"/>
    <cellStyle name="Style 44 28 3" xfId="4277"/>
    <cellStyle name="Style 44 29" xfId="16353"/>
    <cellStyle name="Style 44 29 2" xfId="16010"/>
    <cellStyle name="Style 44 29 3" xfId="44644"/>
    <cellStyle name="Style 44 3" xfId="28322"/>
    <cellStyle name="Style 44 3 2" xfId="22053"/>
    <cellStyle name="Style 44 3 3" xfId="26502"/>
    <cellStyle name="Style 44 3 4" xfId="32384"/>
    <cellStyle name="Style 44 30" xfId="19669"/>
    <cellStyle name="Style 44 30 2" xfId="283"/>
    <cellStyle name="Style 44 30 3" xfId="37566"/>
    <cellStyle name="Style 44 31" xfId="27387"/>
    <cellStyle name="Style 44 31 2" xfId="32181"/>
    <cellStyle name="Style 44 31 3" xfId="46106"/>
    <cellStyle name="Style 44 32" xfId="39909"/>
    <cellStyle name="Style 44 32 2" xfId="14145"/>
    <cellStyle name="Style 44 32 3" xfId="28247"/>
    <cellStyle name="Style 44 33" xfId="38892"/>
    <cellStyle name="Style 44 33 2" xfId="11102"/>
    <cellStyle name="Style 44 33 3" xfId="32964"/>
    <cellStyle name="Style 44 34" xfId="48679"/>
    <cellStyle name="Style 44 34 2" xfId="29022"/>
    <cellStyle name="Style 44 34 3" xfId="44190"/>
    <cellStyle name="Style 44 35" xfId="46655"/>
    <cellStyle name="Style 44 35 2" xfId="50914"/>
    <cellStyle name="Style 44 35 3" xfId="32748"/>
    <cellStyle name="Style 44 36" xfId="29969"/>
    <cellStyle name="Style 44 36 2" xfId="39445"/>
    <cellStyle name="Style 44 36 3" xfId="21797"/>
    <cellStyle name="Style 44 37" xfId="13799"/>
    <cellStyle name="Style 44 37 2" xfId="10648"/>
    <cellStyle name="Style 44 37 3" xfId="5310"/>
    <cellStyle name="Style 44 38" xfId="22756"/>
    <cellStyle name="Style 44 38 2" xfId="30453"/>
    <cellStyle name="Style 44 38 3" xfId="8013"/>
    <cellStyle name="Style 44 39" xfId="5709"/>
    <cellStyle name="Style 44 39 2" xfId="37348"/>
    <cellStyle name="Style 44 39 3" xfId="51374"/>
    <cellStyle name="Style 44 4" xfId="39225"/>
    <cellStyle name="Style 44 4 2" xfId="15849"/>
    <cellStyle name="Style 44 4 3" xfId="46039"/>
    <cellStyle name="Style 44 40" xfId="44505"/>
    <cellStyle name="Style 44 40 2" xfId="3353"/>
    <cellStyle name="Style 44 40 3" xfId="35856"/>
    <cellStyle name="Style 44 41" xfId="5755"/>
    <cellStyle name="Style 44 41 2" xfId="33468"/>
    <cellStyle name="Style 44 41 3" xfId="39208"/>
    <cellStyle name="Style 44 42" xfId="11995"/>
    <cellStyle name="Style 44 42 2" xfId="26963"/>
    <cellStyle name="Style 44 42 3" xfId="29984"/>
    <cellStyle name="Style 44 43" xfId="7884"/>
    <cellStyle name="Style 44 43 2" xfId="10304"/>
    <cellStyle name="Style 44 43 3" xfId="38586"/>
    <cellStyle name="Style 44 44" xfId="16821"/>
    <cellStyle name="Style 44 44 2" xfId="24697"/>
    <cellStyle name="Style 44 44 3" xfId="21915"/>
    <cellStyle name="Style 44 45" xfId="44494"/>
    <cellStyle name="Style 44 45 2" xfId="17104"/>
    <cellStyle name="Style 44 45 3" xfId="10718"/>
    <cellStyle name="Style 44 46" xfId="29363"/>
    <cellStyle name="Style 44 46 2" xfId="20961"/>
    <cellStyle name="Style 44 46 3" xfId="19333"/>
    <cellStyle name="Style 44 47" xfId="27734"/>
    <cellStyle name="Style 44 47 2" xfId="22640"/>
    <cellStyle name="Style 44 47 3" xfId="1268"/>
    <cellStyle name="Style 44 48" xfId="1165"/>
    <cellStyle name="Style 44 48 2" xfId="1458"/>
    <cellStyle name="Style 44 48 3" xfId="5720"/>
    <cellStyle name="Style 44 49" xfId="6080"/>
    <cellStyle name="Style 44 49 2" xfId="42476"/>
    <cellStyle name="Style 44 49 3" xfId="21963"/>
    <cellStyle name="Style 44 5" xfId="50748"/>
    <cellStyle name="Style 44 5 2" xfId="29258"/>
    <cellStyle name="Style 44 5 3" xfId="6293"/>
    <cellStyle name="Style 44 50" xfId="16566"/>
    <cellStyle name="Style 44 51" xfId="23878"/>
    <cellStyle name="Style 44 52" xfId="46564"/>
    <cellStyle name="Style 44 6" xfId="41429"/>
    <cellStyle name="Style 44 6 2" xfId="46465"/>
    <cellStyle name="Style 44 6 3" xfId="17663"/>
    <cellStyle name="Style 44 7" xfId="39928"/>
    <cellStyle name="Style 44 7 2" xfId="4402"/>
    <cellStyle name="Style 44 7 3" xfId="37254"/>
    <cellStyle name="Style 44 8" xfId="21958"/>
    <cellStyle name="Style 44 8 2" xfId="11611"/>
    <cellStyle name="Style 44 8 3" xfId="23036"/>
    <cellStyle name="Style 44 9" xfId="53064"/>
    <cellStyle name="Style 44 9 2" xfId="15952"/>
    <cellStyle name="Style 44 9 3" xfId="1256"/>
    <cellStyle name="Style 44_Cash Cost Real vrs. Budget" xfId="35118"/>
    <cellStyle name="Style 45" xfId="47630"/>
    <cellStyle name="Style 45 2" xfId="43673"/>
    <cellStyle name="Style 45 3" xfId="25177"/>
    <cellStyle name="Style 46" xfId="25774"/>
    <cellStyle name="Style 46 2" xfId="20617"/>
    <cellStyle name="Style 46 3" xfId="48949"/>
    <cellStyle name="Style 47" xfId="50016"/>
    <cellStyle name="Style 47 2" xfId="32530"/>
    <cellStyle name="Style 47 3" xfId="2053"/>
    <cellStyle name="Style 48" xfId="17023"/>
    <cellStyle name="Style 48 2" xfId="39230"/>
    <cellStyle name="Style 48 3" xfId="13168"/>
    <cellStyle name="Style 49" xfId="1135"/>
    <cellStyle name="Style 49 2" xfId="47149"/>
    <cellStyle name="Style 49 3" xfId="27336"/>
    <cellStyle name="Style 50" xfId="38830"/>
    <cellStyle name="Style 50 2" xfId="31324"/>
    <cellStyle name="Style 50 3" xfId="43168"/>
    <cellStyle name="Style 51" xfId="46602"/>
    <cellStyle name="Style 51 2" xfId="27816"/>
    <cellStyle name="Style 51 3" xfId="15155"/>
    <cellStyle name="Style 52" xfId="20302"/>
    <cellStyle name="Style 52 2" xfId="45029"/>
    <cellStyle name="Style 52 3" xfId="22313"/>
    <cellStyle name="Style 53" xfId="24129"/>
    <cellStyle name="Style 53 2" xfId="32392"/>
    <cellStyle name="Style 53 3" xfId="53166"/>
    <cellStyle name="Style 54" xfId="6856"/>
    <cellStyle name="Style 54 2" xfId="38073"/>
    <cellStyle name="Style 54 3" xfId="5179"/>
    <cellStyle name="Style 55" xfId="36082"/>
    <cellStyle name="Style 55 2" xfId="31014"/>
    <cellStyle name="Style 55 3" xfId="3082"/>
    <cellStyle name="Style 56" xfId="39422"/>
    <cellStyle name="Style 56 2" xfId="20529"/>
    <cellStyle name="Style 56 3" xfId="44927"/>
    <cellStyle name="Style 57" xfId="52732"/>
    <cellStyle name="Style 57 2" xfId="29398"/>
    <cellStyle name="Style 57 3" xfId="50907"/>
    <cellStyle name="Style 58" xfId="20496"/>
    <cellStyle name="Style 58 2" xfId="41343"/>
    <cellStyle name="Style 58 3" xfId="25889"/>
    <cellStyle name="Style 59" xfId="44558"/>
    <cellStyle name="Style 59 2" xfId="2549"/>
    <cellStyle name="Style 59 3" xfId="30139"/>
    <cellStyle name="Style 60" xfId="3969"/>
    <cellStyle name="Style 60 2" xfId="51602"/>
    <cellStyle name="Style 60 3" xfId="44546"/>
    <cellStyle name="Style 61" xfId="14388"/>
    <cellStyle name="Style 61 2" xfId="30318"/>
    <cellStyle name="Style 61 3" xfId="408"/>
    <cellStyle name="Style 62" xfId="17461"/>
    <cellStyle name="Style 62 2" xfId="41373"/>
    <cellStyle name="Style 62 3" xfId="16105"/>
    <cellStyle name="Style 63" xfId="12966"/>
    <cellStyle name="Style 63 2" xfId="30060"/>
    <cellStyle name="Style 63 3" xfId="21867"/>
    <cellStyle name="Style 64" xfId="39395"/>
    <cellStyle name="Style 64 2" xfId="42462"/>
    <cellStyle name="Style 64 3" xfId="44678"/>
    <cellStyle name="Style 65" xfId="27055"/>
    <cellStyle name="Style 65 2" xfId="41754"/>
    <cellStyle name="Style 65 3" xfId="33030"/>
    <cellStyle name="Style 66" xfId="17315"/>
    <cellStyle name="Style 66 2" xfId="20966"/>
    <cellStyle name="Style 66 3" xfId="42948"/>
    <cellStyle name="Style 67" xfId="21671"/>
    <cellStyle name="Style 67 2" xfId="16286"/>
    <cellStyle name="Style 67 3" xfId="5513"/>
    <cellStyle name="Style 68" xfId="2263"/>
    <cellStyle name="Style 68 2" xfId="47994"/>
    <cellStyle name="Style 68 3" xfId="22864"/>
    <cellStyle name="Style 69" xfId="18239"/>
    <cellStyle name="Style 69 2" xfId="27074"/>
    <cellStyle name="Style 69 3" xfId="4326"/>
    <cellStyle name="Style 70" xfId="25848"/>
    <cellStyle name="Style 70 2" xfId="40312"/>
    <cellStyle name="Style 70 3" xfId="30177"/>
    <cellStyle name="Style 71" xfId="16346"/>
    <cellStyle name="Style 71 2" xfId="49107"/>
    <cellStyle name="Style 71 3" xfId="28424"/>
    <cellStyle name="Style 72" xfId="2917"/>
    <cellStyle name="Style 72 2" xfId="31490"/>
    <cellStyle name="Style 72 3" xfId="5512"/>
    <cellStyle name="Style 73" xfId="14641"/>
    <cellStyle name="Style 73 2" xfId="11763"/>
    <cellStyle name="Style 73 3" xfId="21670"/>
    <cellStyle name="Style 74" xfId="53056"/>
    <cellStyle name="Style 74 2" xfId="51678"/>
    <cellStyle name="Style 74 3" xfId="8658"/>
    <cellStyle name="Style 75" xfId="49567"/>
    <cellStyle name="Style 75 2" xfId="31823"/>
    <cellStyle name="Style 75 3" xfId="13980"/>
    <cellStyle name="Style 76" xfId="11930"/>
    <cellStyle name="Style 76 2" xfId="43339"/>
    <cellStyle name="Style 76 3" xfId="28675"/>
    <cellStyle name="Style 77" xfId="23718"/>
    <cellStyle name="Style 77 2" xfId="16843"/>
    <cellStyle name="Style 77 3" xfId="47451"/>
    <cellStyle name="Style 78" xfId="10662"/>
    <cellStyle name="Style 78 2" xfId="26887"/>
    <cellStyle name="Style 78 3" xfId="7116"/>
    <cellStyle name="Style 79" xfId="17614"/>
    <cellStyle name="Style 79 2" xfId="32752"/>
    <cellStyle name="Style 79 3" xfId="41088"/>
    <cellStyle name="Style 80" xfId="38003"/>
    <cellStyle name="Style 80 2" xfId="20345"/>
    <cellStyle name="Style 80 3" xfId="41270"/>
    <cellStyle name="Style 81" xfId="32510"/>
    <cellStyle name="Style 81 2" xfId="19121"/>
    <cellStyle name="Style 81 3" xfId="27837"/>
    <cellStyle name="Style 82" xfId="10589"/>
    <cellStyle name="Style 82 2" xfId="907"/>
    <cellStyle name="Style 82 3" xfId="14486"/>
    <cellStyle name="Style 83" xfId="43503"/>
    <cellStyle name="Style 83 2" xfId="31008"/>
    <cellStyle name="Style 83 3" xfId="12781"/>
    <cellStyle name="Style 84" xfId="13254"/>
    <cellStyle name="Style 84 2" xfId="10721"/>
    <cellStyle name="Style 84 3" xfId="36051"/>
    <cellStyle name="Style 85" xfId="44924"/>
    <cellStyle name="Style 85 2" xfId="42168"/>
    <cellStyle name="Style 85 3" xfId="39457"/>
    <cellStyle name="STYLE1" xfId="32944"/>
    <cellStyle name="STYLE1 - Style1" xfId="38725"/>
    <cellStyle name="STYLE1 - Style1 2" xfId="3190"/>
    <cellStyle name="STYLE1 - Style1 2 2" xfId="45789"/>
    <cellStyle name="STYLE1 - Style1 2 3" xfId="39848"/>
    <cellStyle name="STYLE1 - Style1 3" xfId="31771"/>
    <cellStyle name="STYLE1 - Style1 4" xfId="27356"/>
    <cellStyle name="STYLE1 10" xfId="16403"/>
    <cellStyle name="STYLE1 11" xfId="17439"/>
    <cellStyle name="STYLE1 12" xfId="25388"/>
    <cellStyle name="STYLE1 2" xfId="19470"/>
    <cellStyle name="STYLE1 2 2" xfId="51805"/>
    <cellStyle name="STYLE1 2 3" xfId="30280"/>
    <cellStyle name="STYLE1 2 4" xfId="24301"/>
    <cellStyle name="STYLE1 3" xfId="12267"/>
    <cellStyle name="STYLE1 3 2" xfId="16221"/>
    <cellStyle name="STYLE1 3 3" xfId="24559"/>
    <cellStyle name="STYLE1 3 4" xfId="34095"/>
    <cellStyle name="STYLE1 4" xfId="51508"/>
    <cellStyle name="STYLE1 4 2" xfId="9550"/>
    <cellStyle name="STYLE1 4 3" xfId="43647"/>
    <cellStyle name="STYLE1 4 4" xfId="3751"/>
    <cellStyle name="STYLE1 5" xfId="38818"/>
    <cellStyle name="STYLE1 5 2" xfId="23848"/>
    <cellStyle name="STYLE1 5 3" xfId="38658"/>
    <cellStyle name="STYLE1 5 4" xfId="16498"/>
    <cellStyle name="STYLE1 6" xfId="26764"/>
    <cellStyle name="STYLE1 7" xfId="4195"/>
    <cellStyle name="STYLE1 8" xfId="389"/>
    <cellStyle name="STYLE1 9" xfId="45428"/>
    <cellStyle name="STYLE1_Cash Cost Real vrs. Budget" xfId="28800"/>
    <cellStyle name="STYLE2" xfId="48980"/>
    <cellStyle name="STYLE2 - Style2" xfId="8640"/>
    <cellStyle name="STYLE2 - Style2 2" xfId="19415"/>
    <cellStyle name="STYLE2 - Style2 2 2" xfId="6092"/>
    <cellStyle name="STYLE2 - Style2 2 3" xfId="14629"/>
    <cellStyle name="STYLE2 - Style2 3" xfId="40169"/>
    <cellStyle name="STYLE2 - Style2 4" xfId="41533"/>
    <cellStyle name="STYLE2 10" xfId="30220"/>
    <cellStyle name="STYLE2 11" xfId="30769"/>
    <cellStyle name="STYLE2 12" xfId="27689"/>
    <cellStyle name="STYLE2 13" xfId="1939"/>
    <cellStyle name="STYLE2 14" xfId="10201"/>
    <cellStyle name="STYLE2 2" xfId="476"/>
    <cellStyle name="STYLE2 2 2" xfId="34379"/>
    <cellStyle name="STYLE2 2 3" xfId="38148"/>
    <cellStyle name="STYLE2 2 4" xfId="21586"/>
    <cellStyle name="STYLE2 3" xfId="51654"/>
    <cellStyle name="STYLE2 3 2" xfId="30297"/>
    <cellStyle name="STYLE2 3 3" xfId="6560"/>
    <cellStyle name="STYLE2 3 4" xfId="30867"/>
    <cellStyle name="STYLE2 4" xfId="21718"/>
    <cellStyle name="STYLE2 4 2" xfId="23055"/>
    <cellStyle name="STYLE2 4 3" xfId="27547"/>
    <cellStyle name="STYLE2 4 4" xfId="9163"/>
    <cellStyle name="STYLE2 5" xfId="27179"/>
    <cellStyle name="STYLE2 5 2" xfId="25066"/>
    <cellStyle name="STYLE2 5 3" xfId="21410"/>
    <cellStyle name="STYLE2 5 4" xfId="44570"/>
    <cellStyle name="STYLE2 6" xfId="9727"/>
    <cellStyle name="STYLE2 6 2" xfId="1316"/>
    <cellStyle name="STYLE2 6 3" xfId="23949"/>
    <cellStyle name="STYLE2 6 4" xfId="47176"/>
    <cellStyle name="STYLE2 7" xfId="35647"/>
    <cellStyle name="STYLE2 7 2" xfId="4135"/>
    <cellStyle name="STYLE2 7 3" xfId="9424"/>
    <cellStyle name="STYLE2 7 4" xfId="3898"/>
    <cellStyle name="STYLE2 8" xfId="27656"/>
    <cellStyle name="STYLE2 9" xfId="37719"/>
    <cellStyle name="STYLE2_Cash Cost Real vrs. Budget" xfId="11701"/>
    <cellStyle name="STYLE3" xfId="53025"/>
    <cellStyle name="STYLE3 - Style3" xfId="36603"/>
    <cellStyle name="STYLE3 - Style3 2" xfId="24568"/>
    <cellStyle name="STYLE3 - Style3 2 2" xfId="35460"/>
    <cellStyle name="STYLE3 - Style3 2 3" xfId="14058"/>
    <cellStyle name="STYLE3 - Style3 3" xfId="38689"/>
    <cellStyle name="STYLE3 - Style3 4" xfId="20942"/>
    <cellStyle name="STYLE3 10" xfId="30299"/>
    <cellStyle name="STYLE3 11" xfId="50416"/>
    <cellStyle name="STYLE3 12" xfId="36048"/>
    <cellStyle name="STYLE3 13" xfId="699"/>
    <cellStyle name="STYLE3 14" xfId="41050"/>
    <cellStyle name="STYLE3 2" xfId="8023"/>
    <cellStyle name="STYLE3 2 2" xfId="21768"/>
    <cellStyle name="STYLE3 2 3" xfId="35653"/>
    <cellStyle name="STYLE3 2 4" xfId="21348"/>
    <cellStyle name="STYLE3 3" xfId="13568"/>
    <cellStyle name="STYLE3 3 2" xfId="48664"/>
    <cellStyle name="STYLE3 3 3" xfId="5653"/>
    <cellStyle name="STYLE3 3 4" xfId="8012"/>
    <cellStyle name="STYLE3 4" xfId="35207"/>
    <cellStyle name="STYLE3 4 2" xfId="32901"/>
    <cellStyle name="STYLE3 4 3" xfId="51999"/>
    <cellStyle name="STYLE3 4 4" xfId="40363"/>
    <cellStyle name="STYLE3 5" xfId="40056"/>
    <cellStyle name="STYLE3 5 2" xfId="14407"/>
    <cellStyle name="STYLE3 5 3" xfId="3399"/>
    <cellStyle name="STYLE3 5 4" xfId="38714"/>
    <cellStyle name="STYLE3 6" xfId="11541"/>
    <cellStyle name="STYLE3 6 2" xfId="45447"/>
    <cellStyle name="STYLE3 6 3" xfId="48886"/>
    <cellStyle name="STYLE3 6 4" xfId="27643"/>
    <cellStyle name="STYLE3 7" xfId="4924"/>
    <cellStyle name="STYLE3 7 2" xfId="42743"/>
    <cellStyle name="STYLE3 7 3" xfId="47795"/>
    <cellStyle name="STYLE3 7 4" xfId="11468"/>
    <cellStyle name="STYLE3 8" xfId="25549"/>
    <cellStyle name="STYLE3 9" xfId="37003"/>
    <cellStyle name="STYLE3_Cash Cost Real vrs. Budget" xfId="8252"/>
    <cellStyle name="STYLE4" xfId="8429"/>
    <cellStyle name="STYLE4 - Style4" xfId="10522"/>
    <cellStyle name="STYLE4 - Style4 2" xfId="40786"/>
    <cellStyle name="STYLE4 - Style4 2 2" xfId="43735"/>
    <cellStyle name="STYLE4 - Style4 2 3" xfId="35172"/>
    <cellStyle name="STYLE4 - Style4 3" xfId="1600"/>
    <cellStyle name="STYLE4 - Style4 4" xfId="44745"/>
    <cellStyle name="STYLE4 10" xfId="45343"/>
    <cellStyle name="STYLE4 11" xfId="39539"/>
    <cellStyle name="STYLE4 12" xfId="45253"/>
    <cellStyle name="STYLE4 13" xfId="51976"/>
    <cellStyle name="STYLE4 14" xfId="33375"/>
    <cellStyle name="STYLE4 2" xfId="45263"/>
    <cellStyle name="STYLE4 2 2" xfId="51642"/>
    <cellStyle name="STYLE4 2 3" xfId="43205"/>
    <cellStyle name="STYLE4 2 4" xfId="49447"/>
    <cellStyle name="STYLE4 3" xfId="34938"/>
    <cellStyle name="STYLE4 3 2" xfId="6864"/>
    <cellStyle name="STYLE4 3 3" xfId="36387"/>
    <cellStyle name="STYLE4 3 4" xfId="51421"/>
    <cellStyle name="STYLE4 4" xfId="40668"/>
    <cellStyle name="STYLE4 4 2" xfId="51253"/>
    <cellStyle name="STYLE4 4 3" xfId="36609"/>
    <cellStyle name="STYLE4 4 4" xfId="47164"/>
    <cellStyle name="STYLE4 5" xfId="13139"/>
    <cellStyle name="STYLE4 5 2" xfId="30329"/>
    <cellStyle name="STYLE4 5 3" xfId="14776"/>
    <cellStyle name="STYLE4 5 4" xfId="50823"/>
    <cellStyle name="STYLE4 6" xfId="37267"/>
    <cellStyle name="STYLE4 6 2" xfId="33435"/>
    <cellStyle name="STYLE4 6 3" xfId="20696"/>
    <cellStyle name="STYLE4 6 4" xfId="48051"/>
    <cellStyle name="STYLE4 7" xfId="47826"/>
    <cellStyle name="STYLE4 7 2" xfId="2824"/>
    <cellStyle name="STYLE4 7 3" xfId="8944"/>
    <cellStyle name="STYLE4 7 4" xfId="22727"/>
    <cellStyle name="STYLE4 8" xfId="49378"/>
    <cellStyle name="STYLE4 9" xfId="22088"/>
    <cellStyle name="STYLE4_Cash Cost Real vrs. Budget" xfId="25708"/>
    <cellStyle name="STYLE5" xfId="25488"/>
    <cellStyle name="STYLE5 2" xfId="47627"/>
    <cellStyle name="STYLE5 2 2" xfId="52020"/>
    <cellStyle name="STYLE5 2 3" xfId="10863"/>
    <cellStyle name="STYLE5 2 4" xfId="16029"/>
    <cellStyle name="STYLE5 3" xfId="33232"/>
    <cellStyle name="STYLE5 3 2" xfId="19546"/>
    <cellStyle name="STYLE5 3 3" xfId="9247"/>
    <cellStyle name="STYLE5 3 4" xfId="40800"/>
    <cellStyle name="STYLE5 4" xfId="39540"/>
    <cellStyle name="STYLE5 4 2" xfId="34389"/>
    <cellStyle name="STYLE5 4 3" xfId="10037"/>
    <cellStyle name="STYLE5 4 4" xfId="39468"/>
    <cellStyle name="STYLE5 5" xfId="38513"/>
    <cellStyle name="STYLE5 5 2" xfId="21392"/>
    <cellStyle name="STYLE5 5 3" xfId="38231"/>
    <cellStyle name="STYLE5 5 4" xfId="6313"/>
    <cellStyle name="STYLE5 6" xfId="29335"/>
    <cellStyle name="STYLE5 7" xfId="48026"/>
    <cellStyle name="STYLE5 8" xfId="9961"/>
    <cellStyle name="STYLE5_Cash Cost Real vrs. Budget" xfId="15276"/>
    <cellStyle name="STYLE6" xfId="456"/>
    <cellStyle name="STYLE6 2" xfId="13241"/>
    <cellStyle name="STYLE6 2 2" xfId="27107"/>
    <cellStyle name="STYLE6 2 3" xfId="48239"/>
    <cellStyle name="STYLE6 2 4" xfId="31230"/>
    <cellStyle name="STYLE6 3" xfId="43416"/>
    <cellStyle name="STYLE6 3 2" xfId="19902"/>
    <cellStyle name="STYLE6 3 3" xfId="36003"/>
    <cellStyle name="STYLE6 3 4" xfId="28757"/>
    <cellStyle name="STYLE6 4" xfId="19414"/>
    <cellStyle name="STYLE6 4 2" xfId="36562"/>
    <cellStyle name="STYLE6 4 3" xfId="43076"/>
    <cellStyle name="STYLE6 4 4" xfId="17047"/>
    <cellStyle name="STYLE6 5" xfId="30093"/>
    <cellStyle name="STYLE6 5 2" xfId="20163"/>
    <cellStyle name="STYLE6 5 3" xfId="30820"/>
    <cellStyle name="STYLE6 5 4" xfId="48511"/>
    <cellStyle name="STYLE6 6" xfId="47555"/>
    <cellStyle name="STYLE6 7" xfId="6887"/>
    <cellStyle name="STYLE6 8" xfId="8616"/>
    <cellStyle name="STYLE6_Cash Cost Real vrs. Budget" xfId="45418"/>
    <cellStyle name="STYLE7" xfId="52633"/>
    <cellStyle name="STYLE7 2" xfId="10789"/>
    <cellStyle name="STYLE7 3" xfId="27913"/>
    <cellStyle name="STYLE7 4" xfId="13982"/>
    <cellStyle name="STYLE8" xfId="20218"/>
    <cellStyle name="STYLE8 2" xfId="19324"/>
    <cellStyle name="STYLE8 3" xfId="17965"/>
    <cellStyle name="STYLE8 4" xfId="40290"/>
    <cellStyle name="sub-dept1" xfId="36606"/>
    <cellStyle name="sub-dept1 2" xfId="13010"/>
    <cellStyle name="sub-dept1 2 2" xfId="2794"/>
    <cellStyle name="sub-dept1 2 3" xfId="17699"/>
    <cellStyle name="sub-dept1 3" xfId="25278"/>
    <cellStyle name="sub-dept1 4" xfId="14759"/>
    <cellStyle name="SubRoutine" xfId="23372"/>
    <cellStyle name="SubRoutine 2" xfId="13898"/>
    <cellStyle name="SubRoutine 3" xfId="841"/>
    <cellStyle name="subtotal" xfId="24835"/>
    <cellStyle name="Subtotal 10" xfId="16424"/>
    <cellStyle name="Subtotal 10 2" xfId="46064"/>
    <cellStyle name="Subtotal 10 3" xfId="48472"/>
    <cellStyle name="Subtotal 11" xfId="43830"/>
    <cellStyle name="Subtotal 11 2" xfId="20174"/>
    <cellStyle name="Subtotal 11 3" xfId="23216"/>
    <cellStyle name="Subtotal 12" xfId="24521"/>
    <cellStyle name="Subtotal 12 2" xfId="4381"/>
    <cellStyle name="Subtotal 12 3" xfId="51058"/>
    <cellStyle name="subtotal 13" xfId="30624"/>
    <cellStyle name="subtotal 14" xfId="31236"/>
    <cellStyle name="subtotal 15" xfId="22172"/>
    <cellStyle name="Subtotal 16" xfId="21925"/>
    <cellStyle name="Subtotal 17" xfId="10015"/>
    <cellStyle name="Subtotal 18" xfId="21092"/>
    <cellStyle name="Subtotal 19" xfId="17150"/>
    <cellStyle name="subtotal 2" xfId="43800"/>
    <cellStyle name="subtotal 2 2" xfId="27446"/>
    <cellStyle name="subtotal 2 3" xfId="9671"/>
    <cellStyle name="subtotal 2 4" xfId="16512"/>
    <cellStyle name="Subtotal 2 5" xfId="48148"/>
    <cellStyle name="Subtotal 20" xfId="17432"/>
    <cellStyle name="subtotal 3" xfId="37668"/>
    <cellStyle name="subtotal 3 2" xfId="29488"/>
    <cellStyle name="subtotal 3 3" xfId="1689"/>
    <cellStyle name="Subtotal 3 4" xfId="12645"/>
    <cellStyle name="subtotal 4" xfId="32162"/>
    <cellStyle name="subtotal 4 2" xfId="24742"/>
    <cellStyle name="Subtotal 4 3" xfId="31844"/>
    <cellStyle name="subtotal 5" xfId="36746"/>
    <cellStyle name="subtotal 5 2" xfId="16876"/>
    <cellStyle name="Subtotal 5 3" xfId="49501"/>
    <cellStyle name="Subtotal 6" xfId="17839"/>
    <cellStyle name="Subtotal 6 2" xfId="29133"/>
    <cellStyle name="Subtotal 6 3" xfId="52603"/>
    <cellStyle name="Subtotal 7" xfId="34868"/>
    <cellStyle name="Subtotal 7 2" xfId="39114"/>
    <cellStyle name="Subtotal 7 3" xfId="20342"/>
    <cellStyle name="Subtotal 8" xfId="33880"/>
    <cellStyle name="Subtotal 8 2" xfId="27700"/>
    <cellStyle name="Subtotal 8 3" xfId="45936"/>
    <cellStyle name="Subtotal 9" xfId="44446"/>
    <cellStyle name="Subtotal 9 2" xfId="5485"/>
    <cellStyle name="Subtotal 9 3" xfId="25442"/>
    <cellStyle name="Subtotal_Cash Cost Real vrs. Budget" xfId="25351"/>
    <cellStyle name="Sum" xfId="5486"/>
    <cellStyle name="Sum %of HV" xfId="10374"/>
    <cellStyle name="SuppCalc (0.0)" xfId="41818"/>
    <cellStyle name="t]_x000a__x000a_color schemes=Predeterminado de Windows_x000a__x000a__x000a__x000a_[color schemes]_x000a__x000a_Arlequín=9544BB,C1FBFA,FFFFFF,0,FFFFFF,0,FFFF8" xfId="6781"/>
    <cellStyle name="t]_x000d__x000a_color schemes=Predeterminado de Windows_x000d__x000a__x000d__x000a_[color schemes]_x000d__x000a_Arlequín=9544BB,C1FBFA,FFFFFF,0,FFFFFF,0,FFFF8" xfId="15527"/>
    <cellStyle name="t3" xfId="16925"/>
    <cellStyle name="t3 10" xfId="33362"/>
    <cellStyle name="t3 10 2" xfId="38359"/>
    <cellStyle name="t3 10 3" xfId="50061"/>
    <cellStyle name="t3 11" xfId="33852"/>
    <cellStyle name="t3 11 2" xfId="7882"/>
    <cellStyle name="t3 11 3" xfId="49232"/>
    <cellStyle name="t3 12" xfId="18817"/>
    <cellStyle name="t3 12 2" xfId="12094"/>
    <cellStyle name="t3 12 3" xfId="32177"/>
    <cellStyle name="t3 13" xfId="5864"/>
    <cellStyle name="t3 13 2" xfId="41814"/>
    <cellStyle name="t3 13 3" xfId="38914"/>
    <cellStyle name="t3 14" xfId="45216"/>
    <cellStyle name="t3 14 2" xfId="47309"/>
    <cellStyle name="t3 14 3" xfId="28765"/>
    <cellStyle name="t3 15" xfId="28243"/>
    <cellStyle name="t3 15 2" xfId="49919"/>
    <cellStyle name="t3 15 3" xfId="39610"/>
    <cellStyle name="t3 16" xfId="9039"/>
    <cellStyle name="t3 16 2" xfId="43955"/>
    <cellStyle name="t3 16 3" xfId="34044"/>
    <cellStyle name="t3 17" xfId="43806"/>
    <cellStyle name="t3 17 2" xfId="41775"/>
    <cellStyle name="t3 17 3" xfId="24308"/>
    <cellStyle name="t3 18" xfId="7163"/>
    <cellStyle name="t3 18 2" xfId="29972"/>
    <cellStyle name="t3 18 3" xfId="24438"/>
    <cellStyle name="t3 19" xfId="31375"/>
    <cellStyle name="t3 19 2" xfId="51409"/>
    <cellStyle name="t3 19 3" xfId="2786"/>
    <cellStyle name="t3 2" xfId="13067"/>
    <cellStyle name="t3 2 2" xfId="53314"/>
    <cellStyle name="t3 2 2 2" xfId="3250"/>
    <cellStyle name="t3 2 2 3" xfId="40657"/>
    <cellStyle name="t3 2 3" xfId="21998"/>
    <cellStyle name="t3 2 4" xfId="2747"/>
    <cellStyle name="t3 2 5" xfId="12918"/>
    <cellStyle name="t3 20" xfId="30142"/>
    <cellStyle name="t3 20 2" xfId="38872"/>
    <cellStyle name="t3 20 3" xfId="18033"/>
    <cellStyle name="t3 21" xfId="44818"/>
    <cellStyle name="t3 21 2" xfId="8766"/>
    <cellStyle name="t3 21 3" xfId="10118"/>
    <cellStyle name="t3 22" xfId="11350"/>
    <cellStyle name="t3 22 2" xfId="10129"/>
    <cellStyle name="t3 22 3" xfId="6675"/>
    <cellStyle name="t3 23" xfId="24822"/>
    <cellStyle name="t3 23 2" xfId="35503"/>
    <cellStyle name="t3 23 3" xfId="7129"/>
    <cellStyle name="t3 24" xfId="12798"/>
    <cellStyle name="t3 24 2" xfId="39520"/>
    <cellStyle name="t3 24 3" xfId="2514"/>
    <cellStyle name="t3 25" xfId="32604"/>
    <cellStyle name="t3 25 2" xfId="35155"/>
    <cellStyle name="t3 25 3" xfId="48808"/>
    <cellStyle name="t3 26" xfId="12736"/>
    <cellStyle name="t3 26 2" xfId="45136"/>
    <cellStyle name="t3 26 3" xfId="25481"/>
    <cellStyle name="t3 27" xfId="33810"/>
    <cellStyle name="t3 27 2" xfId="34871"/>
    <cellStyle name="t3 27 3" xfId="25902"/>
    <cellStyle name="t3 28" xfId="25181"/>
    <cellStyle name="t3 28 2" xfId="13606"/>
    <cellStyle name="t3 28 3" xfId="46547"/>
    <cellStyle name="t3 29" xfId="48085"/>
    <cellStyle name="t3 29 2" xfId="1443"/>
    <cellStyle name="t3 29 3" xfId="1077"/>
    <cellStyle name="t3 3" xfId="48525"/>
    <cellStyle name="t3 3 2" xfId="19063"/>
    <cellStyle name="t3 3 3" xfId="33368"/>
    <cellStyle name="t3 3 4" xfId="42857"/>
    <cellStyle name="t3 30" xfId="23801"/>
    <cellStyle name="t3 30 2" xfId="10957"/>
    <cellStyle name="t3 30 3" xfId="5578"/>
    <cellStyle name="t3 31" xfId="9286"/>
    <cellStyle name="t3 31 2" xfId="38300"/>
    <cellStyle name="t3 31 3" xfId="51477"/>
    <cellStyle name="t3 32" xfId="32596"/>
    <cellStyle name="t3 32 2" xfId="52561"/>
    <cellStyle name="t3 32 3" xfId="37624"/>
    <cellStyle name="t3 33" xfId="25694"/>
    <cellStyle name="t3 33 2" xfId="46252"/>
    <cellStyle name="t3 33 3" xfId="8878"/>
    <cellStyle name="t3 34" xfId="19479"/>
    <cellStyle name="t3 34 2" xfId="46860"/>
    <cellStyle name="t3 34 3" xfId="50293"/>
    <cellStyle name="t3 35" xfId="40902"/>
    <cellStyle name="t3 35 2" xfId="17024"/>
    <cellStyle name="t3 35 3" xfId="26635"/>
    <cellStyle name="t3 36" xfId="51505"/>
    <cellStyle name="t3 36 2" xfId="1134"/>
    <cellStyle name="t3 36 3" xfId="40175"/>
    <cellStyle name="t3 37" xfId="12627"/>
    <cellStyle name="t3 37 2" xfId="50173"/>
    <cellStyle name="t3 37 3" xfId="22000"/>
    <cellStyle name="t3 38" xfId="25132"/>
    <cellStyle name="t3 38 2" xfId="40262"/>
    <cellStyle name="t3 38 3" xfId="22992"/>
    <cellStyle name="t3 39" xfId="29052"/>
    <cellStyle name="t3 39 2" xfId="39419"/>
    <cellStyle name="t3 39 3" xfId="5959"/>
    <cellStyle name="t3 4" xfId="18605"/>
    <cellStyle name="t3 4 2" xfId="41433"/>
    <cellStyle name="t3 4 3" xfId="30108"/>
    <cellStyle name="t3 40" xfId="43098"/>
    <cellStyle name="t3 40 2" xfId="29731"/>
    <cellStyle name="t3 40 3" xfId="22828"/>
    <cellStyle name="t3 41" xfId="882"/>
    <cellStyle name="t3 41 2" xfId="13918"/>
    <cellStyle name="t3 41 3" xfId="33708"/>
    <cellStyle name="t3 42" xfId="47909"/>
    <cellStyle name="t3 42 2" xfId="34662"/>
    <cellStyle name="t3 42 3" xfId="23879"/>
    <cellStyle name="t3 43" xfId="28789"/>
    <cellStyle name="t3 43 2" xfId="48529"/>
    <cellStyle name="t3 43 3" xfId="15403"/>
    <cellStyle name="t3 44" xfId="34682"/>
    <cellStyle name="t3 44 2" xfId="41899"/>
    <cellStyle name="t3 44 3" xfId="46853"/>
    <cellStyle name="t3 45" xfId="51375"/>
    <cellStyle name="t3 45 2" xfId="29434"/>
    <cellStyle name="t3 45 3" xfId="15948"/>
    <cellStyle name="t3 46" xfId="51796"/>
    <cellStyle name="t3 46 2" xfId="7877"/>
    <cellStyle name="t3 46 3" xfId="24242"/>
    <cellStyle name="t3 47" xfId="46866"/>
    <cellStyle name="t3 47 2" xfId="44482"/>
    <cellStyle name="t3 47 3" xfId="30388"/>
    <cellStyle name="t3 48" xfId="43639"/>
    <cellStyle name="t3 48 2" xfId="10856"/>
    <cellStyle name="t3 48 3" xfId="13189"/>
    <cellStyle name="t3 49" xfId="29225"/>
    <cellStyle name="t3 49 2" xfId="26656"/>
    <cellStyle name="t3 49 3" xfId="30281"/>
    <cellStyle name="t3 5" xfId="21777"/>
    <cellStyle name="t3 5 2" xfId="3901"/>
    <cellStyle name="t3 5 3" xfId="51144"/>
    <cellStyle name="t3 50" xfId="31270"/>
    <cellStyle name="t3 51" xfId="12504"/>
    <cellStyle name="t3 52" xfId="36368"/>
    <cellStyle name="t3 6" xfId="30651"/>
    <cellStyle name="t3 6 2" xfId="43266"/>
    <cellStyle name="t3 6 3" xfId="2563"/>
    <cellStyle name="t3 7" xfId="3961"/>
    <cellStyle name="t3 7 2" xfId="48717"/>
    <cellStyle name="t3 7 3" xfId="33307"/>
    <cellStyle name="t3 8" xfId="2473"/>
    <cellStyle name="t3 8 2" xfId="22498"/>
    <cellStyle name="t3 8 3" xfId="44469"/>
    <cellStyle name="t3 9" xfId="27164"/>
    <cellStyle name="t3 9 2" xfId="27827"/>
    <cellStyle name="t3 9 3" xfId="7260"/>
    <cellStyle name="t3_2009 MAA 100%" xfId="28241"/>
    <cellStyle name="Table  - Modelo6" xfId="16328"/>
    <cellStyle name="Table  - Modelo6 2" xfId="4959"/>
    <cellStyle name="Table  - Modelo6 2 2" xfId="38252"/>
    <cellStyle name="Table  - Modelo6 2 3" xfId="7429"/>
    <cellStyle name="Table  - Modelo6 3" xfId="22774"/>
    <cellStyle name="Table  - Modelo6 3 2" xfId="12378"/>
    <cellStyle name="Table  - Modelo6 3 2 2" xfId="37219"/>
    <cellStyle name="Table  - Modelo6 3 3" xfId="13164"/>
    <cellStyle name="Table  - Modelo6 4" xfId="26995"/>
    <cellStyle name="Table  - Modelo6 5" xfId="20297"/>
    <cellStyle name="Table Col Head" xfId="12830"/>
    <cellStyle name="Table Head" xfId="9953"/>
    <cellStyle name="Table Head 10" xfId="8798"/>
    <cellStyle name="Table Head 10 2" xfId="28210"/>
    <cellStyle name="Table Head 10 3" xfId="3251"/>
    <cellStyle name="Table Head 11" xfId="6714"/>
    <cellStyle name="Table Head 11 2" xfId="51887"/>
    <cellStyle name="Table Head 11 3" xfId="40595"/>
    <cellStyle name="Table Head 12" xfId="22541"/>
    <cellStyle name="Table Head 12 2" xfId="13050"/>
    <cellStyle name="Table Head 12 3" xfId="7189"/>
    <cellStyle name="Table Head 13" xfId="17362"/>
    <cellStyle name="Table Head 13 2" xfId="46979"/>
    <cellStyle name="Table Head 13 3" xfId="32820"/>
    <cellStyle name="Table Head 14" xfId="23912"/>
    <cellStyle name="Table Head 14 2" xfId="1204"/>
    <cellStyle name="Table Head 14 3" xfId="30282"/>
    <cellStyle name="Table Head 15" xfId="51596"/>
    <cellStyle name="Table Head 15 2" xfId="44736"/>
    <cellStyle name="Table Head 15 3" xfId="28004"/>
    <cellStyle name="Table Head 16" xfId="2938"/>
    <cellStyle name="Table Head 16 2" xfId="25197"/>
    <cellStyle name="Table Head 16 3" xfId="9242"/>
    <cellStyle name="Table Head 17" xfId="18617"/>
    <cellStyle name="Table Head 17 2" xfId="51820"/>
    <cellStyle name="Table Head 17 3" xfId="36943"/>
    <cellStyle name="Table Head 18" xfId="52861"/>
    <cellStyle name="Table Head 18 2" xfId="18944"/>
    <cellStyle name="Table Head 18 3" xfId="24153"/>
    <cellStyle name="Table Head 19" xfId="31531"/>
    <cellStyle name="Table Head 19 2" xfId="22667"/>
    <cellStyle name="Table Head 19 3" xfId="26346"/>
    <cellStyle name="Table Head 2" xfId="15465"/>
    <cellStyle name="Table Head 2 2" xfId="49632"/>
    <cellStyle name="Table Head 2 2 2" xfId="28718"/>
    <cellStyle name="Table Head 2 2 3" xfId="33334"/>
    <cellStyle name="Table Head 2 3" xfId="22460"/>
    <cellStyle name="Table Head 2 4" xfId="19140"/>
    <cellStyle name="Table Head 20" xfId="20028"/>
    <cellStyle name="Table Head 20 2" xfId="4970"/>
    <cellStyle name="Table Head 20 3" xfId="17625"/>
    <cellStyle name="Table Head 21" xfId="42317"/>
    <cellStyle name="Table Head 21 2" xfId="6809"/>
    <cellStyle name="Table Head 21 3" xfId="47682"/>
    <cellStyle name="Table Head 22" xfId="19898"/>
    <cellStyle name="Table Head 22 2" xfId="20941"/>
    <cellStyle name="Table Head 22 3" xfId="24779"/>
    <cellStyle name="Table Head 23" xfId="33530"/>
    <cellStyle name="Table Head 23 2" xfId="47250"/>
    <cellStyle name="Table Head 23 3" xfId="31614"/>
    <cellStyle name="Table Head 24" xfId="23349"/>
    <cellStyle name="Table Head 24 2" xfId="21949"/>
    <cellStyle name="Table Head 24 3" xfId="18700"/>
    <cellStyle name="Table Head 25" xfId="44434"/>
    <cellStyle name="Table Head 25 2" xfId="45091"/>
    <cellStyle name="Table Head 25 3" xfId="41209"/>
    <cellStyle name="Table Head 26" xfId="42991"/>
    <cellStyle name="Table Head 26 2" xfId="48854"/>
    <cellStyle name="Table Head 26 3" xfId="30850"/>
    <cellStyle name="Table Head 27" xfId="1438"/>
    <cellStyle name="Table Head 27 2" xfId="15510"/>
    <cellStyle name="Table Head 27 3" xfId="41383"/>
    <cellStyle name="Table Head 28" xfId="31957"/>
    <cellStyle name="Table Head 28 2" xfId="50703"/>
    <cellStyle name="Table Head 28 3" xfId="3512"/>
    <cellStyle name="Table Head 29" xfId="4497"/>
    <cellStyle name="Table Head 29 2" xfId="47224"/>
    <cellStyle name="Table Head 29 3" xfId="42694"/>
    <cellStyle name="Table Head 3" xfId="46593"/>
    <cellStyle name="Table Head 3 2" xfId="19775"/>
    <cellStyle name="Table Head 3 3" xfId="37984"/>
    <cellStyle name="Table Head 30" xfId="16220"/>
    <cellStyle name="Table Head 30 2" xfId="44135"/>
    <cellStyle name="Table Head 30 3" xfId="41962"/>
    <cellStyle name="Table Head 31" xfId="2216"/>
    <cellStyle name="Table Head 31 2" xfId="10688"/>
    <cellStyle name="Table Head 31 3" xfId="7454"/>
    <cellStyle name="Table Head 32" xfId="51897"/>
    <cellStyle name="Table Head 32 2" xfId="42869"/>
    <cellStyle name="Table Head 32 3" xfId="22090"/>
    <cellStyle name="Table Head 33" xfId="47922"/>
    <cellStyle name="Table Head 33 2" xfId="18402"/>
    <cellStyle name="Table Head 33 3" xfId="7779"/>
    <cellStyle name="Table Head 34" xfId="34888"/>
    <cellStyle name="Table Head 34 2" xfId="9147"/>
    <cellStyle name="Table Head 34 3" xfId="32616"/>
    <cellStyle name="Table Head 35" xfId="20119"/>
    <cellStyle name="Table Head 35 2" xfId="51919"/>
    <cellStyle name="Table Head 35 3" xfId="38594"/>
    <cellStyle name="Table Head 36" xfId="48181"/>
    <cellStyle name="Table Head 36 2" xfId="38014"/>
    <cellStyle name="Table Head 36 3" xfId="29713"/>
    <cellStyle name="Table Head 37" xfId="46073"/>
    <cellStyle name="Table Head 37 2" xfId="44911"/>
    <cellStyle name="Table Head 37 3" xfId="704"/>
    <cellStyle name="Table Head 38" xfId="35945"/>
    <cellStyle name="Table Head 38 2" xfId="38218"/>
    <cellStyle name="Table Head 38 3" xfId="12821"/>
    <cellStyle name="Table Head 39" xfId="15486"/>
    <cellStyle name="Table Head 39 2" xfId="12293"/>
    <cellStyle name="Table Head 39 3" xfId="30222"/>
    <cellStyle name="Table Head 4" xfId="5170"/>
    <cellStyle name="Table Head 4 2" xfId="7818"/>
    <cellStyle name="Table Head 4 3" xfId="9739"/>
    <cellStyle name="Table Head 40" xfId="19137"/>
    <cellStyle name="Table Head 40 2" xfId="18176"/>
    <cellStyle name="Table Head 40 3" xfId="21855"/>
    <cellStyle name="Table Head 41" xfId="42708"/>
    <cellStyle name="Table Head 41 2" xfId="12771"/>
    <cellStyle name="Table Head 41 3" xfId="53047"/>
    <cellStyle name="Table Head 42" xfId="23117"/>
    <cellStyle name="Table Head 42 2" xfId="52134"/>
    <cellStyle name="Table Head 42 3" xfId="2616"/>
    <cellStyle name="Table Head 43" xfId="8009"/>
    <cellStyle name="Table Head 43 2" xfId="44314"/>
    <cellStyle name="Table Head 43 3" xfId="53010"/>
    <cellStyle name="Table Head 44" xfId="22816"/>
    <cellStyle name="Table Head 44 2" xfId="24693"/>
    <cellStyle name="Table Head 44 3" xfId="41195"/>
    <cellStyle name="Table Head 45" xfId="16812"/>
    <cellStyle name="Table Head 45 2" xfId="17061"/>
    <cellStyle name="Table Head 45 3" xfId="15067"/>
    <cellStyle name="Table Head 46" xfId="46914"/>
    <cellStyle name="Table Head 46 2" xfId="43317"/>
    <cellStyle name="Table Head 46 3" xfId="13269"/>
    <cellStyle name="Table Head 47" xfId="14307"/>
    <cellStyle name="Table Head 47 2" xfId="18159"/>
    <cellStyle name="Table Head 47 3" xfId="51074"/>
    <cellStyle name="Table Head 48" xfId="33463"/>
    <cellStyle name="Table Head 49" xfId="23944"/>
    <cellStyle name="Table Head 5" xfId="35099"/>
    <cellStyle name="Table Head 5 2" xfId="24562"/>
    <cellStyle name="Table Head 5 3" xfId="9265"/>
    <cellStyle name="Table Head 50" xfId="33283"/>
    <cellStyle name="Table Head 6" xfId="36557"/>
    <cellStyle name="Table Head 6 2" xfId="41519"/>
    <cellStyle name="Table Head 6 3" xfId="9545"/>
    <cellStyle name="Table Head 7" xfId="50964"/>
    <cellStyle name="Table Head 7 2" xfId="25721"/>
    <cellStyle name="Table Head 7 3" xfId="11227"/>
    <cellStyle name="Table Head 8" xfId="36690"/>
    <cellStyle name="Table Head 8 2" xfId="16154"/>
    <cellStyle name="Table Head 8 3" xfId="45652"/>
    <cellStyle name="Table Head 9" xfId="31056"/>
    <cellStyle name="Table Head 9 2" xfId="25730"/>
    <cellStyle name="Table Head 9 3" xfId="2760"/>
    <cellStyle name="Table Head Aligned" xfId="4952"/>
    <cellStyle name="Table Head Aligned 10" xfId="29866"/>
    <cellStyle name="Table Head Aligned 11" xfId="26852"/>
    <cellStyle name="Table Head Aligned 2" xfId="20405"/>
    <cellStyle name="Table Head Aligned 2 2" xfId="47785"/>
    <cellStyle name="Table Head Aligned 2 2 2" xfId="47649"/>
    <cellStyle name="Table Head Aligned 2 2 3" xfId="48912"/>
    <cellStyle name="Table Head Aligned 2 3" xfId="39571"/>
    <cellStyle name="Table Head Aligned 2 3 2" xfId="50763"/>
    <cellStyle name="Table Head Aligned 2 3 3" xfId="10582"/>
    <cellStyle name="Table Head Aligned 2 4" xfId="45946"/>
    <cellStyle name="Table Head Aligned 2 4 2" xfId="37421"/>
    <cellStyle name="Table Head Aligned 2 4 3" xfId="10491"/>
    <cellStyle name="Table Head Aligned 2 5" xfId="28553"/>
    <cellStyle name="Table Head Aligned 2 5 2" xfId="32832"/>
    <cellStyle name="Table Head Aligned 2 5 3" xfId="51275"/>
    <cellStyle name="Table Head Aligned 2 6" xfId="16458"/>
    <cellStyle name="Table Head Aligned 2 6 2" xfId="6503"/>
    <cellStyle name="Table Head Aligned 2 6 3" xfId="50324"/>
    <cellStyle name="Table Head Aligned 2 7" xfId="32679"/>
    <cellStyle name="Table Head Aligned 2 7 2" xfId="1194"/>
    <cellStyle name="Table Head Aligned 2 7 3" xfId="3837"/>
    <cellStyle name="Table Head Aligned 2 8" xfId="42498"/>
    <cellStyle name="Table Head Aligned 2 9" xfId="35826"/>
    <cellStyle name="Table Head Aligned 2_Penasquito - Sulphide" xfId="37527"/>
    <cellStyle name="Table Head Aligned 3" xfId="34402"/>
    <cellStyle name="Table Head Aligned 3 2" xfId="45901"/>
    <cellStyle name="Table Head Aligned 3 2 2" xfId="16666"/>
    <cellStyle name="Table Head Aligned 3 2 3" xfId="17320"/>
    <cellStyle name="Table Head Aligned 3 3" xfId="7702"/>
    <cellStyle name="Table Head Aligned 3 3 2" xfId="53081"/>
    <cellStyle name="Table Head Aligned 3 3 3" xfId="414"/>
    <cellStyle name="Table Head Aligned 3 4" xfId="27562"/>
    <cellStyle name="Table Head Aligned 3 4 2" xfId="14323"/>
    <cellStyle name="Table Head Aligned 3 4 3" xfId="50117"/>
    <cellStyle name="Table Head Aligned 3 5" xfId="34360"/>
    <cellStyle name="Table Head Aligned 3 5 2" xfId="21904"/>
    <cellStyle name="Table Head Aligned 3 5 3" xfId="39715"/>
    <cellStyle name="Table Head Aligned 3 6" xfId="52234"/>
    <cellStyle name="Table Head Aligned 3 6 2" xfId="8500"/>
    <cellStyle name="Table Head Aligned 3 6 3" xfId="48455"/>
    <cellStyle name="Table Head Aligned 3 7" xfId="39217"/>
    <cellStyle name="Table Head Aligned 3 7 2" xfId="21511"/>
    <cellStyle name="Table Head Aligned 3 7 3" xfId="41700"/>
    <cellStyle name="Table Head Aligned 3 8" xfId="48950"/>
    <cellStyle name="Table Head Aligned 3 9" xfId="44940"/>
    <cellStyle name="Table Head Aligned 3_Penasquito - Sulphide" xfId="9590"/>
    <cellStyle name="Table Head Aligned 4" xfId="31721"/>
    <cellStyle name="Table Head Aligned 4 2" xfId="34229"/>
    <cellStyle name="Table Head Aligned 4 3" xfId="37399"/>
    <cellStyle name="Table Head Aligned 5" xfId="7419"/>
    <cellStyle name="Table Head Aligned 5 2" xfId="15699"/>
    <cellStyle name="Table Head Aligned 5 3" xfId="36551"/>
    <cellStyle name="Table Head Aligned 6" xfId="40148"/>
    <cellStyle name="Table Head Aligned 6 2" xfId="50453"/>
    <cellStyle name="Table Head Aligned 6 3" xfId="7824"/>
    <cellStyle name="Table Head Aligned 7" xfId="42882"/>
    <cellStyle name="Table Head Aligned 7 2" xfId="18473"/>
    <cellStyle name="Table Head Aligned 7 3" xfId="12103"/>
    <cellStyle name="Table Head Aligned 8" xfId="23066"/>
    <cellStyle name="Table Head Aligned 8 2" xfId="42519"/>
    <cellStyle name="Table Head Aligned 8 3" xfId="49963"/>
    <cellStyle name="Table Head Aligned 9" xfId="20962"/>
    <cellStyle name="Table Head Aligned 9 2" xfId="48345"/>
    <cellStyle name="Table Head Aligned 9 3" xfId="47921"/>
    <cellStyle name="Table Head Aligned_08-07 Consolidated Monthly Operational Report - Office 2003" xfId="29134"/>
    <cellStyle name="Table Head Blue" xfId="41353"/>
    <cellStyle name="Table Head Blue 10" xfId="44416"/>
    <cellStyle name="Table Head Blue 10 2" xfId="14589"/>
    <cellStyle name="Table Head Blue 10 3" xfId="14198"/>
    <cellStyle name="Table Head Blue 11" xfId="32066"/>
    <cellStyle name="Table Head Blue 11 2" xfId="33629"/>
    <cellStyle name="Table Head Blue 11 3" xfId="51455"/>
    <cellStyle name="Table Head Blue 12" xfId="3644"/>
    <cellStyle name="Table Head Blue 12 2" xfId="3185"/>
    <cellStyle name="Table Head Blue 12 3" xfId="28971"/>
    <cellStyle name="Table Head Blue 13" xfId="36285"/>
    <cellStyle name="Table Head Blue 13 2" xfId="8555"/>
    <cellStyle name="Table Head Blue 13 3" xfId="27791"/>
    <cellStyle name="Table Head Blue 14" xfId="27733"/>
    <cellStyle name="Table Head Blue 14 2" xfId="29405"/>
    <cellStyle name="Table Head Blue 14 3" xfId="15266"/>
    <cellStyle name="Table Head Blue 15" xfId="41427"/>
    <cellStyle name="Table Head Blue 15 2" xfId="40215"/>
    <cellStyle name="Table Head Blue 15 3" xfId="43275"/>
    <cellStyle name="Table Head Blue 16" xfId="12325"/>
    <cellStyle name="Table Head Blue 16 2" xfId="43822"/>
    <cellStyle name="Table Head Blue 16 3" xfId="7467"/>
    <cellStyle name="Table Head Blue 17" xfId="8809"/>
    <cellStyle name="Table Head Blue 17 2" xfId="14713"/>
    <cellStyle name="Table Head Blue 17 3" xfId="9859"/>
    <cellStyle name="Table Head Blue 18" xfId="34434"/>
    <cellStyle name="Table Head Blue 18 2" xfId="18749"/>
    <cellStyle name="Table Head Blue 18 3" xfId="18797"/>
    <cellStyle name="Table Head Blue 19" xfId="4194"/>
    <cellStyle name="Table Head Blue 19 2" xfId="4712"/>
    <cellStyle name="Table Head Blue 19 3" xfId="1092"/>
    <cellStyle name="Table Head Blue 2" xfId="5477"/>
    <cellStyle name="Table Head Blue 2 2" xfId="22693"/>
    <cellStyle name="Table Head Blue 2 2 2" xfId="20282"/>
    <cellStyle name="Table Head Blue 2 2 3" xfId="30872"/>
    <cellStyle name="Table Head Blue 2 3" xfId="27110"/>
    <cellStyle name="Table Head Blue 2 4" xfId="19279"/>
    <cellStyle name="Table Head Blue 20" xfId="23911"/>
    <cellStyle name="Table Head Blue 20 2" xfId="10898"/>
    <cellStyle name="Table Head Blue 20 3" xfId="48802"/>
    <cellStyle name="Table Head Blue 21" xfId="7987"/>
    <cellStyle name="Table Head Blue 21 2" xfId="28364"/>
    <cellStyle name="Table Head Blue 21 3" xfId="4179"/>
    <cellStyle name="Table Head Blue 22" xfId="34461"/>
    <cellStyle name="Table Head Blue 22 2" xfId="23417"/>
    <cellStyle name="Table Head Blue 22 3" xfId="3431"/>
    <cellStyle name="Table Head Blue 23" xfId="35974"/>
    <cellStyle name="Table Head Blue 23 2" xfId="30870"/>
    <cellStyle name="Table Head Blue 23 3" xfId="46227"/>
    <cellStyle name="Table Head Blue 24" xfId="1625"/>
    <cellStyle name="Table Head Blue 24 2" xfId="45807"/>
    <cellStyle name="Table Head Blue 24 3" xfId="5340"/>
    <cellStyle name="Table Head Blue 25" xfId="42937"/>
    <cellStyle name="Table Head Blue 25 2" xfId="6823"/>
    <cellStyle name="Table Head Blue 25 3" xfId="22849"/>
    <cellStyle name="Table Head Blue 26" xfId="1646"/>
    <cellStyle name="Table Head Blue 26 2" xfId="30628"/>
    <cellStyle name="Table Head Blue 26 3" xfId="34653"/>
    <cellStyle name="Table Head Blue 27" xfId="298"/>
    <cellStyle name="Table Head Blue 27 2" xfId="13362"/>
    <cellStyle name="Table Head Blue 27 3" xfId="9400"/>
    <cellStyle name="Table Head Blue 28" xfId="5163"/>
    <cellStyle name="Table Head Blue 28 2" xfId="665"/>
    <cellStyle name="Table Head Blue 28 3" xfId="51416"/>
    <cellStyle name="Table Head Blue 29" xfId="25931"/>
    <cellStyle name="Table Head Blue 29 2" xfId="52068"/>
    <cellStyle name="Table Head Blue 29 3" xfId="3684"/>
    <cellStyle name="Table Head Blue 3" xfId="30478"/>
    <cellStyle name="Table Head Blue 3 2" xfId="40957"/>
    <cellStyle name="Table Head Blue 3 3" xfId="44746"/>
    <cellStyle name="Table Head Blue 30" xfId="51744"/>
    <cellStyle name="Table Head Blue 30 2" xfId="52810"/>
    <cellStyle name="Table Head Blue 30 3" xfId="11889"/>
    <cellStyle name="Table Head Blue 31" xfId="26042"/>
    <cellStyle name="Table Head Blue 31 2" xfId="52847"/>
    <cellStyle name="Table Head Blue 31 3" xfId="26735"/>
    <cellStyle name="Table Head Blue 32" xfId="2960"/>
    <cellStyle name="Table Head Blue 32 2" xfId="23330"/>
    <cellStyle name="Table Head Blue 32 3" xfId="16665"/>
    <cellStyle name="Table Head Blue 33" xfId="10373"/>
    <cellStyle name="Table Head Blue 33 2" xfId="1176"/>
    <cellStyle name="Table Head Blue 33 3" xfId="2230"/>
    <cellStyle name="Table Head Blue 34" xfId="36614"/>
    <cellStyle name="Table Head Blue 34 2" xfId="48556"/>
    <cellStyle name="Table Head Blue 34 3" xfId="14349"/>
    <cellStyle name="Table Head Blue 35" xfId="46477"/>
    <cellStyle name="Table Head Blue 35 2" xfId="30694"/>
    <cellStyle name="Table Head Blue 35 3" xfId="43581"/>
    <cellStyle name="Table Head Blue 36" xfId="19185"/>
    <cellStyle name="Table Head Blue 36 2" xfId="13794"/>
    <cellStyle name="Table Head Blue 36 3" xfId="17862"/>
    <cellStyle name="Table Head Blue 37" xfId="22096"/>
    <cellStyle name="Table Head Blue 37 2" xfId="14200"/>
    <cellStyle name="Table Head Blue 37 3" xfId="15702"/>
    <cellStyle name="Table Head Blue 38" xfId="38027"/>
    <cellStyle name="Table Head Blue 38 2" xfId="49509"/>
    <cellStyle name="Table Head Blue 38 3" xfId="48223"/>
    <cellStyle name="Table Head Blue 39" xfId="20045"/>
    <cellStyle name="Table Head Blue 39 2" xfId="21070"/>
    <cellStyle name="Table Head Blue 39 3" xfId="1731"/>
    <cellStyle name="Table Head Blue 4" xfId="16142"/>
    <cellStyle name="Table Head Blue 4 2" xfId="19248"/>
    <cellStyle name="Table Head Blue 4 3" xfId="30672"/>
    <cellStyle name="Table Head Blue 40" xfId="16075"/>
    <cellStyle name="Table Head Blue 40 2" xfId="39877"/>
    <cellStyle name="Table Head Blue 40 3" xfId="48828"/>
    <cellStyle name="Table Head Blue 41" xfId="45805"/>
    <cellStyle name="Table Head Blue 41 2" xfId="35096"/>
    <cellStyle name="Table Head Blue 41 3" xfId="24032"/>
    <cellStyle name="Table Head Blue 42" xfId="24911"/>
    <cellStyle name="Table Head Blue 42 2" xfId="14492"/>
    <cellStyle name="Table Head Blue 42 3" xfId="11771"/>
    <cellStyle name="Table Head Blue 43" xfId="24442"/>
    <cellStyle name="Table Head Blue 43 2" xfId="4233"/>
    <cellStyle name="Table Head Blue 43 3" xfId="5791"/>
    <cellStyle name="Table Head Blue 44" xfId="26566"/>
    <cellStyle name="Table Head Blue 44 2" xfId="31180"/>
    <cellStyle name="Table Head Blue 44 3" xfId="808"/>
    <cellStyle name="Table Head Blue 45" xfId="2047"/>
    <cellStyle name="Table Head Blue 45 2" xfId="31164"/>
    <cellStyle name="Table Head Blue 45 3" xfId="33593"/>
    <cellStyle name="Table Head Blue 46" xfId="31025"/>
    <cellStyle name="Table Head Blue 46 2" xfId="30278"/>
    <cellStyle name="Table Head Blue 46 3" xfId="4133"/>
    <cellStyle name="Table Head Blue 47" xfId="36884"/>
    <cellStyle name="Table Head Blue 47 2" xfId="41578"/>
    <cellStyle name="Table Head Blue 47 3" xfId="24623"/>
    <cellStyle name="Table Head Blue 48" xfId="18897"/>
    <cellStyle name="Table Head Blue 49" xfId="45818"/>
    <cellStyle name="Table Head Blue 5" xfId="7496"/>
    <cellStyle name="Table Head Blue 5 2" xfId="38930"/>
    <cellStyle name="Table Head Blue 5 3" xfId="21988"/>
    <cellStyle name="Table Head Blue 50" xfId="8982"/>
    <cellStyle name="Table Head Blue 6" xfId="4054"/>
    <cellStyle name="Table Head Blue 6 2" xfId="39276"/>
    <cellStyle name="Table Head Blue 6 3" xfId="30959"/>
    <cellStyle name="Table Head Blue 7" xfId="6128"/>
    <cellStyle name="Table Head Blue 7 2" xfId="5205"/>
    <cellStyle name="Table Head Blue 7 3" xfId="32118"/>
    <cellStyle name="Table Head Blue 8" xfId="43504"/>
    <cellStyle name="Table Head Blue 8 2" xfId="50344"/>
    <cellStyle name="Table Head Blue 8 3" xfId="34414"/>
    <cellStyle name="Table Head Blue 9" xfId="10509"/>
    <cellStyle name="Table Head Blue 9 2" xfId="14419"/>
    <cellStyle name="Table Head Blue 9 3" xfId="46332"/>
    <cellStyle name="Table Head Blue_Cash Cost Real vrs. Budget" xfId="30145"/>
    <cellStyle name="Table Head Green" xfId="2475"/>
    <cellStyle name="Table Head Green 10" xfId="43442"/>
    <cellStyle name="Table Head Green 10 2" xfId="20927"/>
    <cellStyle name="Table Head Green 10 3" xfId="3658"/>
    <cellStyle name="Table Head Green 11" xfId="7952"/>
    <cellStyle name="Table Head Green 11 2" xfId="16137"/>
    <cellStyle name="Table Head Green 11 3" xfId="4300"/>
    <cellStyle name="Table Head Green 12" xfId="12111"/>
    <cellStyle name="Table Head Green 12 2" xfId="16711"/>
    <cellStyle name="Table Head Green 12 3" xfId="1670"/>
    <cellStyle name="Table Head Green 13" xfId="41443"/>
    <cellStyle name="Table Head Green 13 2" xfId="23105"/>
    <cellStyle name="Table Head Green 13 3" xfId="5847"/>
    <cellStyle name="Table Head Green 14" xfId="48163"/>
    <cellStyle name="Table Head Green 14 2" xfId="52785"/>
    <cellStyle name="Table Head Green 14 3" xfId="24538"/>
    <cellStyle name="Table Head Green 15" xfId="47662"/>
    <cellStyle name="Table Head Green 15 2" xfId="21336"/>
    <cellStyle name="Table Head Green 15 3" xfId="41649"/>
    <cellStyle name="Table Head Green 16" xfId="49082"/>
    <cellStyle name="Table Head Green 16 2" xfId="52382"/>
    <cellStyle name="Table Head Green 16 3" xfId="12320"/>
    <cellStyle name="Table Head Green 17" xfId="32917"/>
    <cellStyle name="Table Head Green 17 2" xfId="27611"/>
    <cellStyle name="Table Head Green 17 3" xfId="10240"/>
    <cellStyle name="Table Head Green 18" xfId="12368"/>
    <cellStyle name="Table Head Green 18 2" xfId="53238"/>
    <cellStyle name="Table Head Green 18 3" xfId="49207"/>
    <cellStyle name="Table Head Green 19" xfId="34417"/>
    <cellStyle name="Table Head Green 19 2" xfId="31944"/>
    <cellStyle name="Table Head Green 19 3" xfId="52739"/>
    <cellStyle name="Table Head Green 2" xfId="41411"/>
    <cellStyle name="Table Head Green 2 10" xfId="17377"/>
    <cellStyle name="Table Head Green 2 2" xfId="20990"/>
    <cellStyle name="Table Head Green 2 2 2" xfId="2155"/>
    <cellStyle name="Table Head Green 2 2 3" xfId="18342"/>
    <cellStyle name="Table Head Green 2 3" xfId="50232"/>
    <cellStyle name="Table Head Green 2 3 2" xfId="38955"/>
    <cellStyle name="Table Head Green 2 3 3" xfId="45806"/>
    <cellStyle name="Table Head Green 2 4" xfId="18620"/>
    <cellStyle name="Table Head Green 2 4 2" xfId="30390"/>
    <cellStyle name="Table Head Green 2 4 3" xfId="14731"/>
    <cellStyle name="Table Head Green 2 5" xfId="11823"/>
    <cellStyle name="Table Head Green 2 5 2" xfId="23435"/>
    <cellStyle name="Table Head Green 2 5 3" xfId="30939"/>
    <cellStyle name="Table Head Green 2 6" xfId="44652"/>
    <cellStyle name="Table Head Green 2 6 2" xfId="18805"/>
    <cellStyle name="Table Head Green 2 6 3" xfId="38550"/>
    <cellStyle name="Table Head Green 2 7" xfId="12806"/>
    <cellStyle name="Table Head Green 2 7 2" xfId="51481"/>
    <cellStyle name="Table Head Green 2 7 3" xfId="12767"/>
    <cellStyle name="Table Head Green 2 8" xfId="22421"/>
    <cellStyle name="Table Head Green 2 8 2" xfId="5909"/>
    <cellStyle name="Table Head Green 2 8 3" xfId="35544"/>
    <cellStyle name="Table Head Green 2 9" xfId="21166"/>
    <cellStyle name="Table Head Green 2_Penasquito - Sulphide" xfId="8264"/>
    <cellStyle name="Table Head Green 20" xfId="1949"/>
    <cellStyle name="Table Head Green 20 2" xfId="39684"/>
    <cellStyle name="Table Head Green 20 3" xfId="319"/>
    <cellStyle name="Table Head Green 21" xfId="4945"/>
    <cellStyle name="Table Head Green 21 2" xfId="35946"/>
    <cellStyle name="Table Head Green 21 3" xfId="16545"/>
    <cellStyle name="Table Head Green 22" xfId="40443"/>
    <cellStyle name="Table Head Green 22 2" xfId="3946"/>
    <cellStyle name="Table Head Green 22 3" xfId="50640"/>
    <cellStyle name="Table Head Green 23" xfId="25190"/>
    <cellStyle name="Table Head Green 23 2" xfId="1720"/>
    <cellStyle name="Table Head Green 23 3" xfId="9752"/>
    <cellStyle name="Table Head Green 24" xfId="16659"/>
    <cellStyle name="Table Head Green 24 2" xfId="12583"/>
    <cellStyle name="Table Head Green 24 3" xfId="1908"/>
    <cellStyle name="Table Head Green 25" xfId="31938"/>
    <cellStyle name="Table Head Green 25 2" xfId="8919"/>
    <cellStyle name="Table Head Green 25 3" xfId="20482"/>
    <cellStyle name="Table Head Green 26" xfId="22185"/>
    <cellStyle name="Table Head Green 26 2" xfId="50400"/>
    <cellStyle name="Table Head Green 26 3" xfId="34915"/>
    <cellStyle name="Table Head Green 27" xfId="363"/>
    <cellStyle name="Table Head Green 27 2" xfId="23816"/>
    <cellStyle name="Table Head Green 27 3" xfId="25285"/>
    <cellStyle name="Table Head Green 28" xfId="27128"/>
    <cellStyle name="Table Head Green 28 2" xfId="3318"/>
    <cellStyle name="Table Head Green 28 3" xfId="39654"/>
    <cellStyle name="Table Head Green 29" xfId="21870"/>
    <cellStyle name="Table Head Green 29 2" xfId="40779"/>
    <cellStyle name="Table Head Green 29 3" xfId="14906"/>
    <cellStyle name="Table Head Green 3" xfId="16020"/>
    <cellStyle name="Table Head Green 3 2" xfId="46187"/>
    <cellStyle name="Table Head Green 3 2 2" xfId="31470"/>
    <cellStyle name="Table Head Green 3 2 3" xfId="18389"/>
    <cellStyle name="Table Head Green 3 3" xfId="38567"/>
    <cellStyle name="Table Head Green 3 3 2" xfId="34839"/>
    <cellStyle name="Table Head Green 3 3 3" xfId="11831"/>
    <cellStyle name="Table Head Green 3 4" xfId="24977"/>
    <cellStyle name="Table Head Green 3 4 2" xfId="25224"/>
    <cellStyle name="Table Head Green 3 4 3" xfId="21589"/>
    <cellStyle name="Table Head Green 3 5" xfId="24627"/>
    <cellStyle name="Table Head Green 3 5 2" xfId="39252"/>
    <cellStyle name="Table Head Green 3 5 3" xfId="51390"/>
    <cellStyle name="Table Head Green 3 6" xfId="36453"/>
    <cellStyle name="Table Head Green 3 6 2" xfId="41937"/>
    <cellStyle name="Table Head Green 3 6 3" xfId="51158"/>
    <cellStyle name="Table Head Green 3 7" xfId="48954"/>
    <cellStyle name="Table Head Green 3 7 2" xfId="26164"/>
    <cellStyle name="Table Head Green 3 7 3" xfId="32120"/>
    <cellStyle name="Table Head Green 3 8" xfId="23770"/>
    <cellStyle name="Table Head Green 3 9" xfId="2459"/>
    <cellStyle name="Table Head Green 3_Penasquito - Sulphide" xfId="52910"/>
    <cellStyle name="Table Head Green 30" xfId="10940"/>
    <cellStyle name="Table Head Green 30 2" xfId="20707"/>
    <cellStyle name="Table Head Green 30 3" xfId="49702"/>
    <cellStyle name="Table Head Green 31" xfId="45384"/>
    <cellStyle name="Table Head Green 31 2" xfId="21883"/>
    <cellStyle name="Table Head Green 31 3" xfId="45153"/>
    <cellStyle name="Table Head Green 32" xfId="2639"/>
    <cellStyle name="Table Head Green 32 2" xfId="47183"/>
    <cellStyle name="Table Head Green 32 3" xfId="20249"/>
    <cellStyle name="Table Head Green 33" xfId="5278"/>
    <cellStyle name="Table Head Green 33 2" xfId="40518"/>
    <cellStyle name="Table Head Green 33 3" xfId="9300"/>
    <cellStyle name="Table Head Green 34" xfId="50436"/>
    <cellStyle name="Table Head Green 34 2" xfId="26205"/>
    <cellStyle name="Table Head Green 34 3" xfId="44247"/>
    <cellStyle name="Table Head Green 35" xfId="23628"/>
    <cellStyle name="Table Head Green 35 2" xfId="39057"/>
    <cellStyle name="Table Head Green 35 3" xfId="27935"/>
    <cellStyle name="Table Head Green 36" xfId="2476"/>
    <cellStyle name="Table Head Green 36 2" xfId="9681"/>
    <cellStyle name="Table Head Green 36 3" xfId="39757"/>
    <cellStyle name="Table Head Green 37" xfId="20981"/>
    <cellStyle name="Table Head Green 37 2" xfId="4184"/>
    <cellStyle name="Table Head Green 37 3" xfId="29271"/>
    <cellStyle name="Table Head Green 38" xfId="34427"/>
    <cellStyle name="Table Head Green 38 2" xfId="28770"/>
    <cellStyle name="Table Head Green 38 3" xfId="39688"/>
    <cellStyle name="Table Head Green 39" xfId="45803"/>
    <cellStyle name="Table Head Green 39 2" xfId="13138"/>
    <cellStyle name="Table Head Green 39 3" xfId="26716"/>
    <cellStyle name="Table Head Green 4" xfId="50992"/>
    <cellStyle name="Table Head Green 4 2" xfId="22818"/>
    <cellStyle name="Table Head Green 4 2 2" xfId="29993"/>
    <cellStyle name="Table Head Green 4 2 3" xfId="7378"/>
    <cellStyle name="Table Head Green 4 3" xfId="16323"/>
    <cellStyle name="Table Head Green 4 4" xfId="22571"/>
    <cellStyle name="Table Head Green 4_Penasquito - Sulphide" xfId="30821"/>
    <cellStyle name="Table Head Green 40" xfId="23527"/>
    <cellStyle name="Table Head Green 40 2" xfId="31930"/>
    <cellStyle name="Table Head Green 40 3" xfId="42856"/>
    <cellStyle name="Table Head Green 41" xfId="36880"/>
    <cellStyle name="Table Head Green 41 2" xfId="30076"/>
    <cellStyle name="Table Head Green 41 3" xfId="45961"/>
    <cellStyle name="Table Head Green 42" xfId="32289"/>
    <cellStyle name="Table Head Green 42 2" xfId="1542"/>
    <cellStyle name="Table Head Green 42 3" xfId="32486"/>
    <cellStyle name="Table Head Green 43" xfId="13374"/>
    <cellStyle name="Table Head Green 43 2" xfId="10639"/>
    <cellStyle name="Table Head Green 43 3" xfId="9190"/>
    <cellStyle name="Table Head Green 44" xfId="29733"/>
    <cellStyle name="Table Head Green 44 2" xfId="34056"/>
    <cellStyle name="Table Head Green 44 3" xfId="3158"/>
    <cellStyle name="Table Head Green 45" xfId="38609"/>
    <cellStyle name="Table Head Green 45 2" xfId="31462"/>
    <cellStyle name="Table Head Green 45 3" xfId="10805"/>
    <cellStyle name="Table Head Green 46" xfId="49502"/>
    <cellStyle name="Table Head Green 46 2" xfId="5707"/>
    <cellStyle name="Table Head Green 46 3" xfId="34924"/>
    <cellStyle name="Table Head Green 47" xfId="15490"/>
    <cellStyle name="Table Head Green 47 2" xfId="5990"/>
    <cellStyle name="Table Head Green 47 3" xfId="44271"/>
    <cellStyle name="Table Head Green 48" xfId="40009"/>
    <cellStyle name="Table Head Green 48 2" xfId="3695"/>
    <cellStyle name="Table Head Green 48 3" xfId="36656"/>
    <cellStyle name="Table Head Green 49" xfId="38179"/>
    <cellStyle name="Table Head Green 49 2" xfId="33554"/>
    <cellStyle name="Table Head Green 49 3" xfId="396"/>
    <cellStyle name="Table Head Green 5" xfId="29775"/>
    <cellStyle name="Table Head Green 5 2" xfId="14913"/>
    <cellStyle name="Table Head Green 5 2 2" xfId="11556"/>
    <cellStyle name="Table Head Green 5 2 3" xfId="41521"/>
    <cellStyle name="Table Head Green 5 3" xfId="44751"/>
    <cellStyle name="Table Head Green 5 4" xfId="25710"/>
    <cellStyle name="Table Head Green 5_Penasquito - Sulphide" xfId="21704"/>
    <cellStyle name="Table Head Green 50" xfId="35017"/>
    <cellStyle name="Table Head Green 51" xfId="17689"/>
    <cellStyle name="Table Head Green 52" xfId="51861"/>
    <cellStyle name="Table Head Green 53" xfId="30551"/>
    <cellStyle name="Table Head Green 54" xfId="47290"/>
    <cellStyle name="Table Head Green 6" xfId="13699"/>
    <cellStyle name="Table Head Green 6 2" xfId="10807"/>
    <cellStyle name="Table Head Green 6 2 2" xfId="21447"/>
    <cellStyle name="Table Head Green 6 2 3" xfId="28520"/>
    <cellStyle name="Table Head Green 6 3" xfId="6844"/>
    <cellStyle name="Table Head Green 6 4" xfId="49600"/>
    <cellStyle name="Table Head Green 7" xfId="5724"/>
    <cellStyle name="Table Head Green 7 2" xfId="36120"/>
    <cellStyle name="Table Head Green 7 2 2" xfId="23239"/>
    <cellStyle name="Table Head Green 7 2 3" xfId="22928"/>
    <cellStyle name="Table Head Green 7 3" xfId="49270"/>
    <cellStyle name="Table Head Green 7 4" xfId="35422"/>
    <cellStyle name="Table Head Green 8" xfId="18405"/>
    <cellStyle name="Table Head Green 8 2" xfId="19704"/>
    <cellStyle name="Table Head Green 8 3" xfId="46857"/>
    <cellStyle name="Table Head Green 9" xfId="7513"/>
    <cellStyle name="Table Head Green 9 2" xfId="33414"/>
    <cellStyle name="Table Head Green 9 3" xfId="43309"/>
    <cellStyle name="Table Head Green_Cash Cost Real vrs. Budget" xfId="29517"/>
    <cellStyle name="Table Head_2009 MAA 100%" xfId="48480"/>
    <cellStyle name="Table Header" xfId="13083"/>
    <cellStyle name="Table Header 10" xfId="33557"/>
    <cellStyle name="Table Header 10 2" xfId="24418"/>
    <cellStyle name="Table Header 10 3" xfId="35939"/>
    <cellStyle name="Table Header 11" xfId="44937"/>
    <cellStyle name="Table Header 11 2" xfId="36264"/>
    <cellStyle name="Table Header 11 3" xfId="3614"/>
    <cellStyle name="Table Header 12" xfId="53061"/>
    <cellStyle name="Table Header 12 2" xfId="27059"/>
    <cellStyle name="Table Header 12 3" xfId="11957"/>
    <cellStyle name="Table Header 13" xfId="39721"/>
    <cellStyle name="Table Header 13 2" xfId="4483"/>
    <cellStyle name="Table Header 13 3" xfId="43441"/>
    <cellStyle name="Table Header 14" xfId="4337"/>
    <cellStyle name="Table Header 14 2" xfId="36058"/>
    <cellStyle name="Table Header 14 3" xfId="7127"/>
    <cellStyle name="Table Header 15" xfId="52357"/>
    <cellStyle name="Table Header 15 2" xfId="52188"/>
    <cellStyle name="Table Header 15 3" xfId="17033"/>
    <cellStyle name="Table Header 16" xfId="34294"/>
    <cellStyle name="Table Header 16 2" xfId="51402"/>
    <cellStyle name="Table Header 16 3" xfId="49678"/>
    <cellStyle name="Table Header 17" xfId="22463"/>
    <cellStyle name="Table Header 17 2" xfId="12891"/>
    <cellStyle name="Table Header 17 3" xfId="17475"/>
    <cellStyle name="Table Header 18" xfId="7827"/>
    <cellStyle name="Table Header 18 2" xfId="30408"/>
    <cellStyle name="Table Header 18 3" xfId="44386"/>
    <cellStyle name="Table Header 19" xfId="1301"/>
    <cellStyle name="Table Header 19 2" xfId="11548"/>
    <cellStyle name="Table Header 19 3" xfId="51011"/>
    <cellStyle name="Table Header 2" xfId="14051"/>
    <cellStyle name="Table Header 2 10" xfId="49757"/>
    <cellStyle name="Table Header 2 10 2" xfId="31583"/>
    <cellStyle name="Table Header 2 10 3" xfId="39568"/>
    <cellStyle name="Table Header 2 11" xfId="22900"/>
    <cellStyle name="Table Header 2 11 2" xfId="53039"/>
    <cellStyle name="Table Header 2 11 3" xfId="51205"/>
    <cellStyle name="Table Header 2 12" xfId="32316"/>
    <cellStyle name="Table Header 2 12 2" xfId="47195"/>
    <cellStyle name="Table Header 2 12 3" xfId="18500"/>
    <cellStyle name="Table Header 2 13" xfId="10447"/>
    <cellStyle name="Table Header 2 13 2" xfId="19436"/>
    <cellStyle name="Table Header 2 13 3" xfId="52486"/>
    <cellStyle name="Table Header 2 14" xfId="19001"/>
    <cellStyle name="Table Header 2 14 2" xfId="23927"/>
    <cellStyle name="Table Header 2 14 3" xfId="2237"/>
    <cellStyle name="Table Header 2 15" xfId="27411"/>
    <cellStyle name="Table Header 2 15 2" xfId="16543"/>
    <cellStyle name="Table Header 2 15 3" xfId="26578"/>
    <cellStyle name="Table Header 2 16" xfId="10193"/>
    <cellStyle name="Table Header 2 16 2" xfId="23775"/>
    <cellStyle name="Table Header 2 16 3" xfId="14237"/>
    <cellStyle name="Table Header 2 17" xfId="42008"/>
    <cellStyle name="Table Header 2 17 2" xfId="32257"/>
    <cellStyle name="Table Header 2 17 3" xfId="52012"/>
    <cellStyle name="Table Header 2 18" xfId="33599"/>
    <cellStyle name="Table Header 2 18 2" xfId="14428"/>
    <cellStyle name="Table Header 2 18 3" xfId="23733"/>
    <cellStyle name="Table Header 2 19" xfId="3694"/>
    <cellStyle name="Table Header 2 19 2" xfId="24704"/>
    <cellStyle name="Table Header 2 19 3" xfId="39274"/>
    <cellStyle name="Table Header 2 2" xfId="30183"/>
    <cellStyle name="Table Header 2 2 2" xfId="10244"/>
    <cellStyle name="Table Header 2 2 2 2" xfId="22728"/>
    <cellStyle name="Table Header 2 2 2 3" xfId="2506"/>
    <cellStyle name="Table Header 2 2 3" xfId="23069"/>
    <cellStyle name="Table Header 2 2 4" xfId="5199"/>
    <cellStyle name="Table Header 2 20" xfId="6267"/>
    <cellStyle name="Table Header 2 20 2" xfId="20836"/>
    <cellStyle name="Table Header 2 20 3" xfId="6304"/>
    <cellStyle name="Table Header 2 21" xfId="18835"/>
    <cellStyle name="Table Header 2 21 2" xfId="22437"/>
    <cellStyle name="Table Header 2 21 3" xfId="12051"/>
    <cellStyle name="Table Header 2 22" xfId="15894"/>
    <cellStyle name="Table Header 2 22 2" xfId="40927"/>
    <cellStyle name="Table Header 2 22 3" xfId="44302"/>
    <cellStyle name="Table Header 2 23" xfId="33544"/>
    <cellStyle name="Table Header 2 23 2" xfId="12140"/>
    <cellStyle name="Table Header 2 23 3" xfId="52470"/>
    <cellStyle name="Table Header 2 24" xfId="1029"/>
    <cellStyle name="Table Header 2 24 2" xfId="41866"/>
    <cellStyle name="Table Header 2 24 3" xfId="284"/>
    <cellStyle name="Table Header 2 25" xfId="6240"/>
    <cellStyle name="Table Header 2 25 2" xfId="34710"/>
    <cellStyle name="Table Header 2 25 3" xfId="45555"/>
    <cellStyle name="Table Header 2 26" xfId="43012"/>
    <cellStyle name="Table Header 2 26 2" xfId="784"/>
    <cellStyle name="Table Header 2 26 3" xfId="33305"/>
    <cellStyle name="Table Header 2 27" xfId="10788"/>
    <cellStyle name="Table Header 2 27 2" xfId="12209"/>
    <cellStyle name="Table Header 2 27 3" xfId="22721"/>
    <cellStyle name="Table Header 2 28" xfId="16974"/>
    <cellStyle name="Table Header 2 28 2" xfId="37100"/>
    <cellStyle name="Table Header 2 28 3" xfId="12816"/>
    <cellStyle name="Table Header 2 29" xfId="29763"/>
    <cellStyle name="Table Header 2 29 2" xfId="12482"/>
    <cellStyle name="Table Header 2 29 3" xfId="5544"/>
    <cellStyle name="Table Header 2 3" xfId="43642"/>
    <cellStyle name="Table Header 2 3 2" xfId="42475"/>
    <cellStyle name="Table Header 2 3 3" xfId="6046"/>
    <cellStyle name="Table Header 2 30" xfId="5103"/>
    <cellStyle name="Table Header 2 30 2" xfId="45480"/>
    <cellStyle name="Table Header 2 30 3" xfId="29684"/>
    <cellStyle name="Table Header 2 31" xfId="35029"/>
    <cellStyle name="Table Header 2 31 2" xfId="39280"/>
    <cellStyle name="Table Header 2 31 3" xfId="348"/>
    <cellStyle name="Table Header 2 32" xfId="30738"/>
    <cellStyle name="Table Header 2 32 2" xfId="50633"/>
    <cellStyle name="Table Header 2 32 3" xfId="4754"/>
    <cellStyle name="Table Header 2 33" xfId="31335"/>
    <cellStyle name="Table Header 2 33 2" xfId="52555"/>
    <cellStyle name="Table Header 2 33 3" xfId="41929"/>
    <cellStyle name="Table Header 2 34" xfId="43954"/>
    <cellStyle name="Table Header 2 34 2" xfId="49448"/>
    <cellStyle name="Table Header 2 34 3" xfId="38487"/>
    <cellStyle name="Table Header 2 35" xfId="16673"/>
    <cellStyle name="Table Header 2 35 2" xfId="29089"/>
    <cellStyle name="Table Header 2 35 3" xfId="51509"/>
    <cellStyle name="Table Header 2 36" xfId="6522"/>
    <cellStyle name="Table Header 2 36 2" xfId="1960"/>
    <cellStyle name="Table Header 2 36 3" xfId="6071"/>
    <cellStyle name="Table Header 2 37" xfId="36646"/>
    <cellStyle name="Table Header 2 37 2" xfId="36780"/>
    <cellStyle name="Table Header 2 37 3" xfId="6670"/>
    <cellStyle name="Table Header 2 38" xfId="22878"/>
    <cellStyle name="Table Header 2 38 2" xfId="38318"/>
    <cellStyle name="Table Header 2 38 3" xfId="43690"/>
    <cellStyle name="Table Header 2 39" xfId="28261"/>
    <cellStyle name="Table Header 2 39 2" xfId="27176"/>
    <cellStyle name="Table Header 2 39 3" xfId="25412"/>
    <cellStyle name="Table Header 2 4" xfId="25019"/>
    <cellStyle name="Table Header 2 4 2" xfId="11255"/>
    <cellStyle name="Table Header 2 4 3" xfId="21125"/>
    <cellStyle name="Table Header 2 40" xfId="41688"/>
    <cellStyle name="Table Header 2 40 2" xfId="483"/>
    <cellStyle name="Table Header 2 40 3" xfId="42607"/>
    <cellStyle name="Table Header 2 41" xfId="37723"/>
    <cellStyle name="Table Header 2 41 2" xfId="44455"/>
    <cellStyle name="Table Header 2 41 3" xfId="15970"/>
    <cellStyle name="Table Header 2 42" xfId="12794"/>
    <cellStyle name="Table Header 2 42 2" xfId="34738"/>
    <cellStyle name="Table Header 2 42 3" xfId="13369"/>
    <cellStyle name="Table Header 2 43" xfId="17518"/>
    <cellStyle name="Table Header 2 43 2" xfId="19386"/>
    <cellStyle name="Table Header 2 43 3" xfId="41356"/>
    <cellStyle name="Table Header 2 44" xfId="23563"/>
    <cellStyle name="Table Header 2 44 2" xfId="26947"/>
    <cellStyle name="Table Header 2 44 3" xfId="9446"/>
    <cellStyle name="Table Header 2 45" xfId="37452"/>
    <cellStyle name="Table Header 2 45 2" xfId="24073"/>
    <cellStyle name="Table Header 2 45 3" xfId="33922"/>
    <cellStyle name="Table Header 2 46" xfId="5923"/>
    <cellStyle name="Table Header 2 46 2" xfId="8306"/>
    <cellStyle name="Table Header 2 46 3" xfId="46883"/>
    <cellStyle name="Table Header 2 47" xfId="15467"/>
    <cellStyle name="Table Header 2 48" xfId="45403"/>
    <cellStyle name="Table Header 2 49" xfId="44853"/>
    <cellStyle name="Table Header 2 5" xfId="20535"/>
    <cellStyle name="Table Header 2 5 2" xfId="34993"/>
    <cellStyle name="Table Header 2 5 3" xfId="28782"/>
    <cellStyle name="Table Header 2 6" xfId="9676"/>
    <cellStyle name="Table Header 2 6 2" xfId="49952"/>
    <cellStyle name="Table Header 2 6 3" xfId="5541"/>
    <cellStyle name="Table Header 2 7" xfId="44640"/>
    <cellStyle name="Table Header 2 7 2" xfId="44567"/>
    <cellStyle name="Table Header 2 7 3" xfId="39450"/>
    <cellStyle name="Table Header 2 8" xfId="51025"/>
    <cellStyle name="Table Header 2 8 2" xfId="46288"/>
    <cellStyle name="Table Header 2 8 3" xfId="9107"/>
    <cellStyle name="Table Header 2 9" xfId="14519"/>
    <cellStyle name="Table Header 2 9 2" xfId="46570"/>
    <cellStyle name="Table Header 2 9 3" xfId="33596"/>
    <cellStyle name="Table Header 2_Cash Cost Real vrs. Budget" xfId="2060"/>
    <cellStyle name="Table Header 20" xfId="32617"/>
    <cellStyle name="Table Header 20 2" xfId="6358"/>
    <cellStyle name="Table Header 20 3" xfId="10251"/>
    <cellStyle name="Table Header 21" xfId="21651"/>
    <cellStyle name="Table Header 21 2" xfId="47030"/>
    <cellStyle name="Table Header 21 3" xfId="16720"/>
    <cellStyle name="Table Header 22" xfId="37493"/>
    <cellStyle name="Table Header 22 2" xfId="6964"/>
    <cellStyle name="Table Header 22 3" xfId="42897"/>
    <cellStyle name="Table Header 23" xfId="7603"/>
    <cellStyle name="Table Header 23 2" xfId="7274"/>
    <cellStyle name="Table Header 23 3" xfId="38562"/>
    <cellStyle name="Table Header 24" xfId="19169"/>
    <cellStyle name="Table Header 24 2" xfId="48436"/>
    <cellStyle name="Table Header 24 3" xfId="30039"/>
    <cellStyle name="Table Header 25" xfId="33817"/>
    <cellStyle name="Table Header 25 2" xfId="6862"/>
    <cellStyle name="Table Header 25 3" xfId="29998"/>
    <cellStyle name="Table Header 26" xfId="7264"/>
    <cellStyle name="Table Header 26 2" xfId="15568"/>
    <cellStyle name="Table Header 26 3" xfId="19304"/>
    <cellStyle name="Table Header 27" xfId="48146"/>
    <cellStyle name="Table Header 27 2" xfId="45681"/>
    <cellStyle name="Table Header 27 3" xfId="26832"/>
    <cellStyle name="Table Header 28" xfId="42439"/>
    <cellStyle name="Table Header 28 2" xfId="23272"/>
    <cellStyle name="Table Header 28 3" xfId="9930"/>
    <cellStyle name="Table Header 29" xfId="15850"/>
    <cellStyle name="Table Header 29 2" xfId="42580"/>
    <cellStyle name="Table Header 29 3" xfId="20967"/>
    <cellStyle name="Table Header 3" xfId="40122"/>
    <cellStyle name="Table Header 3 2" xfId="986"/>
    <cellStyle name="Table Header 3 2 2" xfId="23913"/>
    <cellStyle name="Table Header 3 2 3" xfId="31994"/>
    <cellStyle name="Table Header 3 3" xfId="28121"/>
    <cellStyle name="Table Header 3 4" xfId="13190"/>
    <cellStyle name="Table Header 30" xfId="46678"/>
    <cellStyle name="Table Header 30 2" xfId="32877"/>
    <cellStyle name="Table Header 30 3" xfId="50504"/>
    <cellStyle name="Table Header 31" xfId="24722"/>
    <cellStyle name="Table Header 31 2" xfId="41387"/>
    <cellStyle name="Table Header 31 3" xfId="1885"/>
    <cellStyle name="Table Header 32" xfId="20912"/>
    <cellStyle name="Table Header 32 2" xfId="4611"/>
    <cellStyle name="Table Header 32 3" xfId="12131"/>
    <cellStyle name="Table Header 33" xfId="6368"/>
    <cellStyle name="Table Header 33 2" xfId="44798"/>
    <cellStyle name="Table Header 33 3" xfId="41358"/>
    <cellStyle name="Table Header 34" xfId="11693"/>
    <cellStyle name="Table Header 34 2" xfId="4604"/>
    <cellStyle name="Table Header 34 3" xfId="23802"/>
    <cellStyle name="Table Header 35" xfId="22509"/>
    <cellStyle name="Table Header 35 2" xfId="40309"/>
    <cellStyle name="Table Header 35 3" xfId="24171"/>
    <cellStyle name="Table Header 36" xfId="14497"/>
    <cellStyle name="Table Header 36 2" xfId="25032"/>
    <cellStyle name="Table Header 36 3" xfId="49868"/>
    <cellStyle name="Table Header 37" xfId="31268"/>
    <cellStyle name="Table Header 37 2" xfId="3742"/>
    <cellStyle name="Table Header 37 3" xfId="49725"/>
    <cellStyle name="Table Header 38" xfId="41846"/>
    <cellStyle name="Table Header 38 2" xfId="15284"/>
    <cellStyle name="Table Header 38 3" xfId="5296"/>
    <cellStyle name="Table Header 39" xfId="5097"/>
    <cellStyle name="Table Header 39 2" xfId="46707"/>
    <cellStyle name="Table Header 39 3" xfId="41011"/>
    <cellStyle name="Table Header 4" xfId="39212"/>
    <cellStyle name="Table Header 4 2" xfId="24541"/>
    <cellStyle name="Table Header 4 2 2" xfId="3226"/>
    <cellStyle name="Table Header 4 2 3" xfId="50473"/>
    <cellStyle name="Table Header 4 3" xfId="33038"/>
    <cellStyle name="Table Header 4 3 2" xfId="52757"/>
    <cellStyle name="Table Header 4 3 3" xfId="13727"/>
    <cellStyle name="Table Header 4 4" xfId="18547"/>
    <cellStyle name="Table Header 4 5" xfId="21649"/>
    <cellStyle name="Table Header 40" xfId="36491"/>
    <cellStyle name="Table Header 40 2" xfId="30283"/>
    <cellStyle name="Table Header 40 3" xfId="40133"/>
    <cellStyle name="Table Header 41" xfId="28796"/>
    <cellStyle name="Table Header 41 2" xfId="14360"/>
    <cellStyle name="Table Header 41 3" xfId="10356"/>
    <cellStyle name="Table Header 42" xfId="35169"/>
    <cellStyle name="Table Header 42 2" xfId="48915"/>
    <cellStyle name="Table Header 42 3" xfId="313"/>
    <cellStyle name="Table Header 43" xfId="11338"/>
    <cellStyle name="Table Header 43 2" xfId="30922"/>
    <cellStyle name="Table Header 43 3" xfId="16805"/>
    <cellStyle name="Table Header 44" xfId="10818"/>
    <cellStyle name="Table Header 44 2" xfId="46165"/>
    <cellStyle name="Table Header 44 3" xfId="51570"/>
    <cellStyle name="Table Header 45" xfId="47594"/>
    <cellStyle name="Table Header 45 2" xfId="19039"/>
    <cellStyle name="Table Header 45 3" xfId="42133"/>
    <cellStyle name="Table Header 46" xfId="12796"/>
    <cellStyle name="Table Header 46 2" xfId="43083"/>
    <cellStyle name="Table Header 46 3" xfId="1555"/>
    <cellStyle name="Table Header 47" xfId="27420"/>
    <cellStyle name="Table Header 47 2" xfId="1325"/>
    <cellStyle name="Table Header 47 3" xfId="32833"/>
    <cellStyle name="Table Header 48" xfId="14359"/>
    <cellStyle name="Table Header 48 2" xfId="17348"/>
    <cellStyle name="Table Header 48 3" xfId="36966"/>
    <cellStyle name="Table Header 49" xfId="48877"/>
    <cellStyle name="Table Header 5" xfId="16906"/>
    <cellStyle name="Table Header 5 2" xfId="17312"/>
    <cellStyle name="Table Header 5 2 2" xfId="28096"/>
    <cellStyle name="Table Header 5 2 3" xfId="43234"/>
    <cellStyle name="Table Header 5 3" xfId="38986"/>
    <cellStyle name="Table Header 5 3 2" xfId="50384"/>
    <cellStyle name="Table Header 5 3 3" xfId="51273"/>
    <cellStyle name="Table Header 5 4" xfId="16146"/>
    <cellStyle name="Table Header 5 5" xfId="3016"/>
    <cellStyle name="Table Header 50" xfId="18005"/>
    <cellStyle name="Table Header 51" xfId="31569"/>
    <cellStyle name="Table Header 6" xfId="35414"/>
    <cellStyle name="Table Header 6 2" xfId="34084"/>
    <cellStyle name="Table Header 6 2 2" xfId="46323"/>
    <cellStyle name="Table Header 6 2 3" xfId="36170"/>
    <cellStyle name="Table Header 6 3" xfId="49676"/>
    <cellStyle name="Table Header 6 4" xfId="26909"/>
    <cellStyle name="Table Header 7" xfId="33452"/>
    <cellStyle name="Table Header 7 2" xfId="187"/>
    <cellStyle name="Table Header 7 2 2" xfId="30083"/>
    <cellStyle name="Table Header 7 2 3" xfId="3709"/>
    <cellStyle name="Table Header 7 3" xfId="15873"/>
    <cellStyle name="Table Header 7 4" xfId="448"/>
    <cellStyle name="Table Header 8" xfId="25913"/>
    <cellStyle name="Table Header 8 2" xfId="5838"/>
    <cellStyle name="Table Header 8 3" xfId="48254"/>
    <cellStyle name="Table Header 9" xfId="12106"/>
    <cellStyle name="Table Header 9 2" xfId="37108"/>
    <cellStyle name="Table Header 9 3" xfId="1069"/>
    <cellStyle name="Table Header_08-07 Consolidated Monthly Operational Report - Office 2003" xfId="20251"/>
    <cellStyle name="Table Heading" xfId="45787"/>
    <cellStyle name="Table Sub Head" xfId="39821"/>
    <cellStyle name="Table Text" xfId="27982"/>
    <cellStyle name="Table Text 10" xfId="25900"/>
    <cellStyle name="Table Text 10 2" xfId="22310"/>
    <cellStyle name="Table Text 10 3" xfId="32060"/>
    <cellStyle name="Table Text 11" xfId="39387"/>
    <cellStyle name="Table Text 11 2" xfId="13821"/>
    <cellStyle name="Table Text 11 3" xfId="32132"/>
    <cellStyle name="Table Text 12" xfId="19008"/>
    <cellStyle name="Table Text 12 2" xfId="20500"/>
    <cellStyle name="Table Text 12 3" xfId="31298"/>
    <cellStyle name="Table Text 13" xfId="26003"/>
    <cellStyle name="Table Text 13 2" xfId="33592"/>
    <cellStyle name="Table Text 13 3" xfId="44275"/>
    <cellStyle name="Table Text 14" xfId="16800"/>
    <cellStyle name="Table Text 14 2" xfId="25038"/>
    <cellStyle name="Table Text 14 3" xfId="7259"/>
    <cellStyle name="Table Text 15" xfId="25914"/>
    <cellStyle name="Table Text 15 2" xfId="24107"/>
    <cellStyle name="Table Text 15 3" xfId="2869"/>
    <cellStyle name="Table Text 16" xfId="31408"/>
    <cellStyle name="Table Text 16 2" xfId="5983"/>
    <cellStyle name="Table Text 16 3" xfId="36513"/>
    <cellStyle name="Table Text 17" xfId="12296"/>
    <cellStyle name="Table Text 17 2" xfId="16810"/>
    <cellStyle name="Table Text 17 3" xfId="6017"/>
    <cellStyle name="Table Text 18" xfId="3446"/>
    <cellStyle name="Table Text 18 2" xfId="24302"/>
    <cellStyle name="Table Text 18 3" xfId="935"/>
    <cellStyle name="Table Text 19" xfId="28886"/>
    <cellStyle name="Table Text 19 2" xfId="15979"/>
    <cellStyle name="Table Text 19 3" xfId="31788"/>
    <cellStyle name="Table Text 2" xfId="10796"/>
    <cellStyle name="Table Text 2 2" xfId="3611"/>
    <cellStyle name="Table Text 2 2 2" xfId="43985"/>
    <cellStyle name="Table Text 2 2 3" xfId="41672"/>
    <cellStyle name="Table Text 2 3" xfId="4505"/>
    <cellStyle name="Table Text 2 4" xfId="38601"/>
    <cellStyle name="Table Text 20" xfId="9053"/>
    <cellStyle name="Table Text 20 2" xfId="32362"/>
    <cellStyle name="Table Text 20 3" xfId="13026"/>
    <cellStyle name="Table Text 21" xfId="15519"/>
    <cellStyle name="Table Text 21 2" xfId="50036"/>
    <cellStyle name="Table Text 21 3" xfId="37195"/>
    <cellStyle name="Table Text 22" xfId="1844"/>
    <cellStyle name="Table Text 22 2" xfId="3330"/>
    <cellStyle name="Table Text 22 3" xfId="42985"/>
    <cellStyle name="Table Text 23" xfId="31393"/>
    <cellStyle name="Table Text 23 2" xfId="34769"/>
    <cellStyle name="Table Text 23 3" xfId="42050"/>
    <cellStyle name="Table Text 24" xfId="3138"/>
    <cellStyle name="Table Text 24 2" xfId="42302"/>
    <cellStyle name="Table Text 24 3" xfId="15352"/>
    <cellStyle name="Table Text 25" xfId="16894"/>
    <cellStyle name="Table Text 25 2" xfId="2969"/>
    <cellStyle name="Table Text 25 3" xfId="29233"/>
    <cellStyle name="Table Text 26" xfId="2323"/>
    <cellStyle name="Table Text 26 2" xfId="29950"/>
    <cellStyle name="Table Text 26 3" xfId="28115"/>
    <cellStyle name="Table Text 27" xfId="20033"/>
    <cellStyle name="Table Text 27 2" xfId="46389"/>
    <cellStyle name="Table Text 27 3" xfId="31669"/>
    <cellStyle name="Table Text 28" xfId="24265"/>
    <cellStyle name="Table Text 28 2" xfId="45241"/>
    <cellStyle name="Table Text 28 3" xfId="15150"/>
    <cellStyle name="Table Text 29" xfId="6831"/>
    <cellStyle name="Table Text 29 2" xfId="1042"/>
    <cellStyle name="Table Text 29 3" xfId="2290"/>
    <cellStyle name="Table Text 3" xfId="30673"/>
    <cellStyle name="Table Text 3 2" xfId="14774"/>
    <cellStyle name="Table Text 3 2 2" xfId="6629"/>
    <cellStyle name="Table Text 3 2 3" xfId="41458"/>
    <cellStyle name="Table Text 3 3" xfId="32022"/>
    <cellStyle name="Table Text 3 4" xfId="49044"/>
    <cellStyle name="Table Text 30" xfId="33"/>
    <cellStyle name="Table Text 30 2" xfId="26660"/>
    <cellStyle name="Table Text 30 3" xfId="31665"/>
    <cellStyle name="Table Text 31" xfId="11554"/>
    <cellStyle name="Table Text 31 2" xfId="10833"/>
    <cellStyle name="Table Text 31 3" xfId="16539"/>
    <cellStyle name="Table Text 32" xfId="11815"/>
    <cellStyle name="Table Text 32 2" xfId="43952"/>
    <cellStyle name="Table Text 32 3" xfId="41138"/>
    <cellStyle name="Table Text 33" xfId="37745"/>
    <cellStyle name="Table Text 33 2" xfId="5080"/>
    <cellStyle name="Table Text 33 3" xfId="5559"/>
    <cellStyle name="Table Text 34" xfId="51750"/>
    <cellStyle name="Table Text 34 2" xfId="31417"/>
    <cellStyle name="Table Text 34 3" xfId="27031"/>
    <cellStyle name="Table Text 35" xfId="14114"/>
    <cellStyle name="Table Text 35 2" xfId="28919"/>
    <cellStyle name="Table Text 35 3" xfId="46826"/>
    <cellStyle name="Table Text 36" xfId="35412"/>
    <cellStyle name="Table Text 36 2" xfId="3599"/>
    <cellStyle name="Table Text 36 3" xfId="9491"/>
    <cellStyle name="Table Text 37" xfId="6613"/>
    <cellStyle name="Table Text 37 2" xfId="13772"/>
    <cellStyle name="Table Text 37 3" xfId="38329"/>
    <cellStyle name="Table Text 38" xfId="25564"/>
    <cellStyle name="Table Text 38 2" xfId="20856"/>
    <cellStyle name="Table Text 38 3" xfId="35812"/>
    <cellStyle name="Table Text 39" xfId="5232"/>
    <cellStyle name="Table Text 39 2" xfId="48689"/>
    <cellStyle name="Table Text 39 3" xfId="38926"/>
    <cellStyle name="Table Text 4" xfId="2683"/>
    <cellStyle name="Table Text 4 2" xfId="15652"/>
    <cellStyle name="Table Text 4 2 2" xfId="13452"/>
    <cellStyle name="Table Text 4 2 3" xfId="7558"/>
    <cellStyle name="Table Text 4 3" xfId="1515"/>
    <cellStyle name="Table Text 4 3 2" xfId="4264"/>
    <cellStyle name="Table Text 4 3 3" xfId="13521"/>
    <cellStyle name="Table Text 4 4" xfId="49657"/>
    <cellStyle name="Table Text 4 5" xfId="32816"/>
    <cellStyle name="Table Text 40" xfId="13112"/>
    <cellStyle name="Table Text 40 2" xfId="17063"/>
    <cellStyle name="Table Text 40 3" xfId="16540"/>
    <cellStyle name="Table Text 41" xfId="34058"/>
    <cellStyle name="Table Text 41 2" xfId="48563"/>
    <cellStyle name="Table Text 41 3" xfId="24206"/>
    <cellStyle name="Table Text 42" xfId="14039"/>
    <cellStyle name="Table Text 42 2" xfId="7065"/>
    <cellStyle name="Table Text 42 3" xfId="30886"/>
    <cellStyle name="Table Text 43" xfId="2971"/>
    <cellStyle name="Table Text 43 2" xfId="8305"/>
    <cellStyle name="Table Text 43 3" xfId="10422"/>
    <cellStyle name="Table Text 44" xfId="19297"/>
    <cellStyle name="Table Text 44 2" xfId="28965"/>
    <cellStyle name="Table Text 44 3" xfId="718"/>
    <cellStyle name="Table Text 45" xfId="50446"/>
    <cellStyle name="Table Text 45 2" xfId="39211"/>
    <cellStyle name="Table Text 45 3" xfId="17925"/>
    <cellStyle name="Table Text 46" xfId="45408"/>
    <cellStyle name="Table Text 46 2" xfId="6980"/>
    <cellStyle name="Table Text 46 3" xfId="14364"/>
    <cellStyle name="Table Text 47" xfId="37912"/>
    <cellStyle name="Table Text 47 2" xfId="39310"/>
    <cellStyle name="Table Text 47 3" xfId="33051"/>
    <cellStyle name="Table Text 48" xfId="635"/>
    <cellStyle name="Table Text 48 2" xfId="5696"/>
    <cellStyle name="Table Text 48 3" xfId="20663"/>
    <cellStyle name="Table Text 49" xfId="6268"/>
    <cellStyle name="Table Text 5" xfId="52273"/>
    <cellStyle name="Table Text 5 2" xfId="24007"/>
    <cellStyle name="Table Text 5 2 2" xfId="12839"/>
    <cellStyle name="Table Text 5 2 3" xfId="14801"/>
    <cellStyle name="Table Text 5 3" xfId="6477"/>
    <cellStyle name="Table Text 5 3 2" xfId="12971"/>
    <cellStyle name="Table Text 5 3 3" xfId="51350"/>
    <cellStyle name="Table Text 5 4" xfId="22613"/>
    <cellStyle name="Table Text 5 5" xfId="45218"/>
    <cellStyle name="Table Text 50" xfId="47944"/>
    <cellStyle name="Table Text 51" xfId="8814"/>
    <cellStyle name="Table Text 6" xfId="38902"/>
    <cellStyle name="Table Text 6 2" xfId="6343"/>
    <cellStyle name="Table Text 6 2 2" xfId="31179"/>
    <cellStyle name="Table Text 6 2 3" xfId="27622"/>
    <cellStyle name="Table Text 6 3" xfId="41316"/>
    <cellStyle name="Table Text 6 4" xfId="16313"/>
    <cellStyle name="Table Text 7" xfId="19931"/>
    <cellStyle name="Table Text 7 2" xfId="36651"/>
    <cellStyle name="Table Text 7 2 2" xfId="17884"/>
    <cellStyle name="Table Text 7 2 3" xfId="32281"/>
    <cellStyle name="Table Text 7 3" xfId="5721"/>
    <cellStyle name="Table Text 7 4" xfId="15047"/>
    <cellStyle name="Table Text 8" xfId="12560"/>
    <cellStyle name="Table Text 8 2" xfId="34900"/>
    <cellStyle name="Table Text 8 3" xfId="43631"/>
    <cellStyle name="Table Text 9" xfId="1254"/>
    <cellStyle name="Table Text 9 2" xfId="15249"/>
    <cellStyle name="Table Text 9 3" xfId="52337"/>
    <cellStyle name="Table Text_2009 MAA 100%" xfId="28332"/>
    <cellStyle name="Table Title" xfId="43112"/>
    <cellStyle name="Table Title 10" xfId="10605"/>
    <cellStyle name="Table Title 10 2" xfId="11769"/>
    <cellStyle name="Table Title 10 3" xfId="24146"/>
    <cellStyle name="Table Title 11" xfId="10749"/>
    <cellStyle name="Table Title 11 2" xfId="3338"/>
    <cellStyle name="Table Title 11 3" xfId="7636"/>
    <cellStyle name="Table Title 12" xfId="31054"/>
    <cellStyle name="Table Title 12 2" xfId="19258"/>
    <cellStyle name="Table Title 12 3" xfId="24293"/>
    <cellStyle name="Table Title 13" xfId="4015"/>
    <cellStyle name="Table Title 13 2" xfId="13912"/>
    <cellStyle name="Table Title 13 3" xfId="15937"/>
    <cellStyle name="Table Title 14" xfId="27691"/>
    <cellStyle name="Table Title 14 2" xfId="14601"/>
    <cellStyle name="Table Title 14 3" xfId="25081"/>
    <cellStyle name="Table Title 15" xfId="35706"/>
    <cellStyle name="Table Title 15 2" xfId="1706"/>
    <cellStyle name="Table Title 15 3" xfId="760"/>
    <cellStyle name="Table Title 16" xfId="42783"/>
    <cellStyle name="Table Title 16 2" xfId="36689"/>
    <cellStyle name="Table Title 16 3" xfId="26808"/>
    <cellStyle name="Table Title 17" xfId="37505"/>
    <cellStyle name="Table Title 17 2" xfId="44896"/>
    <cellStyle name="Table Title 17 3" xfId="16415"/>
    <cellStyle name="Table Title 18" xfId="29185"/>
    <cellStyle name="Table Title 18 2" xfId="50824"/>
    <cellStyle name="Table Title 18 3" xfId="47307"/>
    <cellStyle name="Table Title 19" xfId="36386"/>
    <cellStyle name="Table Title 19 2" xfId="42470"/>
    <cellStyle name="Table Title 19 3" xfId="35888"/>
    <cellStyle name="Table Title 2" xfId="33063"/>
    <cellStyle name="Table Title 2 2" xfId="4914"/>
    <cellStyle name="Table Title 2 2 2" xfId="41575"/>
    <cellStyle name="Table Title 2 2 3" xfId="2690"/>
    <cellStyle name="Table Title 2 3" xfId="42032"/>
    <cellStyle name="Table Title 2 4" xfId="15708"/>
    <cellStyle name="Table Title 20" xfId="23518"/>
    <cellStyle name="Table Title 20 2" xfId="18542"/>
    <cellStyle name="Table Title 20 3" xfId="2240"/>
    <cellStyle name="Table Title 21" xfId="25288"/>
    <cellStyle name="Table Title 21 2" xfId="22572"/>
    <cellStyle name="Table Title 21 3" xfId="35882"/>
    <cellStyle name="Table Title 22" xfId="7756"/>
    <cellStyle name="Table Title 22 2" xfId="36265"/>
    <cellStyle name="Table Title 22 3" xfId="52789"/>
    <cellStyle name="Table Title 23" xfId="52573"/>
    <cellStyle name="Table Title 23 2" xfId="2264"/>
    <cellStyle name="Table Title 23 3" xfId="37053"/>
    <cellStyle name="Table Title 24" xfId="41936"/>
    <cellStyle name="Table Title 24 2" xfId="13465"/>
    <cellStyle name="Table Title 24 3" xfId="22016"/>
    <cellStyle name="Table Title 25" xfId="47622"/>
    <cellStyle name="Table Title 25 2" xfId="37550"/>
    <cellStyle name="Table Title 25 3" xfId="8506"/>
    <cellStyle name="Table Title 26" xfId="32186"/>
    <cellStyle name="Table Title 26 2" xfId="40289"/>
    <cellStyle name="Table Title 26 3" xfId="34378"/>
    <cellStyle name="Table Title 27" xfId="22422"/>
    <cellStyle name="Table Title 27 2" xfId="49040"/>
    <cellStyle name="Table Title 27 3" xfId="27227"/>
    <cellStyle name="Table Title 28" xfId="48490"/>
    <cellStyle name="Table Title 28 2" xfId="40570"/>
    <cellStyle name="Table Title 28 3" xfId="31760"/>
    <cellStyle name="Table Title 29" xfId="6191"/>
    <cellStyle name="Table Title 29 2" xfId="46412"/>
    <cellStyle name="Table Title 29 3" xfId="11915"/>
    <cellStyle name="Table Title 3" xfId="48770"/>
    <cellStyle name="Table Title 3 2" xfId="11848"/>
    <cellStyle name="Table Title 3 3" xfId="1453"/>
    <cellStyle name="Table Title 30" xfId="36458"/>
    <cellStyle name="Table Title 30 2" xfId="38653"/>
    <cellStyle name="Table Title 30 3" xfId="15378"/>
    <cellStyle name="Table Title 31" xfId="7943"/>
    <cellStyle name="Table Title 31 2" xfId="30042"/>
    <cellStyle name="Table Title 31 3" xfId="34325"/>
    <cellStyle name="Table Title 32" xfId="34723"/>
    <cellStyle name="Table Title 32 2" xfId="9983"/>
    <cellStyle name="Table Title 32 3" xfId="29061"/>
    <cellStyle name="Table Title 33" xfId="18945"/>
    <cellStyle name="Table Title 33 2" xfId="28120"/>
    <cellStyle name="Table Title 33 3" xfId="28362"/>
    <cellStyle name="Table Title 34" xfId="44149"/>
    <cellStyle name="Table Title 34 2" xfId="16027"/>
    <cellStyle name="Table Title 34 3" xfId="29193"/>
    <cellStyle name="Table Title 35" xfId="50741"/>
    <cellStyle name="Table Title 35 2" xfId="24236"/>
    <cellStyle name="Table Title 35 3" xfId="39643"/>
    <cellStyle name="Table Title 36" xfId="5874"/>
    <cellStyle name="Table Title 36 2" xfId="18305"/>
    <cellStyle name="Table Title 36 3" xfId="12643"/>
    <cellStyle name="Table Title 37" xfId="51108"/>
    <cellStyle name="Table Title 37 2" xfId="900"/>
    <cellStyle name="Table Title 37 3" xfId="25444"/>
    <cellStyle name="Table Title 38" xfId="23138"/>
    <cellStyle name="Table Title 38 2" xfId="48307"/>
    <cellStyle name="Table Title 38 3" xfId="32694"/>
    <cellStyle name="Table Title 39" xfId="3378"/>
    <cellStyle name="Table Title 39 2" xfId="45420"/>
    <cellStyle name="Table Title 39 3" xfId="48742"/>
    <cellStyle name="Table Title 4" xfId="1255"/>
    <cellStyle name="Table Title 4 2" xfId="46421"/>
    <cellStyle name="Table Title 4 3" xfId="18096"/>
    <cellStyle name="Table Title 40" xfId="16522"/>
    <cellStyle name="Table Title 40 2" xfId="20398"/>
    <cellStyle name="Table Title 40 3" xfId="3126"/>
    <cellStyle name="Table Title 41" xfId="44877"/>
    <cellStyle name="Table Title 41 2" xfId="17267"/>
    <cellStyle name="Table Title 41 3" xfId="35879"/>
    <cellStyle name="Table Title 42" xfId="38799"/>
    <cellStyle name="Table Title 42 2" xfId="19706"/>
    <cellStyle name="Table Title 42 3" xfId="11349"/>
    <cellStyle name="Table Title 43" xfId="38131"/>
    <cellStyle name="Table Title 43 2" xfId="9439"/>
    <cellStyle name="Table Title 43 3" xfId="45683"/>
    <cellStyle name="Table Title 44" xfId="32452"/>
    <cellStyle name="Table Title 44 2" xfId="40524"/>
    <cellStyle name="Table Title 44 3" xfId="26962"/>
    <cellStyle name="Table Title 45" xfId="9234"/>
    <cellStyle name="Table Title 45 2" xfId="3747"/>
    <cellStyle name="Table Title 45 3" xfId="51658"/>
    <cellStyle name="Table Title 46" xfId="11259"/>
    <cellStyle name="Table Title 46 2" xfId="28657"/>
    <cellStyle name="Table Title 46 3" xfId="6567"/>
    <cellStyle name="Table Title 47" xfId="52285"/>
    <cellStyle name="Table Title 47 2" xfId="22450"/>
    <cellStyle name="Table Title 47 3" xfId="43065"/>
    <cellStyle name="Table Title 48" xfId="21548"/>
    <cellStyle name="Table Title 49" xfId="39813"/>
    <cellStyle name="Table Title 5" xfId="35714"/>
    <cellStyle name="Table Title 5 2" xfId="35717"/>
    <cellStyle name="Table Title 5 3" xfId="15538"/>
    <cellStyle name="Table Title 50" xfId="37831"/>
    <cellStyle name="Table Title 6" xfId="16491"/>
    <cellStyle name="Table Title 6 2" xfId="51575"/>
    <cellStyle name="Table Title 6 3" xfId="10116"/>
    <cellStyle name="Table Title 7" xfId="7726"/>
    <cellStyle name="Table Title 7 2" xfId="663"/>
    <cellStyle name="Table Title 7 3" xfId="35528"/>
    <cellStyle name="Table Title 8" xfId="20491"/>
    <cellStyle name="Table Title 8 2" xfId="17633"/>
    <cellStyle name="Table Title 8 3" xfId="6733"/>
    <cellStyle name="Table Title 9" xfId="45957"/>
    <cellStyle name="Table Title 9 2" xfId="6927"/>
    <cellStyle name="Table Title 9 3" xfId="7075"/>
    <cellStyle name="Table Title_Cash Cost Real vrs. Budget" xfId="996"/>
    <cellStyle name="Table Top" xfId="35222"/>
    <cellStyle name="Table Units" xfId="2893"/>
    <cellStyle name="Table Units 10" xfId="47495"/>
    <cellStyle name="Table Units 10 2" xfId="25247"/>
    <cellStyle name="Table Units 10 3" xfId="4537"/>
    <cellStyle name="Table Units 11" xfId="43739"/>
    <cellStyle name="Table Units 11 2" xfId="26276"/>
    <cellStyle name="Table Units 11 3" xfId="19090"/>
    <cellStyle name="Table Units 12" xfId="18634"/>
    <cellStyle name="Table Units 12 2" xfId="50423"/>
    <cellStyle name="Table Units 12 3" xfId="2966"/>
    <cellStyle name="Table Units 13" xfId="44087"/>
    <cellStyle name="Table Units 13 2" xfId="3622"/>
    <cellStyle name="Table Units 13 3" xfId="17790"/>
    <cellStyle name="Table Units 14" xfId="6700"/>
    <cellStyle name="Table Units 14 2" xfId="858"/>
    <cellStyle name="Table Units 14 3" xfId="6665"/>
    <cellStyle name="Table Units 15" xfId="40076"/>
    <cellStyle name="Table Units 15 2" xfId="26777"/>
    <cellStyle name="Table Units 15 3" xfId="24162"/>
    <cellStyle name="Table Units 16" xfId="48081"/>
    <cellStyle name="Table Units 16 2" xfId="12857"/>
    <cellStyle name="Table Units 16 3" xfId="37162"/>
    <cellStyle name="Table Units 17" xfId="48222"/>
    <cellStyle name="Table Units 17 2" xfId="28908"/>
    <cellStyle name="Table Units 17 3" xfId="38416"/>
    <cellStyle name="Table Units 18" xfId="27937"/>
    <cellStyle name="Table Units 18 2" xfId="46140"/>
    <cellStyle name="Table Units 18 3" xfId="6701"/>
    <cellStyle name="Table Units 19" xfId="4491"/>
    <cellStyle name="Table Units 19 2" xfId="3987"/>
    <cellStyle name="Table Units 19 3" xfId="2603"/>
    <cellStyle name="Table Units 2" xfId="49519"/>
    <cellStyle name="Table Units 2 2" xfId="37495"/>
    <cellStyle name="Table Units 2 2 2" xfId="51299"/>
    <cellStyle name="Table Units 2 2 3" xfId="44016"/>
    <cellStyle name="Table Units 2 3" xfId="22039"/>
    <cellStyle name="Table Units 2 3 2" xfId="41528"/>
    <cellStyle name="Table Units 2 3 3" xfId="3496"/>
    <cellStyle name="Table Units 2 4" xfId="4213"/>
    <cellStyle name="Table Units 2 5" xfId="41607"/>
    <cellStyle name="Table Units 20" xfId="8424"/>
    <cellStyle name="Table Units 20 2" xfId="35543"/>
    <cellStyle name="Table Units 20 3" xfId="7617"/>
    <cellStyle name="Table Units 21" xfId="45010"/>
    <cellStyle name="Table Units 21 2" xfId="9289"/>
    <cellStyle name="Table Units 21 3" xfId="46607"/>
    <cellStyle name="Table Units 22" xfId="12032"/>
    <cellStyle name="Table Units 22 2" xfId="4485"/>
    <cellStyle name="Table Units 22 3" xfId="43506"/>
    <cellStyle name="Table Units 23" xfId="51121"/>
    <cellStyle name="Table Units 23 2" xfId="42715"/>
    <cellStyle name="Table Units 23 3" xfId="22913"/>
    <cellStyle name="Table Units 24" xfId="25520"/>
    <cellStyle name="Table Units 24 2" xfId="24234"/>
    <cellStyle name="Table Units 24 3" xfId="14338"/>
    <cellStyle name="Table Units 25" xfId="4357"/>
    <cellStyle name="Table Units 25 2" xfId="42769"/>
    <cellStyle name="Table Units 25 3" xfId="32469"/>
    <cellStyle name="Table Units 26" xfId="10600"/>
    <cellStyle name="Table Units 26 2" xfId="4792"/>
    <cellStyle name="Table Units 26 3" xfId="46215"/>
    <cellStyle name="Table Units 27" xfId="37425"/>
    <cellStyle name="Table Units 27 2" xfId="6221"/>
    <cellStyle name="Table Units 27 3" xfId="50317"/>
    <cellStyle name="Table Units 28" xfId="44251"/>
    <cellStyle name="Table Units 28 2" xfId="30566"/>
    <cellStyle name="Table Units 28 3" xfId="17818"/>
    <cellStyle name="Table Units 29" xfId="17427"/>
    <cellStyle name="Table Units 29 2" xfId="48671"/>
    <cellStyle name="Table Units 29 3" xfId="41273"/>
    <cellStyle name="Table Units 3" xfId="43842"/>
    <cellStyle name="Table Units 3 2" xfId="36055"/>
    <cellStyle name="Table Units 3 3" xfId="53156"/>
    <cellStyle name="Table Units 30" xfId="43419"/>
    <cellStyle name="Table Units 30 2" xfId="18493"/>
    <cellStyle name="Table Units 30 3" xfId="24"/>
    <cellStyle name="Table Units 31" xfId="36375"/>
    <cellStyle name="Table Units 31 2" xfId="11666"/>
    <cellStyle name="Table Units 31 3" xfId="31370"/>
    <cellStyle name="Table Units 32" xfId="49521"/>
    <cellStyle name="Table Units 32 2" xfId="38442"/>
    <cellStyle name="Table Units 32 3" xfId="19766"/>
    <cellStyle name="Table Units 33" xfId="16348"/>
    <cellStyle name="Table Units 33 2" xfId="28692"/>
    <cellStyle name="Table Units 33 3" xfId="39849"/>
    <cellStyle name="Table Units 34" xfId="42823"/>
    <cellStyle name="Table Units 34 2" xfId="26944"/>
    <cellStyle name="Table Units 34 3" xfId="34248"/>
    <cellStyle name="Table Units 35" xfId="30556"/>
    <cellStyle name="Table Units 35 2" xfId="5239"/>
    <cellStyle name="Table Units 35 3" xfId="26251"/>
    <cellStyle name="Table Units 36" xfId="46274"/>
    <cellStyle name="Table Units 36 2" xfId="17264"/>
    <cellStyle name="Table Units 36 3" xfId="13511"/>
    <cellStyle name="Table Units 37" xfId="8939"/>
    <cellStyle name="Table Units 37 2" xfId="5434"/>
    <cellStyle name="Table Units 37 3" xfId="2169"/>
    <cellStyle name="Table Units 38" xfId="12141"/>
    <cellStyle name="Table Units 38 2" xfId="12424"/>
    <cellStyle name="Table Units 38 3" xfId="11636"/>
    <cellStyle name="Table Units 39" xfId="4848"/>
    <cellStyle name="Table Units 39 2" xfId="33790"/>
    <cellStyle name="Table Units 39 3" xfId="5582"/>
    <cellStyle name="Table Units 4" xfId="1843"/>
    <cellStyle name="Table Units 4 2" xfId="35027"/>
    <cellStyle name="Table Units 4 3" xfId="41915"/>
    <cellStyle name="Table Units 40" xfId="13986"/>
    <cellStyle name="Table Units 40 2" xfId="21719"/>
    <cellStyle name="Table Units 40 3" xfId="13700"/>
    <cellStyle name="Table Units 41" xfId="23033"/>
    <cellStyle name="Table Units 41 2" xfId="35188"/>
    <cellStyle name="Table Units 41 3" xfId="47681"/>
    <cellStyle name="Table Units 42" xfId="51216"/>
    <cellStyle name="Table Units 42 2" xfId="17235"/>
    <cellStyle name="Table Units 42 3" xfId="35006"/>
    <cellStyle name="Table Units 43" xfId="39815"/>
    <cellStyle name="Table Units 43 2" xfId="45556"/>
    <cellStyle name="Table Units 43 3" xfId="42193"/>
    <cellStyle name="Table Units 44" xfId="28997"/>
    <cellStyle name="Table Units 44 2" xfId="52519"/>
    <cellStyle name="Table Units 44 3" xfId="2254"/>
    <cellStyle name="Table Units 45" xfId="41787"/>
    <cellStyle name="Table Units 45 2" xfId="1384"/>
    <cellStyle name="Table Units 45 3" xfId="10000"/>
    <cellStyle name="Table Units 46" xfId="11562"/>
    <cellStyle name="Table Units 46 2" xfId="38738"/>
    <cellStyle name="Table Units 46 3" xfId="11528"/>
    <cellStyle name="Table Units 47" xfId="18460"/>
    <cellStyle name="Table Units 47 2" xfId="49810"/>
    <cellStyle name="Table Units 47 3" xfId="52881"/>
    <cellStyle name="Table Units 48" xfId="16325"/>
    <cellStyle name="Table Units 49" xfId="36026"/>
    <cellStyle name="Table Units 5" xfId="40866"/>
    <cellStyle name="Table Units 5 2" xfId="8607"/>
    <cellStyle name="Table Units 5 3" xfId="32951"/>
    <cellStyle name="Table Units 50" xfId="50389"/>
    <cellStyle name="Table Units 6" xfId="51617"/>
    <cellStyle name="Table Units 6 2" xfId="30425"/>
    <cellStyle name="Table Units 6 3" xfId="4072"/>
    <cellStyle name="Table Units 7" xfId="42956"/>
    <cellStyle name="Table Units 7 2" xfId="48708"/>
    <cellStyle name="Table Units 7 3" xfId="19942"/>
    <cellStyle name="Table Units 8" xfId="28363"/>
    <cellStyle name="Table Units 8 2" xfId="5748"/>
    <cellStyle name="Table Units 8 3" xfId="48863"/>
    <cellStyle name="Table Units 9" xfId="2807"/>
    <cellStyle name="Table Units 9 2" xfId="25454"/>
    <cellStyle name="Table Units 9 3" xfId="31713"/>
    <cellStyle name="Table Units_Cash Cost Real vrs. Budget" xfId="38577"/>
    <cellStyle name="Table_Header" xfId="50122"/>
    <cellStyle name="TableHead" xfId="43253"/>
    <cellStyle name="TableHead 2" xfId="31670"/>
    <cellStyle name="TableHead 3" xfId="22023"/>
    <cellStyle name="Tag" xfId="27162"/>
    <cellStyle name="Test" xfId="51410"/>
    <cellStyle name="Test [green]" xfId="10391"/>
    <cellStyle name="test a style" xfId="42657"/>
    <cellStyle name="test a style 10" xfId="27745"/>
    <cellStyle name="test a style 10 2" xfId="14658"/>
    <cellStyle name="test a style 10 3" xfId="12573"/>
    <cellStyle name="test a style 11" xfId="11598"/>
    <cellStyle name="test a style 11 2" xfId="50093"/>
    <cellStyle name="test a style 11 3" xfId="39275"/>
    <cellStyle name="test a style 12" xfId="3856"/>
    <cellStyle name="test a style 12 2" xfId="27332"/>
    <cellStyle name="test a style 12 3" xfId="35815"/>
    <cellStyle name="test a style 13" xfId="19071"/>
    <cellStyle name="test a style 13 2" xfId="4293"/>
    <cellStyle name="test a style 13 3" xfId="22469"/>
    <cellStyle name="test a style 14" xfId="26257"/>
    <cellStyle name="test a style 15" xfId="40831"/>
    <cellStyle name="test a style 2" xfId="18447"/>
    <cellStyle name="test a style 2 2" xfId="6432"/>
    <cellStyle name="test a style 2 2 2" xfId="30588"/>
    <cellStyle name="test a style 2 2 3" xfId="35201"/>
    <cellStyle name="test a style 2 3" xfId="45575"/>
    <cellStyle name="test a style 2 3 2" xfId="6367"/>
    <cellStyle name="test a style 2 3 3" xfId="7069"/>
    <cellStyle name="test a style 2 4" xfId="39407"/>
    <cellStyle name="test a style 2 4 2" xfId="12388"/>
    <cellStyle name="test a style 2 4 3" xfId="3485"/>
    <cellStyle name="test a style 2 5" xfId="35278"/>
    <cellStyle name="test a style 2 5 2" xfId="40452"/>
    <cellStyle name="test a style 2 5 3" xfId="31571"/>
    <cellStyle name="test a style 2 6" xfId="47522"/>
    <cellStyle name="test a style 2 6 2" xfId="49704"/>
    <cellStyle name="test a style 2 6 3" xfId="45276"/>
    <cellStyle name="test a style 2 7" xfId="24836"/>
    <cellStyle name="test a style 2 8" xfId="10874"/>
    <cellStyle name="test a style 2_Penasquito - Sulphide" xfId="51443"/>
    <cellStyle name="test a style 3" xfId="12775"/>
    <cellStyle name="test a style 3 2" xfId="46819"/>
    <cellStyle name="test a style 3 3" xfId="4680"/>
    <cellStyle name="test a style 4" xfId="4779"/>
    <cellStyle name="test a style 4 2" xfId="40019"/>
    <cellStyle name="test a style 4 3" xfId="50098"/>
    <cellStyle name="test a style 5" xfId="14878"/>
    <cellStyle name="test a style 5 2" xfId="5148"/>
    <cellStyle name="test a style 5 3" xfId="52271"/>
    <cellStyle name="test a style 6" xfId="33385"/>
    <cellStyle name="test a style 6 2" xfId="11352"/>
    <cellStyle name="test a style 6 3" xfId="51807"/>
    <cellStyle name="test a style 7" xfId="9720"/>
    <cellStyle name="test a style 7 2" xfId="47637"/>
    <cellStyle name="test a style 7 3" xfId="43417"/>
    <cellStyle name="test a style 8" xfId="30185"/>
    <cellStyle name="test a style 8 2" xfId="22611"/>
    <cellStyle name="test a style 8 3" xfId="15918"/>
    <cellStyle name="test a style 9" xfId="33524"/>
    <cellStyle name="test a style 9 2" xfId="51707"/>
    <cellStyle name="test a style 9 3" xfId="686"/>
    <cellStyle name="test a style_Cash Cost Real vrs. Budget" xfId="3134"/>
    <cellStyle name="TEXT" xfId="51715"/>
    <cellStyle name="TEXT 2" xfId="15354"/>
    <cellStyle name="TEXT 2 2" xfId="7519"/>
    <cellStyle name="TEXT 2 2 2" xfId="42312"/>
    <cellStyle name="Text Bold" xfId="22102"/>
    <cellStyle name="Text Bold 2" xfId="15098"/>
    <cellStyle name="Text Bold 2 2" xfId="20906"/>
    <cellStyle name="Text Bold 2 3" xfId="24962"/>
    <cellStyle name="Text Bold 3" xfId="51511"/>
    <cellStyle name="Text Bold 4" xfId="4826"/>
    <cellStyle name="Text Indent A" xfId="35852"/>
    <cellStyle name="Text Indent A 10" xfId="24334"/>
    <cellStyle name="Text Indent A 10 2" xfId="37985"/>
    <cellStyle name="Text Indent A 10 3" xfId="34512"/>
    <cellStyle name="Text Indent A 11" xfId="29759"/>
    <cellStyle name="Text Indent A 11 2" xfId="2135"/>
    <cellStyle name="Text Indent A 11 3" xfId="2478"/>
    <cellStyle name="Text Indent A 12" xfId="25120"/>
    <cellStyle name="Text Indent A 12 2" xfId="42435"/>
    <cellStyle name="Text Indent A 12 3" xfId="2992"/>
    <cellStyle name="Text Indent A 13" xfId="12246"/>
    <cellStyle name="Text Indent A 14" xfId="18824"/>
    <cellStyle name="Text Indent A 2" xfId="27906"/>
    <cellStyle name="Text Indent A 2 2" xfId="8398"/>
    <cellStyle name="Text Indent A 2 3" xfId="26296"/>
    <cellStyle name="Text Indent A 3" xfId="26433"/>
    <cellStyle name="Text Indent A 3 2" xfId="28057"/>
    <cellStyle name="Text Indent A 3 3" xfId="15887"/>
    <cellStyle name="Text Indent A 4" xfId="47397"/>
    <cellStyle name="Text Indent A 4 2" xfId="3210"/>
    <cellStyle name="Text Indent A 4 3" xfId="44941"/>
    <cellStyle name="Text Indent A 5" xfId="30608"/>
    <cellStyle name="Text Indent A 5 2" xfId="38517"/>
    <cellStyle name="Text Indent A 5 3" xfId="22394"/>
    <cellStyle name="Text Indent A 6" xfId="23580"/>
    <cellStyle name="Text Indent A 6 2" xfId="11999"/>
    <cellStyle name="Text Indent A 6 3" xfId="19635"/>
    <cellStyle name="Text Indent A 7" xfId="26903"/>
    <cellStyle name="Text Indent A 7 2" xfId="17746"/>
    <cellStyle name="Text Indent A 7 3" xfId="13408"/>
    <cellStyle name="Text Indent A 8" xfId="4711"/>
    <cellStyle name="Text Indent A 8 2" xfId="17951"/>
    <cellStyle name="Text Indent A 8 3" xfId="34885"/>
    <cellStyle name="Text Indent A 9" xfId="17386"/>
    <cellStyle name="Text Indent A 9 2" xfId="33328"/>
    <cellStyle name="Text Indent A 9 3" xfId="36211"/>
    <cellStyle name="Text Indent A_Cash Cost Real vrs. Budget" xfId="33327"/>
    <cellStyle name="Text Indent B" xfId="52542"/>
    <cellStyle name="Text Indent B 2" xfId="20734"/>
    <cellStyle name="Text Indent B 2 2" xfId="34355"/>
    <cellStyle name="Text Indent B 2 3" xfId="49250"/>
    <cellStyle name="Text Indent B 2 4" xfId="22581"/>
    <cellStyle name="Text Indent B 3" xfId="5866"/>
    <cellStyle name="Text Indent B 3 2" xfId="40521"/>
    <cellStyle name="Text Indent B 3 3" xfId="30366"/>
    <cellStyle name="Text Indent B 3 4" xfId="27511"/>
    <cellStyle name="Text Indent B 4" xfId="20150"/>
    <cellStyle name="Text Indent B 5" xfId="21155"/>
    <cellStyle name="Text Indent B_08-07 Consolidated Monthly Operational Report - Office 2003" xfId="36967"/>
    <cellStyle name="Text Indent C" xfId="10215"/>
    <cellStyle name="Text Indent C 2" xfId="40525"/>
    <cellStyle name="Text Indent C 2 2" xfId="51954"/>
    <cellStyle name="Text Indent C 2 3" xfId="31674"/>
    <cellStyle name="Text Indent C 2 4" xfId="5372"/>
    <cellStyle name="Text Indent C 3" xfId="3547"/>
    <cellStyle name="Text Indent C 3 2" xfId="43571"/>
    <cellStyle name="Text Indent C 3 3" xfId="11914"/>
    <cellStyle name="Text Indent C 3 4" xfId="35265"/>
    <cellStyle name="Text Indent C 4" xfId="5622"/>
    <cellStyle name="Text Indent C 5" xfId="52891"/>
    <cellStyle name="Text Indent C_08-07 Consolidated Monthly Operational Report - Office 2003" xfId="47295"/>
    <cellStyle name="Text Light" xfId="3646"/>
    <cellStyle name="Text Light 2" xfId="45540"/>
    <cellStyle name="Text Light 2 2" xfId="28496"/>
    <cellStyle name="Text Light 2 3" xfId="52656"/>
    <cellStyle name="Text Light 3" xfId="46413"/>
    <cellStyle name="Text Light 4" xfId="2049"/>
    <cellStyle name="TextDys0" xfId="43966"/>
    <cellStyle name="TextDys0 2" xfId="45754"/>
    <cellStyle name="TextDys0 2 2" xfId="28007"/>
    <cellStyle name="TextDys0 2 3" xfId="16280"/>
    <cellStyle name="TextDys0 3" xfId="5749"/>
    <cellStyle name="TextDys0 3 2" xfId="19072"/>
    <cellStyle name="TextDys0 3 3" xfId="35604"/>
    <cellStyle name="TextDys0 4" xfId="6252"/>
    <cellStyle name="TextDys0 4 2" xfId="10917"/>
    <cellStyle name="TextDys0 4 3" xfId="36223"/>
    <cellStyle name="TextDys0 5" xfId="50370"/>
    <cellStyle name="TextDys0 5 2" xfId="43998"/>
    <cellStyle name="TextDys0 5 3" xfId="49995"/>
    <cellStyle name="TextDys0 6" xfId="7312"/>
    <cellStyle name="TextDys0 6 2" xfId="38363"/>
    <cellStyle name="TextDys0 6 3" xfId="35141"/>
    <cellStyle name="TextDys0 7" xfId="30945"/>
    <cellStyle name="TextDys0 7 2" xfId="33296"/>
    <cellStyle name="TextDys0 7 3" xfId="24356"/>
    <cellStyle name="TextDys0 8" xfId="41072"/>
    <cellStyle name="TextDys0 9" xfId="37849"/>
    <cellStyle name="TextDys0_Cash Cost Real vrs. Budget" xfId="23975"/>
    <cellStyle name="TextDys1" xfId="26932"/>
    <cellStyle name="TextDys1 2" xfId="16361"/>
    <cellStyle name="TextDys1 2 2" xfId="5587"/>
    <cellStyle name="TextDys1 2 3" xfId="51361"/>
    <cellStyle name="TextDys1 3" xfId="3835"/>
    <cellStyle name="TextDys1 3 2" xfId="37896"/>
    <cellStyle name="TextDys1 3 3" xfId="970"/>
    <cellStyle name="TextDys1 4" xfId="52511"/>
    <cellStyle name="TextDys1 4 2" xfId="29537"/>
    <cellStyle name="TextDys1 4 3" xfId="49443"/>
    <cellStyle name="TextDys1 5" xfId="2185"/>
    <cellStyle name="TextDys1 5 2" xfId="48048"/>
    <cellStyle name="TextDys1 5 3" xfId="18136"/>
    <cellStyle name="TextDys1 6" xfId="44140"/>
    <cellStyle name="TextDys1 6 2" xfId="6025"/>
    <cellStyle name="TextDys1 6 3" xfId="17228"/>
    <cellStyle name="TextDys1 7" xfId="49200"/>
    <cellStyle name="TextDys1 7 2" xfId="45771"/>
    <cellStyle name="TextDys1 7 3" xfId="10076"/>
    <cellStyle name="TextDys1 8" xfId="49473"/>
    <cellStyle name="TextDys1 9" xfId="42089"/>
    <cellStyle name="TextDys1_Cash Cost Real vrs. Budget" xfId="43042"/>
    <cellStyle name="Texto" xfId="8777"/>
    <cellStyle name="Texto de advertencia 10" xfId="42793"/>
    <cellStyle name="Texto de advertencia 10 2" xfId="45744"/>
    <cellStyle name="Texto de advertencia 10 3" xfId="8339"/>
    <cellStyle name="Texto de advertencia 11" xfId="31988"/>
    <cellStyle name="Texto de advertencia 11 2" xfId="22793"/>
    <cellStyle name="Texto de advertencia 11 3" xfId="3474"/>
    <cellStyle name="Texto de advertencia 12" xfId="7376"/>
    <cellStyle name="Texto de advertencia 12 2" xfId="5977"/>
    <cellStyle name="Texto de advertencia 12 3" xfId="24986"/>
    <cellStyle name="Texto de advertencia 13" xfId="22547"/>
    <cellStyle name="Texto de advertencia 13 2" xfId="43467"/>
    <cellStyle name="Texto de advertencia 13 3" xfId="18195"/>
    <cellStyle name="Texto de advertencia 14" xfId="4641"/>
    <cellStyle name="Texto de advertencia 14 2" xfId="4873"/>
    <cellStyle name="Texto de advertencia 14 3" xfId="11662"/>
    <cellStyle name="Texto de advertencia 15" xfId="52075"/>
    <cellStyle name="Texto de advertencia 15 2" xfId="23693"/>
    <cellStyle name="Texto de advertencia 15 3" xfId="52446"/>
    <cellStyle name="Texto de advertencia 16" xfId="47616"/>
    <cellStyle name="Texto de advertencia 16 2" xfId="385"/>
    <cellStyle name="Texto de advertencia 16 3" xfId="5465"/>
    <cellStyle name="Texto de advertencia 17" xfId="21909"/>
    <cellStyle name="Texto de advertencia 17 2" xfId="46994"/>
    <cellStyle name="Texto de advertencia 17 3" xfId="37590"/>
    <cellStyle name="Texto de advertencia 18" xfId="15016"/>
    <cellStyle name="Texto de advertencia 18 2" xfId="13319"/>
    <cellStyle name="Texto de advertencia 18 3" xfId="862"/>
    <cellStyle name="Texto de advertencia 19" xfId="10429"/>
    <cellStyle name="Texto de advertencia 19 2" xfId="27407"/>
    <cellStyle name="Texto de advertencia 19 3" xfId="48809"/>
    <cellStyle name="Texto de advertencia 2" xfId="5734"/>
    <cellStyle name="Texto de advertencia 2 2" xfId="19717"/>
    <cellStyle name="Texto de advertencia 2 3" xfId="47502"/>
    <cellStyle name="Texto de advertencia 2 4" xfId="49178"/>
    <cellStyle name="Texto de advertencia 20" xfId="38999"/>
    <cellStyle name="Texto de advertencia 20 2" xfId="35312"/>
    <cellStyle name="Texto de advertencia 20 3" xfId="17178"/>
    <cellStyle name="Texto de advertencia 21" xfId="9760"/>
    <cellStyle name="Texto de advertencia 21 2" xfId="28143"/>
    <cellStyle name="Texto de advertencia 21 3" xfId="34293"/>
    <cellStyle name="Texto de advertencia 22" xfId="14757"/>
    <cellStyle name="Texto de advertencia 22 2" xfId="36857"/>
    <cellStyle name="Texto de advertencia 22 3" xfId="52937"/>
    <cellStyle name="Texto de advertencia 23" xfId="29053"/>
    <cellStyle name="Texto de advertencia 23 2" xfId="4200"/>
    <cellStyle name="Texto de advertencia 23 3" xfId="27174"/>
    <cellStyle name="Texto de advertencia 24" xfId="45764"/>
    <cellStyle name="Texto de advertencia 24 2" xfId="30655"/>
    <cellStyle name="Texto de advertencia 24 3" xfId="27243"/>
    <cellStyle name="Texto de advertencia 25" xfId="2594"/>
    <cellStyle name="Texto de advertencia 25 2" xfId="47869"/>
    <cellStyle name="Texto de advertencia 25 3" xfId="50580"/>
    <cellStyle name="Texto de advertencia 26" xfId="43063"/>
    <cellStyle name="Texto de advertencia 26 2" xfId="45892"/>
    <cellStyle name="Texto de advertencia 26 3" xfId="44800"/>
    <cellStyle name="Texto de advertencia 27" xfId="19681"/>
    <cellStyle name="Texto de advertencia 27 2" xfId="19613"/>
    <cellStyle name="Texto de advertencia 27 3" xfId="21861"/>
    <cellStyle name="Texto de advertencia 28" xfId="41957"/>
    <cellStyle name="Texto de advertencia 28 2" xfId="51560"/>
    <cellStyle name="Texto de advertencia 28 3" xfId="11694"/>
    <cellStyle name="Texto de advertencia 29" xfId="17704"/>
    <cellStyle name="Texto de advertencia 29 2" xfId="30751"/>
    <cellStyle name="Texto de advertencia 29 3" xfId="17662"/>
    <cellStyle name="Texto de advertencia 3" xfId="31515"/>
    <cellStyle name="Texto de advertencia 3 2" xfId="16383"/>
    <cellStyle name="Texto de advertencia 3 3" xfId="26945"/>
    <cellStyle name="Texto de advertencia 30" xfId="51906"/>
    <cellStyle name="Texto de advertencia 30 2" xfId="22196"/>
    <cellStyle name="Texto de advertencia 30 3" xfId="19826"/>
    <cellStyle name="Texto de advertencia 31" xfId="10350"/>
    <cellStyle name="Texto de advertencia 31 2" xfId="23665"/>
    <cellStyle name="Texto de advertencia 31 3" xfId="43849"/>
    <cellStyle name="Texto de advertencia 32" xfId="14798"/>
    <cellStyle name="Texto de advertencia 32 2" xfId="44908"/>
    <cellStyle name="Texto de advertencia 32 3" xfId="43279"/>
    <cellStyle name="Texto de advertencia 33" xfId="38295"/>
    <cellStyle name="Texto de advertencia 33 2" xfId="16129"/>
    <cellStyle name="Texto de advertencia 33 3" xfId="41184"/>
    <cellStyle name="Texto de advertencia 34" xfId="26479"/>
    <cellStyle name="Texto de advertencia 34 2" xfId="30760"/>
    <cellStyle name="Texto de advertencia 34 3" xfId="27666"/>
    <cellStyle name="Texto de advertencia 35" xfId="27672"/>
    <cellStyle name="Texto de advertencia 35 2" xfId="41359"/>
    <cellStyle name="Texto de advertencia 35 3" xfId="38195"/>
    <cellStyle name="Texto de advertencia 36" xfId="36871"/>
    <cellStyle name="Texto de advertencia 36 2" xfId="22822"/>
    <cellStyle name="Texto de advertencia 36 3" xfId="845"/>
    <cellStyle name="Texto de advertencia 37" xfId="14277"/>
    <cellStyle name="Texto de advertencia 37 2" xfId="25956"/>
    <cellStyle name="Texto de advertencia 37 3" xfId="40252"/>
    <cellStyle name="Texto de advertencia 38" xfId="17868"/>
    <cellStyle name="Texto de advertencia 38 2" xfId="49186"/>
    <cellStyle name="Texto de advertencia 38 3" xfId="12399"/>
    <cellStyle name="Texto de advertencia 39" xfId="25134"/>
    <cellStyle name="Texto de advertencia 39 2" xfId="32606"/>
    <cellStyle name="Texto de advertencia 39 3" xfId="16510"/>
    <cellStyle name="Texto de advertencia 4" xfId="27314"/>
    <cellStyle name="Texto de advertencia 4 2" xfId="37575"/>
    <cellStyle name="Texto de advertencia 4 3" xfId="26406"/>
    <cellStyle name="Texto de advertencia 40" xfId="52854"/>
    <cellStyle name="Texto de advertencia 40 2" xfId="24160"/>
    <cellStyle name="Texto de advertencia 40 3" xfId="27141"/>
    <cellStyle name="Texto de advertencia 41" xfId="32344"/>
    <cellStyle name="Texto de advertencia 41 2" xfId="38613"/>
    <cellStyle name="Texto de advertencia 41 3" xfId="2744"/>
    <cellStyle name="Texto de advertencia 42" xfId="17652"/>
    <cellStyle name="Texto de advertencia 42 2" xfId="46062"/>
    <cellStyle name="Texto de advertencia 42 3" xfId="47908"/>
    <cellStyle name="Texto de advertencia 43" xfId="41351"/>
    <cellStyle name="Texto de advertencia 43 2" xfId="1942"/>
    <cellStyle name="Texto de advertencia 43 3" xfId="23422"/>
    <cellStyle name="Texto de advertencia 44" xfId="12039"/>
    <cellStyle name="Texto de advertencia 44 2" xfId="26365"/>
    <cellStyle name="Texto de advertencia 44 3" xfId="4968"/>
    <cellStyle name="Texto de advertencia 45" xfId="2474"/>
    <cellStyle name="Texto de advertencia 45 2" xfId="17048"/>
    <cellStyle name="Texto de advertencia 45 3" xfId="32865"/>
    <cellStyle name="Texto de advertencia 46" xfId="31947"/>
    <cellStyle name="Texto de advertencia 46 2" xfId="2146"/>
    <cellStyle name="Texto de advertencia 46 3" xfId="1952"/>
    <cellStyle name="Texto de advertencia 47" xfId="17216"/>
    <cellStyle name="Texto de advertencia 47 2" xfId="30709"/>
    <cellStyle name="Texto de advertencia 47 3" xfId="25401"/>
    <cellStyle name="Texto de advertencia 48" xfId="4609"/>
    <cellStyle name="Texto de advertencia 49" xfId="13195"/>
    <cellStyle name="Texto de advertencia 5" xfId="20257"/>
    <cellStyle name="Texto de advertencia 5 2" xfId="1795"/>
    <cellStyle name="Texto de advertencia 5 3" xfId="24652"/>
    <cellStyle name="Texto de advertencia 6" xfId="16048"/>
    <cellStyle name="Texto de advertencia 6 2" xfId="36559"/>
    <cellStyle name="Texto de advertencia 6 3" xfId="41407"/>
    <cellStyle name="Texto de advertencia 7" xfId="9842"/>
    <cellStyle name="Texto de advertencia 7 2" xfId="34907"/>
    <cellStyle name="Texto de advertencia 7 3" xfId="27105"/>
    <cellStyle name="Texto de advertencia 8" xfId="51104"/>
    <cellStyle name="Texto de advertencia 8 2" xfId="35806"/>
    <cellStyle name="Texto de advertencia 8 3" xfId="18978"/>
    <cellStyle name="Texto de advertencia 9" xfId="24431"/>
    <cellStyle name="Texto de advertencia 9 2" xfId="3173"/>
    <cellStyle name="Texto de advertencia 9 3" xfId="51855"/>
    <cellStyle name="Texto explicativo 10" xfId="31118"/>
    <cellStyle name="Texto explicativo 10 2" xfId="50509"/>
    <cellStyle name="Texto explicativo 10 3" xfId="47607"/>
    <cellStyle name="Texto explicativo 11" xfId="14371"/>
    <cellStyle name="Texto explicativo 11 2" xfId="36448"/>
    <cellStyle name="Texto explicativo 11 3" xfId="52901"/>
    <cellStyle name="Texto explicativo 12" xfId="34861"/>
    <cellStyle name="Texto explicativo 12 2" xfId="48834"/>
    <cellStyle name="Texto explicativo 12 3" xfId="49912"/>
    <cellStyle name="Texto explicativo 13" xfId="39687"/>
    <cellStyle name="Texto explicativo 13 2" xfId="16773"/>
    <cellStyle name="Texto explicativo 13 3" xfId="22356"/>
    <cellStyle name="Texto explicativo 14" xfId="33342"/>
    <cellStyle name="Texto explicativo 14 2" xfId="1539"/>
    <cellStyle name="Texto explicativo 14 3" xfId="45820"/>
    <cellStyle name="Texto explicativo 15" xfId="27561"/>
    <cellStyle name="Texto explicativo 15 2" xfId="21370"/>
    <cellStyle name="Texto explicativo 15 3" xfId="13176"/>
    <cellStyle name="Texto explicativo 16" xfId="2669"/>
    <cellStyle name="Texto explicativo 16 2" xfId="11665"/>
    <cellStyle name="Texto explicativo 16 3" xfId="17581"/>
    <cellStyle name="Texto explicativo 17" xfId="41755"/>
    <cellStyle name="Texto explicativo 17 2" xfId="35841"/>
    <cellStyle name="Texto explicativo 17 3" xfId="16320"/>
    <cellStyle name="Texto explicativo 18" xfId="37261"/>
    <cellStyle name="Texto explicativo 18 2" xfId="45975"/>
    <cellStyle name="Texto explicativo 18 3" xfId="19469"/>
    <cellStyle name="Texto explicativo 19" xfId="23290"/>
    <cellStyle name="Texto explicativo 19 2" xfId="8729"/>
    <cellStyle name="Texto explicativo 19 3" xfId="43254"/>
    <cellStyle name="Texto explicativo 2" xfId="23198"/>
    <cellStyle name="Texto explicativo 2 2" xfId="15250"/>
    <cellStyle name="Texto explicativo 2 3" xfId="23092"/>
    <cellStyle name="Texto explicativo 20" xfId="36920"/>
    <cellStyle name="Texto explicativo 20 2" xfId="36688"/>
    <cellStyle name="Texto explicativo 20 3" xfId="22222"/>
    <cellStyle name="Texto explicativo 21" xfId="3526"/>
    <cellStyle name="Texto explicativo 21 2" xfId="47752"/>
    <cellStyle name="Texto explicativo 21 3" xfId="36413"/>
    <cellStyle name="Texto explicativo 22" xfId="10492"/>
    <cellStyle name="Texto explicativo 22 2" xfId="23398"/>
    <cellStyle name="Texto explicativo 22 3" xfId="38527"/>
    <cellStyle name="Texto explicativo 23" xfId="50894"/>
    <cellStyle name="Texto explicativo 23 2" xfId="32930"/>
    <cellStyle name="Texto explicativo 23 3" xfId="46586"/>
    <cellStyle name="Texto explicativo 24" xfId="12646"/>
    <cellStyle name="Texto explicativo 24 2" xfId="8960"/>
    <cellStyle name="Texto explicativo 24 3" xfId="40028"/>
    <cellStyle name="Texto explicativo 25" xfId="33989"/>
    <cellStyle name="Texto explicativo 25 2" xfId="41148"/>
    <cellStyle name="Texto explicativo 25 3" xfId="16067"/>
    <cellStyle name="Texto explicativo 26" xfId="24595"/>
    <cellStyle name="Texto explicativo 26 2" xfId="40367"/>
    <cellStyle name="Texto explicativo 26 3" xfId="11110"/>
    <cellStyle name="Texto explicativo 27" xfId="33006"/>
    <cellStyle name="Texto explicativo 27 2" xfId="13995"/>
    <cellStyle name="Texto explicativo 27 3" xfId="37326"/>
    <cellStyle name="Texto explicativo 28" xfId="27867"/>
    <cellStyle name="Texto explicativo 28 2" xfId="49381"/>
    <cellStyle name="Texto explicativo 28 3" xfId="27434"/>
    <cellStyle name="Texto explicativo 29" xfId="40491"/>
    <cellStyle name="Texto explicativo 29 2" xfId="22763"/>
    <cellStyle name="Texto explicativo 29 3" xfId="29521"/>
    <cellStyle name="Texto explicativo 3" xfId="34014"/>
    <cellStyle name="Texto explicativo 3 2" xfId="17456"/>
    <cellStyle name="Texto explicativo 3 3" xfId="4500"/>
    <cellStyle name="Texto explicativo 30" xfId="24109"/>
    <cellStyle name="Texto explicativo 30 2" xfId="16542"/>
    <cellStyle name="Texto explicativo 30 3" xfId="35673"/>
    <cellStyle name="Texto explicativo 31" xfId="32968"/>
    <cellStyle name="Texto explicativo 31 2" xfId="2321"/>
    <cellStyle name="Texto explicativo 31 3" xfId="24781"/>
    <cellStyle name="Texto explicativo 32" xfId="36053"/>
    <cellStyle name="Texto explicativo 32 2" xfId="15598"/>
    <cellStyle name="Texto explicativo 32 3" xfId="735"/>
    <cellStyle name="Texto explicativo 33" xfId="37824"/>
    <cellStyle name="Texto explicativo 33 2" xfId="5457"/>
    <cellStyle name="Texto explicativo 33 3" xfId="34413"/>
    <cellStyle name="Texto explicativo 34" xfId="22672"/>
    <cellStyle name="Texto explicativo 34 2" xfId="1129"/>
    <cellStyle name="Texto explicativo 34 3" xfId="52105"/>
    <cellStyle name="Texto explicativo 35" xfId="10370"/>
    <cellStyle name="Texto explicativo 35 2" xfId="20582"/>
    <cellStyle name="Texto explicativo 35 3" xfId="19650"/>
    <cellStyle name="Texto explicativo 36" xfId="43959"/>
    <cellStyle name="Texto explicativo 36 2" xfId="41023"/>
    <cellStyle name="Texto explicativo 36 3" xfId="26150"/>
    <cellStyle name="Texto explicativo 37" xfId="7903"/>
    <cellStyle name="Texto explicativo 37 2" xfId="12863"/>
    <cellStyle name="Texto explicativo 37 3" xfId="27688"/>
    <cellStyle name="Texto explicativo 38" xfId="33290"/>
    <cellStyle name="Texto explicativo 38 2" xfId="47452"/>
    <cellStyle name="Texto explicativo 38 3" xfId="25105"/>
    <cellStyle name="Texto explicativo 39" xfId="532"/>
    <cellStyle name="Texto explicativo 39 2" xfId="30266"/>
    <cellStyle name="Texto explicativo 39 3" xfId="19604"/>
    <cellStyle name="Texto explicativo 4" xfId="24006"/>
    <cellStyle name="Texto explicativo 4 2" xfId="24677"/>
    <cellStyle name="Texto explicativo 4 3" xfId="50999"/>
    <cellStyle name="Texto explicativo 40" xfId="12157"/>
    <cellStyle name="Texto explicativo 40 2" xfId="14857"/>
    <cellStyle name="Texto explicativo 40 3" xfId="26552"/>
    <cellStyle name="Texto explicativo 41" xfId="47085"/>
    <cellStyle name="Texto explicativo 41 2" xfId="5452"/>
    <cellStyle name="Texto explicativo 41 3" xfId="3693"/>
    <cellStyle name="Texto explicativo 42" xfId="39115"/>
    <cellStyle name="Texto explicativo 42 2" xfId="3083"/>
    <cellStyle name="Texto explicativo 42 3" xfId="51120"/>
    <cellStyle name="Texto explicativo 43" xfId="2232"/>
    <cellStyle name="Texto explicativo 43 2" xfId="9004"/>
    <cellStyle name="Texto explicativo 43 3" xfId="8522"/>
    <cellStyle name="Texto explicativo 44" xfId="24560"/>
    <cellStyle name="Texto explicativo 44 2" xfId="6197"/>
    <cellStyle name="Texto explicativo 44 3" xfId="46809"/>
    <cellStyle name="Texto explicativo 45" xfId="13296"/>
    <cellStyle name="Texto explicativo 45 2" xfId="52728"/>
    <cellStyle name="Texto explicativo 45 3" xfId="26598"/>
    <cellStyle name="Texto explicativo 46" xfId="44925"/>
    <cellStyle name="Texto explicativo 46 2" xfId="48859"/>
    <cellStyle name="Texto explicativo 46 3" xfId="42495"/>
    <cellStyle name="Texto explicativo 47" xfId="34852"/>
    <cellStyle name="Texto explicativo 47 2" xfId="18875"/>
    <cellStyle name="Texto explicativo 47 3" xfId="33188"/>
    <cellStyle name="Texto explicativo 5" xfId="31984"/>
    <cellStyle name="Texto explicativo 5 2" xfId="52843"/>
    <cellStyle name="Texto explicativo 5 3" xfId="28501"/>
    <cellStyle name="Texto explicativo 6" xfId="26249"/>
    <cellStyle name="Texto explicativo 6 2" xfId="10783"/>
    <cellStyle name="Texto explicativo 6 3" xfId="49260"/>
    <cellStyle name="Texto explicativo 7" xfId="46010"/>
    <cellStyle name="Texto explicativo 7 2" xfId="11925"/>
    <cellStyle name="Texto explicativo 7 3" xfId="27394"/>
    <cellStyle name="Texto explicativo 8" xfId="13020"/>
    <cellStyle name="Texto explicativo 8 2" xfId="25794"/>
    <cellStyle name="Texto explicativo 8 3" xfId="52581"/>
    <cellStyle name="Texto explicativo 9" xfId="32305"/>
    <cellStyle name="Texto explicativo 9 2" xfId="11728"/>
    <cellStyle name="Texto explicativo 9 3" xfId="17268"/>
    <cellStyle name="TextYrs0" xfId="43393"/>
    <cellStyle name="TextYrs0 2" xfId="26141"/>
    <cellStyle name="TextYrs0 2 2" xfId="8431"/>
    <cellStyle name="TextYrs0 2 3" xfId="26854"/>
    <cellStyle name="TextYrs0 3" xfId="6308"/>
    <cellStyle name="TextYrs0 3 2" xfId="33211"/>
    <cellStyle name="TextYrs0 3 3" xfId="44474"/>
    <cellStyle name="TextYrs0 4" xfId="33908"/>
    <cellStyle name="TextYrs0 4 2" xfId="1326"/>
    <cellStyle name="TextYrs0 4 3" xfId="3278"/>
    <cellStyle name="TextYrs0 5" xfId="4859"/>
    <cellStyle name="TextYrs0 5 2" xfId="21001"/>
    <cellStyle name="TextYrs0 5 3" xfId="34842"/>
    <cellStyle name="TextYrs0 6" xfId="2306"/>
    <cellStyle name="TextYrs0 6 2" xfId="22363"/>
    <cellStyle name="TextYrs0 6 3" xfId="8692"/>
    <cellStyle name="TextYrs0 7" xfId="7622"/>
    <cellStyle name="TextYrs0 7 2" xfId="37665"/>
    <cellStyle name="TextYrs0 7 3" xfId="35724"/>
    <cellStyle name="TextYrs0 8" xfId="26964"/>
    <cellStyle name="TextYrs0 9" xfId="6709"/>
    <cellStyle name="TextYrs0_Cash Cost Real vrs. Budget" xfId="14504"/>
    <cellStyle name="TextYrs1" xfId="34303"/>
    <cellStyle name="TextYrs1 2" xfId="48720"/>
    <cellStyle name="TextYrs1 2 2" xfId="10968"/>
    <cellStyle name="TextYrs1 2 3" xfId="53202"/>
    <cellStyle name="TextYrs1 3" xfId="49867"/>
    <cellStyle name="TextYrs1 3 2" xfId="29702"/>
    <cellStyle name="TextYrs1 3 3" xfId="6251"/>
    <cellStyle name="TextYrs1 4" xfId="30350"/>
    <cellStyle name="TextYrs1 4 2" xfId="44904"/>
    <cellStyle name="TextYrs1 4 3" xfId="39913"/>
    <cellStyle name="TextYrs1 5" xfId="20260"/>
    <cellStyle name="TextYrs1 5 2" xfId="4913"/>
    <cellStyle name="TextYrs1 5 3" xfId="6894"/>
    <cellStyle name="TextYrs1 6" xfId="35606"/>
    <cellStyle name="TextYrs1 6 2" xfId="48975"/>
    <cellStyle name="TextYrs1 6 3" xfId="45777"/>
    <cellStyle name="TextYrs1 7" xfId="41976"/>
    <cellStyle name="TextYrs1 7 2" xfId="10084"/>
    <cellStyle name="TextYrs1 7 3" xfId="32788"/>
    <cellStyle name="TextYrs1 8" xfId="42359"/>
    <cellStyle name="TextYrs1 9" xfId="14255"/>
    <cellStyle name="TextYrs1_Cash Cost Real vrs. Budget" xfId="43702"/>
    <cellStyle name="TFCF" xfId="27846"/>
    <cellStyle name="Thin Rule" xfId="13865"/>
    <cellStyle name="Thin Rule 2" xfId="7090"/>
    <cellStyle name="Thin Rule 2 2" xfId="24647"/>
    <cellStyle name="Thin Rule 2 3" xfId="6476"/>
    <cellStyle name="Thin Rule 3" xfId="11224"/>
    <cellStyle name="Thin Rule 4" xfId="3244"/>
    <cellStyle name="Thousands (0)" xfId="38678"/>
    <cellStyle name="Thousands (1)" xfId="22801"/>
    <cellStyle name="time" xfId="39003"/>
    <cellStyle name="Times" xfId="5345"/>
    <cellStyle name="Tipo Normal" xfId="51145"/>
    <cellStyle name="Title" xfId="16464"/>
    <cellStyle name="Title  - Modelo1" xfId="37657"/>
    <cellStyle name="Title 1" xfId="51244"/>
    <cellStyle name="Title 1 2" xfId="6671"/>
    <cellStyle name="Title 1 2 2" xfId="37811"/>
    <cellStyle name="Title 1 2 3" xfId="24506"/>
    <cellStyle name="Title 1 3" xfId="1631"/>
    <cellStyle name="Title 1 4" xfId="45893"/>
    <cellStyle name="Title 10" xfId="23411"/>
    <cellStyle name="Title 10 2" xfId="31521"/>
    <cellStyle name="Title 10 3" xfId="40287"/>
    <cellStyle name="Title 11" xfId="11078"/>
    <cellStyle name="Title 11 2" xfId="1390"/>
    <cellStyle name="Title 11 3" xfId="6461"/>
    <cellStyle name="Title 12" xfId="37092"/>
    <cellStyle name="Title 12 2" xfId="17156"/>
    <cellStyle name="Title 12 3" xfId="10026"/>
    <cellStyle name="Title 13" xfId="26576"/>
    <cellStyle name="Title 13 2" xfId="30134"/>
    <cellStyle name="Title 13 3" xfId="13751"/>
    <cellStyle name="Title 14" xfId="52312"/>
    <cellStyle name="Title 14 2" xfId="9599"/>
    <cellStyle name="Title 14 3" xfId="10606"/>
    <cellStyle name="Title 15" xfId="45520"/>
    <cellStyle name="Title 15 2" xfId="50772"/>
    <cellStyle name="Title 15 3" xfId="28608"/>
    <cellStyle name="Title 16" xfId="18469"/>
    <cellStyle name="Title 16 2" xfId="25167"/>
    <cellStyle name="Title 16 3" xfId="46238"/>
    <cellStyle name="Title 17" xfId="11744"/>
    <cellStyle name="Title 17 2" xfId="49767"/>
    <cellStyle name="Title 17 3" xfId="14764"/>
    <cellStyle name="Title 18" xfId="41888"/>
    <cellStyle name="Title 18 2" xfId="48835"/>
    <cellStyle name="Title 18 3" xfId="44553"/>
    <cellStyle name="Title 19" xfId="11534"/>
    <cellStyle name="Title 19 2" xfId="51028"/>
    <cellStyle name="Title 19 3" xfId="5558"/>
    <cellStyle name="Title 2" xfId="13769"/>
    <cellStyle name="Title 2 10" xfId="40856"/>
    <cellStyle name="Title 2 10 2" xfId="7365"/>
    <cellStyle name="Title 2 10 3" xfId="46693"/>
    <cellStyle name="Title 2 11" xfId="47124"/>
    <cellStyle name="Title 2 11 2" xfId="26284"/>
    <cellStyle name="Title 2 11 3" xfId="39108"/>
    <cellStyle name="Title 2 12" xfId="7533"/>
    <cellStyle name="Title 2 12 2" xfId="13250"/>
    <cellStyle name="Title 2 12 3" xfId="30477"/>
    <cellStyle name="Title 2 13" xfId="5114"/>
    <cellStyle name="Title 2 13 2" xfId="49172"/>
    <cellStyle name="Title 2 13 3" xfId="46174"/>
    <cellStyle name="Title 2 14" xfId="318"/>
    <cellStyle name="Title 2 14 2" xfId="13145"/>
    <cellStyle name="Title 2 14 3" xfId="9943"/>
    <cellStyle name="Title 2 15" xfId="42535"/>
    <cellStyle name="Title 2 15 2" xfId="43593"/>
    <cellStyle name="Title 2 15 3" xfId="10497"/>
    <cellStyle name="Title 2 16" xfId="23608"/>
    <cellStyle name="Title 2 16 2" xfId="33520"/>
    <cellStyle name="Title 2 16 3" xfId="18910"/>
    <cellStyle name="Title 2 17" xfId="9582"/>
    <cellStyle name="Title 2 17 2" xfId="6451"/>
    <cellStyle name="Title 2 17 3" xfId="885"/>
    <cellStyle name="Title 2 18" xfId="14376"/>
    <cellStyle name="Title 2 18 2" xfId="7340"/>
    <cellStyle name="Title 2 18 3" xfId="22883"/>
    <cellStyle name="Title 2 19" xfId="36807"/>
    <cellStyle name="Title 2 19 2" xfId="27627"/>
    <cellStyle name="Title 2 19 3" xfId="32214"/>
    <cellStyle name="Title 2 2" xfId="44222"/>
    <cellStyle name="Title 2 2 2" xfId="23031"/>
    <cellStyle name="Title 2 2 2 2" xfId="29532"/>
    <cellStyle name="Title 2 2 2 3" xfId="1291"/>
    <cellStyle name="Title 2 2 3" xfId="37711"/>
    <cellStyle name="Title 2 2 3 2" xfId="34446"/>
    <cellStyle name="Title 2 2 3 3" xfId="30103"/>
    <cellStyle name="Title 2 2 4" xfId="30986"/>
    <cellStyle name="Title 2 2 4 2" xfId="4854"/>
    <cellStyle name="Title 2 2 4 3" xfId="47576"/>
    <cellStyle name="Title 2 2 5" xfId="31852"/>
    <cellStyle name="Title 2 2 5 2" xfId="31361"/>
    <cellStyle name="Title 2 2 5 3" xfId="24321"/>
    <cellStyle name="Title 2 2 6" xfId="37021"/>
    <cellStyle name="Title 2 2 7" xfId="10828"/>
    <cellStyle name="Title 2 2_Cash Cost Real vrs. Budget" xfId="34698"/>
    <cellStyle name="Title 2 20" xfId="1127"/>
    <cellStyle name="Title 2 20 2" xfId="30109"/>
    <cellStyle name="Title 2 20 3" xfId="52860"/>
    <cellStyle name="Title 2 21" xfId="33637"/>
    <cellStyle name="Title 2 21 2" xfId="51249"/>
    <cellStyle name="Title 2 21 3" xfId="10711"/>
    <cellStyle name="Title 2 22" xfId="2748"/>
    <cellStyle name="Title 2 22 2" xfId="32287"/>
    <cellStyle name="Title 2 22 3" xfId="45658"/>
    <cellStyle name="Title 2 23" xfId="37605"/>
    <cellStyle name="Title 2 23 2" xfId="3217"/>
    <cellStyle name="Title 2 23 3" xfId="39083"/>
    <cellStyle name="Title 2 24" xfId="20631"/>
    <cellStyle name="Title 2 24 2" xfId="26838"/>
    <cellStyle name="Title 2 24 3" xfId="9706"/>
    <cellStyle name="Title 2 25" xfId="52725"/>
    <cellStyle name="Title 2 25 2" xfId="49073"/>
    <cellStyle name="Title 2 25 3" xfId="10506"/>
    <cellStyle name="Title 2 26" xfId="44969"/>
    <cellStyle name="Title 2 26 2" xfId="26000"/>
    <cellStyle name="Title 2 26 3" xfId="39149"/>
    <cellStyle name="Title 2 27" xfId="11580"/>
    <cellStyle name="Title 2 27 2" xfId="48375"/>
    <cellStyle name="Title 2 27 3" xfId="45638"/>
    <cellStyle name="Title 2 28" xfId="14050"/>
    <cellStyle name="Title 2 28 2" xfId="21469"/>
    <cellStyle name="Title 2 28 3" xfId="15452"/>
    <cellStyle name="Title 2 29" xfId="9397"/>
    <cellStyle name="Title 2 29 2" xfId="47774"/>
    <cellStyle name="Title 2 29 3" xfId="13786"/>
    <cellStyle name="Title 2 3" xfId="32317"/>
    <cellStyle name="Title 2 3 2" xfId="42076"/>
    <cellStyle name="Title 2 3 3" xfId="49686"/>
    <cellStyle name="Title 2 30" xfId="21927"/>
    <cellStyle name="Title 2 30 2" xfId="6352"/>
    <cellStyle name="Title 2 30 3" xfId="30937"/>
    <cellStyle name="Title 2 31" xfId="35107"/>
    <cellStyle name="Title 2 31 2" xfId="50367"/>
    <cellStyle name="Title 2 31 3" xfId="8826"/>
    <cellStyle name="Title 2 32" xfId="41562"/>
    <cellStyle name="Title 2 32 2" xfId="34164"/>
    <cellStyle name="Title 2 32 3" xfId="44203"/>
    <cellStyle name="Title 2 33" xfId="9501"/>
    <cellStyle name="Title 2 33 2" xfId="33473"/>
    <cellStyle name="Title 2 33 3" xfId="38094"/>
    <cellStyle name="Title 2 34" xfId="2243"/>
    <cellStyle name="Title 2 34 2" xfId="35911"/>
    <cellStyle name="Title 2 34 3" xfId="24193"/>
    <cellStyle name="Title 2 35" xfId="9612"/>
    <cellStyle name="Title 2 35 2" xfId="32328"/>
    <cellStyle name="Title 2 35 3" xfId="12585"/>
    <cellStyle name="Title 2 36" xfId="42119"/>
    <cellStyle name="Title 2 36 2" xfId="5938"/>
    <cellStyle name="Title 2 36 2 2" xfId="5363"/>
    <cellStyle name="Title 2 36 2 3" xfId="813"/>
    <cellStyle name="Title 2 36 3" xfId="7503"/>
    <cellStyle name="Title 2 36 4" xfId="37228"/>
    <cellStyle name="Title 2 36_Cash Cost Real vrs. Budget" xfId="32813"/>
    <cellStyle name="Title 2 37" xfId="20693"/>
    <cellStyle name="Title 2 37 2" xfId="45175"/>
    <cellStyle name="Title 2 37 3" xfId="3093"/>
    <cellStyle name="Title 2 38" xfId="23874"/>
    <cellStyle name="Title 2 38 2" xfId="14595"/>
    <cellStyle name="Title 2 38 3" xfId="28451"/>
    <cellStyle name="Title 2 39" xfId="27359"/>
    <cellStyle name="Title 2 39 2" xfId="24245"/>
    <cellStyle name="Title 2 39 3" xfId="35331"/>
    <cellStyle name="Title 2 4" xfId="36300"/>
    <cellStyle name="Title 2 4 2" xfId="12960"/>
    <cellStyle name="Title 2 4 3" xfId="6600"/>
    <cellStyle name="Title 2 40" xfId="34518"/>
    <cellStyle name="Title 2 40 2" xfId="19796"/>
    <cellStyle name="Title 2 40 3" xfId="24573"/>
    <cellStyle name="Title 2 41" xfId="39312"/>
    <cellStyle name="Title 2 41 2" xfId="33150"/>
    <cellStyle name="Title 2 41 3" xfId="30080"/>
    <cellStyle name="Title 2 42" xfId="5859"/>
    <cellStyle name="Title 2 42 2" xfId="15526"/>
    <cellStyle name="Title 2 42 3" xfId="47194"/>
    <cellStyle name="Title 2 43" xfId="27986"/>
    <cellStyle name="Title 2 43 2" xfId="3168"/>
    <cellStyle name="Title 2 43 3" xfId="16578"/>
    <cellStyle name="Title 2 44" xfId="13657"/>
    <cellStyle name="Title 2 44 2" xfId="46330"/>
    <cellStyle name="Title 2 44 3" xfId="18756"/>
    <cellStyle name="Title 2 45" xfId="2231"/>
    <cellStyle name="Title 2 45 2" xfId="36289"/>
    <cellStyle name="Title 2 45 3" xfId="9489"/>
    <cellStyle name="Title 2 46" xfId="25538"/>
    <cellStyle name="Title 2 46 2" xfId="19715"/>
    <cellStyle name="Title 2 46 3" xfId="47393"/>
    <cellStyle name="Title 2 47" xfId="24866"/>
    <cellStyle name="Title 2 47 2" xfId="46701"/>
    <cellStyle name="Title 2 47 3" xfId="53134"/>
    <cellStyle name="Title 2 48" xfId="5664"/>
    <cellStyle name="Title 2 49" xfId="15294"/>
    <cellStyle name="Title 2 5" xfId="25377"/>
    <cellStyle name="Title 2 5 2" xfId="52151"/>
    <cellStyle name="Title 2 5 3" xfId="2774"/>
    <cellStyle name="Title 2 50" xfId="33518"/>
    <cellStyle name="Title 2 51" xfId="21654"/>
    <cellStyle name="Title 2 52" xfId="14603"/>
    <cellStyle name="Title 2 6" xfId="22027"/>
    <cellStyle name="Title 2 6 2" xfId="32907"/>
    <cellStyle name="Title 2 6 3" xfId="51000"/>
    <cellStyle name="Title 2 7" xfId="30286"/>
    <cellStyle name="Title 2 7 2" xfId="28577"/>
    <cellStyle name="Title 2 7 3" xfId="33978"/>
    <cellStyle name="Title 2 8" xfId="10653"/>
    <cellStyle name="Title 2 8 2" xfId="12638"/>
    <cellStyle name="Title 2 8 3" xfId="46184"/>
    <cellStyle name="Title 2 9" xfId="50190"/>
    <cellStyle name="Title 2 9 2" xfId="38855"/>
    <cellStyle name="Title 2 9 3" xfId="28359"/>
    <cellStyle name="Title 2_Cash Cost Real vrs. Budget" xfId="17821"/>
    <cellStyle name="Title 20" xfId="51430"/>
    <cellStyle name="Title 20 2" xfId="28758"/>
    <cellStyle name="Title 20 3" xfId="15556"/>
    <cellStyle name="Title 21" xfId="9327"/>
    <cellStyle name="Title 21 2" xfId="40886"/>
    <cellStyle name="Title 21 3" xfId="35553"/>
    <cellStyle name="Title 22" xfId="30271"/>
    <cellStyle name="Title 22 2" xfId="22106"/>
    <cellStyle name="Title 22 3" xfId="28071"/>
    <cellStyle name="Title 23" xfId="39963"/>
    <cellStyle name="Title 23 2" xfId="48121"/>
    <cellStyle name="Title 23 3" xfId="38216"/>
    <cellStyle name="Title 24" xfId="44415"/>
    <cellStyle name="Title 24 2" xfId="52044"/>
    <cellStyle name="Title 24 3" xfId="29884"/>
    <cellStyle name="Title 25" xfId="10496"/>
    <cellStyle name="Title 25 2" xfId="7425"/>
    <cellStyle name="Title 25 3" xfId="8030"/>
    <cellStyle name="Title 26" xfId="18037"/>
    <cellStyle name="Title 26 2" xfId="3933"/>
    <cellStyle name="Title 26 3" xfId="27048"/>
    <cellStyle name="Title 27" xfId="42167"/>
    <cellStyle name="Title 27 2" xfId="15104"/>
    <cellStyle name="Title 27 3" xfId="52836"/>
    <cellStyle name="Title 28" xfId="51403"/>
    <cellStyle name="Title 28 2" xfId="3309"/>
    <cellStyle name="Title 28 3" xfId="8671"/>
    <cellStyle name="Title 29" xfId="36561"/>
    <cellStyle name="Title 29 2" xfId="4440"/>
    <cellStyle name="Title 29 3" xfId="6464"/>
    <cellStyle name="Title 3" xfId="16567"/>
    <cellStyle name="Title 3 2" xfId="29511"/>
    <cellStyle name="Title 3 3" xfId="31708"/>
    <cellStyle name="Title 3 4" xfId="48579"/>
    <cellStyle name="Title 30" xfId="36263"/>
    <cellStyle name="Title 30 2" xfId="2346"/>
    <cellStyle name="Title 30 3" xfId="44656"/>
    <cellStyle name="Title 31" xfId="950"/>
    <cellStyle name="Title 31 2" xfId="9776"/>
    <cellStyle name="Title 31 3" xfId="35863"/>
    <cellStyle name="Title 32" xfId="25250"/>
    <cellStyle name="Title 32 2" xfId="5268"/>
    <cellStyle name="Title 32 3" xfId="50247"/>
    <cellStyle name="Title 33" xfId="1047"/>
    <cellStyle name="Title 33 2" xfId="20589"/>
    <cellStyle name="Title 33 3" xfId="49445"/>
    <cellStyle name="Title 34" xfId="51466"/>
    <cellStyle name="Title 34 2" xfId="22902"/>
    <cellStyle name="Title 34 3" xfId="49880"/>
    <cellStyle name="Title 35" xfId="14064"/>
    <cellStyle name="Title 35 2" xfId="13064"/>
    <cellStyle name="Title 35 3" xfId="31750"/>
    <cellStyle name="Title 36" xfId="38113"/>
    <cellStyle name="Title 36 2" xfId="30199"/>
    <cellStyle name="Title 36 3" xfId="1605"/>
    <cellStyle name="Title 37" xfId="5387"/>
    <cellStyle name="Title 37 2" xfId="4829"/>
    <cellStyle name="Title 37 3" xfId="23313"/>
    <cellStyle name="Title 38" xfId="6903"/>
    <cellStyle name="Title 38 2" xfId="44225"/>
    <cellStyle name="Title 38 3" xfId="1119"/>
    <cellStyle name="Title 39" xfId="29304"/>
    <cellStyle name="Title 39 2" xfId="30988"/>
    <cellStyle name="Title 39 3" xfId="35407"/>
    <cellStyle name="Title 4" xfId="21662"/>
    <cellStyle name="Title 4 2" xfId="38966"/>
    <cellStyle name="Title 4 3" xfId="24274"/>
    <cellStyle name="Title 40" xfId="42771"/>
    <cellStyle name="Title 40 2" xfId="10397"/>
    <cellStyle name="Title 40 3" xfId="15750"/>
    <cellStyle name="Title 41" xfId="8296"/>
    <cellStyle name="Title 41 2" xfId="36175"/>
    <cellStyle name="Title 41 3" xfId="16759"/>
    <cellStyle name="Title 42" xfId="3716"/>
    <cellStyle name="Title 42 2" xfId="39608"/>
    <cellStyle name="Title 42 3" xfId="30833"/>
    <cellStyle name="Title 43" xfId="50329"/>
    <cellStyle name="Title 43 2" xfId="26807"/>
    <cellStyle name="Title 43 3" xfId="39106"/>
    <cellStyle name="Title 44" xfId="33395"/>
    <cellStyle name="Title 44 2" xfId="21394"/>
    <cellStyle name="Title 44 3" xfId="156"/>
    <cellStyle name="Title 45" xfId="5297"/>
    <cellStyle name="Title 45 2" xfId="52618"/>
    <cellStyle name="Title 45 3" xfId="1199"/>
    <cellStyle name="Title 46" xfId="9932"/>
    <cellStyle name="Title 46 2" xfId="4313"/>
    <cellStyle name="Title 46 3" xfId="35255"/>
    <cellStyle name="Title 47" xfId="18768"/>
    <cellStyle name="Title 47 2" xfId="40015"/>
    <cellStyle name="Title 47 3" xfId="44111"/>
    <cellStyle name="Title 48" xfId="16551"/>
    <cellStyle name="Title 48 2" xfId="49643"/>
    <cellStyle name="Title 48 3" xfId="53250"/>
    <cellStyle name="Title 49" xfId="18255"/>
    <cellStyle name="Title 49 2" xfId="20414"/>
    <cellStyle name="Title 49 3" xfId="40975"/>
    <cellStyle name="Title 5" xfId="37412"/>
    <cellStyle name="Title 5 2" xfId="31860"/>
    <cellStyle name="Title 5 3" xfId="39470"/>
    <cellStyle name="Title 50" xfId="50595"/>
    <cellStyle name="Title 50 2" xfId="38973"/>
    <cellStyle name="Title 50 3" xfId="1285"/>
    <cellStyle name="Title 51" xfId="29670"/>
    <cellStyle name="Title 51 2" xfId="14883"/>
    <cellStyle name="Title 51 3" xfId="37270"/>
    <cellStyle name="Title 52" xfId="42289"/>
    <cellStyle name="Title 52 2" xfId="44734"/>
    <cellStyle name="Title 52 3" xfId="44984"/>
    <cellStyle name="Title 53" xfId="4902"/>
    <cellStyle name="Title 53 2" xfId="3615"/>
    <cellStyle name="Title 53 3" xfId="40913"/>
    <cellStyle name="Title 54" xfId="46329"/>
    <cellStyle name="Title 54 2" xfId="37429"/>
    <cellStyle name="Title 54 3" xfId="27122"/>
    <cellStyle name="Title 55" xfId="28203"/>
    <cellStyle name="Title 55 2" xfId="40349"/>
    <cellStyle name="Title 55 3" xfId="9181"/>
    <cellStyle name="Title 56" xfId="33009"/>
    <cellStyle name="Title 56 2" xfId="42381"/>
    <cellStyle name="Title 56 3" xfId="7104"/>
    <cellStyle name="Title 57" xfId="48994"/>
    <cellStyle name="Title 57 2" xfId="28737"/>
    <cellStyle name="Title 57 3" xfId="6772"/>
    <cellStyle name="Title 58" xfId="12717"/>
    <cellStyle name="Title 58 2" xfId="8732"/>
    <cellStyle name="Title 58 3" xfId="17250"/>
    <cellStyle name="Title 59" xfId="24011"/>
    <cellStyle name="Title 59 2" xfId="51059"/>
    <cellStyle name="Title 59 3" xfId="13641"/>
    <cellStyle name="Title 6" xfId="17574"/>
    <cellStyle name="Title 6 2" xfId="14461"/>
    <cellStyle name="Title 6 3" xfId="43014"/>
    <cellStyle name="Title 60" xfId="16016"/>
    <cellStyle name="Title 60 2" xfId="32967"/>
    <cellStyle name="Title 60 3" xfId="42093"/>
    <cellStyle name="Title 7" xfId="12939"/>
    <cellStyle name="Title 7 2" xfId="27385"/>
    <cellStyle name="Title 7 3" xfId="31171"/>
    <cellStyle name="Title 8" xfId="38377"/>
    <cellStyle name="Title 8 2" xfId="14281"/>
    <cellStyle name="Title 8 3" xfId="2772"/>
    <cellStyle name="Title 9" xfId="43807"/>
    <cellStyle name="Title 9 2" xfId="41183"/>
    <cellStyle name="Title 9 3" xfId="19780"/>
    <cellStyle name="Title2" xfId="28012"/>
    <cellStyle name="TitleII" xfId="31931"/>
    <cellStyle name="Titles" xfId="51448"/>
    <cellStyle name="Titles 2" xfId="1672"/>
    <cellStyle name="Titles 2 2" xfId="6020"/>
    <cellStyle name="Titles 2 2 2" xfId="38957"/>
    <cellStyle name="Titles 2 2 3" xfId="24955"/>
    <cellStyle name="Titles 2 3" xfId="3131"/>
    <cellStyle name="TITLES 2 4" xfId="28329"/>
    <cellStyle name="TITLES 2 5" xfId="16275"/>
    <cellStyle name="TITLES 2 6" xfId="15444"/>
    <cellStyle name="Titles 2 7" xfId="51911"/>
    <cellStyle name="TITLES 3" xfId="51306"/>
    <cellStyle name="TITLES 3 2" xfId="1996"/>
    <cellStyle name="TITLES 3 3" xfId="48428"/>
    <cellStyle name="TITLES 3 4" xfId="9191"/>
    <cellStyle name="Titles 4" xfId="39119"/>
    <cellStyle name="TITLES 5" xfId="42504"/>
    <cellStyle name="TITLES 6" xfId="45821"/>
    <cellStyle name="TITLES 7" xfId="43867"/>
    <cellStyle name="TITLES 8" xfId="7476"/>
    <cellStyle name="TITLES_08-07 Consolidated Monthly Operational Report - Office 2003" xfId="7054"/>
    <cellStyle name="titre_col" xfId="23832"/>
    <cellStyle name="Título 1 10" xfId="49637"/>
    <cellStyle name="Título 1 10 2" xfId="1645"/>
    <cellStyle name="Título 1 10 2 2" xfId="43260"/>
    <cellStyle name="Título 1 10 3" xfId="38034"/>
    <cellStyle name="Título 1 10 3 2" xfId="14679"/>
    <cellStyle name="Título 1 11" xfId="38786"/>
    <cellStyle name="Título 1 11 2" xfId="24814"/>
    <cellStyle name="Título 1 11 2 2" xfId="39386"/>
    <cellStyle name="Título 1 11 3" xfId="32277"/>
    <cellStyle name="Título 1 11 4" xfId="23188"/>
    <cellStyle name="Título 1 12" xfId="22876"/>
    <cellStyle name="Título 1 12 2" xfId="26886"/>
    <cellStyle name="Título 1 12 3" xfId="14693"/>
    <cellStyle name="Título 1 12 4" xfId="1726"/>
    <cellStyle name="Título 1 13" xfId="53316"/>
    <cellStyle name="Título 1 13 2" xfId="15744"/>
    <cellStyle name="Título 1 13 3" xfId="17969"/>
    <cellStyle name="Título 1 14" xfId="10035"/>
    <cellStyle name="Título 1 14 2" xfId="4170"/>
    <cellStyle name="Título 1 14 3" xfId="15700"/>
    <cellStyle name="Título 1 15" xfId="17808"/>
    <cellStyle name="Título 1 15 2" xfId="16432"/>
    <cellStyle name="Título 1 15 3" xfId="46875"/>
    <cellStyle name="Título 1 16" xfId="25584"/>
    <cellStyle name="Título 1 16 2" xfId="50182"/>
    <cellStyle name="Título 1 16 3" xfId="52998"/>
    <cellStyle name="Título 1 17" xfId="19321"/>
    <cellStyle name="Título 1 17 2" xfId="16971"/>
    <cellStyle name="Título 1 17 3" xfId="25608"/>
    <cellStyle name="Título 1 18" xfId="33732"/>
    <cellStyle name="Título 1 18 2" xfId="32521"/>
    <cellStyle name="Título 1 18 3" xfId="17624"/>
    <cellStyle name="Título 1 19" xfId="44484"/>
    <cellStyle name="Título 1 19 2" xfId="18857"/>
    <cellStyle name="Título 1 19 3" xfId="10853"/>
    <cellStyle name="Título 1 2" xfId="15657"/>
    <cellStyle name="Título 1 2 2" xfId="46621"/>
    <cellStyle name="Título 1 2 2 2" xfId="41816"/>
    <cellStyle name="Título 1 2 2 3" xfId="49330"/>
    <cellStyle name="Título 1 2 3" xfId="16256"/>
    <cellStyle name="Título 1 2 3 2" xfId="1575"/>
    <cellStyle name="Título 1 2 3 3" xfId="4123"/>
    <cellStyle name="Título 1 2 4" xfId="16715"/>
    <cellStyle name="Título 1 2 4 2" xfId="44177"/>
    <cellStyle name="Título 1 2 5" xfId="38348"/>
    <cellStyle name="Título 1 2 5 2" xfId="41102"/>
    <cellStyle name="Título 1 2 6" xfId="17034"/>
    <cellStyle name="Título 1 2 6 2" xfId="8167"/>
    <cellStyle name="Título 1 2 7" xfId="1764"/>
    <cellStyle name="Título 1 2 7 2" xfId="28666"/>
    <cellStyle name="Título 1 2 8" xfId="1147"/>
    <cellStyle name="Título 1 2 9" xfId="9492"/>
    <cellStyle name="Título 1 20" xfId="37386"/>
    <cellStyle name="Título 1 20 2" xfId="24965"/>
    <cellStyle name="Título 1 20 3" xfId="22925"/>
    <cellStyle name="Título 1 21" xfId="13459"/>
    <cellStyle name="Título 1 21 2" xfId="34771"/>
    <cellStyle name="Título 1 21 3" xfId="46500"/>
    <cellStyle name="Título 1 22" xfId="4965"/>
    <cellStyle name="Título 1 22 2" xfId="14382"/>
    <cellStyle name="Título 1 22 3" xfId="10929"/>
    <cellStyle name="Título 1 23" xfId="35314"/>
    <cellStyle name="Título 1 23 2" xfId="2385"/>
    <cellStyle name="Título 1 23 3" xfId="34775"/>
    <cellStyle name="Título 1 24" xfId="41595"/>
    <cellStyle name="Título 1 24 2" xfId="32793"/>
    <cellStyle name="Título 1 24 3" xfId="4496"/>
    <cellStyle name="Título 1 25" xfId="37621"/>
    <cellStyle name="Título 1 25 2" xfId="18212"/>
    <cellStyle name="Título 1 25 3" xfId="16830"/>
    <cellStyle name="Título 1 26" xfId="51812"/>
    <cellStyle name="Título 1 26 2" xfId="2222"/>
    <cellStyle name="Título 1 26 3" xfId="7915"/>
    <cellStyle name="Título 1 27" xfId="24145"/>
    <cellStyle name="Título 1 27 2" xfId="2845"/>
    <cellStyle name="Título 1 27 3" xfId="25310"/>
    <cellStyle name="Título 1 28" xfId="33355"/>
    <cellStyle name="Título 1 28 2" xfId="29388"/>
    <cellStyle name="Título 1 28 3" xfId="28048"/>
    <cellStyle name="Título 1 29" xfId="10733"/>
    <cellStyle name="Título 1 29 2" xfId="41470"/>
    <cellStyle name="Título 1 29 3" xfId="34648"/>
    <cellStyle name="Título 1 3" xfId="2646"/>
    <cellStyle name="Título 1 3 2" xfId="16914"/>
    <cellStyle name="Título 1 3 2 2" xfId="33636"/>
    <cellStyle name="Título 1 3 3" xfId="5565"/>
    <cellStyle name="Título 1 3 4" xfId="50042"/>
    <cellStyle name="Título 1 30" xfId="34420"/>
    <cellStyle name="Título 1 30 2" xfId="46609"/>
    <cellStyle name="Título 1 30 3" xfId="13291"/>
    <cellStyle name="Título 1 31" xfId="36891"/>
    <cellStyle name="Título 1 31 2" xfId="39249"/>
    <cellStyle name="Título 1 31 3" xfId="50183"/>
    <cellStyle name="Título 1 32" xfId="52896"/>
    <cellStyle name="Título 1 32 2" xfId="12543"/>
    <cellStyle name="Título 1 32 3" xfId="450"/>
    <cellStyle name="Título 1 33" xfId="47749"/>
    <cellStyle name="Título 1 33 2" xfId="26324"/>
    <cellStyle name="Título 1 33 3" xfId="32012"/>
    <cellStyle name="Título 1 34" xfId="37975"/>
    <cellStyle name="Título 1 34 2" xfId="8796"/>
    <cellStyle name="Título 1 34 3" xfId="49947"/>
    <cellStyle name="Título 1 35" xfId="22232"/>
    <cellStyle name="Título 1 35 2" xfId="35987"/>
    <cellStyle name="Título 1 35 3" xfId="2148"/>
    <cellStyle name="Título 1 36" xfId="13042"/>
    <cellStyle name="Título 1 36 2" xfId="43327"/>
    <cellStyle name="Título 1 36 3" xfId="44972"/>
    <cellStyle name="Título 1 37" xfId="44986"/>
    <cellStyle name="Título 1 37 2" xfId="42334"/>
    <cellStyle name="Título 1 37 3" xfId="19152"/>
    <cellStyle name="Título 1 38" xfId="17640"/>
    <cellStyle name="Título 1 38 2" xfId="23663"/>
    <cellStyle name="Título 1 38 3" xfId="8795"/>
    <cellStyle name="Título 1 39" xfId="39043"/>
    <cellStyle name="Título 1 39 2" xfId="33192"/>
    <cellStyle name="Título 1 39 3" xfId="43021"/>
    <cellStyle name="Título 1 4" xfId="13929"/>
    <cellStyle name="Título 1 4 2" xfId="31528"/>
    <cellStyle name="Título 1 4 2 2" xfId="10851"/>
    <cellStyle name="Título 1 4 3" xfId="6088"/>
    <cellStyle name="Título 1 4 4" xfId="5689"/>
    <cellStyle name="Título 1 40" xfId="37129"/>
    <cellStyle name="Título 1 40 2" xfId="36713"/>
    <cellStyle name="Título 1 40 3" xfId="27353"/>
    <cellStyle name="Título 1 41" xfId="9868"/>
    <cellStyle name="Título 1 41 2" xfId="37927"/>
    <cellStyle name="Título 1 41 3" xfId="45553"/>
    <cellStyle name="Título 1 42" xfId="18343"/>
    <cellStyle name="Título 1 42 2" xfId="15528"/>
    <cellStyle name="Título 1 42 3" xfId="10042"/>
    <cellStyle name="Título 1 43" xfId="779"/>
    <cellStyle name="Título 1 43 2" xfId="40759"/>
    <cellStyle name="Título 1 43 3" xfId="16463"/>
    <cellStyle name="Título 1 44" xfId="44961"/>
    <cellStyle name="Título 1 44 2" xfId="15280"/>
    <cellStyle name="Título 1 44 3" xfId="36236"/>
    <cellStyle name="Título 1 45" xfId="35524"/>
    <cellStyle name="Título 1 45 2" xfId="36643"/>
    <cellStyle name="Título 1 45 3" xfId="29991"/>
    <cellStyle name="Título 1 46" xfId="53084"/>
    <cellStyle name="Título 1 46 2" xfId="32639"/>
    <cellStyle name="Título 1 46 3" xfId="51745"/>
    <cellStyle name="Título 1 47" xfId="7362"/>
    <cellStyle name="Título 1 5" xfId="13939"/>
    <cellStyle name="Título 1 5 2" xfId="46343"/>
    <cellStyle name="Título 1 5 2 2" xfId="29921"/>
    <cellStyle name="Título 1 5 3" xfId="48376"/>
    <cellStyle name="Título 1 5 4" xfId="18317"/>
    <cellStyle name="Título 1 6" xfId="37973"/>
    <cellStyle name="Título 1 6 2" xfId="15767"/>
    <cellStyle name="Título 1 6 2 2" xfId="41666"/>
    <cellStyle name="Título 1 6 3" xfId="29640"/>
    <cellStyle name="Título 1 6 3 2" xfId="11056"/>
    <cellStyle name="Título 1 7" xfId="40644"/>
    <cellStyle name="Título 1 7 2" xfId="52682"/>
    <cellStyle name="Título 1 7 2 2" xfId="51781"/>
    <cellStyle name="Título 1 7 3" xfId="51016"/>
    <cellStyle name="Título 1 7 3 2" xfId="21970"/>
    <cellStyle name="Título 1 8" xfId="38505"/>
    <cellStyle name="Título 1 8 2" xfId="16152"/>
    <cellStyle name="Título 1 8 2 2" xfId="13504"/>
    <cellStyle name="Título 1 8 3" xfId="13165"/>
    <cellStyle name="Título 1 8 3 2" xfId="8342"/>
    <cellStyle name="Título 1 9" xfId="50706"/>
    <cellStyle name="Título 1 9 2" xfId="27648"/>
    <cellStyle name="Título 1 9 2 2" xfId="13852"/>
    <cellStyle name="Título 1 9 3" xfId="37149"/>
    <cellStyle name="Título 1 9 3 2" xfId="40885"/>
    <cellStyle name="Título 10" xfId="34881"/>
    <cellStyle name="Título 10 2" xfId="6717"/>
    <cellStyle name="Título 10 2 2" xfId="4294"/>
    <cellStyle name="Título 10 3" xfId="24930"/>
    <cellStyle name="Título 10 3 2" xfId="40203"/>
    <cellStyle name="Título 11" xfId="25479"/>
    <cellStyle name="Título 11 2" xfId="28893"/>
    <cellStyle name="Título 11 2 2" xfId="51571"/>
    <cellStyle name="Título 11 3" xfId="39079"/>
    <cellStyle name="Título 11 3 2" xfId="6344"/>
    <cellStyle name="Título 12" xfId="5214"/>
    <cellStyle name="Título 12 2" xfId="43823"/>
    <cellStyle name="Título 12 2 2" xfId="41994"/>
    <cellStyle name="Título 12 3" xfId="29518"/>
    <cellStyle name="Título 12 3 2" xfId="31805"/>
    <cellStyle name="Título 13" xfId="31277"/>
    <cellStyle name="Título 13 2" xfId="52897"/>
    <cellStyle name="Título 13 2 2" xfId="20584"/>
    <cellStyle name="Título 13 3" xfId="33001"/>
    <cellStyle name="Título 13 4" xfId="21822"/>
    <cellStyle name="Título 14" xfId="43210"/>
    <cellStyle name="Título 14 2" xfId="41240"/>
    <cellStyle name="Título 14 3" xfId="30746"/>
    <cellStyle name="Título 14 4" xfId="34778"/>
    <cellStyle name="Título 15" xfId="17492"/>
    <cellStyle name="Título 15 2" xfId="53284"/>
    <cellStyle name="Título 15 3" xfId="6345"/>
    <cellStyle name="Título 16" xfId="8717"/>
    <cellStyle name="Título 16 2" xfId="19488"/>
    <cellStyle name="Título 16 3" xfId="49617"/>
    <cellStyle name="Título 17" xfId="11996"/>
    <cellStyle name="Título 17 2" xfId="4626"/>
    <cellStyle name="Título 17 3" xfId="21188"/>
    <cellStyle name="Título 18" xfId="29555"/>
    <cellStyle name="Título 18 2" xfId="32034"/>
    <cellStyle name="Título 18 3" xfId="14422"/>
    <cellStyle name="Título 19" xfId="31041"/>
    <cellStyle name="Título 19 2" xfId="45590"/>
    <cellStyle name="Título 19 3" xfId="22157"/>
    <cellStyle name="Título 2 10" xfId="23618"/>
    <cellStyle name="Título 2 10 2" xfId="41525"/>
    <cellStyle name="Título 2 10 2 2" xfId="3206"/>
    <cellStyle name="Título 2 10 3" xfId="32887"/>
    <cellStyle name="Título 2 10 3 2" xfId="36630"/>
    <cellStyle name="Título 2 11" xfId="16506"/>
    <cellStyle name="Título 2 11 2" xfId="2544"/>
    <cellStyle name="Título 2 11 2 2" xfId="21498"/>
    <cellStyle name="Título 2 11 3" xfId="15502"/>
    <cellStyle name="Título 2 11 4" xfId="49450"/>
    <cellStyle name="Título 2 12" xfId="5736"/>
    <cellStyle name="Título 2 12 2" xfId="24621"/>
    <cellStyle name="Título 2 12 3" xfId="29686"/>
    <cellStyle name="Título 2 12 4" xfId="442"/>
    <cellStyle name="Título 2 13" xfId="670"/>
    <cellStyle name="Título 2 13 2" xfId="14725"/>
    <cellStyle name="Título 2 13 3" xfId="41128"/>
    <cellStyle name="Título 2 14" xfId="26787"/>
    <cellStyle name="Título 2 14 2" xfId="16874"/>
    <cellStyle name="Título 2 14 3" xfId="12145"/>
    <cellStyle name="Título 2 15" xfId="11950"/>
    <cellStyle name="Título 2 15 2" xfId="18869"/>
    <cellStyle name="Título 2 15 3" xfId="30111"/>
    <cellStyle name="Título 2 16" xfId="37148"/>
    <cellStyle name="Título 2 16 2" xfId="27885"/>
    <cellStyle name="Título 2 16 3" xfId="39888"/>
    <cellStyle name="Título 2 17" xfId="24951"/>
    <cellStyle name="Título 2 17 2" xfId="25861"/>
    <cellStyle name="Título 2 17 3" xfId="53210"/>
    <cellStyle name="Título 2 18" xfId="43064"/>
    <cellStyle name="Título 2 18 2" xfId="3055"/>
    <cellStyle name="Título 2 18 3" xfId="20269"/>
    <cellStyle name="Título 2 19" xfId="31831"/>
    <cellStyle name="Título 2 19 2" xfId="27208"/>
    <cellStyle name="Título 2 19 3" xfId="50717"/>
    <cellStyle name="Título 2 2" xfId="50600"/>
    <cellStyle name="Título 2 2 2" xfId="6893"/>
    <cellStyle name="Título 2 2 2 2" xfId="25311"/>
    <cellStyle name="Título 2 2 2 3" xfId="4999"/>
    <cellStyle name="Título 2 2 3" xfId="24932"/>
    <cellStyle name="Título 2 2 3 2" xfId="42809"/>
    <cellStyle name="Título 2 2 3 3" xfId="50527"/>
    <cellStyle name="Título 2 2 4" xfId="2707"/>
    <cellStyle name="Título 2 2 4 2" xfId="47305"/>
    <cellStyle name="Título 2 2 5" xfId="51737"/>
    <cellStyle name="Título 2 2 5 2" xfId="12531"/>
    <cellStyle name="Título 2 2 6" xfId="14067"/>
    <cellStyle name="Título 2 2 6 2" xfId="25568"/>
    <cellStyle name="Título 2 2 7" xfId="24662"/>
    <cellStyle name="Título 2 2 7 2" xfId="814"/>
    <cellStyle name="Título 2 2 8" xfId="7771"/>
    <cellStyle name="Título 2 2 9" xfId="41157"/>
    <cellStyle name="Título 2 20" xfId="44116"/>
    <cellStyle name="Título 2 20 2" xfId="37914"/>
    <cellStyle name="Título 2 20 3" xfId="45635"/>
    <cellStyle name="Título 2 21" xfId="44410"/>
    <cellStyle name="Título 2 21 2" xfId="12915"/>
    <cellStyle name="Título 2 21 3" xfId="5137"/>
    <cellStyle name="Título 2 22" xfId="23111"/>
    <cellStyle name="Título 2 22 2" xfId="33667"/>
    <cellStyle name="Título 2 22 3" xfId="19721"/>
    <cellStyle name="Título 2 23" xfId="26550"/>
    <cellStyle name="Título 2 23 2" xfId="24556"/>
    <cellStyle name="Título 2 23 3" xfId="5894"/>
    <cellStyle name="Título 2 24" xfId="15882"/>
    <cellStyle name="Título 2 24 2" xfId="21398"/>
    <cellStyle name="Título 2 24 3" xfId="15726"/>
    <cellStyle name="Título 2 25" xfId="30631"/>
    <cellStyle name="Título 2 25 2" xfId="40551"/>
    <cellStyle name="Título 2 25 3" xfId="35810"/>
    <cellStyle name="Título 2 26" xfId="46034"/>
    <cellStyle name="Título 2 26 2" xfId="19209"/>
    <cellStyle name="Título 2 26 3" xfId="7800"/>
    <cellStyle name="Título 2 27" xfId="27735"/>
    <cellStyle name="Título 2 27 2" xfId="5165"/>
    <cellStyle name="Título 2 27 3" xfId="25992"/>
    <cellStyle name="Título 2 28" xfId="50609"/>
    <cellStyle name="Título 2 28 2" xfId="51552"/>
    <cellStyle name="Título 2 28 3" xfId="41390"/>
    <cellStyle name="Título 2 29" xfId="802"/>
    <cellStyle name="Título 2 29 2" xfId="24913"/>
    <cellStyle name="Título 2 29 3" xfId="844"/>
    <cellStyle name="Título 2 3" xfId="34274"/>
    <cellStyle name="Título 2 3 2" xfId="52936"/>
    <cellStyle name="Título 2 3 2 2" xfId="22194"/>
    <cellStyle name="Título 2 3 3" xfId="9137"/>
    <cellStyle name="Título 2 3 4" xfId="15195"/>
    <cellStyle name="Título 2 30" xfId="21443"/>
    <cellStyle name="Título 2 30 2" xfId="14273"/>
    <cellStyle name="Título 2 30 3" xfId="27809"/>
    <cellStyle name="Título 2 31" xfId="2002"/>
    <cellStyle name="Título 2 31 2" xfId="25486"/>
    <cellStyle name="Título 2 31 3" xfId="29339"/>
    <cellStyle name="Título 2 32" xfId="12758"/>
    <cellStyle name="Título 2 32 2" xfId="41732"/>
    <cellStyle name="Título 2 32 3" xfId="36654"/>
    <cellStyle name="Título 2 33" xfId="35129"/>
    <cellStyle name="Título 2 33 2" xfId="53184"/>
    <cellStyle name="Título 2 33 3" xfId="51181"/>
    <cellStyle name="Título 2 34" xfId="51929"/>
    <cellStyle name="Título 2 34 2" xfId="22110"/>
    <cellStyle name="Título 2 34 3" xfId="3036"/>
    <cellStyle name="Título 2 35" xfId="19403"/>
    <cellStyle name="Título 2 35 2" xfId="42903"/>
    <cellStyle name="Título 2 35 3" xfId="52879"/>
    <cellStyle name="Título 2 36" xfId="27707"/>
    <cellStyle name="Título 2 36 2" xfId="53232"/>
    <cellStyle name="Título 2 36 3" xfId="1083"/>
    <cellStyle name="Título 2 37" xfId="47317"/>
    <cellStyle name="Título 2 37 2" xfId="5893"/>
    <cellStyle name="Título 2 37 3" xfId="23150"/>
    <cellStyle name="Título 2 38" xfId="24900"/>
    <cellStyle name="Título 2 38 2" xfId="35526"/>
    <cellStyle name="Título 2 38 3" xfId="30410"/>
    <cellStyle name="Título 2 39" xfId="24247"/>
    <cellStyle name="Título 2 39 2" xfId="7445"/>
    <cellStyle name="Título 2 39 3" xfId="18814"/>
    <cellStyle name="Título 2 4" xfId="3696"/>
    <cellStyle name="Título 2 4 2" xfId="7348"/>
    <cellStyle name="Título 2 4 2 2" xfId="16283"/>
    <cellStyle name="Título 2 4 3" xfId="12858"/>
    <cellStyle name="Título 2 4 4" xfId="9520"/>
    <cellStyle name="Título 2 40" xfId="5254"/>
    <cellStyle name="Título 2 40 2" xfId="24708"/>
    <cellStyle name="Título 2 40 3" xfId="27553"/>
    <cellStyle name="Título 2 41" xfId="7330"/>
    <cellStyle name="Título 2 41 2" xfId="41686"/>
    <cellStyle name="Título 2 41 3" xfId="29010"/>
    <cellStyle name="Título 2 42" xfId="9653"/>
    <cellStyle name="Título 2 42 2" xfId="24780"/>
    <cellStyle name="Título 2 42 3" xfId="18418"/>
    <cellStyle name="Título 2 43" xfId="51276"/>
    <cellStyle name="Título 2 43 2" xfId="28361"/>
    <cellStyle name="Título 2 43 3" xfId="2227"/>
    <cellStyle name="Título 2 44" xfId="7479"/>
    <cellStyle name="Título 2 44 2" xfId="36103"/>
    <cellStyle name="Título 2 44 3" xfId="20915"/>
    <cellStyle name="Título 2 45" xfId="46571"/>
    <cellStyle name="Título 2 45 2" xfId="8678"/>
    <cellStyle name="Título 2 45 3" xfId="5835"/>
    <cellStyle name="Título 2 46" xfId="37085"/>
    <cellStyle name="Título 2 46 2" xfId="15244"/>
    <cellStyle name="Título 2 46 3" xfId="28433"/>
    <cellStyle name="Título 2 47" xfId="3101"/>
    <cellStyle name="Título 2 5" xfId="5011"/>
    <cellStyle name="Título 2 5 2" xfId="31492"/>
    <cellStyle name="Título 2 5 2 2" xfId="27730"/>
    <cellStyle name="Título 2 5 3" xfId="39401"/>
    <cellStyle name="Título 2 5 4" xfId="32638"/>
    <cellStyle name="Título 2 6" xfId="32673"/>
    <cellStyle name="Título 2 6 2" xfId="37602"/>
    <cellStyle name="Título 2 6 2 2" xfId="5643"/>
    <cellStyle name="Título 2 6 3" xfId="7978"/>
    <cellStyle name="Título 2 6 3 2" xfId="8478"/>
    <cellStyle name="Título 2 7" xfId="32097"/>
    <cellStyle name="Título 2 7 2" xfId="25421"/>
    <cellStyle name="Título 2 7 2 2" xfId="23254"/>
    <cellStyle name="Título 2 7 3" xfId="2125"/>
    <cellStyle name="Título 2 7 3 2" xfId="9422"/>
    <cellStyle name="Título 2 8" xfId="20221"/>
    <cellStyle name="Título 2 8 2" xfId="22239"/>
    <cellStyle name="Título 2 8 2 2" xfId="38286"/>
    <cellStyle name="Título 2 8 3" xfId="31386"/>
    <cellStyle name="Título 2 8 3 2" xfId="14384"/>
    <cellStyle name="Título 2 9" xfId="51073"/>
    <cellStyle name="Título 2 9 2" xfId="15962"/>
    <cellStyle name="Título 2 9 2 2" xfId="2308"/>
    <cellStyle name="Título 2 9 3" xfId="20037"/>
    <cellStyle name="Título 2 9 3 2" xfId="11162"/>
    <cellStyle name="Título 20" xfId="23638"/>
    <cellStyle name="Título 20 2" xfId="6716"/>
    <cellStyle name="Título 20 3" xfId="27513"/>
    <cellStyle name="Título 21" xfId="43132"/>
    <cellStyle name="Título 21 2" xfId="37083"/>
    <cellStyle name="Título 21 3" xfId="7964"/>
    <cellStyle name="Título 22" xfId="23086"/>
    <cellStyle name="Título 22 2" xfId="22810"/>
    <cellStyle name="Título 22 3" xfId="17152"/>
    <cellStyle name="Título 23" xfId="4451"/>
    <cellStyle name="Título 23 2" xfId="4030"/>
    <cellStyle name="Título 23 3" xfId="15846"/>
    <cellStyle name="Título 24" xfId="27711"/>
    <cellStyle name="Título 24 2" xfId="29173"/>
    <cellStyle name="Título 24 3" xfId="49274"/>
    <cellStyle name="Título 25" xfId="38126"/>
    <cellStyle name="Título 25 2" xfId="37378"/>
    <cellStyle name="Título 25 3" xfId="47372"/>
    <cellStyle name="Título 26" xfId="39569"/>
    <cellStyle name="Título 26 2" xfId="17119"/>
    <cellStyle name="Título 26 3" xfId="50466"/>
    <cellStyle name="Título 27" xfId="1847"/>
    <cellStyle name="Título 27 2" xfId="36991"/>
    <cellStyle name="Título 27 3" xfId="37492"/>
    <cellStyle name="Título 28" xfId="36133"/>
    <cellStyle name="Título 28 2" xfId="25023"/>
    <cellStyle name="Título 28 3" xfId="52567"/>
    <cellStyle name="Título 29" xfId="19132"/>
    <cellStyle name="Título 29 2" xfId="50654"/>
    <cellStyle name="Título 29 3" xfId="14203"/>
    <cellStyle name="Título 3 10" xfId="10680"/>
    <cellStyle name="Título 3 10 2" xfId="32016"/>
    <cellStyle name="Título 3 10 2 2" xfId="26310"/>
    <cellStyle name="Título 3 10 3" xfId="8126"/>
    <cellStyle name="Título 3 10 3 2" xfId="51341"/>
    <cellStyle name="Título 3 11" xfId="43062"/>
    <cellStyle name="Título 3 11 2" xfId="8774"/>
    <cellStyle name="Título 3 11 2 2" xfId="35551"/>
    <cellStyle name="Título 3 11 3" xfId="45831"/>
    <cellStyle name="Título 3 11 4" xfId="44411"/>
    <cellStyle name="Título 3 12" xfId="3480"/>
    <cellStyle name="Título 3 12 2" xfId="48124"/>
    <cellStyle name="Título 3 12 3" xfId="15956"/>
    <cellStyle name="Título 3 12 4" xfId="52673"/>
    <cellStyle name="Título 3 13" xfId="2681"/>
    <cellStyle name="Título 3 13 2" xfId="38054"/>
    <cellStyle name="Título 3 13 3" xfId="17902"/>
    <cellStyle name="Título 3 14" xfId="12792"/>
    <cellStyle name="Título 3 14 2" xfId="2102"/>
    <cellStyle name="Título 3 14 3" xfId="24439"/>
    <cellStyle name="Título 3 15" xfId="10769"/>
    <cellStyle name="Título 3 15 2" xfId="4306"/>
    <cellStyle name="Título 3 15 3" xfId="14431"/>
    <cellStyle name="Título 3 16" xfId="3344"/>
    <cellStyle name="Título 3 16 2" xfId="26553"/>
    <cellStyle name="Título 3 16 3" xfId="11529"/>
    <cellStyle name="Título 3 17" xfId="5016"/>
    <cellStyle name="Título 3 17 2" xfId="9749"/>
    <cellStyle name="Título 3 17 3" xfId="6857"/>
    <cellStyle name="Título 3 18" xfId="20134"/>
    <cellStyle name="Título 3 18 2" xfId="31367"/>
    <cellStyle name="Título 3 18 3" xfId="33770"/>
    <cellStyle name="Título 3 19" xfId="51763"/>
    <cellStyle name="Título 3 19 2" xfId="48283"/>
    <cellStyle name="Título 3 19 3" xfId="17066"/>
    <cellStyle name="Título 3 2" xfId="17855"/>
    <cellStyle name="Título 3 2 2" xfId="17664"/>
    <cellStyle name="Título 3 2 2 2" xfId="27249"/>
    <cellStyle name="Título 3 2 2 3" xfId="31565"/>
    <cellStyle name="Título 3 2 3" xfId="50238"/>
    <cellStyle name="Título 3 2 3 2" xfId="35219"/>
    <cellStyle name="Título 3 2 3 3" xfId="15447"/>
    <cellStyle name="Título 3 2 4" xfId="41075"/>
    <cellStyle name="Título 3 2 4 2" xfId="20098"/>
    <cellStyle name="Título 3 2 5" xfId="362"/>
    <cellStyle name="Título 3 2 5 2" xfId="47074"/>
    <cellStyle name="Título 3 2 6" xfId="4509"/>
    <cellStyle name="Título 3 2 6 2" xfId="1769"/>
    <cellStyle name="Título 3 2 7" xfId="50626"/>
    <cellStyle name="Título 3 2 7 2" xfId="26573"/>
    <cellStyle name="Título 3 2 8" xfId="52929"/>
    <cellStyle name="Título 3 2 9" xfId="23788"/>
    <cellStyle name="Título 3 20" xfId="4915"/>
    <cellStyle name="Título 3 20 2" xfId="13697"/>
    <cellStyle name="Título 3 20 3" xfId="14513"/>
    <cellStyle name="Título 3 21" xfId="2390"/>
    <cellStyle name="Título 3 21 2" xfId="32692"/>
    <cellStyle name="Título 3 21 3" xfId="25553"/>
    <cellStyle name="Título 3 22" xfId="52543"/>
    <cellStyle name="Título 3 22 2" xfId="39541"/>
    <cellStyle name="Título 3 22 3" xfId="38005"/>
    <cellStyle name="Título 3 23" xfId="32919"/>
    <cellStyle name="Título 3 23 2" xfId="39080"/>
    <cellStyle name="Título 3 23 3" xfId="20314"/>
    <cellStyle name="Título 3 24" xfId="18816"/>
    <cellStyle name="Título 3 24 2" xfId="34018"/>
    <cellStyle name="Título 3 24 3" xfId="23846"/>
    <cellStyle name="Título 3 25" xfId="8792"/>
    <cellStyle name="Título 3 25 2" xfId="21197"/>
    <cellStyle name="Título 3 25 3" xfId="26996"/>
    <cellStyle name="Título 3 26" xfId="39566"/>
    <cellStyle name="Título 3 26 2" xfId="39353"/>
    <cellStyle name="Título 3 26 3" xfId="10701"/>
    <cellStyle name="Título 3 27" xfId="1299"/>
    <cellStyle name="Título 3 27 2" xfId="46801"/>
    <cellStyle name="Título 3 27 3" xfId="44478"/>
    <cellStyle name="Título 3 28" xfId="2248"/>
    <cellStyle name="Título 3 28 2" xfId="38880"/>
    <cellStyle name="Título 3 28 3" xfId="9378"/>
    <cellStyle name="Título 3 29" xfId="34858"/>
    <cellStyle name="Título 3 29 2" xfId="39467"/>
    <cellStyle name="Título 3 29 3" xfId="37808"/>
    <cellStyle name="Título 3 3" xfId="42098"/>
    <cellStyle name="Título 3 3 2" xfId="42003"/>
    <cellStyle name="Título 3 3 2 2" xfId="12208"/>
    <cellStyle name="Título 3 3 3" xfId="31464"/>
    <cellStyle name="Título 3 3 4" xfId="32320"/>
    <cellStyle name="Título 3 30" xfId="35039"/>
    <cellStyle name="Título 3 30 2" xfId="43003"/>
    <cellStyle name="Título 3 30 3" xfId="48744"/>
    <cellStyle name="Título 3 31" xfId="14794"/>
    <cellStyle name="Título 3 31 2" xfId="8971"/>
    <cellStyle name="Título 3 31 3" xfId="35254"/>
    <cellStyle name="Título 3 32" xfId="32552"/>
    <cellStyle name="Título 3 32 2" xfId="14433"/>
    <cellStyle name="Título 3 32 3" xfId="46871"/>
    <cellStyle name="Título 3 33" xfId="49153"/>
    <cellStyle name="Título 3 33 2" xfId="36438"/>
    <cellStyle name="Título 3 33 3" xfId="25933"/>
    <cellStyle name="Título 3 34" xfId="46951"/>
    <cellStyle name="Título 3 34 2" xfId="7927"/>
    <cellStyle name="Título 3 34 3" xfId="6143"/>
    <cellStyle name="Título 3 35" xfId="22529"/>
    <cellStyle name="Título 3 35 2" xfId="37510"/>
    <cellStyle name="Título 3 35 3" xfId="39195"/>
    <cellStyle name="Título 3 36" xfId="40238"/>
    <cellStyle name="Título 3 36 2" xfId="25620"/>
    <cellStyle name="Título 3 36 3" xfId="19029"/>
    <cellStyle name="Título 3 37" xfId="2082"/>
    <cellStyle name="Título 3 37 2" xfId="5366"/>
    <cellStyle name="Título 3 37 3" xfId="32872"/>
    <cellStyle name="Título 3 38" xfId="3265"/>
    <cellStyle name="Título 3 38 2" xfId="678"/>
    <cellStyle name="Título 3 38 3" xfId="39446"/>
    <cellStyle name="Título 3 39" xfId="10877"/>
    <cellStyle name="Título 3 39 2" xfId="24389"/>
    <cellStyle name="Título 3 39 3" xfId="52193"/>
    <cellStyle name="Título 3 4" xfId="48564"/>
    <cellStyle name="Título 3 4 2" xfId="8990"/>
    <cellStyle name="Título 3 4 2 2" xfId="24818"/>
    <cellStyle name="Título 3 4 3" xfId="19337"/>
    <cellStyle name="Título 3 4 4" xfId="30940"/>
    <cellStyle name="Título 3 40" xfId="24584"/>
    <cellStyle name="Título 3 40 2" xfId="48320"/>
    <cellStyle name="Título 3 40 3" xfId="2437"/>
    <cellStyle name="Título 3 41" xfId="789"/>
    <cellStyle name="Título 3 41 2" xfId="8451"/>
    <cellStyle name="Título 3 41 3" xfId="6642"/>
    <cellStyle name="Título 3 42" xfId="9155"/>
    <cellStyle name="Título 3 42 2" xfId="41367"/>
    <cellStyle name="Título 3 42 3" xfId="29297"/>
    <cellStyle name="Título 3 43" xfId="35019"/>
    <cellStyle name="Título 3 43 2" xfId="23565"/>
    <cellStyle name="Título 3 43 3" xfId="11816"/>
    <cellStyle name="Título 3 44" xfId="29172"/>
    <cellStyle name="Título 3 44 2" xfId="239"/>
    <cellStyle name="Título 3 44 3" xfId="44520"/>
    <cellStyle name="Título 3 45" xfId="42958"/>
    <cellStyle name="Título 3 45 2" xfId="16507"/>
    <cellStyle name="Título 3 45 3" xfId="37132"/>
    <cellStyle name="Título 3 46" xfId="40402"/>
    <cellStyle name="Título 3 46 2" xfId="8081"/>
    <cellStyle name="Título 3 46 3" xfId="33712"/>
    <cellStyle name="Título 3 47" xfId="20100"/>
    <cellStyle name="Título 3 5" xfId="46111"/>
    <cellStyle name="Título 3 5 2" xfId="34933"/>
    <cellStyle name="Título 3 5 2 2" xfId="15531"/>
    <cellStyle name="Título 3 5 3" xfId="24425"/>
    <cellStyle name="Título 3 5 4" xfId="19735"/>
    <cellStyle name="Título 3 6" xfId="18523"/>
    <cellStyle name="Título 3 6 2" xfId="38315"/>
    <cellStyle name="Título 3 6 2 2" xfId="26698"/>
    <cellStyle name="Título 3 6 3" xfId="31078"/>
    <cellStyle name="Título 3 6 3 2" xfId="16669"/>
    <cellStyle name="Título 3 7" xfId="1521"/>
    <cellStyle name="Título 3 7 2" xfId="27509"/>
    <cellStyle name="Título 3 7 2 2" xfId="13327"/>
    <cellStyle name="Título 3 7 3" xfId="39722"/>
    <cellStyle name="Título 3 7 3 2" xfId="43847"/>
    <cellStyle name="Título 3 8" xfId="8228"/>
    <cellStyle name="Título 3 8 2" xfId="25527"/>
    <cellStyle name="Título 3 8 2 2" xfId="52440"/>
    <cellStyle name="Título 3 8 3" xfId="656"/>
    <cellStyle name="Título 3 8 3 2" xfId="29990"/>
    <cellStyle name="Título 3 9" xfId="47350"/>
    <cellStyle name="Título 3 9 2" xfId="26240"/>
    <cellStyle name="Título 3 9 2 2" xfId="35928"/>
    <cellStyle name="Título 3 9 3" xfId="41718"/>
    <cellStyle name="Título 3 9 3 2" xfId="2045"/>
    <cellStyle name="Título 30" xfId="9341"/>
    <cellStyle name="Título 30 2" xfId="19897"/>
    <cellStyle name="Título 30 3" xfId="1903"/>
    <cellStyle name="Título 31" xfId="1741"/>
    <cellStyle name="Título 31 2" xfId="12730"/>
    <cellStyle name="Título 31 3" xfId="12215"/>
    <cellStyle name="Título 32" xfId="36887"/>
    <cellStyle name="Título 32 2" xfId="19526"/>
    <cellStyle name="Título 32 3" xfId="16865"/>
    <cellStyle name="Título 33" xfId="41673"/>
    <cellStyle name="Título 33 2" xfId="736"/>
    <cellStyle name="Título 33 3" xfId="33863"/>
    <cellStyle name="Título 34" xfId="14034"/>
    <cellStyle name="Título 34 2" xfId="36806"/>
    <cellStyle name="Título 34 3" xfId="47221"/>
    <cellStyle name="Título 35" xfId="31182"/>
    <cellStyle name="Título 35 2" xfId="38452"/>
    <cellStyle name="Título 35 3" xfId="9331"/>
    <cellStyle name="Título 36" xfId="43935"/>
    <cellStyle name="Título 36 2" xfId="50587"/>
    <cellStyle name="Título 36 3" xfId="35103"/>
    <cellStyle name="Título 37" xfId="40729"/>
    <cellStyle name="Título 37 2" xfId="39425"/>
    <cellStyle name="Título 37 3" xfId="43743"/>
    <cellStyle name="Título 38" xfId="9157"/>
    <cellStyle name="Título 38 2" xfId="46911"/>
    <cellStyle name="Título 38 3" xfId="331"/>
    <cellStyle name="Título 39" xfId="10444"/>
    <cellStyle name="Título 39 2" xfId="14722"/>
    <cellStyle name="Título 39 3" xfId="29309"/>
    <cellStyle name="Título 4" xfId="21955"/>
    <cellStyle name="Título 4 2" xfId="6703"/>
    <cellStyle name="Título 4 2 2" xfId="30909"/>
    <cellStyle name="Título 4 2 3" xfId="29639"/>
    <cellStyle name="Título 4 3" xfId="37810"/>
    <cellStyle name="Título 4 3 2" xfId="33523"/>
    <cellStyle name="Título 4 4" xfId="26022"/>
    <cellStyle name="Título 4 4 2" xfId="20168"/>
    <cellStyle name="Título 4 5" xfId="50476"/>
    <cellStyle name="Título 4 5 2" xfId="22013"/>
    <cellStyle name="Título 4 6" xfId="20499"/>
    <cellStyle name="Título 4 6 2" xfId="49783"/>
    <cellStyle name="Título 4 7" xfId="51746"/>
    <cellStyle name="Título 4 7 2" xfId="38353"/>
    <cellStyle name="Título 4 8" xfId="40967"/>
    <cellStyle name="Título 4 9" xfId="5808"/>
    <cellStyle name="Título 40" xfId="25723"/>
    <cellStyle name="Título 40 2" xfId="13812"/>
    <cellStyle name="Título 40 3" xfId="12186"/>
    <cellStyle name="Título 41" xfId="15530"/>
    <cellStyle name="Título 41 2" xfId="14736"/>
    <cellStyle name="Título 41 3" xfId="15574"/>
    <cellStyle name="Título 42" xfId="20344"/>
    <cellStyle name="Título 42 2" xfId="9937"/>
    <cellStyle name="Título 42 3" xfId="14503"/>
    <cellStyle name="Título 43" xfId="26453"/>
    <cellStyle name="Título 43 2" xfId="12521"/>
    <cellStyle name="Título 43 3" xfId="17118"/>
    <cellStyle name="Título 44" xfId="401"/>
    <cellStyle name="Título 44 2" xfId="29876"/>
    <cellStyle name="Título 44 3" xfId="45070"/>
    <cellStyle name="Título 45" xfId="49293"/>
    <cellStyle name="Título 45 2" xfId="32455"/>
    <cellStyle name="Título 45 3" xfId="5347"/>
    <cellStyle name="Título 46" xfId="25090"/>
    <cellStyle name="Título 46 2" xfId="20955"/>
    <cellStyle name="Título 46 3" xfId="33834"/>
    <cellStyle name="Título 47" xfId="36240"/>
    <cellStyle name="Título 47 2" xfId="13738"/>
    <cellStyle name="Título 47 3" xfId="18851"/>
    <cellStyle name="Título 48" xfId="13775"/>
    <cellStyle name="Título 48 2" xfId="15679"/>
    <cellStyle name="Título 48 3" xfId="16265"/>
    <cellStyle name="Título 49" xfId="32152"/>
    <cellStyle name="Título 5" xfId="30471"/>
    <cellStyle name="Título 5 2" xfId="15256"/>
    <cellStyle name="Título 5 2 2" xfId="16473"/>
    <cellStyle name="Título 5 3" xfId="120"/>
    <cellStyle name="Título 5 4" xfId="45925"/>
    <cellStyle name="Título 6" xfId="26729"/>
    <cellStyle name="Título 6 2" xfId="27981"/>
    <cellStyle name="Título 6 2 2" xfId="22856"/>
    <cellStyle name="Título 6 3" xfId="50920"/>
    <cellStyle name="Título 6 4" xfId="23714"/>
    <cellStyle name="Título 7" xfId="44852"/>
    <cellStyle name="Título 7 2" xfId="19471"/>
    <cellStyle name="Título 7 2 2" xfId="39844"/>
    <cellStyle name="Título 7 3" xfId="28793"/>
    <cellStyle name="Título 7 4" xfId="10880"/>
    <cellStyle name="Título 8" xfId="52765"/>
    <cellStyle name="Título 8 2" xfId="44554"/>
    <cellStyle name="Título 8 2 2" xfId="7265"/>
    <cellStyle name="Título 8 3" xfId="11568"/>
    <cellStyle name="Título 8 3 2" xfId="49294"/>
    <cellStyle name="Título 9" xfId="7452"/>
    <cellStyle name="Título 9 2" xfId="29524"/>
    <cellStyle name="Título 9 2 2" xfId="28176"/>
    <cellStyle name="Título 9 3" xfId="8"/>
    <cellStyle name="Título 9 3 2" xfId="116"/>
    <cellStyle name="Titulo L1" xfId="29671"/>
    <cellStyle name="Titulo L2" xfId="9345"/>
    <cellStyle name="tn" xfId="6686"/>
    <cellStyle name="tn 2" xfId="25741"/>
    <cellStyle name="tn 3" xfId="26570"/>
    <cellStyle name="Top and Bottom Border" xfId="43794"/>
    <cellStyle name="Top and Bottom Border 2" xfId="48791"/>
    <cellStyle name="Top and Bottom Border 2 10" xfId="40174"/>
    <cellStyle name="Top and Bottom Border 2 10 2" xfId="33783"/>
    <cellStyle name="Top and Bottom Border 2 10 2 2" xfId="9793"/>
    <cellStyle name="Top and Bottom Border 2 10 2 3" xfId="6361"/>
    <cellStyle name="Top and Bottom Border 2 10 3" xfId="52274"/>
    <cellStyle name="Top and Bottom Border 2 10 4" xfId="31442"/>
    <cellStyle name="Top and Bottom Border 2 11" xfId="52006"/>
    <cellStyle name="Top and Bottom Border 2 11 2" xfId="22447"/>
    <cellStyle name="Top and Bottom Border 2 11 2 2" xfId="17378"/>
    <cellStyle name="Top and Bottom Border 2 11 2 3" xfId="38919"/>
    <cellStyle name="Top and Bottom Border 2 11 3" xfId="17234"/>
    <cellStyle name="Top and Bottom Border 2 11 4" xfId="24520"/>
    <cellStyle name="Top and Bottom Border 2 12" xfId="19375"/>
    <cellStyle name="Top and Bottom Border 2 12 2" xfId="51297"/>
    <cellStyle name="Top and Bottom Border 2 12 2 2" xfId="42812"/>
    <cellStyle name="Top and Bottom Border 2 12 2 3" xfId="47539"/>
    <cellStyle name="Top and Bottom Border 2 12 3" xfId="8300"/>
    <cellStyle name="Top and Bottom Border 2 12 4" xfId="7241"/>
    <cellStyle name="Top and Bottom Border 2 13" xfId="32484"/>
    <cellStyle name="Top and Bottom Border 2 13 2" xfId="26089"/>
    <cellStyle name="Top and Bottom Border 2 13 2 2" xfId="30095"/>
    <cellStyle name="Top and Bottom Border 2 13 2 3" xfId="25149"/>
    <cellStyle name="Top and Bottom Border 2 13 3" xfId="15941"/>
    <cellStyle name="Top and Bottom Border 2 13 4" xfId="25698"/>
    <cellStyle name="Top and Bottom Border 2 14" xfId="34759"/>
    <cellStyle name="Top and Bottom Border 2 14 2" xfId="39965"/>
    <cellStyle name="Top and Bottom Border 2 14 2 2" xfId="6537"/>
    <cellStyle name="Top and Bottom Border 2 14 2 3" xfId="44133"/>
    <cellStyle name="Top and Bottom Border 2 14 3" xfId="21531"/>
    <cellStyle name="Top and Bottom Border 2 14 4" xfId="5289"/>
    <cellStyle name="Top and Bottom Border 2 15" xfId="53126"/>
    <cellStyle name="Top and Bottom Border 2 15 2" xfId="13151"/>
    <cellStyle name="Top and Bottom Border 2 15 2 2" xfId="21561"/>
    <cellStyle name="Top and Bottom Border 2 15 2 3" xfId="4666"/>
    <cellStyle name="Top and Bottom Border 2 15 3" xfId="9533"/>
    <cellStyle name="Top and Bottom Border 2 15 4" xfId="11183"/>
    <cellStyle name="Top and Bottom Border 2 16" xfId="34519"/>
    <cellStyle name="Top and Bottom Border 2 16 2" xfId="40925"/>
    <cellStyle name="Top and Bottom Border 2 16 3" xfId="2891"/>
    <cellStyle name="Top and Bottom Border 2 17" xfId="45181"/>
    <cellStyle name="Top and Bottom Border 2 18" xfId="22993"/>
    <cellStyle name="Top and Bottom Border 2 2" xfId="46767"/>
    <cellStyle name="Top and Bottom Border 2 2 2" xfId="8447"/>
    <cellStyle name="Top and Bottom Border 2 2 2 2" xfId="5842"/>
    <cellStyle name="Top and Bottom Border 2 2 2 3" xfId="26159"/>
    <cellStyle name="Top and Bottom Border 2 2 3" xfId="43816"/>
    <cellStyle name="Top and Bottom Border 2 2 4" xfId="31812"/>
    <cellStyle name="Top and Bottom Border 2 3" xfId="6585"/>
    <cellStyle name="Top and Bottom Border 2 3 2" xfId="9498"/>
    <cellStyle name="Top and Bottom Border 2 3 2 2" xfId="34867"/>
    <cellStyle name="Top and Bottom Border 2 3 2 3" xfId="17733"/>
    <cellStyle name="Top and Bottom Border 2 3 3" xfId="22032"/>
    <cellStyle name="Top and Bottom Border 2 3 4" xfId="25905"/>
    <cellStyle name="Top and Bottom Border 2 4" xfId="44084"/>
    <cellStyle name="Top and Bottom Border 2 4 2" xfId="18213"/>
    <cellStyle name="Top and Bottom Border 2 4 2 2" xfId="15110"/>
    <cellStyle name="Top and Bottom Border 2 4 2 3" xfId="7542"/>
    <cellStyle name="Top and Bottom Border 2 4 3" xfId="38411"/>
    <cellStyle name="Top and Bottom Border 2 4 4" xfId="26738"/>
    <cellStyle name="Top and Bottom Border 2 5" xfId="23081"/>
    <cellStyle name="Top and Bottom Border 2 5 2" xfId="48985"/>
    <cellStyle name="Top and Bottom Border 2 5 2 2" xfId="8966"/>
    <cellStyle name="Top and Bottom Border 2 5 2 3" xfId="8830"/>
    <cellStyle name="Top and Bottom Border 2 5 3" xfId="40147"/>
    <cellStyle name="Top and Bottom Border 2 5 4" xfId="27901"/>
    <cellStyle name="Top and Bottom Border 2 6" xfId="25430"/>
    <cellStyle name="Top and Bottom Border 2 6 2" xfId="17491"/>
    <cellStyle name="Top and Bottom Border 2 6 2 2" xfId="11158"/>
    <cellStyle name="Top and Bottom Border 2 6 2 3" xfId="20084"/>
    <cellStyle name="Top and Bottom Border 2 6 3" xfId="31347"/>
    <cellStyle name="Top and Bottom Border 2 6 4" xfId="46907"/>
    <cellStyle name="Top and Bottom Border 2 7" xfId="23456"/>
    <cellStyle name="Top and Bottom Border 2 7 2" xfId="19736"/>
    <cellStyle name="Top and Bottom Border 2 7 2 2" xfId="31695"/>
    <cellStyle name="Top and Bottom Border 2 7 2 3" xfId="15923"/>
    <cellStyle name="Top and Bottom Border 2 7 3" xfId="44765"/>
    <cellStyle name="Top and Bottom Border 2 7 4" xfId="11000"/>
    <cellStyle name="Top and Bottom Border 2 8" xfId="857"/>
    <cellStyle name="Top and Bottom Border 2 8 2" xfId="9205"/>
    <cellStyle name="Top and Bottom Border 2 8 2 2" xfId="19083"/>
    <cellStyle name="Top and Bottom Border 2 8 2 3" xfId="22150"/>
    <cellStyle name="Top and Bottom Border 2 8 3" xfId="47558"/>
    <cellStyle name="Top and Bottom Border 2 8 4" xfId="24421"/>
    <cellStyle name="Top and Bottom Border 2 9" xfId="7421"/>
    <cellStyle name="Top and Bottom Border 2 9 2" xfId="48555"/>
    <cellStyle name="Top and Bottom Border 2 9 2 2" xfId="10248"/>
    <cellStyle name="Top and Bottom Border 2 9 2 3" xfId="27421"/>
    <cellStyle name="Top and Bottom Border 2 9 3" xfId="30306"/>
    <cellStyle name="Top and Bottom Border 2 9 4" xfId="14236"/>
    <cellStyle name="Top and Bottom Border 3" xfId="23126"/>
    <cellStyle name="Top and Bottom Border 3 10" xfId="46751"/>
    <cellStyle name="Top and Bottom Border 3 10 2" xfId="21287"/>
    <cellStyle name="Top and Bottom Border 3 10 2 2" xfId="33021"/>
    <cellStyle name="Top and Bottom Border 3 10 2 3" xfId="46933"/>
    <cellStyle name="Top and Bottom Border 3 10 3" xfId="25697"/>
    <cellStyle name="Top and Bottom Border 3 10 4" xfId="43069"/>
    <cellStyle name="Top and Bottom Border 3 11" xfId="9337"/>
    <cellStyle name="Top and Bottom Border 3 11 2" xfId="19554"/>
    <cellStyle name="Top and Bottom Border 3 11 2 2" xfId="7197"/>
    <cellStyle name="Top and Bottom Border 3 11 2 3" xfId="17967"/>
    <cellStyle name="Top and Bottom Border 3 11 3" xfId="34066"/>
    <cellStyle name="Top and Bottom Border 3 11 4" xfId="35140"/>
    <cellStyle name="Top and Bottom Border 3 12" xfId="51722"/>
    <cellStyle name="Top and Bottom Border 3 12 2" xfId="18362"/>
    <cellStyle name="Top and Bottom Border 3 12 2 2" xfId="25270"/>
    <cellStyle name="Top and Bottom Border 3 12 2 3" xfId="22532"/>
    <cellStyle name="Top and Bottom Border 3 12 3" xfId="34684"/>
    <cellStyle name="Top and Bottom Border 3 12 4" xfId="19965"/>
    <cellStyle name="Top and Bottom Border 3 13" xfId="25287"/>
    <cellStyle name="Top and Bottom Border 3 13 2" xfId="4108"/>
    <cellStyle name="Top and Bottom Border 3 13 2 2" xfId="17519"/>
    <cellStyle name="Top and Bottom Border 3 13 2 3" xfId="12623"/>
    <cellStyle name="Top and Bottom Border 3 13 3" xfId="7050"/>
    <cellStyle name="Top and Bottom Border 3 13 4" xfId="45955"/>
    <cellStyle name="Top and Bottom Border 3 14" xfId="23359"/>
    <cellStyle name="Top and Bottom Border 3 14 2" xfId="52351"/>
    <cellStyle name="Top and Bottom Border 3 14 2 2" xfId="2322"/>
    <cellStyle name="Top and Bottom Border 3 14 2 3" xfId="7514"/>
    <cellStyle name="Top and Bottom Border 3 14 3" xfId="4190"/>
    <cellStyle name="Top and Bottom Border 3 14 4" xfId="34263"/>
    <cellStyle name="Top and Bottom Border 3 15" xfId="33958"/>
    <cellStyle name="Top and Bottom Border 3 15 2" xfId="36619"/>
    <cellStyle name="Top and Bottom Border 3 15 2 2" xfId="37819"/>
    <cellStyle name="Top and Bottom Border 3 15 2 3" xfId="14877"/>
    <cellStyle name="Top and Bottom Border 3 15 3" xfId="38894"/>
    <cellStyle name="Top and Bottom Border 3 15 4" xfId="8526"/>
    <cellStyle name="Top and Bottom Border 3 16" xfId="39682"/>
    <cellStyle name="Top and Bottom Border 3 16 2" xfId="26229"/>
    <cellStyle name="Top and Bottom Border 3 16 2 2" xfId="46417"/>
    <cellStyle name="Top and Bottom Border 3 16 2 3" xfId="28665"/>
    <cellStyle name="Top and Bottom Border 3 16 3" xfId="29208"/>
    <cellStyle name="Top and Bottom Border 3 16 4" xfId="34860"/>
    <cellStyle name="Top and Bottom Border 3 17" xfId="34266"/>
    <cellStyle name="Top and Bottom Border 3 17 2" xfId="47924"/>
    <cellStyle name="Top and Bottom Border 3 17 3" xfId="25020"/>
    <cellStyle name="Top and Bottom Border 3 18" xfId="21109"/>
    <cellStyle name="Top and Bottom Border 3 19" xfId="6117"/>
    <cellStyle name="Top and Bottom Border 3 2" xfId="44267"/>
    <cellStyle name="Top and Bottom Border 3 2 2" xfId="52223"/>
    <cellStyle name="Top and Bottom Border 3 2 2 2" xfId="24923"/>
    <cellStyle name="Top and Bottom Border 3 2 2 3" xfId="29406"/>
    <cellStyle name="Top and Bottom Border 3 2 3" xfId="47111"/>
    <cellStyle name="Top and Bottom Border 3 2 4" xfId="46115"/>
    <cellStyle name="Top and Bottom Border 3 3" xfId="15470"/>
    <cellStyle name="Top and Bottom Border 3 3 2" xfId="30814"/>
    <cellStyle name="Top and Bottom Border 3 3 2 2" xfId="21030"/>
    <cellStyle name="Top and Bottom Border 3 3 2 3" xfId="32940"/>
    <cellStyle name="Top and Bottom Border 3 3 3" xfId="29176"/>
    <cellStyle name="Top and Bottom Border 3 3 4" xfId="34624"/>
    <cellStyle name="Top and Bottom Border 3 4" xfId="8350"/>
    <cellStyle name="Top and Bottom Border 3 4 2" xfId="960"/>
    <cellStyle name="Top and Bottom Border 3 4 2 2" xfId="24987"/>
    <cellStyle name="Top and Bottom Border 3 4 2 3" xfId="10985"/>
    <cellStyle name="Top and Bottom Border 3 4 3" xfId="40476"/>
    <cellStyle name="Top and Bottom Border 3 4 4" xfId="25716"/>
    <cellStyle name="Top and Bottom Border 3 5" xfId="14858"/>
    <cellStyle name="Top and Bottom Border 3 5 2" xfId="10546"/>
    <cellStyle name="Top and Bottom Border 3 5 2 2" xfId="27616"/>
    <cellStyle name="Top and Bottom Border 3 5 2 3" xfId="1778"/>
    <cellStyle name="Top and Bottom Border 3 5 3" xfId="45767"/>
    <cellStyle name="Top and Bottom Border 3 5 4" xfId="25262"/>
    <cellStyle name="Top and Bottom Border 3 6" xfId="6158"/>
    <cellStyle name="Top and Bottom Border 3 6 2" xfId="24610"/>
    <cellStyle name="Top and Bottom Border 3 6 2 2" xfId="4397"/>
    <cellStyle name="Top and Bottom Border 3 6 2 3" xfId="20833"/>
    <cellStyle name="Top and Bottom Border 3 6 3" xfId="13175"/>
    <cellStyle name="Top and Bottom Border 3 6 4" xfId="16401"/>
    <cellStyle name="Top and Bottom Border 3 7" xfId="51438"/>
    <cellStyle name="Top and Bottom Border 3 7 2" xfId="31088"/>
    <cellStyle name="Top and Bottom Border 3 7 2 2" xfId="6497"/>
    <cellStyle name="Top and Bottom Border 3 7 2 3" xfId="39620"/>
    <cellStyle name="Top and Bottom Border 3 7 3" xfId="49918"/>
    <cellStyle name="Top and Bottom Border 3 7 4" xfId="9769"/>
    <cellStyle name="Top and Bottom Border 3 8" xfId="10284"/>
    <cellStyle name="Top and Bottom Border 3 8 2" xfId="7066"/>
    <cellStyle name="Top and Bottom Border 3 8 2 2" xfId="30830"/>
    <cellStyle name="Top and Bottom Border 3 8 2 3" xfId="20206"/>
    <cellStyle name="Top and Bottom Border 3 8 3" xfId="52266"/>
    <cellStyle name="Top and Bottom Border 3 8 4" xfId="19899"/>
    <cellStyle name="Top and Bottom Border 3 9" xfId="32803"/>
    <cellStyle name="Top and Bottom Border 3 9 2" xfId="46060"/>
    <cellStyle name="Top and Bottom Border 3 9 2 2" xfId="39902"/>
    <cellStyle name="Top and Bottom Border 3 9 2 3" xfId="4219"/>
    <cellStyle name="Top and Bottom Border 3 9 3" xfId="995"/>
    <cellStyle name="Top and Bottom Border 3 9 4" xfId="18580"/>
    <cellStyle name="Top and Bottom Border 4" xfId="4090"/>
    <cellStyle name="Top and Bottom Border 4 2" xfId="40962"/>
    <cellStyle name="Top and Bottom Border 4 3" xfId="1551"/>
    <cellStyle name="Top and Bottom Border 5" xfId="5532"/>
    <cellStyle name="Top and Bottom Border 6" xfId="35455"/>
    <cellStyle name="Top and Bottom Border_Penasquito - Sulphide" xfId="26530"/>
    <cellStyle name="Top Border" xfId="23705"/>
    <cellStyle name="Top Border 2" xfId="1097"/>
    <cellStyle name="Top Border 2 10" xfId="48050"/>
    <cellStyle name="Top Border 2 10 2" xfId="53220"/>
    <cellStyle name="Top Border 2 10 2 2" xfId="27204"/>
    <cellStyle name="Top Border 2 10 2 3" xfId="31170"/>
    <cellStyle name="Top Border 2 10 3" xfId="24614"/>
    <cellStyle name="Top Border 2 10 4" xfId="25923"/>
    <cellStyle name="Top Border 2 11" xfId="29282"/>
    <cellStyle name="Top Border 2 11 2" xfId="48665"/>
    <cellStyle name="Top Border 2 11 2 2" xfId="18879"/>
    <cellStyle name="Top Border 2 11 2 3" xfId="34051"/>
    <cellStyle name="Top Border 2 11 3" xfId="18513"/>
    <cellStyle name="Top Border 2 11 4" xfId="8408"/>
    <cellStyle name="Top Border 2 12" xfId="21558"/>
    <cellStyle name="Top Border 2 12 2" xfId="46299"/>
    <cellStyle name="Top Border 2 12 2 2" xfId="38223"/>
    <cellStyle name="Top Border 2 12 2 3" xfId="22181"/>
    <cellStyle name="Top Border 2 12 3" xfId="16186"/>
    <cellStyle name="Top Border 2 12 4" xfId="45848"/>
    <cellStyle name="Top Border 2 13" xfId="52365"/>
    <cellStyle name="Top Border 2 13 2" xfId="17782"/>
    <cellStyle name="Top Border 2 13 2 2" xfId="18736"/>
    <cellStyle name="Top Border 2 13 2 3" xfId="20020"/>
    <cellStyle name="Top Border 2 13 3" xfId="39162"/>
    <cellStyle name="Top Border 2 13 4" xfId="9272"/>
    <cellStyle name="Top Border 2 14" xfId="7602"/>
    <cellStyle name="Top Border 2 14 2" xfId="21492"/>
    <cellStyle name="Top Border 2 14 3" xfId="42842"/>
    <cellStyle name="Top Border 2 15" xfId="25982"/>
    <cellStyle name="Top Border 2 16" xfId="32680"/>
    <cellStyle name="Top Border 2 2" xfId="224"/>
    <cellStyle name="Top Border 2 2 2" xfId="40554"/>
    <cellStyle name="Top Border 2 2 2 2" xfId="51006"/>
    <cellStyle name="Top Border 2 2 2 3" xfId="28306"/>
    <cellStyle name="Top Border 2 2 3" xfId="42912"/>
    <cellStyle name="Top Border 2 2 4" xfId="40613"/>
    <cellStyle name="Top Border 2 3" xfId="42849"/>
    <cellStyle name="Top Border 2 3 2" xfId="26382"/>
    <cellStyle name="Top Border 2 3 2 2" xfId="52363"/>
    <cellStyle name="Top Border 2 3 2 3" xfId="6953"/>
    <cellStyle name="Top Border 2 3 3" xfId="39123"/>
    <cellStyle name="Top Border 2 3 4" xfId="38614"/>
    <cellStyle name="Top Border 2 4" xfId="34713"/>
    <cellStyle name="Top Border 2 4 2" xfId="15655"/>
    <cellStyle name="Top Border 2 4 2 2" xfId="17310"/>
    <cellStyle name="Top Border 2 4 2 3" xfId="44262"/>
    <cellStyle name="Top Border 2 4 3" xfId="31247"/>
    <cellStyle name="Top Border 2 4 4" xfId="39444"/>
    <cellStyle name="Top Border 2 5" xfId="35415"/>
    <cellStyle name="Top Border 2 5 2" xfId="2518"/>
    <cellStyle name="Top Border 2 5 2 2" xfId="41061"/>
    <cellStyle name="Top Border 2 5 2 3" xfId="51635"/>
    <cellStyle name="Top Border 2 5 3" xfId="10066"/>
    <cellStyle name="Top Border 2 5 4" xfId="13092"/>
    <cellStyle name="Top Border 2 6" xfId="22205"/>
    <cellStyle name="Top Border 2 6 2" xfId="33323"/>
    <cellStyle name="Top Border 2 6 2 2" xfId="5947"/>
    <cellStyle name="Top Border 2 6 2 3" xfId="18865"/>
    <cellStyle name="Top Border 2 6 3" xfId="1983"/>
    <cellStyle name="Top Border 2 6 4" xfId="27715"/>
    <cellStyle name="Top Border 2 7" xfId="9412"/>
    <cellStyle name="Top Border 2 7 2" xfId="52080"/>
    <cellStyle name="Top Border 2 7 2 2" xfId="14263"/>
    <cellStyle name="Top Border 2 7 2 3" xfId="48495"/>
    <cellStyle name="Top Border 2 7 3" xfId="3627"/>
    <cellStyle name="Top Border 2 7 4" xfId="24796"/>
    <cellStyle name="Top Border 2 8" xfId="12572"/>
    <cellStyle name="Top Border 2 8 2" xfId="49730"/>
    <cellStyle name="Top Border 2 8 2 2" xfId="47089"/>
    <cellStyle name="Top Border 2 8 2 3" xfId="22177"/>
    <cellStyle name="Top Border 2 8 3" xfId="46774"/>
    <cellStyle name="Top Border 2 8 4" xfId="20333"/>
    <cellStyle name="Top Border 2 9" xfId="37537"/>
    <cellStyle name="Top Border 2 9 2" xfId="35831"/>
    <cellStyle name="Top Border 2 9 2 2" xfId="3940"/>
    <cellStyle name="Top Border 2 9 2 3" xfId="9295"/>
    <cellStyle name="Top Border 2 9 3" xfId="26611"/>
    <cellStyle name="Top Border 2 9 4" xfId="42568"/>
    <cellStyle name="Top Border 3" xfId="30992"/>
    <cellStyle name="Top Border 3 10" xfId="17453"/>
    <cellStyle name="Top Border 3 10 2" xfId="48820"/>
    <cellStyle name="Top Border 3 10 2 2" xfId="13484"/>
    <cellStyle name="Top Border 3 10 2 3" xfId="333"/>
    <cellStyle name="Top Border 3 10 3" xfId="51464"/>
    <cellStyle name="Top Border 3 10 4" xfId="36468"/>
    <cellStyle name="Top Border 3 11" xfId="44732"/>
    <cellStyle name="Top Border 3 11 2" xfId="1928"/>
    <cellStyle name="Top Border 3 11 2 2" xfId="8831"/>
    <cellStyle name="Top Border 3 11 2 3" xfId="4404"/>
    <cellStyle name="Top Border 3 11 3" xfId="25259"/>
    <cellStyle name="Top Border 3 11 4" xfId="37592"/>
    <cellStyle name="Top Border 3 12" xfId="49393"/>
    <cellStyle name="Top Border 3 12 2" xfId="47412"/>
    <cellStyle name="Top Border 3 12 2 2" xfId="37767"/>
    <cellStyle name="Top Border 3 12 2 3" xfId="20616"/>
    <cellStyle name="Top Border 3 12 3" xfId="11239"/>
    <cellStyle name="Top Border 3 12 4" xfId="46469"/>
    <cellStyle name="Top Border 3 13" xfId="47708"/>
    <cellStyle name="Top Border 3 13 2" xfId="33060"/>
    <cellStyle name="Top Border 3 13 2 2" xfId="5826"/>
    <cellStyle name="Top Border 3 13 2 3" xfId="29625"/>
    <cellStyle name="Top Border 3 13 3" xfId="1372"/>
    <cellStyle name="Top Border 3 13 4" xfId="15360"/>
    <cellStyle name="Top Border 3 14" xfId="23300"/>
    <cellStyle name="Top Border 3 14 2" xfId="29319"/>
    <cellStyle name="Top Border 3 14 2 2" xfId="6072"/>
    <cellStyle name="Top Border 3 14 2 3" xfId="10551"/>
    <cellStyle name="Top Border 3 14 3" xfId="40082"/>
    <cellStyle name="Top Border 3 14 4" xfId="40853"/>
    <cellStyle name="Top Border 3 15" xfId="2366"/>
    <cellStyle name="Top Border 3 15 2" xfId="51368"/>
    <cellStyle name="Top Border 3 15 2 2" xfId="37644"/>
    <cellStyle name="Top Border 3 15 2 3" xfId="5266"/>
    <cellStyle name="Top Border 3 15 3" xfId="24489"/>
    <cellStyle name="Top Border 3 15 4" xfId="27426"/>
    <cellStyle name="Top Border 3 16" xfId="47587"/>
    <cellStyle name="Top Border 3 16 2" xfId="46403"/>
    <cellStyle name="Top Border 3 16 2 2" xfId="11566"/>
    <cellStyle name="Top Border 3 16 2 3" xfId="3246"/>
    <cellStyle name="Top Border 3 16 3" xfId="7719"/>
    <cellStyle name="Top Border 3 16 4" xfId="50655"/>
    <cellStyle name="Top Border 3 17" xfId="41337"/>
    <cellStyle name="Top Border 3 17 2" xfId="52383"/>
    <cellStyle name="Top Border 3 17 2 2" xfId="40811"/>
    <cellStyle name="Top Border 3 17 2 3" xfId="44862"/>
    <cellStyle name="Top Border 3 17 3" xfId="6502"/>
    <cellStyle name="Top Border 3 17 4" xfId="44433"/>
    <cellStyle name="Top Border 3 18" xfId="27232"/>
    <cellStyle name="Top Border 3 18 2" xfId="29881"/>
    <cellStyle name="Top Border 3 18 2 2" xfId="17337"/>
    <cellStyle name="Top Border 3 18 2 3" xfId="49449"/>
    <cellStyle name="Top Border 3 18 3" xfId="13101"/>
    <cellStyle name="Top Border 3 18 4" xfId="3666"/>
    <cellStyle name="Top Border 3 19" xfId="2633"/>
    <cellStyle name="Top Border 3 19 2" xfId="19160"/>
    <cellStyle name="Top Border 3 19 2 2" xfId="26484"/>
    <cellStyle name="Top Border 3 19 2 3" xfId="52935"/>
    <cellStyle name="Top Border 3 19 3" xfId="23085"/>
    <cellStyle name="Top Border 3 19 4" xfId="4130"/>
    <cellStyle name="Top Border 3 2" xfId="9340"/>
    <cellStyle name="Top Border 3 2 2" xfId="41721"/>
    <cellStyle name="Top Border 3 2 2 2" xfId="37169"/>
    <cellStyle name="Top Border 3 2 2 3" xfId="47692"/>
    <cellStyle name="Top Border 3 2 3" xfId="25300"/>
    <cellStyle name="Top Border 3 2 4" xfId="14217"/>
    <cellStyle name="Top Border 3 20" xfId="4110"/>
    <cellStyle name="Top Border 3 20 2" xfId="7267"/>
    <cellStyle name="Top Border 3 20 2 2" xfId="7426"/>
    <cellStyle name="Top Border 3 20 2 3" xfId="44288"/>
    <cellStyle name="Top Border 3 20 3" xfId="19250"/>
    <cellStyle name="Top Border 3 20 4" xfId="787"/>
    <cellStyle name="Top Border 3 21" xfId="41300"/>
    <cellStyle name="Top Border 3 21 2" xfId="5211"/>
    <cellStyle name="Top Border 3 21 3" xfId="43133"/>
    <cellStyle name="Top Border 3 22" xfId="35995"/>
    <cellStyle name="Top Border 3 23" xfId="4225"/>
    <cellStyle name="Top Border 3 3" xfId="10530"/>
    <cellStyle name="Top Border 3 3 2" xfId="37707"/>
    <cellStyle name="Top Border 3 3 2 2" xfId="9031"/>
    <cellStyle name="Top Border 3 3 2 3" xfId="47595"/>
    <cellStyle name="Top Border 3 3 3" xfId="25642"/>
    <cellStyle name="Top Border 3 3 4" xfId="7875"/>
    <cellStyle name="Top Border 3 4" xfId="5378"/>
    <cellStyle name="Top Border 3 4 2" xfId="22553"/>
    <cellStyle name="Top Border 3 4 2 2" xfId="6031"/>
    <cellStyle name="Top Border 3 4 2 3" xfId="21691"/>
    <cellStyle name="Top Border 3 4 3" xfId="34271"/>
    <cellStyle name="Top Border 3 4 4" xfId="30034"/>
    <cellStyle name="Top Border 3 5" xfId="8156"/>
    <cellStyle name="Top Border 3 5 2" xfId="52265"/>
    <cellStyle name="Top Border 3 5 2 2" xfId="21221"/>
    <cellStyle name="Top Border 3 5 2 3" xfId="25683"/>
    <cellStyle name="Top Border 3 5 3" xfId="49059"/>
    <cellStyle name="Top Border 3 5 4" xfId="47254"/>
    <cellStyle name="Top Border 3 6" xfId="42163"/>
    <cellStyle name="Top Border 3 6 2" xfId="35432"/>
    <cellStyle name="Top Border 3 6 2 2" xfId="41083"/>
    <cellStyle name="Top Border 3 6 2 3" xfId="4436"/>
    <cellStyle name="Top Border 3 6 3" xfId="11488"/>
    <cellStyle name="Top Border 3 6 4" xfId="29404"/>
    <cellStyle name="Top Border 3 7" xfId="9524"/>
    <cellStyle name="Top Border 3 7 2" xfId="26028"/>
    <cellStyle name="Top Border 3 7 2 2" xfId="47719"/>
    <cellStyle name="Top Border 3 7 2 3" xfId="38964"/>
    <cellStyle name="Top Border 3 7 3" xfId="37560"/>
    <cellStyle name="Top Border 3 7 4" xfId="11888"/>
    <cellStyle name="Top Border 3 8" xfId="47831"/>
    <cellStyle name="Top Border 3 8 2" xfId="12535"/>
    <cellStyle name="Top Border 3 8 2 2" xfId="2830"/>
    <cellStyle name="Top Border 3 8 2 3" xfId="26169"/>
    <cellStyle name="Top Border 3 8 3" xfId="37837"/>
    <cellStyle name="Top Border 3 8 4" xfId="9306"/>
    <cellStyle name="Top Border 3 9" xfId="2357"/>
    <cellStyle name="Top Border 3 9 2" xfId="30550"/>
    <cellStyle name="Top Border 3 9 2 2" xfId="31419"/>
    <cellStyle name="Top Border 3 9 2 3" xfId="3002"/>
    <cellStyle name="Top Border 3 9 3" xfId="9093"/>
    <cellStyle name="Top Border 3 9 4" xfId="22999"/>
    <cellStyle name="Top Border 4" xfId="31496"/>
    <cellStyle name="Top Border 4 2" xfId="46542"/>
    <cellStyle name="Top Border 4 3" xfId="37773"/>
    <cellStyle name="Top Border 5" xfId="52811"/>
    <cellStyle name="Top Border 5 2" xfId="33169"/>
    <cellStyle name="Top Border 5 3" xfId="47822"/>
    <cellStyle name="Top Border 6" xfId="44070"/>
    <cellStyle name="Top Border 6 2" xfId="50154"/>
    <cellStyle name="Top Border 6 3" xfId="40144"/>
    <cellStyle name="Top Border 7" xfId="33886"/>
    <cellStyle name="Top Border 8" xfId="53279"/>
    <cellStyle name="Top Border_Cash Cost Real vrs. Budget" xfId="1673"/>
    <cellStyle name="Top Column Head" xfId="32913"/>
    <cellStyle name="Top Column Head 2" xfId="38759"/>
    <cellStyle name="Top Column Head 2 2" xfId="52132"/>
    <cellStyle name="Top Column Head 2 3" xfId="15223"/>
    <cellStyle name="Top Column Head 3" xfId="4857"/>
    <cellStyle name="Top Column Head 3 2" xfId="12834"/>
    <cellStyle name="Top Column Head 3 3" xfId="12355"/>
    <cellStyle name="Top Column Head 4" xfId="21177"/>
    <cellStyle name="Top Column Head 4 2" xfId="30450"/>
    <cellStyle name="Top Column Head 4 3" xfId="3764"/>
    <cellStyle name="Top Column Head 5" xfId="36108"/>
    <cellStyle name="Top Column Head 6" xfId="50361"/>
    <cellStyle name="Top Column Head_Marlin" xfId="43188"/>
    <cellStyle name="Top Edge" xfId="7193"/>
    <cellStyle name="Top Row" xfId="46640"/>
    <cellStyle name="Top Row 2" xfId="44991"/>
    <cellStyle name="Top Row 2 2" xfId="14596"/>
    <cellStyle name="Top Row 2 3" xfId="37836"/>
    <cellStyle name="Top Row 3" xfId="26051"/>
    <cellStyle name="Top Row 3 2" xfId="26264"/>
    <cellStyle name="Top Row 4" xfId="27187"/>
    <cellStyle name="Top Row 5" xfId="18241"/>
    <cellStyle name="TopCaption" xfId="25096"/>
    <cellStyle name="Total 10" xfId="17020"/>
    <cellStyle name="Total 10 2" xfId="48390"/>
    <cellStyle name="Total 10 2 2" xfId="37280"/>
    <cellStyle name="Total 10 2 3" xfId="14180"/>
    <cellStyle name="Total 10 2 4" xfId="43251"/>
    <cellStyle name="Total 10 3" xfId="45647"/>
    <cellStyle name="Total 10 3 2" xfId="37477"/>
    <cellStyle name="Total 10 3 3" xfId="16560"/>
    <cellStyle name="Total 10 3 4" xfId="22209"/>
    <cellStyle name="Total 10 4" xfId="9444"/>
    <cellStyle name="Total 10 5" xfId="31414"/>
    <cellStyle name="Total 10 6" xfId="41969"/>
    <cellStyle name="Total 10_Cash Cost Real vrs. Budget" xfId="22942"/>
    <cellStyle name="Total 11" xfId="27958"/>
    <cellStyle name="Total 11 2" xfId="51708"/>
    <cellStyle name="Total 11 2 2" xfId="34141"/>
    <cellStyle name="Total 11 2 3" xfId="4786"/>
    <cellStyle name="Total 11 2 4" xfId="37203"/>
    <cellStyle name="Total 11 3" xfId="5672"/>
    <cellStyle name="Total 11 3 2" xfId="16411"/>
    <cellStyle name="Total 11 3 3" xfId="13728"/>
    <cellStyle name="Total 11 4" xfId="21337"/>
    <cellStyle name="Total 11 5" xfId="15810"/>
    <cellStyle name="Total 11 6" xfId="8332"/>
    <cellStyle name="Total 11 7" xfId="2313"/>
    <cellStyle name="Total 11_Cash Cost Real vrs. Budget" xfId="22988"/>
    <cellStyle name="Total 12" xfId="45581"/>
    <cellStyle name="Total 12 2" xfId="6520"/>
    <cellStyle name="Total 12 2 2" xfId="51337"/>
    <cellStyle name="Total 12 2 3" xfId="23552"/>
    <cellStyle name="Total 12 3" xfId="45660"/>
    <cellStyle name="Total 12 3 2" xfId="4980"/>
    <cellStyle name="Total 12 3 3" xfId="22875"/>
    <cellStyle name="Total 12 4" xfId="33059"/>
    <cellStyle name="Total 12 5" xfId="17588"/>
    <cellStyle name="Total 12 6" xfId="6882"/>
    <cellStyle name="Total 12 7" xfId="10538"/>
    <cellStyle name="Total 12_Cash Cost Real vrs. Budget" xfId="48831"/>
    <cellStyle name="Total 13" xfId="39991"/>
    <cellStyle name="Total 13 2" xfId="24765"/>
    <cellStyle name="Total 13 2 2" xfId="41142"/>
    <cellStyle name="Total 13 2 3" xfId="26387"/>
    <cellStyle name="Total 13 3" xfId="6951"/>
    <cellStyle name="Total 13 3 2" xfId="15874"/>
    <cellStyle name="Total 13 3 3" xfId="15819"/>
    <cellStyle name="Total 13 4" xfId="14787"/>
    <cellStyle name="Total 13 5" xfId="30351"/>
    <cellStyle name="Total 13 6" xfId="16509"/>
    <cellStyle name="Total 13_Cash Cost Real vrs. Budget" xfId="51100"/>
    <cellStyle name="Total 14" xfId="37937"/>
    <cellStyle name="Total 14 2" xfId="48131"/>
    <cellStyle name="Total 14 2 2" xfId="40040"/>
    <cellStyle name="Total 14 2 3" xfId="19354"/>
    <cellStyle name="Total 14 3" xfId="37939"/>
    <cellStyle name="Total 14 3 2" xfId="35658"/>
    <cellStyle name="Total 14 3 3" xfId="49497"/>
    <cellStyle name="Total 14 4" xfId="7004"/>
    <cellStyle name="Total 14 5" xfId="529"/>
    <cellStyle name="Total 14 6" xfId="18706"/>
    <cellStyle name="Total 14_Cash Cost Real vrs. Budget" xfId="40377"/>
    <cellStyle name="Total 15" xfId="37519"/>
    <cellStyle name="Total 15 2" xfId="37635"/>
    <cellStyle name="Total 15 2 2" xfId="30452"/>
    <cellStyle name="Total 15 2 3" xfId="18632"/>
    <cellStyle name="Total 15 3" xfId="4071"/>
    <cellStyle name="Total 15 3 2" xfId="33693"/>
    <cellStyle name="Total 15 3 3" xfId="32372"/>
    <cellStyle name="Total 15 4" xfId="27526"/>
    <cellStyle name="Total 15 5" xfId="30396"/>
    <cellStyle name="Total 15 6" xfId="33084"/>
    <cellStyle name="Total 15_Cash Cost Real vrs. Budget" xfId="29849"/>
    <cellStyle name="Total 16" xfId="35776"/>
    <cellStyle name="Total 16 2" xfId="49755"/>
    <cellStyle name="Total 16 2 2" xfId="28865"/>
    <cellStyle name="Total 16 2 3" xfId="7457"/>
    <cellStyle name="Total 16 3" xfId="52477"/>
    <cellStyle name="Total 16 3 2" xfId="1418"/>
    <cellStyle name="Total 16 3 3" xfId="21478"/>
    <cellStyle name="Total 16 4" xfId="41979"/>
    <cellStyle name="Total 16 5" xfId="21011"/>
    <cellStyle name="Total 16 6" xfId="52517"/>
    <cellStyle name="Total 16_Cash Cost Real vrs. Budget" xfId="29115"/>
    <cellStyle name="Total 17" xfId="47219"/>
    <cellStyle name="Total 17 2" xfId="36337"/>
    <cellStyle name="Total 17 2 2" xfId="29485"/>
    <cellStyle name="Total 17 2 3" xfId="45292"/>
    <cellStyle name="Total 17 3" xfId="19756"/>
    <cellStyle name="Total 17 3 2" xfId="23129"/>
    <cellStyle name="Total 17 3 3" xfId="41660"/>
    <cellStyle name="Total 17 4" xfId="15108"/>
    <cellStyle name="Total 17 5" xfId="47130"/>
    <cellStyle name="Total 17 6" xfId="27613"/>
    <cellStyle name="Total 17_Cash Cost Real vrs. Budget" xfId="20653"/>
    <cellStyle name="Total 18" xfId="31594"/>
    <cellStyle name="Total 18 2" xfId="5779"/>
    <cellStyle name="Total 18 2 2" xfId="6250"/>
    <cellStyle name="Total 18 2 3" xfId="17391"/>
    <cellStyle name="Total 18 3" xfId="48726"/>
    <cellStyle name="Total 18 3 2" xfId="52642"/>
    <cellStyle name="Total 18 3 3" xfId="29202"/>
    <cellStyle name="Total 18 4" xfId="29557"/>
    <cellStyle name="Total 18 5" xfId="2941"/>
    <cellStyle name="Total 18 6" xfId="43255"/>
    <cellStyle name="Total 18_Cash Cost Real vrs. Budget" xfId="32260"/>
    <cellStyle name="Total 19" xfId="37776"/>
    <cellStyle name="Total 19 2" xfId="717"/>
    <cellStyle name="Total 19 3" xfId="35338"/>
    <cellStyle name="Total 19 4" xfId="25932"/>
    <cellStyle name="Total 2" xfId="9603"/>
    <cellStyle name="Total 2 10" xfId="53310"/>
    <cellStyle name="Total 2 10 10" xfId="9882"/>
    <cellStyle name="Total 2 10 10 2" xfId="46691"/>
    <cellStyle name="Total 2 10 11" xfId="11864"/>
    <cellStyle name="Total 2 10 11 2" xfId="21250"/>
    <cellStyle name="Total 2 10 12" xfId="31993"/>
    <cellStyle name="Total 2 10 12 2" xfId="2624"/>
    <cellStyle name="Total 2 10 13" xfId="15462"/>
    <cellStyle name="Total 2 10 13 2" xfId="8098"/>
    <cellStyle name="Total 2 10 14" xfId="32570"/>
    <cellStyle name="Total 2 10 14 2" xfId="30449"/>
    <cellStyle name="Total 2 10 15" xfId="44814"/>
    <cellStyle name="Total 2 10 15 2" xfId="3874"/>
    <cellStyle name="Total 2 10 16" xfId="38832"/>
    <cellStyle name="Total 2 10 16 2" xfId="45521"/>
    <cellStyle name="Total 2 10 17" xfId="40281"/>
    <cellStyle name="Total 2 10 17 2" xfId="51735"/>
    <cellStyle name="Total 2 10 18" xfId="3956"/>
    <cellStyle name="Total 2 10 18 2" xfId="38887"/>
    <cellStyle name="Total 2 10 19" xfId="25113"/>
    <cellStyle name="Total 2 10 19 2" xfId="36913"/>
    <cellStyle name="Total 2 10 2" xfId="33728"/>
    <cellStyle name="Total 2 10 2 2" xfId="7841"/>
    <cellStyle name="Total 2 10 20" xfId="25604"/>
    <cellStyle name="Total 2 10 20 2" xfId="51734"/>
    <cellStyle name="Total 2 10 21" xfId="24825"/>
    <cellStyle name="Total 2 10 21 2" xfId="41918"/>
    <cellStyle name="Total 2 10 22" xfId="37753"/>
    <cellStyle name="Total 2 10 22 2" xfId="12495"/>
    <cellStyle name="Total 2 10 23" xfId="48094"/>
    <cellStyle name="Total 2 10 23 2" xfId="39858"/>
    <cellStyle name="Total 2 10 24" xfId="46205"/>
    <cellStyle name="Total 2 10 24 2" xfId="30745"/>
    <cellStyle name="Total 2 10 25" xfId="41569"/>
    <cellStyle name="Total 2 10 25 2" xfId="53351"/>
    <cellStyle name="Total 2 10 26" xfId="36678"/>
    <cellStyle name="Total 2 10 26 2" xfId="37770"/>
    <cellStyle name="Total 2 10 27" xfId="21953"/>
    <cellStyle name="Total 2 10 27 2" xfId="52523"/>
    <cellStyle name="Total 2 10 28" xfId="44791"/>
    <cellStyle name="Total 2 10 28 2" xfId="45309"/>
    <cellStyle name="Total 2 10 29" xfId="17606"/>
    <cellStyle name="Total 2 10 29 2" xfId="4856"/>
    <cellStyle name="Total 2 10 3" xfId="40671"/>
    <cellStyle name="Total 2 10 3 2" xfId="20346"/>
    <cellStyle name="Total 2 10 30" xfId="7482"/>
    <cellStyle name="Total 2 10 4" xfId="15124"/>
    <cellStyle name="Total 2 10 4 2" xfId="42463"/>
    <cellStyle name="Total 2 10 5" xfId="47723"/>
    <cellStyle name="Total 2 10 5 2" xfId="39824"/>
    <cellStyle name="Total 2 10 6" xfId="3504"/>
    <cellStyle name="Total 2 10 6 2" xfId="20159"/>
    <cellStyle name="Total 2 10 7" xfId="22803"/>
    <cellStyle name="Total 2 10 7 2" xfId="44611"/>
    <cellStyle name="Total 2 10 8" xfId="13731"/>
    <cellStyle name="Total 2 10 8 2" xfId="35115"/>
    <cellStyle name="Total 2 10 9" xfId="33102"/>
    <cellStyle name="Total 2 10 9 2" xfId="1050"/>
    <cellStyle name="Total 2 11" xfId="17046"/>
    <cellStyle name="Total 2 11 2" xfId="14749"/>
    <cellStyle name="Total 2 11 3" xfId="34444"/>
    <cellStyle name="Total 2 11 4" xfId="47775"/>
    <cellStyle name="Total 2 12" xfId="3237"/>
    <cellStyle name="Total 2 12 2" xfId="19096"/>
    <cellStyle name="Total 2 12 3" xfId="12923"/>
    <cellStyle name="Total 2 12 4" xfId="19941"/>
    <cellStyle name="Total 2 13" xfId="31457"/>
    <cellStyle name="Total 2 13 2" xfId="19007"/>
    <cellStyle name="Total 2 13 3" xfId="33714"/>
    <cellStyle name="Total 2 13 4" xfId="32828"/>
    <cellStyle name="Total 2 14" xfId="5115"/>
    <cellStyle name="Total 2 14 2" xfId="25996"/>
    <cellStyle name="Total 2 14 3" xfId="28646"/>
    <cellStyle name="Total 2 14 4" xfId="50161"/>
    <cellStyle name="Total 2 15" xfId="46386"/>
    <cellStyle name="Total 2 15 2" xfId="4163"/>
    <cellStyle name="Total 2 15 3" xfId="34536"/>
    <cellStyle name="Total 2 15 4" xfId="7798"/>
    <cellStyle name="Total 2 16" xfId="20943"/>
    <cellStyle name="Total 2 16 2" xfId="32087"/>
    <cellStyle name="Total 2 16 3" xfId="46706"/>
    <cellStyle name="Total 2 16 4" xfId="37039"/>
    <cellStyle name="Total 2 17" xfId="37895"/>
    <cellStyle name="Total 2 17 2" xfId="9425"/>
    <cellStyle name="Total 2 17 3" xfId="32402"/>
    <cellStyle name="Total 2 17 4" xfId="33187"/>
    <cellStyle name="Total 2 18" xfId="50968"/>
    <cellStyle name="Total 2 18 2" xfId="46046"/>
    <cellStyle name="Total 2 18 3" xfId="35263"/>
    <cellStyle name="Total 2 18 4" xfId="16999"/>
    <cellStyle name="Total 2 19" xfId="16098"/>
    <cellStyle name="Total 2 19 2" xfId="27609"/>
    <cellStyle name="Total 2 2" xfId="41598"/>
    <cellStyle name="Total 2 2 10" xfId="44036"/>
    <cellStyle name="Total 2 2 10 2" xfId="19095"/>
    <cellStyle name="Total 2 2 11" xfId="34668"/>
    <cellStyle name="Total 2 2 11 2" xfId="32446"/>
    <cellStyle name="Total 2 2 12" xfId="47879"/>
    <cellStyle name="Total 2 2 12 2" xfId="15204"/>
    <cellStyle name="Total 2 2 13" xfId="20315"/>
    <cellStyle name="Total 2 2 13 2" xfId="32131"/>
    <cellStyle name="Total 2 2 14" xfId="36305"/>
    <cellStyle name="Total 2 2 14 2" xfId="49208"/>
    <cellStyle name="Total 2 2 15" xfId="49763"/>
    <cellStyle name="Total 2 2 15 2" xfId="49135"/>
    <cellStyle name="Total 2 2 16" xfId="36877"/>
    <cellStyle name="Total 2 2 16 2" xfId="3978"/>
    <cellStyle name="Total 2 2 17" xfId="3059"/>
    <cellStyle name="Total 2 2 17 2" xfId="36737"/>
    <cellStyle name="Total 2 2 18" xfId="33846"/>
    <cellStyle name="Total 2 2 18 2" xfId="52083"/>
    <cellStyle name="Total 2 2 19" xfId="4115"/>
    <cellStyle name="Total 2 2 19 2" xfId="23497"/>
    <cellStyle name="Total 2 2 2" xfId="42978"/>
    <cellStyle name="Total 2 2 2 10" xfId="10792"/>
    <cellStyle name="Total 2 2 2 10 2" xfId="47891"/>
    <cellStyle name="Total 2 2 2 11" xfId="22390"/>
    <cellStyle name="Total 2 2 2 11 2" xfId="17041"/>
    <cellStyle name="Total 2 2 2 12" xfId="18690"/>
    <cellStyle name="Total 2 2 2 12 2" xfId="22417"/>
    <cellStyle name="Total 2 2 2 13" xfId="2021"/>
    <cellStyle name="Total 2 2 2 13 2" xfId="30326"/>
    <cellStyle name="Total 2 2 2 14" xfId="3033"/>
    <cellStyle name="Total 2 2 2 14 2" xfId="23310"/>
    <cellStyle name="Total 2 2 2 15" xfId="33041"/>
    <cellStyle name="Total 2 2 2 15 2" xfId="37703"/>
    <cellStyle name="Total 2 2 2 16" xfId="27102"/>
    <cellStyle name="Total 2 2 2 16 2" xfId="15582"/>
    <cellStyle name="Total 2 2 2 17" xfId="23932"/>
    <cellStyle name="Total 2 2 2 17 2" xfId="35770"/>
    <cellStyle name="Total 2 2 2 18" xfId="45293"/>
    <cellStyle name="Total 2 2 2 18 2" xfId="6708"/>
    <cellStyle name="Total 2 2 2 19" xfId="13756"/>
    <cellStyle name="Total 2 2 2 19 2" xfId="49134"/>
    <cellStyle name="Total 2 2 2 2" xfId="38862"/>
    <cellStyle name="Total 2 2 2 2 10" xfId="29356"/>
    <cellStyle name="Total 2 2 2 2 10 2" xfId="21524"/>
    <cellStyle name="Total 2 2 2 2 11" xfId="11362"/>
    <cellStyle name="Total 2 2 2 2 11 2" xfId="20867"/>
    <cellStyle name="Total 2 2 2 2 12" xfId="18502"/>
    <cellStyle name="Total 2 2 2 2 12 2" xfId="4405"/>
    <cellStyle name="Total 2 2 2 2 13" xfId="21886"/>
    <cellStyle name="Total 2 2 2 2 13 2" xfId="42992"/>
    <cellStyle name="Total 2 2 2 2 14" xfId="20125"/>
    <cellStyle name="Total 2 2 2 2 14 2" xfId="9772"/>
    <cellStyle name="Total 2 2 2 2 15" xfId="50619"/>
    <cellStyle name="Total 2 2 2 2 15 2" xfId="15518"/>
    <cellStyle name="Total 2 2 2 2 16" xfId="49188"/>
    <cellStyle name="Total 2 2 2 2 16 2" xfId="44778"/>
    <cellStyle name="Total 2 2 2 2 17" xfId="10775"/>
    <cellStyle name="Total 2 2 2 2 17 2" xfId="50431"/>
    <cellStyle name="Total 2 2 2 2 18" xfId="7377"/>
    <cellStyle name="Total 2 2 2 2 18 2" xfId="21128"/>
    <cellStyle name="Total 2 2 2 2 19" xfId="20199"/>
    <cellStyle name="Total 2 2 2 2 19 2" xfId="17932"/>
    <cellStyle name="Total 2 2 2 2 2" xfId="28164"/>
    <cellStyle name="Total 2 2 2 2 2 2" xfId="44565"/>
    <cellStyle name="Total 2 2 2 2 20" xfId="26940"/>
    <cellStyle name="Total 2 2 2 2 20 2" xfId="7681"/>
    <cellStyle name="Total 2 2 2 2 21" xfId="8528"/>
    <cellStyle name="Total 2 2 2 2 21 2" xfId="52855"/>
    <cellStyle name="Total 2 2 2 2 22" xfId="34728"/>
    <cellStyle name="Total 2 2 2 2 22 2" xfId="47269"/>
    <cellStyle name="Total 2 2 2 2 23" xfId="37974"/>
    <cellStyle name="Total 2 2 2 2 23 2" xfId="25735"/>
    <cellStyle name="Total 2 2 2 2 24" xfId="16616"/>
    <cellStyle name="Total 2 2 2 2 24 2" xfId="40027"/>
    <cellStyle name="Total 2 2 2 2 25" xfId="26409"/>
    <cellStyle name="Total 2 2 2 2 25 2" xfId="42821"/>
    <cellStyle name="Total 2 2 2 2 26" xfId="36862"/>
    <cellStyle name="Total 2 2 2 2 26 2" xfId="33823"/>
    <cellStyle name="Total 2 2 2 2 27" xfId="14809"/>
    <cellStyle name="Total 2 2 2 2 27 2" xfId="50922"/>
    <cellStyle name="Total 2 2 2 2 28" xfId="15308"/>
    <cellStyle name="Total 2 2 2 2 28 2" xfId="1801"/>
    <cellStyle name="Total 2 2 2 2 29" xfId="50385"/>
    <cellStyle name="Total 2 2 2 2 29 2" xfId="48188"/>
    <cellStyle name="Total 2 2 2 2 3" xfId="29106"/>
    <cellStyle name="Total 2 2 2 2 3 2" xfId="37862"/>
    <cellStyle name="Total 2 2 2 2 30" xfId="35722"/>
    <cellStyle name="Total 2 2 2 2 4" xfId="36004"/>
    <cellStyle name="Total 2 2 2 2 4 2" xfId="30599"/>
    <cellStyle name="Total 2 2 2 2 5" xfId="49167"/>
    <cellStyle name="Total 2 2 2 2 5 2" xfId="13816"/>
    <cellStyle name="Total 2 2 2 2 6" xfId="37109"/>
    <cellStyle name="Total 2 2 2 2 6 2" xfId="19120"/>
    <cellStyle name="Total 2 2 2 2 7" xfId="39847"/>
    <cellStyle name="Total 2 2 2 2 7 2" xfId="46298"/>
    <cellStyle name="Total 2 2 2 2 8" xfId="427"/>
    <cellStyle name="Total 2 2 2 2 8 2" xfId="28980"/>
    <cellStyle name="Total 2 2 2 2 9" xfId="2430"/>
    <cellStyle name="Total 2 2 2 2 9 2" xfId="35703"/>
    <cellStyle name="Total 2 2 2 20" xfId="34075"/>
    <cellStyle name="Total 2 2 2 20 2" xfId="22821"/>
    <cellStyle name="Total 2 2 2 21" xfId="7604"/>
    <cellStyle name="Total 2 2 2 21 2" xfId="36895"/>
    <cellStyle name="Total 2 2 2 22" xfId="45589"/>
    <cellStyle name="Total 2 2 2 22 2" xfId="30005"/>
    <cellStyle name="Total 2 2 2 23" xfId="560"/>
    <cellStyle name="Total 2 2 2 23 2" xfId="9174"/>
    <cellStyle name="Total 2 2 2 24" xfId="6147"/>
    <cellStyle name="Total 2 2 2 24 2" xfId="47590"/>
    <cellStyle name="Total 2 2 2 25" xfId="28294"/>
    <cellStyle name="Total 2 2 2 25 2" xfId="23520"/>
    <cellStyle name="Total 2 2 2 26" xfId="38232"/>
    <cellStyle name="Total 2 2 2 26 2" xfId="7574"/>
    <cellStyle name="Total 2 2 2 27" xfId="33070"/>
    <cellStyle name="Total 2 2 2 27 2" xfId="9916"/>
    <cellStyle name="Total 2 2 2 28" xfId="49817"/>
    <cellStyle name="Total 2 2 2 28 2" xfId="2703"/>
    <cellStyle name="Total 2 2 2 29" xfId="191"/>
    <cellStyle name="Total 2 2 2 29 2" xfId="46078"/>
    <cellStyle name="Total 2 2 2 3" xfId="32856"/>
    <cellStyle name="Total 2 2 2 3 2" xfId="16396"/>
    <cellStyle name="Total 2 2 2 30" xfId="48698"/>
    <cellStyle name="Total 2 2 2 30 2" xfId="52563"/>
    <cellStyle name="Total 2 2 2 31" xfId="43853"/>
    <cellStyle name="Total 2 2 2 4" xfId="27585"/>
    <cellStyle name="Total 2 2 2 4 2" xfId="31373"/>
    <cellStyle name="Total 2 2 2 5" xfId="40810"/>
    <cellStyle name="Total 2 2 2 5 2" xfId="9025"/>
    <cellStyle name="Total 2 2 2 6" xfId="51291"/>
    <cellStyle name="Total 2 2 2 6 2" xfId="7238"/>
    <cellStyle name="Total 2 2 2 7" xfId="35577"/>
    <cellStyle name="Total 2 2 2 7 2" xfId="7969"/>
    <cellStyle name="Total 2 2 2 8" xfId="45154"/>
    <cellStyle name="Total 2 2 2 8 2" xfId="51475"/>
    <cellStyle name="Total 2 2 2 9" xfId="51191"/>
    <cellStyle name="Total 2 2 2 9 2" xfId="13072"/>
    <cellStyle name="Total 2 2 20" xfId="25040"/>
    <cellStyle name="Total 2 2 20 2" xfId="26715"/>
    <cellStyle name="Total 2 2 21" xfId="28108"/>
    <cellStyle name="Total 2 2 21 2" xfId="41887"/>
    <cellStyle name="Total 2 2 22" xfId="26913"/>
    <cellStyle name="Total 2 2 22 2" xfId="30648"/>
    <cellStyle name="Total 2 2 23" xfId="42836"/>
    <cellStyle name="Total 2 2 23 2" xfId="10477"/>
    <cellStyle name="Total 2 2 24" xfId="50985"/>
    <cellStyle name="Total 2 2 24 2" xfId="39175"/>
    <cellStyle name="Total 2 2 25" xfId="15111"/>
    <cellStyle name="Total 2 2 25 2" xfId="35950"/>
    <cellStyle name="Total 2 2 26" xfId="35389"/>
    <cellStyle name="Total 2 2 26 2" xfId="32438"/>
    <cellStyle name="Total 2 2 27" xfId="41462"/>
    <cellStyle name="Total 2 2 27 2" xfId="4755"/>
    <cellStyle name="Total 2 2 28" xfId="6482"/>
    <cellStyle name="Total 2 2 28 2" xfId="15641"/>
    <cellStyle name="Total 2 2 29" xfId="10141"/>
    <cellStyle name="Total 2 2 29 2" xfId="19714"/>
    <cellStyle name="Total 2 2 3" xfId="42706"/>
    <cellStyle name="Total 2 2 3 10" xfId="14755"/>
    <cellStyle name="Total 2 2 3 10 2" xfId="42271"/>
    <cellStyle name="Total 2 2 3 11" xfId="18543"/>
    <cellStyle name="Total 2 2 3 11 2" xfId="15788"/>
    <cellStyle name="Total 2 2 3 12" xfId="10058"/>
    <cellStyle name="Total 2 2 3 12 2" xfId="42973"/>
    <cellStyle name="Total 2 2 3 13" xfId="9622"/>
    <cellStyle name="Total 2 2 3 13 2" xfId="44629"/>
    <cellStyle name="Total 2 2 3 14" xfId="9149"/>
    <cellStyle name="Total 2 2 3 14 2" xfId="2166"/>
    <cellStyle name="Total 2 2 3 15" xfId="48007"/>
    <cellStyle name="Total 2 2 3 15 2" xfId="44701"/>
    <cellStyle name="Total 2 2 3 16" xfId="18701"/>
    <cellStyle name="Total 2 2 3 16 2" xfId="10147"/>
    <cellStyle name="Total 2 2 3 17" xfId="45490"/>
    <cellStyle name="Total 2 2 3 17 2" xfId="10785"/>
    <cellStyle name="Total 2 2 3 18" xfId="8945"/>
    <cellStyle name="Total 2 2 3 18 2" xfId="26653"/>
    <cellStyle name="Total 2 2 3 19" xfId="18759"/>
    <cellStyle name="Total 2 2 3 19 2" xfId="34226"/>
    <cellStyle name="Total 2 2 3 2" xfId="46325"/>
    <cellStyle name="Total 2 2 3 2 2" xfId="16239"/>
    <cellStyle name="Total 2 2 3 20" xfId="12164"/>
    <cellStyle name="Total 2 2 3 20 2" xfId="9244"/>
    <cellStyle name="Total 2 2 3 21" xfId="36096"/>
    <cellStyle name="Total 2 2 3 21 2" xfId="21729"/>
    <cellStyle name="Total 2 2 3 22" xfId="29305"/>
    <cellStyle name="Total 2 2 3 22 2" xfId="14006"/>
    <cellStyle name="Total 2 2 3 23" xfId="41663"/>
    <cellStyle name="Total 2 2 3 23 2" xfId="41911"/>
    <cellStyle name="Total 2 2 3 24" xfId="21455"/>
    <cellStyle name="Total 2 2 3 24 2" xfId="16786"/>
    <cellStyle name="Total 2 2 3 25" xfId="13131"/>
    <cellStyle name="Total 2 2 3 25 2" xfId="40895"/>
    <cellStyle name="Total 2 2 3 26" xfId="5002"/>
    <cellStyle name="Total 2 2 3 26 2" xfId="25325"/>
    <cellStyle name="Total 2 2 3 27" xfId="17785"/>
    <cellStyle name="Total 2 2 3 27 2" xfId="28987"/>
    <cellStyle name="Total 2 2 3 28" xfId="35793"/>
    <cellStyle name="Total 2 2 3 28 2" xfId="34689"/>
    <cellStyle name="Total 2 2 3 29" xfId="6902"/>
    <cellStyle name="Total 2 2 3 29 2" xfId="48140"/>
    <cellStyle name="Total 2 2 3 3" xfId="3087"/>
    <cellStyle name="Total 2 2 3 3 2" xfId="43882"/>
    <cellStyle name="Total 2 2 3 30" xfId="22478"/>
    <cellStyle name="Total 2 2 3 4" xfId="11746"/>
    <cellStyle name="Total 2 2 3 4 2" xfId="40538"/>
    <cellStyle name="Total 2 2 3 5" xfId="5435"/>
    <cellStyle name="Total 2 2 3 5 2" xfId="29490"/>
    <cellStyle name="Total 2 2 3 6" xfId="22962"/>
    <cellStyle name="Total 2 2 3 6 2" xfId="46295"/>
    <cellStyle name="Total 2 2 3 7" xfId="18527"/>
    <cellStyle name="Total 2 2 3 7 2" xfId="21916"/>
    <cellStyle name="Total 2 2 3 8" xfId="1096"/>
    <cellStyle name="Total 2 2 3 8 2" xfId="26055"/>
    <cellStyle name="Total 2 2 3 9" xfId="22681"/>
    <cellStyle name="Total 2 2 3 9 2" xfId="38501"/>
    <cellStyle name="Total 2 2 30" xfId="49520"/>
    <cellStyle name="Total 2 2 30 2" xfId="4738"/>
    <cellStyle name="Total 2 2 31" xfId="50929"/>
    <cellStyle name="Total 2 2 31 2" xfId="16268"/>
    <cellStyle name="Total 2 2 32" xfId="36908"/>
    <cellStyle name="Total 2 2 32 2" xfId="1558"/>
    <cellStyle name="Total 2 2 33" xfId="30966"/>
    <cellStyle name="Total 2 2 33 2" xfId="25030"/>
    <cellStyle name="Total 2 2 34" xfId="27802"/>
    <cellStyle name="Total 2 2 4" xfId="24368"/>
    <cellStyle name="Total 2 2 4 2" xfId="40085"/>
    <cellStyle name="Total 2 2 5" xfId="29687"/>
    <cellStyle name="Total 2 2 5 2" xfId="45080"/>
    <cellStyle name="Total 2 2 6" xfId="35513"/>
    <cellStyle name="Total 2 2 6 2" xfId="4257"/>
    <cellStyle name="Total 2 2 7" xfId="23915"/>
    <cellStyle name="Total 2 2 7 2" xfId="26697"/>
    <cellStyle name="Total 2 2 8" xfId="11515"/>
    <cellStyle name="Total 2 2 8 2" xfId="2834"/>
    <cellStyle name="Total 2 2 9" xfId="17725"/>
    <cellStyle name="Total 2 2 9 2" xfId="28716"/>
    <cellStyle name="Total 2 20" xfId="27990"/>
    <cellStyle name="Total 2 20 2" xfId="7865"/>
    <cellStyle name="Total 2 21" xfId="46181"/>
    <cellStyle name="Total 2 21 2" xfId="20960"/>
    <cellStyle name="Total 2 22" xfId="8017"/>
    <cellStyle name="Total 2 22 2" xfId="7736"/>
    <cellStyle name="Total 2 23" xfId="19793"/>
    <cellStyle name="Total 2 23 2" xfId="43138"/>
    <cellStyle name="Total 2 24" xfId="33339"/>
    <cellStyle name="Total 2 24 2" xfId="5574"/>
    <cellStyle name="Total 2 25" xfId="49275"/>
    <cellStyle name="Total 2 25 2" xfId="51148"/>
    <cellStyle name="Total 2 26" xfId="34856"/>
    <cellStyle name="Total 2 26 2" xfId="21981"/>
    <cellStyle name="Total 2 27" xfId="6621"/>
    <cellStyle name="Total 2 27 2" xfId="11655"/>
    <cellStyle name="Total 2 28" xfId="17694"/>
    <cellStyle name="Total 2 28 2" xfId="18962"/>
    <cellStyle name="Total 2 29" xfId="28425"/>
    <cellStyle name="Total 2 29 2" xfId="33047"/>
    <cellStyle name="Total 2 3" xfId="18351"/>
    <cellStyle name="Total 2 3 10" xfId="242"/>
    <cellStyle name="Total 2 3 10 2" xfId="7812"/>
    <cellStyle name="Total 2 3 11" xfId="34339"/>
    <cellStyle name="Total 2 3 11 2" xfId="17018"/>
    <cellStyle name="Total 2 3 12" xfId="7383"/>
    <cellStyle name="Total 2 3 12 2" xfId="16762"/>
    <cellStyle name="Total 2 3 13" xfId="6247"/>
    <cellStyle name="Total 2 3 13 2" xfId="28730"/>
    <cellStyle name="Total 2 3 14" xfId="26323"/>
    <cellStyle name="Total 2 3 14 2" xfId="22187"/>
    <cellStyle name="Total 2 3 15" xfId="2471"/>
    <cellStyle name="Total 2 3 15 2" xfId="44321"/>
    <cellStyle name="Total 2 3 16" xfId="20419"/>
    <cellStyle name="Total 2 3 16 2" xfId="30974"/>
    <cellStyle name="Total 2 3 17" xfId="31443"/>
    <cellStyle name="Total 2 3 17 2" xfId="46582"/>
    <cellStyle name="Total 2 3 18" xfId="20047"/>
    <cellStyle name="Total 2 3 18 2" xfId="23914"/>
    <cellStyle name="Total 2 3 19" xfId="19356"/>
    <cellStyle name="Total 2 3 19 2" xfId="46448"/>
    <cellStyle name="Total 2 3 2" xfId="43485"/>
    <cellStyle name="Total 2 3 2 10" xfId="8498"/>
    <cellStyle name="Total 2 3 2 10 2" xfId="52433"/>
    <cellStyle name="Total 2 3 2 11" xfId="20811"/>
    <cellStyle name="Total 2 3 2 11 2" xfId="7121"/>
    <cellStyle name="Total 2 3 2 12" xfId="25035"/>
    <cellStyle name="Total 2 3 2 12 2" xfId="18718"/>
    <cellStyle name="Total 2 3 2 13" xfId="24675"/>
    <cellStyle name="Total 2 3 2 13 2" xfId="9651"/>
    <cellStyle name="Total 2 3 2 14" xfId="33325"/>
    <cellStyle name="Total 2 3 2 14 2" xfId="46228"/>
    <cellStyle name="Total 2 3 2 15" xfId="47264"/>
    <cellStyle name="Total 2 3 2 15 2" xfId="22410"/>
    <cellStyle name="Total 2 3 2 16" xfId="28475"/>
    <cellStyle name="Total 2 3 2 16 2" xfId="9912"/>
    <cellStyle name="Total 2 3 2 17" xfId="6266"/>
    <cellStyle name="Total 2 3 2 17 2" xfId="29256"/>
    <cellStyle name="Total 2 3 2 18" xfId="39630"/>
    <cellStyle name="Total 2 3 2 18 2" xfId="46033"/>
    <cellStyle name="Total 2 3 2 19" xfId="33856"/>
    <cellStyle name="Total 2 3 2 19 2" xfId="20368"/>
    <cellStyle name="Total 2 3 2 2" xfId="23480"/>
    <cellStyle name="Total 2 3 2 2 10" xfId="3482"/>
    <cellStyle name="Total 2 3 2 2 10 2" xfId="31482"/>
    <cellStyle name="Total 2 3 2 2 11" xfId="7955"/>
    <cellStyle name="Total 2 3 2 2 11 2" xfId="3755"/>
    <cellStyle name="Total 2 3 2 2 12" xfId="51480"/>
    <cellStyle name="Total 2 3 2 2 12 2" xfId="37072"/>
    <cellStyle name="Total 2 3 2 2 13" xfId="21545"/>
    <cellStyle name="Total 2 3 2 2 13 2" xfId="21091"/>
    <cellStyle name="Total 2 3 2 2 14" xfId="1168"/>
    <cellStyle name="Total 2 3 2 2 14 2" xfId="22461"/>
    <cellStyle name="Total 2 3 2 2 15" xfId="33625"/>
    <cellStyle name="Total 2 3 2 2 15 2" xfId="1553"/>
    <cellStyle name="Total 2 3 2 2 16" xfId="21321"/>
    <cellStyle name="Total 2 3 2 2 16 2" xfId="38418"/>
    <cellStyle name="Total 2 3 2 2 17" xfId="34007"/>
    <cellStyle name="Total 2 3 2 2 17 2" xfId="16354"/>
    <cellStyle name="Total 2 3 2 2 18" xfId="2617"/>
    <cellStyle name="Total 2 3 2 2 18 2" xfId="44460"/>
    <cellStyle name="Total 2 3 2 2 19" xfId="47675"/>
    <cellStyle name="Total 2 3 2 2 19 2" xfId="36776"/>
    <cellStyle name="Total 2 3 2 2 2" xfId="36374"/>
    <cellStyle name="Total 2 3 2 2 2 2" xfId="31729"/>
    <cellStyle name="Total 2 3 2 2 20" xfId="42819"/>
    <cellStyle name="Total 2 3 2 2 20 2" xfId="40934"/>
    <cellStyle name="Total 2 3 2 2 21" xfId="21672"/>
    <cellStyle name="Total 2 3 2 2 21 2" xfId="2629"/>
    <cellStyle name="Total 2 3 2 2 22" xfId="31372"/>
    <cellStyle name="Total 2 3 2 2 22 2" xfId="49128"/>
    <cellStyle name="Total 2 3 2 2 23" xfId="44882"/>
    <cellStyle name="Total 2 3 2 2 23 2" xfId="4492"/>
    <cellStyle name="Total 2 3 2 2 24" xfId="34200"/>
    <cellStyle name="Total 2 3 2 2 24 2" xfId="24364"/>
    <cellStyle name="Total 2 3 2 2 25" xfId="38569"/>
    <cellStyle name="Total 2 3 2 2 25 2" xfId="2561"/>
    <cellStyle name="Total 2 3 2 2 26" xfId="38808"/>
    <cellStyle name="Total 2 3 2 2 26 2" xfId="45391"/>
    <cellStyle name="Total 2 3 2 2 27" xfId="14095"/>
    <cellStyle name="Total 2 3 2 2 27 2" xfId="23624"/>
    <cellStyle name="Total 2 3 2 2 28" xfId="10180"/>
    <cellStyle name="Total 2 3 2 2 28 2" xfId="50730"/>
    <cellStyle name="Total 2 3 2 2 29" xfId="28968"/>
    <cellStyle name="Total 2 3 2 2 29 2" xfId="17467"/>
    <cellStyle name="Total 2 3 2 2 3" xfId="42518"/>
    <cellStyle name="Total 2 3 2 2 3 2" xfId="19199"/>
    <cellStyle name="Total 2 3 2 2 30" xfId="38106"/>
    <cellStyle name="Total 2 3 2 2 4" xfId="41687"/>
    <cellStyle name="Total 2 3 2 2 4 2" xfId="45527"/>
    <cellStyle name="Total 2 3 2 2 5" xfId="4532"/>
    <cellStyle name="Total 2 3 2 2 5 2" xfId="42690"/>
    <cellStyle name="Total 2 3 2 2 6" xfId="33897"/>
    <cellStyle name="Total 2 3 2 2 6 2" xfId="8962"/>
    <cellStyle name="Total 2 3 2 2 7" xfId="31959"/>
    <cellStyle name="Total 2 3 2 2 7 2" xfId="9624"/>
    <cellStyle name="Total 2 3 2 2 8" xfId="11789"/>
    <cellStyle name="Total 2 3 2 2 8 2" xfId="34706"/>
    <cellStyle name="Total 2 3 2 2 9" xfId="52666"/>
    <cellStyle name="Total 2 3 2 2 9 2" xfId="20604"/>
    <cellStyle name="Total 2 3 2 20" xfId="24863"/>
    <cellStyle name="Total 2 3 2 20 2" xfId="18526"/>
    <cellStyle name="Total 2 3 2 21" xfId="7998"/>
    <cellStyle name="Total 2 3 2 21 2" xfId="14285"/>
    <cellStyle name="Total 2 3 2 22" xfId="35718"/>
    <cellStyle name="Total 2 3 2 22 2" xfId="17762"/>
    <cellStyle name="Total 2 3 2 23" xfId="4896"/>
    <cellStyle name="Total 2 3 2 23 2" xfId="18876"/>
    <cellStyle name="Total 2 3 2 24" xfId="38719"/>
    <cellStyle name="Total 2 3 2 24 2" xfId="17443"/>
    <cellStyle name="Total 2 3 2 25" xfId="38199"/>
    <cellStyle name="Total 2 3 2 25 2" xfId="36182"/>
    <cellStyle name="Total 2 3 2 26" xfId="32123"/>
    <cellStyle name="Total 2 3 2 26 2" xfId="2557"/>
    <cellStyle name="Total 2 3 2 27" xfId="1412"/>
    <cellStyle name="Total 2 3 2 27 2" xfId="24398"/>
    <cellStyle name="Total 2 3 2 28" xfId="39221"/>
    <cellStyle name="Total 2 3 2 28 2" xfId="24861"/>
    <cellStyle name="Total 2 3 2 29" xfId="34585"/>
    <cellStyle name="Total 2 3 2 29 2" xfId="31430"/>
    <cellStyle name="Total 2 3 2 3" xfId="15194"/>
    <cellStyle name="Total 2 3 2 3 2" xfId="2607"/>
    <cellStyle name="Total 2 3 2 30" xfId="39306"/>
    <cellStyle name="Total 2 3 2 30 2" xfId="48000"/>
    <cellStyle name="Total 2 3 2 31" xfId="21512"/>
    <cellStyle name="Total 2 3 2 4" xfId="44151"/>
    <cellStyle name="Total 2 3 2 4 2" xfId="9554"/>
    <cellStyle name="Total 2 3 2 5" xfId="5095"/>
    <cellStyle name="Total 2 3 2 5 2" xfId="24161"/>
    <cellStyle name="Total 2 3 2 6" xfId="51966"/>
    <cellStyle name="Total 2 3 2 6 2" xfId="7977"/>
    <cellStyle name="Total 2 3 2 7" xfId="45133"/>
    <cellStyle name="Total 2 3 2 7 2" xfId="35375"/>
    <cellStyle name="Total 2 3 2 8" xfId="49852"/>
    <cellStyle name="Total 2 3 2 8 2" xfId="20762"/>
    <cellStyle name="Total 2 3 2 9" xfId="47147"/>
    <cellStyle name="Total 2 3 2 9 2" xfId="51806"/>
    <cellStyle name="Total 2 3 20" xfId="9309"/>
    <cellStyle name="Total 2 3 20 2" xfId="421"/>
    <cellStyle name="Total 2 3 21" xfId="41781"/>
    <cellStyle name="Total 2 3 21 2" xfId="16886"/>
    <cellStyle name="Total 2 3 22" xfId="2320"/>
    <cellStyle name="Total 2 3 22 2" xfId="25629"/>
    <cellStyle name="Total 2 3 23" xfId="29765"/>
    <cellStyle name="Total 2 3 23 2" xfId="32633"/>
    <cellStyle name="Total 2 3 24" xfId="26602"/>
    <cellStyle name="Total 2 3 24 2" xfId="25936"/>
    <cellStyle name="Total 2 3 25" xfId="24339"/>
    <cellStyle name="Total 2 3 25 2" xfId="27226"/>
    <cellStyle name="Total 2 3 26" xfId="40739"/>
    <cellStyle name="Total 2 3 26 2" xfId="7611"/>
    <cellStyle name="Total 2 3 27" xfId="27439"/>
    <cellStyle name="Total 2 3 27 2" xfId="14587"/>
    <cellStyle name="Total 2 3 28" xfId="37536"/>
    <cellStyle name="Total 2 3 28 2" xfId="46517"/>
    <cellStyle name="Total 2 3 29" xfId="11135"/>
    <cellStyle name="Total 2 3 29 2" xfId="47570"/>
    <cellStyle name="Total 2 3 3" xfId="37755"/>
    <cellStyle name="Total 2 3 3 10" xfId="51829"/>
    <cellStyle name="Total 2 3 3 10 2" xfId="27749"/>
    <cellStyle name="Total 2 3 3 11" xfId="20903"/>
    <cellStyle name="Total 2 3 3 11 2" xfId="51969"/>
    <cellStyle name="Total 2 3 3 12" xfId="4931"/>
    <cellStyle name="Total 2 3 3 12 2" xfId="46836"/>
    <cellStyle name="Total 2 3 3 13" xfId="16887"/>
    <cellStyle name="Total 2 3 3 13 2" xfId="29635"/>
    <cellStyle name="Total 2 3 3 14" xfId="4890"/>
    <cellStyle name="Total 2 3 3 14 2" xfId="31108"/>
    <cellStyle name="Total 2 3 3 15" xfId="23748"/>
    <cellStyle name="Total 2 3 3 15 2" xfId="14356"/>
    <cellStyle name="Total 2 3 3 16" xfId="52646"/>
    <cellStyle name="Total 2 3 3 16 2" xfId="50219"/>
    <cellStyle name="Total 2 3 3 17" xfId="35025"/>
    <cellStyle name="Total 2 3 3 17 2" xfId="53096"/>
    <cellStyle name="Total 2 3 3 18" xfId="10021"/>
    <cellStyle name="Total 2 3 3 18 2" xfId="31894"/>
    <cellStyle name="Total 2 3 3 19" xfId="15355"/>
    <cellStyle name="Total 2 3 3 19 2" xfId="51742"/>
    <cellStyle name="Total 2 3 3 2" xfId="19745"/>
    <cellStyle name="Total 2 3 3 2 2" xfId="39528"/>
    <cellStyle name="Total 2 3 3 20" xfId="3788"/>
    <cellStyle name="Total 2 3 3 20 2" xfId="37650"/>
    <cellStyle name="Total 2 3 3 21" xfId="36683"/>
    <cellStyle name="Total 2 3 3 21 2" xfId="17032"/>
    <cellStyle name="Total 2 3 3 22" xfId="48045"/>
    <cellStyle name="Total 2 3 3 22 2" xfId="21555"/>
    <cellStyle name="Total 2 3 3 23" xfId="20782"/>
    <cellStyle name="Total 2 3 3 23 2" xfId="48255"/>
    <cellStyle name="Total 2 3 3 24" xfId="30767"/>
    <cellStyle name="Total 2 3 3 24 2" xfId="12536"/>
    <cellStyle name="Total 2 3 3 25" xfId="4364"/>
    <cellStyle name="Total 2 3 3 25 2" xfId="10262"/>
    <cellStyle name="Total 2 3 3 26" xfId="19336"/>
    <cellStyle name="Total 2 3 3 26 2" xfId="47114"/>
    <cellStyle name="Total 2 3 3 27" xfId="41217"/>
    <cellStyle name="Total 2 3 3 27 2" xfId="38737"/>
    <cellStyle name="Total 2 3 3 28" xfId="26187"/>
    <cellStyle name="Total 2 3 3 28 2" xfId="30561"/>
    <cellStyle name="Total 2 3 3 29" xfId="2879"/>
    <cellStyle name="Total 2 3 3 29 2" xfId="43108"/>
    <cellStyle name="Total 2 3 3 3" xfId="26516"/>
    <cellStyle name="Total 2 3 3 3 2" xfId="7427"/>
    <cellStyle name="Total 2 3 3 30" xfId="28809"/>
    <cellStyle name="Total 2 3 3 4" xfId="31868"/>
    <cellStyle name="Total 2 3 3 4 2" xfId="11386"/>
    <cellStyle name="Total 2 3 3 5" xfId="4780"/>
    <cellStyle name="Total 2 3 3 5 2" xfId="37236"/>
    <cellStyle name="Total 2 3 3 6" xfId="26113"/>
    <cellStyle name="Total 2 3 3 6 2" xfId="17323"/>
    <cellStyle name="Total 2 3 3 7" xfId="9521"/>
    <cellStyle name="Total 2 3 3 7 2" xfId="18074"/>
    <cellStyle name="Total 2 3 3 8" xfId="33990"/>
    <cellStyle name="Total 2 3 3 8 2" xfId="24895"/>
    <cellStyle name="Total 2 3 3 9" xfId="16854"/>
    <cellStyle name="Total 2 3 3 9 2" xfId="42223"/>
    <cellStyle name="Total 2 3 30" xfId="47761"/>
    <cellStyle name="Total 2 3 30 2" xfId="22764"/>
    <cellStyle name="Total 2 3 31" xfId="978"/>
    <cellStyle name="Total 2 3 31 2" xfId="52846"/>
    <cellStyle name="Total 2 3 32" xfId="29370"/>
    <cellStyle name="Total 2 3 32 2" xfId="44220"/>
    <cellStyle name="Total 2 3 33" xfId="27269"/>
    <cellStyle name="Total 2 3 33 2" xfId="9774"/>
    <cellStyle name="Total 2 3 34" xfId="47961"/>
    <cellStyle name="Total 2 3 4" xfId="40606"/>
    <cellStyle name="Total 2 3 4 2" xfId="11821"/>
    <cellStyle name="Total 2 3 5" xfId="29031"/>
    <cellStyle name="Total 2 3 5 2" xfId="18249"/>
    <cellStyle name="Total 2 3 6" xfId="14411"/>
    <cellStyle name="Total 2 3 6 2" xfId="4986"/>
    <cellStyle name="Total 2 3 7" xfId="10747"/>
    <cellStyle name="Total 2 3 7 2" xfId="3047"/>
    <cellStyle name="Total 2 3 8" xfId="19665"/>
    <cellStyle name="Total 2 3 8 2" xfId="523"/>
    <cellStyle name="Total 2 3 9" xfId="31544"/>
    <cellStyle name="Total 2 3 9 2" xfId="30125"/>
    <cellStyle name="Total 2 30" xfId="6886"/>
    <cellStyle name="Total 2 30 2" xfId="23964"/>
    <cellStyle name="Total 2 31" xfId="13147"/>
    <cellStyle name="Total 2 31 2" xfId="19487"/>
    <cellStyle name="Total 2 32" xfId="27218"/>
    <cellStyle name="Total 2 32 2" xfId="13358"/>
    <cellStyle name="Total 2 33" xfId="3786"/>
    <cellStyle name="Total 2 33 2" xfId="11173"/>
    <cellStyle name="Total 2 34" xfId="45709"/>
    <cellStyle name="Total 2 34 2" xfId="34584"/>
    <cellStyle name="Total 2 35" xfId="2769"/>
    <cellStyle name="Total 2 35 2" xfId="32391"/>
    <cellStyle name="Total 2 36" xfId="25987"/>
    <cellStyle name="Total 2 36 2" xfId="35608"/>
    <cellStyle name="Total 2 37" xfId="7177"/>
    <cellStyle name="Total 2 37 2" xfId="17609"/>
    <cellStyle name="Total 2 38" xfId="7157"/>
    <cellStyle name="Total 2 38 2" xfId="11938"/>
    <cellStyle name="Total 2 39" xfId="26167"/>
    <cellStyle name="Total 2 39 2" xfId="40571"/>
    <cellStyle name="Total 2 4" xfId="11741"/>
    <cellStyle name="Total 2 4 10" xfId="26125"/>
    <cellStyle name="Total 2 4 10 2" xfId="8181"/>
    <cellStyle name="Total 2 4 11" xfId="35249"/>
    <cellStyle name="Total 2 4 11 2" xfId="34501"/>
    <cellStyle name="Total 2 4 12" xfId="21133"/>
    <cellStyle name="Total 2 4 12 2" xfId="4817"/>
    <cellStyle name="Total 2 4 13" xfId="18918"/>
    <cellStyle name="Total 2 4 13 2" xfId="52422"/>
    <cellStyle name="Total 2 4 14" xfId="2743"/>
    <cellStyle name="Total 2 4 14 2" xfId="33159"/>
    <cellStyle name="Total 2 4 15" xfId="35024"/>
    <cellStyle name="Total 2 4 15 2" xfId="30680"/>
    <cellStyle name="Total 2 4 16" xfId="18823"/>
    <cellStyle name="Total 2 4 16 2" xfId="31411"/>
    <cellStyle name="Total 2 4 17" xfId="4618"/>
    <cellStyle name="Total 2 4 17 2" xfId="609"/>
    <cellStyle name="Total 2 4 18" xfId="28122"/>
    <cellStyle name="Total 2 4 18 2" xfId="30941"/>
    <cellStyle name="Total 2 4 19" xfId="13434"/>
    <cellStyle name="Total 2 4 19 2" xfId="29868"/>
    <cellStyle name="Total 2 4 2" xfId="40313"/>
    <cellStyle name="Total 2 4 2 10" xfId="12619"/>
    <cellStyle name="Total 2 4 2 10 2" xfId="40768"/>
    <cellStyle name="Total 2 4 2 11" xfId="39183"/>
    <cellStyle name="Total 2 4 2 11 2" xfId="40619"/>
    <cellStyle name="Total 2 4 2 12" xfId="15213"/>
    <cellStyle name="Total 2 4 2 12 2" xfId="17777"/>
    <cellStyle name="Total 2 4 2 13" xfId="2401"/>
    <cellStyle name="Total 2 4 2 13 2" xfId="10746"/>
    <cellStyle name="Total 2 4 2 14" xfId="17357"/>
    <cellStyle name="Total 2 4 2 14 2" xfId="3793"/>
    <cellStyle name="Total 2 4 2 15" xfId="46172"/>
    <cellStyle name="Total 2 4 2 15 2" xfId="22599"/>
    <cellStyle name="Total 2 4 2 16" xfId="29599"/>
    <cellStyle name="Total 2 4 2 16 2" xfId="43318"/>
    <cellStyle name="Total 2 4 2 17" xfId="47985"/>
    <cellStyle name="Total 2 4 2 17 2" xfId="19392"/>
    <cellStyle name="Total 2 4 2 18" xfId="48822"/>
    <cellStyle name="Total 2 4 2 18 2" xfId="31172"/>
    <cellStyle name="Total 2 4 2 19" xfId="3046"/>
    <cellStyle name="Total 2 4 2 19 2" xfId="20871"/>
    <cellStyle name="Total 2 4 2 2" xfId="26804"/>
    <cellStyle name="Total 2 4 2 2 10" xfId="1963"/>
    <cellStyle name="Total 2 4 2 2 10 2" xfId="31290"/>
    <cellStyle name="Total 2 4 2 2 11" xfId="34383"/>
    <cellStyle name="Total 2 4 2 2 11 2" xfId="46970"/>
    <cellStyle name="Total 2 4 2 2 12" xfId="5803"/>
    <cellStyle name="Total 2 4 2 2 12 2" xfId="7949"/>
    <cellStyle name="Total 2 4 2 2 13" xfId="23679"/>
    <cellStyle name="Total 2 4 2 2 13 2" xfId="16349"/>
    <cellStyle name="Total 2 4 2 2 14" xfId="5287"/>
    <cellStyle name="Total 2 4 2 2 14 2" xfId="9258"/>
    <cellStyle name="Total 2 4 2 2 15" xfId="10249"/>
    <cellStyle name="Total 2 4 2 2 15 2" xfId="18190"/>
    <cellStyle name="Total 2 4 2 2 16" xfId="6300"/>
    <cellStyle name="Total 2 4 2 2 16 2" xfId="43032"/>
    <cellStyle name="Total 2 4 2 2 17" xfId="7325"/>
    <cellStyle name="Total 2 4 2 2 17 2" xfId="11852"/>
    <cellStyle name="Total 2 4 2 2 18" xfId="30423"/>
    <cellStyle name="Total 2 4 2 2 18 2" xfId="8817"/>
    <cellStyle name="Total 2 4 2 2 19" xfId="40241"/>
    <cellStyle name="Total 2 4 2 2 19 2" xfId="46884"/>
    <cellStyle name="Total 2 4 2 2 2" xfId="40071"/>
    <cellStyle name="Total 2 4 2 2 2 2" xfId="36790"/>
    <cellStyle name="Total 2 4 2 2 20" xfId="30333"/>
    <cellStyle name="Total 2 4 2 2 20 2" xfId="50570"/>
    <cellStyle name="Total 2 4 2 2 21" xfId="26179"/>
    <cellStyle name="Total 2 4 2 2 21 2" xfId="49911"/>
    <cellStyle name="Total 2 4 2 2 22" xfId="26053"/>
    <cellStyle name="Total 2 4 2 2 22 2" xfId="27603"/>
    <cellStyle name="Total 2 4 2 2 23" xfId="20622"/>
    <cellStyle name="Total 2 4 2 2 23 2" xfId="7180"/>
    <cellStyle name="Total 2 4 2 2 24" xfId="23554"/>
    <cellStyle name="Total 2 4 2 2 24 2" xfId="33326"/>
    <cellStyle name="Total 2 4 2 2 25" xfId="41724"/>
    <cellStyle name="Total 2 4 2 2 25 2" xfId="17889"/>
    <cellStyle name="Total 2 4 2 2 26" xfId="31012"/>
    <cellStyle name="Total 2 4 2 2 26 2" xfId="41306"/>
    <cellStyle name="Total 2 4 2 2 27" xfId="15263"/>
    <cellStyle name="Total 2 4 2 2 27 2" xfId="30094"/>
    <cellStyle name="Total 2 4 2 2 28" xfId="20983"/>
    <cellStyle name="Total 2 4 2 2 28 2" xfId="35775"/>
    <cellStyle name="Total 2 4 2 2 29" xfId="45377"/>
    <cellStyle name="Total 2 4 2 2 29 2" xfId="4838"/>
    <cellStyle name="Total 2 4 2 2 3" xfId="19849"/>
    <cellStyle name="Total 2 4 2 2 3 2" xfId="50556"/>
    <cellStyle name="Total 2 4 2 2 30" xfId="44970"/>
    <cellStyle name="Total 2 4 2 2 4" xfId="5717"/>
    <cellStyle name="Total 2 4 2 2 4 2" xfId="45090"/>
    <cellStyle name="Total 2 4 2 2 5" xfId="18181"/>
    <cellStyle name="Total 2 4 2 2 5 2" xfId="36527"/>
    <cellStyle name="Total 2 4 2 2 6" xfId="4365"/>
    <cellStyle name="Total 2 4 2 2 6 2" xfId="19434"/>
    <cellStyle name="Total 2 4 2 2 7" xfId="18970"/>
    <cellStyle name="Total 2 4 2 2 7 2" xfId="34944"/>
    <cellStyle name="Total 2 4 2 2 8" xfId="35288"/>
    <cellStyle name="Total 2 4 2 2 8 2" xfId="31678"/>
    <cellStyle name="Total 2 4 2 2 9" xfId="32826"/>
    <cellStyle name="Total 2 4 2 2 9 2" xfId="23058"/>
    <cellStyle name="Total 2 4 2 20" xfId="18497"/>
    <cellStyle name="Total 2 4 2 20 2" xfId="16958"/>
    <cellStyle name="Total 2 4 2 21" xfId="51985"/>
    <cellStyle name="Total 2 4 2 21 2" xfId="3662"/>
    <cellStyle name="Total 2 4 2 22" xfId="39268"/>
    <cellStyle name="Total 2 4 2 22 2" xfId="22686"/>
    <cellStyle name="Total 2 4 2 23" xfId="49584"/>
    <cellStyle name="Total 2 4 2 23 2" xfId="13324"/>
    <cellStyle name="Total 2 4 2 24" xfId="8082"/>
    <cellStyle name="Total 2 4 2 24 2" xfId="12916"/>
    <cellStyle name="Total 2 4 2 25" xfId="50540"/>
    <cellStyle name="Total 2 4 2 25 2" xfId="19618"/>
    <cellStyle name="Total 2 4 2 26" xfId="43067"/>
    <cellStyle name="Total 2 4 2 26 2" xfId="18209"/>
    <cellStyle name="Total 2 4 2 27" xfId="41336"/>
    <cellStyle name="Total 2 4 2 27 2" xfId="27856"/>
    <cellStyle name="Total 2 4 2 28" xfId="26769"/>
    <cellStyle name="Total 2 4 2 28 2" xfId="19690"/>
    <cellStyle name="Total 2 4 2 29" xfId="16851"/>
    <cellStyle name="Total 2 4 2 29 2" xfId="22347"/>
    <cellStyle name="Total 2 4 2 3" xfId="19379"/>
    <cellStyle name="Total 2 4 2 3 2" xfId="23713"/>
    <cellStyle name="Total 2 4 2 30" xfId="26423"/>
    <cellStyle name="Total 2 4 2 30 2" xfId="43754"/>
    <cellStyle name="Total 2 4 2 31" xfId="37015"/>
    <cellStyle name="Total 2 4 2 4" xfId="46721"/>
    <cellStyle name="Total 2 4 2 4 2" xfId="33705"/>
    <cellStyle name="Total 2 4 2 5" xfId="13580"/>
    <cellStyle name="Total 2 4 2 5 2" xfId="31392"/>
    <cellStyle name="Total 2 4 2 6" xfId="42237"/>
    <cellStyle name="Total 2 4 2 6 2" xfId="25891"/>
    <cellStyle name="Total 2 4 2 7" xfId="10056"/>
    <cellStyle name="Total 2 4 2 7 2" xfId="31434"/>
    <cellStyle name="Total 2 4 2 8" xfId="4717"/>
    <cellStyle name="Total 2 4 2 8 2" xfId="9117"/>
    <cellStyle name="Total 2 4 2 9" xfId="40063"/>
    <cellStyle name="Total 2 4 2 9 2" xfId="14972"/>
    <cellStyle name="Total 2 4 20" xfId="19255"/>
    <cellStyle name="Total 2 4 20 2" xfId="26986"/>
    <cellStyle name="Total 2 4 21" xfId="31071"/>
    <cellStyle name="Total 2 4 21 2" xfId="7486"/>
    <cellStyle name="Total 2 4 22" xfId="46133"/>
    <cellStyle name="Total 2 4 22 2" xfId="20578"/>
    <cellStyle name="Total 2 4 23" xfId="50785"/>
    <cellStyle name="Total 2 4 23 2" xfId="9631"/>
    <cellStyle name="Total 2 4 24" xfId="5229"/>
    <cellStyle name="Total 2 4 24 2" xfId="9572"/>
    <cellStyle name="Total 2 4 25" xfId="24307"/>
    <cellStyle name="Total 2 4 25 2" xfId="26605"/>
    <cellStyle name="Total 2 4 26" xfId="3377"/>
    <cellStyle name="Total 2 4 26 2" xfId="20104"/>
    <cellStyle name="Total 2 4 27" xfId="11497"/>
    <cellStyle name="Total 2 4 27 2" xfId="49705"/>
    <cellStyle name="Total 2 4 28" xfId="3329"/>
    <cellStyle name="Total 2 4 28 2" xfId="12804"/>
    <cellStyle name="Total 2 4 29" xfId="9368"/>
    <cellStyle name="Total 2 4 29 2" xfId="6373"/>
    <cellStyle name="Total 2 4 3" xfId="31379"/>
    <cellStyle name="Total 2 4 3 10" xfId="29048"/>
    <cellStyle name="Total 2 4 3 10 2" xfId="3957"/>
    <cellStyle name="Total 2 4 3 11" xfId="37591"/>
    <cellStyle name="Total 2 4 3 11 2" xfId="22520"/>
    <cellStyle name="Total 2 4 3 12" xfId="42171"/>
    <cellStyle name="Total 2 4 3 12 2" xfId="30929"/>
    <cellStyle name="Total 2 4 3 13" xfId="45203"/>
    <cellStyle name="Total 2 4 3 13 2" xfId="15385"/>
    <cellStyle name="Total 2 4 3 14" xfId="21486"/>
    <cellStyle name="Total 2 4 3 14 2" xfId="41556"/>
    <cellStyle name="Total 2 4 3 15" xfId="5608"/>
    <cellStyle name="Total 2 4 3 15 2" xfId="45943"/>
    <cellStyle name="Total 2 4 3 16" xfId="1783"/>
    <cellStyle name="Total 2 4 3 16 2" xfId="8333"/>
    <cellStyle name="Total 2 4 3 17" xfId="24768"/>
    <cellStyle name="Total 2 4 3 17 2" xfId="39674"/>
    <cellStyle name="Total 2 4 3 18" xfId="48888"/>
    <cellStyle name="Total 2 4 3 18 2" xfId="8917"/>
    <cellStyle name="Total 2 4 3 19" xfId="4393"/>
    <cellStyle name="Total 2 4 3 19 2" xfId="27488"/>
    <cellStyle name="Total 2 4 3 2" xfId="17132"/>
    <cellStyle name="Total 2 4 3 2 2" xfId="36797"/>
    <cellStyle name="Total 2 4 3 20" xfId="29267"/>
    <cellStyle name="Total 2 4 3 20 2" xfId="34166"/>
    <cellStyle name="Total 2 4 3 21" xfId="42154"/>
    <cellStyle name="Total 2 4 3 21 2" xfId="42720"/>
    <cellStyle name="Total 2 4 3 22" xfId="34990"/>
    <cellStyle name="Total 2 4 3 22 2" xfId="3763"/>
    <cellStyle name="Total 2 4 3 23" xfId="36304"/>
    <cellStyle name="Total 2 4 3 23 2" xfId="48406"/>
    <cellStyle name="Total 2 4 3 24" xfId="39410"/>
    <cellStyle name="Total 2 4 3 24 2" xfId="14821"/>
    <cellStyle name="Total 2 4 3 25" xfId="12346"/>
    <cellStyle name="Total 2 4 3 25 2" xfId="52559"/>
    <cellStyle name="Total 2 4 3 26" xfId="44562"/>
    <cellStyle name="Total 2 4 3 26 2" xfId="15484"/>
    <cellStyle name="Total 2 4 3 27" xfId="1624"/>
    <cellStyle name="Total 2 4 3 27 2" xfId="32677"/>
    <cellStyle name="Total 2 4 3 28" xfId="37300"/>
    <cellStyle name="Total 2 4 3 28 2" xfId="45877"/>
    <cellStyle name="Total 2 4 3 29" xfId="39663"/>
    <cellStyle name="Total 2 4 3 29 2" xfId="29964"/>
    <cellStyle name="Total 2 4 3 3" xfId="27355"/>
    <cellStyle name="Total 2 4 3 3 2" xfId="43891"/>
    <cellStyle name="Total 2 4 3 30" xfId="9785"/>
    <cellStyle name="Total 2 4 3 4" xfId="23072"/>
    <cellStyle name="Total 2 4 3 4 2" xfId="11975"/>
    <cellStyle name="Total 2 4 3 5" xfId="25345"/>
    <cellStyle name="Total 2 4 3 5 2" xfId="37813"/>
    <cellStyle name="Total 2 4 3 6" xfId="20770"/>
    <cellStyle name="Total 2 4 3 6 2" xfId="26990"/>
    <cellStyle name="Total 2 4 3 7" xfId="410"/>
    <cellStyle name="Total 2 4 3 7 2" xfId="677"/>
    <cellStyle name="Total 2 4 3 8" xfId="19492"/>
    <cellStyle name="Total 2 4 3 8 2" xfId="18839"/>
    <cellStyle name="Total 2 4 3 9" xfId="46932"/>
    <cellStyle name="Total 2 4 3 9 2" xfId="20633"/>
    <cellStyle name="Total 2 4 30" xfId="39632"/>
    <cellStyle name="Total 2 4 30 2" xfId="13517"/>
    <cellStyle name="Total 2 4 31" xfId="19481"/>
    <cellStyle name="Total 2 4 31 2" xfId="27759"/>
    <cellStyle name="Total 2 4 32" xfId="37178"/>
    <cellStyle name="Total 2 4 32 2" xfId="48460"/>
    <cellStyle name="Total 2 4 33" xfId="38176"/>
    <cellStyle name="Total 2 4 33 2" xfId="32852"/>
    <cellStyle name="Total 2 4 34" xfId="6338"/>
    <cellStyle name="Total 2 4 4" xfId="5004"/>
    <cellStyle name="Total 2 4 4 2" xfId="15082"/>
    <cellStyle name="Total 2 4 5" xfId="6858"/>
    <cellStyle name="Total 2 4 5 2" xfId="49491"/>
    <cellStyle name="Total 2 4 6" xfId="45184"/>
    <cellStyle name="Total 2 4 6 2" xfId="51937"/>
    <cellStyle name="Total 2 4 7" xfId="22528"/>
    <cellStyle name="Total 2 4 7 2" xfId="29371"/>
    <cellStyle name="Total 2 4 8" xfId="43471"/>
    <cellStyle name="Total 2 4 8 2" xfId="48323"/>
    <cellStyle name="Total 2 4 9" xfId="37318"/>
    <cellStyle name="Total 2 4 9 2" xfId="51012"/>
    <cellStyle name="Total 2 40" xfId="6205"/>
    <cellStyle name="Total 2 40 2" xfId="52792"/>
    <cellStyle name="Total 2 41" xfId="14350"/>
    <cellStyle name="Total 2 5" xfId="37561"/>
    <cellStyle name="Total 2 5 10" xfId="36449"/>
    <cellStyle name="Total 2 5 10 2" xfId="9910"/>
    <cellStyle name="Total 2 5 11" xfId="3434"/>
    <cellStyle name="Total 2 5 11 2" xfId="28661"/>
    <cellStyle name="Total 2 5 12" xfId="30079"/>
    <cellStyle name="Total 2 5 12 2" xfId="36682"/>
    <cellStyle name="Total 2 5 13" xfId="21849"/>
    <cellStyle name="Total 2 5 13 2" xfId="41751"/>
    <cellStyle name="Total 2 5 14" xfId="46324"/>
    <cellStyle name="Total 2 5 14 2" xfId="4929"/>
    <cellStyle name="Total 2 5 15" xfId="26508"/>
    <cellStyle name="Total 2 5 15 2" xfId="26313"/>
    <cellStyle name="Total 2 5 16" xfId="14784"/>
    <cellStyle name="Total 2 5 16 2" xfId="47540"/>
    <cellStyle name="Total 2 5 17" xfId="16003"/>
    <cellStyle name="Total 2 5 17 2" xfId="32083"/>
    <cellStyle name="Total 2 5 18" xfId="2698"/>
    <cellStyle name="Total 2 5 18 2" xfId="16297"/>
    <cellStyle name="Total 2 5 19" xfId="33279"/>
    <cellStyle name="Total 2 5 19 2" xfId="350"/>
    <cellStyle name="Total 2 5 2" xfId="8184"/>
    <cellStyle name="Total 2 5 2 10" xfId="1231"/>
    <cellStyle name="Total 2 5 2 10 2" xfId="25046"/>
    <cellStyle name="Total 2 5 2 11" xfId="44886"/>
    <cellStyle name="Total 2 5 2 11 2" xfId="50617"/>
    <cellStyle name="Total 2 5 2 12" xfId="49017"/>
    <cellStyle name="Total 2 5 2 12 2" xfId="53106"/>
    <cellStyle name="Total 2 5 2 13" xfId="25366"/>
    <cellStyle name="Total 2 5 2 13 2" xfId="51465"/>
    <cellStyle name="Total 2 5 2 14" xfId="32482"/>
    <cellStyle name="Total 2 5 2 14 2" xfId="50783"/>
    <cellStyle name="Total 2 5 2 15" xfId="32972"/>
    <cellStyle name="Total 2 5 2 15 2" xfId="30405"/>
    <cellStyle name="Total 2 5 2 16" xfId="34482"/>
    <cellStyle name="Total 2 5 2 16 2" xfId="30977"/>
    <cellStyle name="Total 2 5 2 17" xfId="23360"/>
    <cellStyle name="Total 2 5 2 17 2" xfId="18481"/>
    <cellStyle name="Total 2 5 2 18" xfId="29591"/>
    <cellStyle name="Total 2 5 2 18 2" xfId="4569"/>
    <cellStyle name="Total 2 5 2 19" xfId="19566"/>
    <cellStyle name="Total 2 5 2 19 2" xfId="42534"/>
    <cellStyle name="Total 2 5 2 2" xfId="22652"/>
    <cellStyle name="Total 2 5 2 2 10" xfId="4967"/>
    <cellStyle name="Total 2 5 2 2 10 2" xfId="25715"/>
    <cellStyle name="Total 2 5 2 2 11" xfId="15950"/>
    <cellStyle name="Total 2 5 2 2 11 2" xfId="22235"/>
    <cellStyle name="Total 2 5 2 2 12" xfId="29353"/>
    <cellStyle name="Total 2 5 2 2 12 2" xfId="2432"/>
    <cellStyle name="Total 2 5 2 2 13" xfId="18359"/>
    <cellStyle name="Total 2 5 2 2 13 2" xfId="12936"/>
    <cellStyle name="Total 2 5 2 2 14" xfId="22418"/>
    <cellStyle name="Total 2 5 2 2 14 2" xfId="37355"/>
    <cellStyle name="Total 2 5 2 2 15" xfId="32364"/>
    <cellStyle name="Total 2 5 2 2 15 2" xfId="42429"/>
    <cellStyle name="Total 2 5 2 2 16" xfId="35698"/>
    <cellStyle name="Total 2 5 2 2 16 2" xfId="27368"/>
    <cellStyle name="Total 2 5 2 2 17" xfId="33539"/>
    <cellStyle name="Total 2 5 2 2 17 2" xfId="15414"/>
    <cellStyle name="Total 2 5 2 2 18" xfId="660"/>
    <cellStyle name="Total 2 5 2 2 18 2" xfId="22203"/>
    <cellStyle name="Total 2 5 2 2 19" xfId="27120"/>
    <cellStyle name="Total 2 5 2 2 19 2" xfId="51748"/>
    <cellStyle name="Total 2 5 2 2 2" xfId="37894"/>
    <cellStyle name="Total 2 5 2 2 2 2" xfId="4323"/>
    <cellStyle name="Total 2 5 2 2 20" xfId="23236"/>
    <cellStyle name="Total 2 5 2 2 20 2" xfId="5031"/>
    <cellStyle name="Total 2 5 2 2 21" xfId="37655"/>
    <cellStyle name="Total 2 5 2 2 21 2" xfId="14142"/>
    <cellStyle name="Total 2 5 2 2 22" xfId="23034"/>
    <cellStyle name="Total 2 5 2 2 22 2" xfId="27153"/>
    <cellStyle name="Total 2 5 2 2 23" xfId="35221"/>
    <cellStyle name="Total 2 5 2 2 23 2" xfId="27215"/>
    <cellStyle name="Total 2 5 2 2 24" xfId="19658"/>
    <cellStyle name="Total 2 5 2 2 24 2" xfId="43033"/>
    <cellStyle name="Total 2 5 2 2 25" xfId="40323"/>
    <cellStyle name="Total 2 5 2 2 25 2" xfId="31908"/>
    <cellStyle name="Total 2 5 2 2 26" xfId="31696"/>
    <cellStyle name="Total 2 5 2 2 26 2" xfId="155"/>
    <cellStyle name="Total 2 5 2 2 27" xfId="34111"/>
    <cellStyle name="Total 2 5 2 2 27 2" xfId="50733"/>
    <cellStyle name="Total 2 5 2 2 28" xfId="26403"/>
    <cellStyle name="Total 2 5 2 2 28 2" xfId="30885"/>
    <cellStyle name="Total 2 5 2 2 29" xfId="46965"/>
    <cellStyle name="Total 2 5 2 2 29 2" xfId="49106"/>
    <cellStyle name="Total 2 5 2 2 3" xfId="14488"/>
    <cellStyle name="Total 2 5 2 2 3 2" xfId="10185"/>
    <cellStyle name="Total 2 5 2 2 30" xfId="3671"/>
    <cellStyle name="Total 2 5 2 2 4" xfId="5417"/>
    <cellStyle name="Total 2 5 2 2 4 2" xfId="17607"/>
    <cellStyle name="Total 2 5 2 2 5" xfId="39808"/>
    <cellStyle name="Total 2 5 2 2 5 2" xfId="39636"/>
    <cellStyle name="Total 2 5 2 2 6" xfId="39262"/>
    <cellStyle name="Total 2 5 2 2 6 2" xfId="35470"/>
    <cellStyle name="Total 2 5 2 2 7" xfId="49562"/>
    <cellStyle name="Total 2 5 2 2 7 2" xfId="4262"/>
    <cellStyle name="Total 2 5 2 2 8" xfId="30848"/>
    <cellStyle name="Total 2 5 2 2 8 2" xfId="13209"/>
    <cellStyle name="Total 2 5 2 2 9" xfId="28141"/>
    <cellStyle name="Total 2 5 2 2 9 2" xfId="49319"/>
    <cellStyle name="Total 2 5 2 20" xfId="22885"/>
    <cellStyle name="Total 2 5 2 20 2" xfId="2826"/>
    <cellStyle name="Total 2 5 2 21" xfId="50841"/>
    <cellStyle name="Total 2 5 2 21 2" xfId="25934"/>
    <cellStyle name="Total 2 5 2 22" xfId="47368"/>
    <cellStyle name="Total 2 5 2 22 2" xfId="977"/>
    <cellStyle name="Total 2 5 2 23" xfId="10051"/>
    <cellStyle name="Total 2 5 2 23 2" xfId="23246"/>
    <cellStyle name="Total 2 5 2 24" xfId="49532"/>
    <cellStyle name="Total 2 5 2 24 2" xfId="26129"/>
    <cellStyle name="Total 2 5 2 25" xfId="39627"/>
    <cellStyle name="Total 2 5 2 25 2" xfId="20201"/>
    <cellStyle name="Total 2 5 2 26" xfId="50011"/>
    <cellStyle name="Total 2 5 2 26 2" xfId="37540"/>
    <cellStyle name="Total 2 5 2 27" xfId="17861"/>
    <cellStyle name="Total 2 5 2 27 2" xfId="26133"/>
    <cellStyle name="Total 2 5 2 28" xfId="2945"/>
    <cellStyle name="Total 2 5 2 28 2" xfId="33716"/>
    <cellStyle name="Total 2 5 2 29" xfId="42761"/>
    <cellStyle name="Total 2 5 2 29 2" xfId="30371"/>
    <cellStyle name="Total 2 5 2 3" xfId="9161"/>
    <cellStyle name="Total 2 5 2 3 2" xfId="13370"/>
    <cellStyle name="Total 2 5 2 30" xfId="48787"/>
    <cellStyle name="Total 2 5 2 30 2" xfId="36470"/>
    <cellStyle name="Total 2 5 2 31" xfId="44162"/>
    <cellStyle name="Total 2 5 2 4" xfId="50553"/>
    <cellStyle name="Total 2 5 2 4 2" xfId="27014"/>
    <cellStyle name="Total 2 5 2 5" xfId="28471"/>
    <cellStyle name="Total 2 5 2 5 2" xfId="17826"/>
    <cellStyle name="Total 2 5 2 6" xfId="40111"/>
    <cellStyle name="Total 2 5 2 6 2" xfId="13670"/>
    <cellStyle name="Total 2 5 2 7" xfId="46656"/>
    <cellStyle name="Total 2 5 2 7 2" xfId="24885"/>
    <cellStyle name="Total 2 5 2 8" xfId="31522"/>
    <cellStyle name="Total 2 5 2 8 2" xfId="41664"/>
    <cellStyle name="Total 2 5 2 9" xfId="2395"/>
    <cellStyle name="Total 2 5 2 9 2" xfId="9437"/>
    <cellStyle name="Total 2 5 20" xfId="41471"/>
    <cellStyle name="Total 2 5 20 2" xfId="48998"/>
    <cellStyle name="Total 2 5 21" xfId="51728"/>
    <cellStyle name="Total 2 5 21 2" xfId="12162"/>
    <cellStyle name="Total 2 5 22" xfId="45435"/>
    <cellStyle name="Total 2 5 22 2" xfId="53024"/>
    <cellStyle name="Total 2 5 23" xfId="45164"/>
    <cellStyle name="Total 2 5 23 2" xfId="39943"/>
    <cellStyle name="Total 2 5 24" xfId="37905"/>
    <cellStyle name="Total 2 5 24 2" xfId="48661"/>
    <cellStyle name="Total 2 5 25" xfId="26677"/>
    <cellStyle name="Total 2 5 25 2" xfId="9370"/>
    <cellStyle name="Total 2 5 26" xfId="26408"/>
    <cellStyle name="Total 2 5 26 2" xfId="31276"/>
    <cellStyle name="Total 2 5 27" xfId="4947"/>
    <cellStyle name="Total 2 5 27 2" xfId="31896"/>
    <cellStyle name="Total 2 5 28" xfId="46998"/>
    <cellStyle name="Total 2 5 28 2" xfId="53240"/>
    <cellStyle name="Total 2 5 29" xfId="26379"/>
    <cellStyle name="Total 2 5 29 2" xfId="51956"/>
    <cellStyle name="Total 2 5 3" xfId="20476"/>
    <cellStyle name="Total 2 5 3 10" xfId="47781"/>
    <cellStyle name="Total 2 5 3 10 2" xfId="41086"/>
    <cellStyle name="Total 2 5 3 11" xfId="9716"/>
    <cellStyle name="Total 2 5 3 11 2" xfId="29165"/>
    <cellStyle name="Total 2 5 3 12" xfId="13570"/>
    <cellStyle name="Total 2 5 3 12 2" xfId="5057"/>
    <cellStyle name="Total 2 5 3 13" xfId="17715"/>
    <cellStyle name="Total 2 5 3 13 2" xfId="19164"/>
    <cellStyle name="Total 2 5 3 14" xfId="8277"/>
    <cellStyle name="Total 2 5 3 14 2" xfId="35189"/>
    <cellStyle name="Total 2 5 3 15" xfId="40359"/>
    <cellStyle name="Total 2 5 3 15 2" xfId="21848"/>
    <cellStyle name="Total 2 5 3 16" xfId="4433"/>
    <cellStyle name="Total 2 5 3 16 2" xfId="40233"/>
    <cellStyle name="Total 2 5 3 17" xfId="22333"/>
    <cellStyle name="Total 2 5 3 17 2" xfId="19828"/>
    <cellStyle name="Total 2 5 3 18" xfId="4932"/>
    <cellStyle name="Total 2 5 3 18 2" xfId="44293"/>
    <cellStyle name="Total 2 5 3 19" xfId="13059"/>
    <cellStyle name="Total 2 5 3 19 2" xfId="49925"/>
    <cellStyle name="Total 2 5 3 2" xfId="346"/>
    <cellStyle name="Total 2 5 3 2 2" xfId="38224"/>
    <cellStyle name="Total 2 5 3 20" xfId="4516"/>
    <cellStyle name="Total 2 5 3 20 2" xfId="33256"/>
    <cellStyle name="Total 2 5 3 21" xfId="13581"/>
    <cellStyle name="Total 2 5 3 21 2" xfId="16318"/>
    <cellStyle name="Total 2 5 3 22" xfId="47190"/>
    <cellStyle name="Total 2 5 3 22 2" xfId="11928"/>
    <cellStyle name="Total 2 5 3 23" xfId="40928"/>
    <cellStyle name="Total 2 5 3 23 2" xfId="39662"/>
    <cellStyle name="Total 2 5 3 24" xfId="47965"/>
    <cellStyle name="Total 2 5 3 24 2" xfId="34401"/>
    <cellStyle name="Total 2 5 3 25" xfId="15267"/>
    <cellStyle name="Total 2 5 3 25 2" xfId="45735"/>
    <cellStyle name="Total 2 5 3 26" xfId="34410"/>
    <cellStyle name="Total 2 5 3 26 2" xfId="4874"/>
    <cellStyle name="Total 2 5 3 27" xfId="24802"/>
    <cellStyle name="Total 2 5 3 27 2" xfId="18016"/>
    <cellStyle name="Total 2 5 3 28" xfId="31136"/>
    <cellStyle name="Total 2 5 3 28 2" xfId="24929"/>
    <cellStyle name="Total 2 5 3 29" xfId="40812"/>
    <cellStyle name="Total 2 5 3 29 2" xfId="3146"/>
    <cellStyle name="Total 2 5 3 3" xfId="50765"/>
    <cellStyle name="Total 2 5 3 3 2" xfId="49812"/>
    <cellStyle name="Total 2 5 3 30" xfId="50258"/>
    <cellStyle name="Total 2 5 3 4" xfId="4041"/>
    <cellStyle name="Total 2 5 3 4 2" xfId="3641"/>
    <cellStyle name="Total 2 5 3 5" xfId="25546"/>
    <cellStyle name="Total 2 5 3 5 2" xfId="5291"/>
    <cellStyle name="Total 2 5 3 6" xfId="29358"/>
    <cellStyle name="Total 2 5 3 6 2" xfId="43180"/>
    <cellStyle name="Total 2 5 3 7" xfId="3137"/>
    <cellStyle name="Total 2 5 3 7 2" xfId="28584"/>
    <cellStyle name="Total 2 5 3 8" xfId="23213"/>
    <cellStyle name="Total 2 5 3 8 2" xfId="2682"/>
    <cellStyle name="Total 2 5 3 9" xfId="34403"/>
    <cellStyle name="Total 2 5 3 9 2" xfId="41946"/>
    <cellStyle name="Total 2 5 30" xfId="46877"/>
    <cellStyle name="Total 2 5 30 2" xfId="303"/>
    <cellStyle name="Total 2 5 31" xfId="41640"/>
    <cellStyle name="Total 2 5 31 2" xfId="4550"/>
    <cellStyle name="Total 2 5 32" xfId="17050"/>
    <cellStyle name="Total 2 5 32 2" xfId="33031"/>
    <cellStyle name="Total 2 5 33" xfId="16244"/>
    <cellStyle name="Total 2 5 33 2" xfId="31714"/>
    <cellStyle name="Total 2 5 34" xfId="49872"/>
    <cellStyle name="Total 2 5 4" xfId="15862"/>
    <cellStyle name="Total 2 5 4 2" xfId="6637"/>
    <cellStyle name="Total 2 5 5" xfId="43693"/>
    <cellStyle name="Total 2 5 5 2" xfId="10029"/>
    <cellStyle name="Total 2 5 6" xfId="5522"/>
    <cellStyle name="Total 2 5 6 2" xfId="2039"/>
    <cellStyle name="Total 2 5 7" xfId="37271"/>
    <cellStyle name="Total 2 5 7 2" xfId="32179"/>
    <cellStyle name="Total 2 5 8" xfId="24868"/>
    <cellStyle name="Total 2 5 8 2" xfId="36827"/>
    <cellStyle name="Total 2 5 9" xfId="24166"/>
    <cellStyle name="Total 2 5 9 2" xfId="44521"/>
    <cellStyle name="Total 2 6" xfId="29368"/>
    <cellStyle name="Total 2 6 10" xfId="21712"/>
    <cellStyle name="Total 2 6 10 2" xfId="6213"/>
    <cellStyle name="Total 2 6 11" xfId="28649"/>
    <cellStyle name="Total 2 6 11 2" xfId="5758"/>
    <cellStyle name="Total 2 6 12" xfId="32533"/>
    <cellStyle name="Total 2 6 12 2" xfId="13490"/>
    <cellStyle name="Total 2 6 13" xfId="39172"/>
    <cellStyle name="Total 2 6 13 2" xfId="34102"/>
    <cellStyle name="Total 2 6 14" xfId="46344"/>
    <cellStyle name="Total 2 6 14 2" xfId="25523"/>
    <cellStyle name="Total 2 6 15" xfId="46761"/>
    <cellStyle name="Total 2 6 15 2" xfId="48769"/>
    <cellStyle name="Total 2 6 16" xfId="23870"/>
    <cellStyle name="Total 2 6 16 2" xfId="22255"/>
    <cellStyle name="Total 2 6 17" xfId="5130"/>
    <cellStyle name="Total 2 6 17 2" xfId="1379"/>
    <cellStyle name="Total 2 6 18" xfId="29029"/>
    <cellStyle name="Total 2 6 18 2" xfId="27233"/>
    <cellStyle name="Total 2 6 19" xfId="12677"/>
    <cellStyle name="Total 2 6 19 2" xfId="30601"/>
    <cellStyle name="Total 2 6 2" xfId="36894"/>
    <cellStyle name="Total 2 6 2 10" xfId="48534"/>
    <cellStyle name="Total 2 6 2 10 2" xfId="38338"/>
    <cellStyle name="Total 2 6 2 11" xfId="48798"/>
    <cellStyle name="Total 2 6 2 11 2" xfId="44502"/>
    <cellStyle name="Total 2 6 2 12" xfId="20064"/>
    <cellStyle name="Total 2 6 2 12 2" xfId="24545"/>
    <cellStyle name="Total 2 6 2 13" xfId="19581"/>
    <cellStyle name="Total 2 6 2 13 2" xfId="26523"/>
    <cellStyle name="Total 2 6 2 14" xfId="40075"/>
    <cellStyle name="Total 2 6 2 14 2" xfId="45166"/>
    <cellStyle name="Total 2 6 2 15" xfId="45809"/>
    <cellStyle name="Total 2 6 2 15 2" xfId="35318"/>
    <cellStyle name="Total 2 6 2 16" xfId="42942"/>
    <cellStyle name="Total 2 6 2 16 2" xfId="39177"/>
    <cellStyle name="Total 2 6 2 17" xfId="51612"/>
    <cellStyle name="Total 2 6 2 17 2" xfId="5264"/>
    <cellStyle name="Total 2 6 2 18" xfId="44599"/>
    <cellStyle name="Total 2 6 2 18 2" xfId="18248"/>
    <cellStyle name="Total 2 6 2 19" xfId="2692"/>
    <cellStyle name="Total 2 6 2 19 2" xfId="2075"/>
    <cellStyle name="Total 2 6 2 2" xfId="41886"/>
    <cellStyle name="Total 2 6 2 2 10" xfId="51359"/>
    <cellStyle name="Total 2 6 2 2 10 2" xfId="47695"/>
    <cellStyle name="Total 2 6 2 2 11" xfId="2712"/>
    <cellStyle name="Total 2 6 2 2 11 2" xfId="24228"/>
    <cellStyle name="Total 2 6 2 2 12" xfId="51461"/>
    <cellStyle name="Total 2 6 2 2 12 2" xfId="21484"/>
    <cellStyle name="Total 2 6 2 2 13" xfId="31588"/>
    <cellStyle name="Total 2 6 2 2 13 2" xfId="45347"/>
    <cellStyle name="Total 2 6 2 2 14" xfId="27383"/>
    <cellStyle name="Total 2 6 2 2 14 2" xfId="25471"/>
    <cellStyle name="Total 2 6 2 2 15" xfId="25677"/>
    <cellStyle name="Total 2 6 2 2 15 2" xfId="20698"/>
    <cellStyle name="Total 2 6 2 2 16" xfId="26582"/>
    <cellStyle name="Total 2 6 2 2 16 2" xfId="5690"/>
    <cellStyle name="Total 2 6 2 2 17" xfId="24365"/>
    <cellStyle name="Total 2 6 2 2 17 2" xfId="7540"/>
    <cellStyle name="Total 2 6 2 2 18" xfId="16700"/>
    <cellStyle name="Total 2 6 2 2 18 2" xfId="21860"/>
    <cellStyle name="Total 2 6 2 2 19" xfId="8665"/>
    <cellStyle name="Total 2 6 2 2 19 2" xfId="40014"/>
    <cellStyle name="Total 2 6 2 2 2" xfId="40821"/>
    <cellStyle name="Total 2 6 2 2 2 2" xfId="50523"/>
    <cellStyle name="Total 2 6 2 2 20" xfId="9473"/>
    <cellStyle name="Total 2 6 2 2 20 2" xfId="26714"/>
    <cellStyle name="Total 2 6 2 2 21" xfId="37340"/>
    <cellStyle name="Total 2 6 2 2 21 2" xfId="21668"/>
    <cellStyle name="Total 2 6 2 2 22" xfId="13791"/>
    <cellStyle name="Total 2 6 2 2 22 2" xfId="20656"/>
    <cellStyle name="Total 2 6 2 2 23" xfId="46956"/>
    <cellStyle name="Total 2 6 2 2 23 2" xfId="35184"/>
    <cellStyle name="Total 2 6 2 2 24" xfId="18404"/>
    <cellStyle name="Total 2 6 2 2 24 2" xfId="25765"/>
    <cellStyle name="Total 2 6 2 2 25" xfId="30589"/>
    <cellStyle name="Total 2 6 2 2 25 2" xfId="25622"/>
    <cellStyle name="Total 2 6 2 2 26" xfId="1347"/>
    <cellStyle name="Total 2 6 2 2 26 2" xfId="5723"/>
    <cellStyle name="Total 2 6 2 2 27" xfId="10705"/>
    <cellStyle name="Total 2 6 2 2 27 2" xfId="15958"/>
    <cellStyle name="Total 2 6 2 2 28" xfId="2350"/>
    <cellStyle name="Total 2 6 2 2 28 2" xfId="48488"/>
    <cellStyle name="Total 2 6 2 2 29" xfId="10843"/>
    <cellStyle name="Total 2 6 2 2 29 2" xfId="38114"/>
    <cellStyle name="Total 2 6 2 2 3" xfId="13070"/>
    <cellStyle name="Total 2 6 2 2 3 2" xfId="6555"/>
    <cellStyle name="Total 2 6 2 2 30" xfId="839"/>
    <cellStyle name="Total 2 6 2 2 4" xfId="36726"/>
    <cellStyle name="Total 2 6 2 2 4 2" xfId="35342"/>
    <cellStyle name="Total 2 6 2 2 5" xfId="35512"/>
    <cellStyle name="Total 2 6 2 2 5 2" xfId="30112"/>
    <cellStyle name="Total 2 6 2 2 6" xfId="34272"/>
    <cellStyle name="Total 2 6 2 2 6 2" xfId="29301"/>
    <cellStyle name="Total 2 6 2 2 7" xfId="16575"/>
    <cellStyle name="Total 2 6 2 2 7 2" xfId="5930"/>
    <cellStyle name="Total 2 6 2 2 8" xfId="16889"/>
    <cellStyle name="Total 2 6 2 2 8 2" xfId="8489"/>
    <cellStyle name="Total 2 6 2 2 9" xfId="22895"/>
    <cellStyle name="Total 2 6 2 2 9 2" xfId="16635"/>
    <cellStyle name="Total 2 6 2 20" xfId="14328"/>
    <cellStyle name="Total 2 6 2 20 2" xfId="41745"/>
    <cellStyle name="Total 2 6 2 21" xfId="19226"/>
    <cellStyle name="Total 2 6 2 21 2" xfId="47178"/>
    <cellStyle name="Total 2 6 2 22" xfId="3557"/>
    <cellStyle name="Total 2 6 2 22 2" xfId="44348"/>
    <cellStyle name="Total 2 6 2 23" xfId="16696"/>
    <cellStyle name="Total 2 6 2 23 2" xfId="35058"/>
    <cellStyle name="Total 2 6 2 24" xfId="44199"/>
    <cellStyle name="Total 2 6 2 24 2" xfId="28230"/>
    <cellStyle name="Total 2 6 2 25" xfId="36694"/>
    <cellStyle name="Total 2 6 2 25 2" xfId="17781"/>
    <cellStyle name="Total 2 6 2 26" xfId="30653"/>
    <cellStyle name="Total 2 6 2 26 2" xfId="4783"/>
    <cellStyle name="Total 2 6 2 27" xfId="45461"/>
    <cellStyle name="Total 2 6 2 27 2" xfId="35994"/>
    <cellStyle name="Total 2 6 2 28" xfId="35309"/>
    <cellStyle name="Total 2 6 2 28 2" xfId="21194"/>
    <cellStyle name="Total 2 6 2 29" xfId="9745"/>
    <cellStyle name="Total 2 6 2 29 2" xfId="10049"/>
    <cellStyle name="Total 2 6 2 3" xfId="40449"/>
    <cellStyle name="Total 2 6 2 3 2" xfId="5834"/>
    <cellStyle name="Total 2 6 2 30" xfId="22022"/>
    <cellStyle name="Total 2 6 2 30 2" xfId="22286"/>
    <cellStyle name="Total 2 6 2 31" xfId="19483"/>
    <cellStyle name="Total 2 6 2 4" xfId="18518"/>
    <cellStyle name="Total 2 6 2 4 2" xfId="14968"/>
    <cellStyle name="Total 2 6 2 5" xfId="22499"/>
    <cellStyle name="Total 2 6 2 5 2" xfId="4832"/>
    <cellStyle name="Total 2 6 2 6" xfId="32922"/>
    <cellStyle name="Total 2 6 2 6 2" xfId="22125"/>
    <cellStyle name="Total 2 6 2 7" xfId="25727"/>
    <cellStyle name="Total 2 6 2 7 2" xfId="27094"/>
    <cellStyle name="Total 2 6 2 8" xfId="49083"/>
    <cellStyle name="Total 2 6 2 8 2" xfId="35180"/>
    <cellStyle name="Total 2 6 2 9" xfId="2352"/>
    <cellStyle name="Total 2 6 2 9 2" xfId="46387"/>
    <cellStyle name="Total 2 6 20" xfId="37265"/>
    <cellStyle name="Total 2 6 20 2" xfId="14491"/>
    <cellStyle name="Total 2 6 21" xfId="30558"/>
    <cellStyle name="Total 2 6 21 2" xfId="36219"/>
    <cellStyle name="Total 2 6 22" xfId="42556"/>
    <cellStyle name="Total 2 6 22 2" xfId="25115"/>
    <cellStyle name="Total 2 6 23" xfId="15520"/>
    <cellStyle name="Total 2 6 23 2" xfId="45916"/>
    <cellStyle name="Total 2 6 24" xfId="18861"/>
    <cellStyle name="Total 2 6 24 2" xfId="49838"/>
    <cellStyle name="Total 2 6 25" xfId="31673"/>
    <cellStyle name="Total 2 6 25 2" xfId="30216"/>
    <cellStyle name="Total 2 6 26" xfId="22011"/>
    <cellStyle name="Total 2 6 26 2" xfId="14265"/>
    <cellStyle name="Total 2 6 27" xfId="10970"/>
    <cellStyle name="Total 2 6 27 2" xfId="40513"/>
    <cellStyle name="Total 2 6 28" xfId="19242"/>
    <cellStyle name="Total 2 6 28 2" xfId="40037"/>
    <cellStyle name="Total 2 6 29" xfId="6172"/>
    <cellStyle name="Total 2 6 29 2" xfId="38278"/>
    <cellStyle name="Total 2 6 3" xfId="36851"/>
    <cellStyle name="Total 2 6 3 10" xfId="19112"/>
    <cellStyle name="Total 2 6 3 10 2" xfId="10007"/>
    <cellStyle name="Total 2 6 3 11" xfId="26266"/>
    <cellStyle name="Total 2 6 3 11 2" xfId="35581"/>
    <cellStyle name="Total 2 6 3 12" xfId="200"/>
    <cellStyle name="Total 2 6 3 12 2" xfId="10228"/>
    <cellStyle name="Total 2 6 3 13" xfId="5782"/>
    <cellStyle name="Total 2 6 3 13 2" xfId="29529"/>
    <cellStyle name="Total 2 6 3 14" xfId="23830"/>
    <cellStyle name="Total 2 6 3 14 2" xfId="10437"/>
    <cellStyle name="Total 2 6 3 15" xfId="24715"/>
    <cellStyle name="Total 2 6 3 15 2" xfId="13844"/>
    <cellStyle name="Total 2 6 3 16" xfId="28884"/>
    <cellStyle name="Total 2 6 3 16 2" xfId="12300"/>
    <cellStyle name="Total 2 6 3 17" xfId="49820"/>
    <cellStyle name="Total 2 6 3 17 2" xfId="40247"/>
    <cellStyle name="Total 2 6 3 18" xfId="14138"/>
    <cellStyle name="Total 2 6 3 18 2" xfId="36955"/>
    <cellStyle name="Total 2 6 3 19" xfId="18668"/>
    <cellStyle name="Total 2 6 3 19 2" xfId="22894"/>
    <cellStyle name="Total 2 6 3 2" xfId="9408"/>
    <cellStyle name="Total 2 6 3 2 2" xfId="29287"/>
    <cellStyle name="Total 2 6 3 20" xfId="29342"/>
    <cellStyle name="Total 2 6 3 20 2" xfId="32295"/>
    <cellStyle name="Total 2 6 3 21" xfId="30206"/>
    <cellStyle name="Total 2 6 3 21 2" xfId="34071"/>
    <cellStyle name="Total 2 6 3 22" xfId="6331"/>
    <cellStyle name="Total 2 6 3 22 2" xfId="2659"/>
    <cellStyle name="Total 2 6 3 23" xfId="45598"/>
    <cellStyle name="Total 2 6 3 23 2" xfId="43242"/>
    <cellStyle name="Total 2 6 3 24" xfId="11847"/>
    <cellStyle name="Total 2 6 3 24 2" xfId="19730"/>
    <cellStyle name="Total 2 6 3 25" xfId="2761"/>
    <cellStyle name="Total 2 6 3 25 2" xfId="45494"/>
    <cellStyle name="Total 2 6 3 26" xfId="4270"/>
    <cellStyle name="Total 2 6 3 26 2" xfId="16671"/>
    <cellStyle name="Total 2 6 3 27" xfId="18995"/>
    <cellStyle name="Total 2 6 3 27 2" xfId="19034"/>
    <cellStyle name="Total 2 6 3 28" xfId="43709"/>
    <cellStyle name="Total 2 6 3 28 2" xfId="44535"/>
    <cellStyle name="Total 2 6 3 29" xfId="24663"/>
    <cellStyle name="Total 2 6 3 29 2" xfId="33322"/>
    <cellStyle name="Total 2 6 3 3" xfId="28173"/>
    <cellStyle name="Total 2 6 3 3 2" xfId="28474"/>
    <cellStyle name="Total 2 6 3 30" xfId="9127"/>
    <cellStyle name="Total 2 6 3 4" xfId="32195"/>
    <cellStyle name="Total 2 6 3 4 2" xfId="14604"/>
    <cellStyle name="Total 2 6 3 5" xfId="215"/>
    <cellStyle name="Total 2 6 3 5 2" xfId="1303"/>
    <cellStyle name="Total 2 6 3 6" xfId="24492"/>
    <cellStyle name="Total 2 6 3 6 2" xfId="26059"/>
    <cellStyle name="Total 2 6 3 7" xfId="52710"/>
    <cellStyle name="Total 2 6 3 7 2" xfId="21108"/>
    <cellStyle name="Total 2 6 3 8" xfId="52407"/>
    <cellStyle name="Total 2 6 3 8 2" xfId="45395"/>
    <cellStyle name="Total 2 6 3 9" xfId="50969"/>
    <cellStyle name="Total 2 6 3 9 2" xfId="11969"/>
    <cellStyle name="Total 2 6 30" xfId="15972"/>
    <cellStyle name="Total 2 6 30 2" xfId="35822"/>
    <cellStyle name="Total 2 6 31" xfId="6062"/>
    <cellStyle name="Total 2 6 31 2" xfId="29453"/>
    <cellStyle name="Total 2 6 32" xfId="12056"/>
    <cellStyle name="Total 2 6 32 2" xfId="20270"/>
    <cellStyle name="Total 2 6 33" xfId="30838"/>
    <cellStyle name="Total 2 6 33 2" xfId="40893"/>
    <cellStyle name="Total 2 6 34" xfId="726"/>
    <cellStyle name="Total 2 6 4" xfId="42909"/>
    <cellStyle name="Total 2 6 4 2" xfId="36509"/>
    <cellStyle name="Total 2 6 5" xfId="44157"/>
    <cellStyle name="Total 2 6 5 2" xfId="39609"/>
    <cellStyle name="Total 2 6 6" xfId="6724"/>
    <cellStyle name="Total 2 6 6 2" xfId="28814"/>
    <cellStyle name="Total 2 6 7" xfId="485"/>
    <cellStyle name="Total 2 6 7 2" xfId="42013"/>
    <cellStyle name="Total 2 6 8" xfId="47128"/>
    <cellStyle name="Total 2 6 8 2" xfId="52959"/>
    <cellStyle name="Total 2 6 9" xfId="17894"/>
    <cellStyle name="Total 2 6 9 2" xfId="37611"/>
    <cellStyle name="Total 2 7" xfId="14115"/>
    <cellStyle name="Total 2 7 10" xfId="20135"/>
    <cellStyle name="Total 2 7 10 2" xfId="52926"/>
    <cellStyle name="Total 2 7 11" xfId="11993"/>
    <cellStyle name="Total 2 7 11 2" xfId="48861"/>
    <cellStyle name="Total 2 7 12" xfId="25610"/>
    <cellStyle name="Total 2 7 12 2" xfId="31635"/>
    <cellStyle name="Total 2 7 13" xfId="32586"/>
    <cellStyle name="Total 2 7 13 2" xfId="53239"/>
    <cellStyle name="Total 2 7 14" xfId="27624"/>
    <cellStyle name="Total 2 7 14 2" xfId="5747"/>
    <cellStyle name="Total 2 7 15" xfId="46420"/>
    <cellStyle name="Total 2 7 15 2" xfId="14346"/>
    <cellStyle name="Total 2 7 16" xfId="28438"/>
    <cellStyle name="Total 2 7 16 2" xfId="8942"/>
    <cellStyle name="Total 2 7 17" xfId="41391"/>
    <cellStyle name="Total 2 7 17 2" xfId="19238"/>
    <cellStyle name="Total 2 7 18" xfId="15031"/>
    <cellStyle name="Total 2 7 18 2" xfId="45923"/>
    <cellStyle name="Total 2 7 19" xfId="16799"/>
    <cellStyle name="Total 2 7 19 2" xfId="26463"/>
    <cellStyle name="Total 2 7 2" xfId="31642"/>
    <cellStyle name="Total 2 7 2 10" xfId="35475"/>
    <cellStyle name="Total 2 7 2 10 2" xfId="36781"/>
    <cellStyle name="Total 2 7 2 11" xfId="39476"/>
    <cellStyle name="Total 2 7 2 11 2" xfId="3151"/>
    <cellStyle name="Total 2 7 2 12" xfId="11288"/>
    <cellStyle name="Total 2 7 2 12 2" xfId="6487"/>
    <cellStyle name="Total 2 7 2 13" xfId="44480"/>
    <cellStyle name="Total 2 7 2 13 2" xfId="44219"/>
    <cellStyle name="Total 2 7 2 14" xfId="11802"/>
    <cellStyle name="Total 2 7 2 14 2" xfId="23719"/>
    <cellStyle name="Total 2 7 2 15" xfId="34593"/>
    <cellStyle name="Total 2 7 2 15 2" xfId="3814"/>
    <cellStyle name="Total 2 7 2 16" xfId="40795"/>
    <cellStyle name="Total 2 7 2 16 2" xfId="31461"/>
    <cellStyle name="Total 2 7 2 17" xfId="4997"/>
    <cellStyle name="Total 2 7 2 17 2" xfId="22261"/>
    <cellStyle name="Total 2 7 2 18" xfId="13301"/>
    <cellStyle name="Total 2 7 2 18 2" xfId="1276"/>
    <cellStyle name="Total 2 7 2 19" xfId="25773"/>
    <cellStyle name="Total 2 7 2 19 2" xfId="47911"/>
    <cellStyle name="Total 2 7 2 2" xfId="8765"/>
    <cellStyle name="Total 2 7 2 2 10" xfId="34644"/>
    <cellStyle name="Total 2 7 2 2 10 2" xfId="32419"/>
    <cellStyle name="Total 2 7 2 2 11" xfId="37443"/>
    <cellStyle name="Total 2 7 2 2 11 2" xfId="26972"/>
    <cellStyle name="Total 2 7 2 2 12" xfId="44508"/>
    <cellStyle name="Total 2 7 2 2 12 2" xfId="25021"/>
    <cellStyle name="Total 2 7 2 2 13" xfId="9457"/>
    <cellStyle name="Total 2 7 2 2 13 2" xfId="19986"/>
    <cellStyle name="Total 2 7 2 2 14" xfId="10493"/>
    <cellStyle name="Total 2 7 2 2 14 2" xfId="52174"/>
    <cellStyle name="Total 2 7 2 2 15" xfId="30200"/>
    <cellStyle name="Total 2 7 2 2 15 2" xfId="11348"/>
    <cellStyle name="Total 2 7 2 2 16" xfId="11761"/>
    <cellStyle name="Total 2 7 2 2 16 2" xfId="37232"/>
    <cellStyle name="Total 2 7 2 2 17" xfId="28820"/>
    <cellStyle name="Total 2 7 2 2 17 2" xfId="41604"/>
    <cellStyle name="Total 2 7 2 2 18" xfId="14920"/>
    <cellStyle name="Total 2 7 2 2 18 2" xfId="3624"/>
    <cellStyle name="Total 2 7 2 2 19" xfId="12174"/>
    <cellStyle name="Total 2 7 2 2 19 2" xfId="31068"/>
    <cellStyle name="Total 2 7 2 2 2" xfId="31167"/>
    <cellStyle name="Total 2 7 2 2 2 2" xfId="18764"/>
    <cellStyle name="Total 2 7 2 2 20" xfId="30597"/>
    <cellStyle name="Total 2 7 2 2 20 2" xfId="4771"/>
    <cellStyle name="Total 2 7 2 2 21" xfId="7609"/>
    <cellStyle name="Total 2 7 2 2 21 2" xfId="20471"/>
    <cellStyle name="Total 2 7 2 2 22" xfId="9352"/>
    <cellStyle name="Total 2 7 2 2 22 2" xfId="13471"/>
    <cellStyle name="Total 2 7 2 2 23" xfId="51385"/>
    <cellStyle name="Total 2 7 2 2 23 2" xfId="46903"/>
    <cellStyle name="Total 2 7 2 2 24" xfId="42569"/>
    <cellStyle name="Total 2 7 2 2 24 2" xfId="41862"/>
    <cellStyle name="Total 2 7 2 2 25" xfId="34191"/>
    <cellStyle name="Total 2 7 2 2 25 2" xfId="51386"/>
    <cellStyle name="Total 2 7 2 2 26" xfId="30274"/>
    <cellStyle name="Total 2 7 2 2 26 2" xfId="2770"/>
    <cellStyle name="Total 2 7 2 2 27" xfId="20553"/>
    <cellStyle name="Total 2 7 2 2 27 2" xfId="47707"/>
    <cellStyle name="Total 2 7 2 2 28" xfId="25605"/>
    <cellStyle name="Total 2 7 2 2 28 2" xfId="33875"/>
    <cellStyle name="Total 2 7 2 2 29" xfId="8904"/>
    <cellStyle name="Total 2 7 2 2 29 2" xfId="18551"/>
    <cellStyle name="Total 2 7 2 2 3" xfId="10361"/>
    <cellStyle name="Total 2 7 2 2 3 2" xfId="20271"/>
    <cellStyle name="Total 2 7 2 2 30" xfId="2140"/>
    <cellStyle name="Total 2 7 2 2 4" xfId="28382"/>
    <cellStyle name="Total 2 7 2 2 4 2" xfId="48731"/>
    <cellStyle name="Total 2 7 2 2 5" xfId="53020"/>
    <cellStyle name="Total 2 7 2 2 5 2" xfId="28962"/>
    <cellStyle name="Total 2 7 2 2 6" xfId="48444"/>
    <cellStyle name="Total 2 7 2 2 6 2" xfId="8163"/>
    <cellStyle name="Total 2 7 2 2 7" xfId="47833"/>
    <cellStyle name="Total 2 7 2 2 7 2" xfId="41067"/>
    <cellStyle name="Total 2 7 2 2 8" xfId="8848"/>
    <cellStyle name="Total 2 7 2 2 8 2" xfId="36038"/>
    <cellStyle name="Total 2 7 2 2 9" xfId="49376"/>
    <cellStyle name="Total 2 7 2 2 9 2" xfId="4136"/>
    <cellStyle name="Total 2 7 2 20" xfId="20792"/>
    <cellStyle name="Total 2 7 2 20 2" xfId="9138"/>
    <cellStyle name="Total 2 7 2 21" xfId="47685"/>
    <cellStyle name="Total 2 7 2 21 2" xfId="48063"/>
    <cellStyle name="Total 2 7 2 22" xfId="9643"/>
    <cellStyle name="Total 2 7 2 22 2" xfId="48727"/>
    <cellStyle name="Total 2 7 2 23" xfId="15409"/>
    <cellStyle name="Total 2 7 2 23 2" xfId="12406"/>
    <cellStyle name="Total 2 7 2 24" xfId="50742"/>
    <cellStyle name="Total 2 7 2 24 2" xfId="37"/>
    <cellStyle name="Total 2 7 2 25" xfId="8859"/>
    <cellStyle name="Total 2 7 2 25 2" xfId="43618"/>
    <cellStyle name="Total 2 7 2 26" xfId="40985"/>
    <cellStyle name="Total 2 7 2 26 2" xfId="44082"/>
    <cellStyle name="Total 2 7 2 27" xfId="46453"/>
    <cellStyle name="Total 2 7 2 27 2" xfId="21755"/>
    <cellStyle name="Total 2 7 2 28" xfId="49175"/>
    <cellStyle name="Total 2 7 2 28 2" xfId="42815"/>
    <cellStyle name="Total 2 7 2 29" xfId="38133"/>
    <cellStyle name="Total 2 7 2 29 2" xfId="4375"/>
    <cellStyle name="Total 2 7 2 3" xfId="30877"/>
    <cellStyle name="Total 2 7 2 3 2" xfId="29264"/>
    <cellStyle name="Total 2 7 2 30" xfId="29164"/>
    <cellStyle name="Total 2 7 2 30 2" xfId="28615"/>
    <cellStyle name="Total 2 7 2 31" xfId="1396"/>
    <cellStyle name="Total 2 7 2 4" xfId="27060"/>
    <cellStyle name="Total 2 7 2 4 2" xfId="3437"/>
    <cellStyle name="Total 2 7 2 5" xfId="24676"/>
    <cellStyle name="Total 2 7 2 5 2" xfId="50139"/>
    <cellStyle name="Total 2 7 2 6" xfId="35377"/>
    <cellStyle name="Total 2 7 2 6 2" xfId="20254"/>
    <cellStyle name="Total 2 7 2 7" xfId="30035"/>
    <cellStyle name="Total 2 7 2 7 2" xfId="13617"/>
    <cellStyle name="Total 2 7 2 8" xfId="37436"/>
    <cellStyle name="Total 2 7 2 8 2" xfId="5620"/>
    <cellStyle name="Total 2 7 2 9" xfId="17189"/>
    <cellStyle name="Total 2 7 2 9 2" xfId="18571"/>
    <cellStyle name="Total 2 7 20" xfId="49505"/>
    <cellStyle name="Total 2 7 20 2" xfId="29306"/>
    <cellStyle name="Total 2 7 21" xfId="19157"/>
    <cellStyle name="Total 2 7 21 2" xfId="50039"/>
    <cellStyle name="Total 2 7 22" xfId="72"/>
    <cellStyle name="Total 2 7 22 2" xfId="5383"/>
    <cellStyle name="Total 2 7 23" xfId="49570"/>
    <cellStyle name="Total 2 7 23 2" xfId="47059"/>
    <cellStyle name="Total 2 7 24" xfId="40426"/>
    <cellStyle name="Total 2 7 24 2" xfId="10923"/>
    <cellStyle name="Total 2 7 25" xfId="14524"/>
    <cellStyle name="Total 2 7 25 2" xfId="44397"/>
    <cellStyle name="Total 2 7 26" xfId="21373"/>
    <cellStyle name="Total 2 7 26 2" xfId="45900"/>
    <cellStyle name="Total 2 7 27" xfId="10563"/>
    <cellStyle name="Total 2 7 27 2" xfId="30101"/>
    <cellStyle name="Total 2 7 28" xfId="7747"/>
    <cellStyle name="Total 2 7 28 2" xfId="16636"/>
    <cellStyle name="Total 2 7 29" xfId="24349"/>
    <cellStyle name="Total 2 7 29 2" xfId="33165"/>
    <cellStyle name="Total 2 7 3" xfId="6189"/>
    <cellStyle name="Total 2 7 3 10" xfId="53257"/>
    <cellStyle name="Total 2 7 3 10 2" xfId="40689"/>
    <cellStyle name="Total 2 7 3 11" xfId="9248"/>
    <cellStyle name="Total 2 7 3 11 2" xfId="33218"/>
    <cellStyle name="Total 2 7 3 12" xfId="48628"/>
    <cellStyle name="Total 2 7 3 12 2" xfId="9267"/>
    <cellStyle name="Total 2 7 3 13" xfId="49760"/>
    <cellStyle name="Total 2 7 3 13 2" xfId="44113"/>
    <cellStyle name="Total 2 7 3 14" xfId="46445"/>
    <cellStyle name="Total 2 7 3 14 2" xfId="15102"/>
    <cellStyle name="Total 2 7 3 15" xfId="15805"/>
    <cellStyle name="Total 2 7 3 15 2" xfId="16440"/>
    <cellStyle name="Total 2 7 3 16" xfId="45061"/>
    <cellStyle name="Total 2 7 3 16 2" xfId="27597"/>
    <cellStyle name="Total 2 7 3 17" xfId="41624"/>
    <cellStyle name="Total 2 7 3 17 2" xfId="26196"/>
    <cellStyle name="Total 2 7 3 18" xfId="7200"/>
    <cellStyle name="Total 2 7 3 18 2" xfId="40861"/>
    <cellStyle name="Total 2 7 3 19" xfId="15673"/>
    <cellStyle name="Total 2 7 3 19 2" xfId="13460"/>
    <cellStyle name="Total 2 7 3 2" xfId="52987"/>
    <cellStyle name="Total 2 7 3 2 2" xfId="21814"/>
    <cellStyle name="Total 2 7 3 20" xfId="2951"/>
    <cellStyle name="Total 2 7 3 20 2" xfId="21919"/>
    <cellStyle name="Total 2 7 3 21" xfId="21327"/>
    <cellStyle name="Total 2 7 3 21 2" xfId="21665"/>
    <cellStyle name="Total 2 7 3 22" xfId="26397"/>
    <cellStyle name="Total 2 7 3 22 2" xfId="14420"/>
    <cellStyle name="Total 2 7 3 23" xfId="2897"/>
    <cellStyle name="Total 2 7 3 23 2" xfId="15020"/>
    <cellStyle name="Total 2 7 3 24" xfId="13743"/>
    <cellStyle name="Total 2 7 3 24 2" xfId="16557"/>
    <cellStyle name="Total 2 7 3 25" xfId="40143"/>
    <cellStyle name="Total 2 7 3 25 2" xfId="22624"/>
    <cellStyle name="Total 2 7 3 26" xfId="5500"/>
    <cellStyle name="Total 2 7 3 26 2" xfId="17213"/>
    <cellStyle name="Total 2 7 3 27" xfId="39793"/>
    <cellStyle name="Total 2 7 3 27 2" xfId="19626"/>
    <cellStyle name="Total 2 7 3 28" xfId="20620"/>
    <cellStyle name="Total 2 7 3 28 2" xfId="9558"/>
    <cellStyle name="Total 2 7 3 29" xfId="27582"/>
    <cellStyle name="Total 2 7 3 29 2" xfId="28221"/>
    <cellStyle name="Total 2 7 3 3" xfId="50495"/>
    <cellStyle name="Total 2 7 3 3 2" xfId="27977"/>
    <cellStyle name="Total 2 7 3 30" xfId="19368"/>
    <cellStyle name="Total 2 7 3 4" xfId="9118"/>
    <cellStyle name="Total 2 7 3 4 2" xfId="26075"/>
    <cellStyle name="Total 2 7 3 5" xfId="18671"/>
    <cellStyle name="Total 2 7 3 5 2" xfId="1010"/>
    <cellStyle name="Total 2 7 3 6" xfId="15038"/>
    <cellStyle name="Total 2 7 3 6 2" xfId="21653"/>
    <cellStyle name="Total 2 7 3 7" xfId="18394"/>
    <cellStyle name="Total 2 7 3 7 2" xfId="35839"/>
    <cellStyle name="Total 2 7 3 8" xfId="16794"/>
    <cellStyle name="Total 2 7 3 8 2" xfId="28939"/>
    <cellStyle name="Total 2 7 3 9" xfId="1891"/>
    <cellStyle name="Total 2 7 3 9 2" xfId="26581"/>
    <cellStyle name="Total 2 7 30" xfId="25423"/>
    <cellStyle name="Total 2 7 30 2" xfId="44871"/>
    <cellStyle name="Total 2 7 31" xfId="38234"/>
    <cellStyle name="Total 2 7 31 2" xfId="22612"/>
    <cellStyle name="Total 2 7 32" xfId="8384"/>
    <cellStyle name="Total 2 7 32 2" xfId="45449"/>
    <cellStyle name="Total 2 7 33" xfId="28764"/>
    <cellStyle name="Total 2 7 33 2" xfId="3308"/>
    <cellStyle name="Total 2 7 34" xfId="43694"/>
    <cellStyle name="Total 2 7 4" xfId="27472"/>
    <cellStyle name="Total 2 7 4 2" xfId="4069"/>
    <cellStyle name="Total 2 7 5" xfId="5984"/>
    <cellStyle name="Total 2 7 5 2" xfId="52124"/>
    <cellStyle name="Total 2 7 6" xfId="29046"/>
    <cellStyle name="Total 2 7 6 2" xfId="32265"/>
    <cellStyle name="Total 2 7 7" xfId="34358"/>
    <cellStyle name="Total 2 7 7 2" xfId="27358"/>
    <cellStyle name="Total 2 7 8" xfId="38663"/>
    <cellStyle name="Total 2 7 8 2" xfId="14495"/>
    <cellStyle name="Total 2 7 9" xfId="12219"/>
    <cellStyle name="Total 2 7 9 2" xfId="15492"/>
    <cellStyle name="Total 2 8" xfId="8244"/>
    <cellStyle name="Total 2 8 10" xfId="11685"/>
    <cellStyle name="Total 2 8 10 2" xfId="26951"/>
    <cellStyle name="Total 2 8 11" xfId="12483"/>
    <cellStyle name="Total 2 8 11 2" xfId="920"/>
    <cellStyle name="Total 2 8 12" xfId="26678"/>
    <cellStyle name="Total 2 8 12 2" xfId="21239"/>
    <cellStyle name="Total 2 8 13" xfId="46534"/>
    <cellStyle name="Total 2 8 13 2" xfId="12752"/>
    <cellStyle name="Total 2 8 14" xfId="43669"/>
    <cellStyle name="Total 2 8 14 2" xfId="17040"/>
    <cellStyle name="Total 2 8 15" xfId="40468"/>
    <cellStyle name="Total 2 8 15 2" xfId="1432"/>
    <cellStyle name="Total 2 8 16" xfId="49179"/>
    <cellStyle name="Total 2 8 16 2" xfId="30951"/>
    <cellStyle name="Total 2 8 17" xfId="37929"/>
    <cellStyle name="Total 2 8 17 2" xfId="14954"/>
    <cellStyle name="Total 2 8 18" xfId="20090"/>
    <cellStyle name="Total 2 8 18 2" xfId="42584"/>
    <cellStyle name="Total 2 8 19" xfId="49411"/>
    <cellStyle name="Total 2 8 19 2" xfId="19225"/>
    <cellStyle name="Total 2 8 2" xfId="31211"/>
    <cellStyle name="Total 2 8 2 10" xfId="20655"/>
    <cellStyle name="Total 2 8 2 10 2" xfId="18877"/>
    <cellStyle name="Total 2 8 2 11" xfId="22293"/>
    <cellStyle name="Total 2 8 2 11 2" xfId="41642"/>
    <cellStyle name="Total 2 8 2 12" xfId="51348"/>
    <cellStyle name="Total 2 8 2 12 2" xfId="16282"/>
    <cellStyle name="Total 2 8 2 13" xfId="50790"/>
    <cellStyle name="Total 2 8 2 13 2" xfId="8353"/>
    <cellStyle name="Total 2 8 2 14" xfId="25676"/>
    <cellStyle name="Total 2 8 2 14 2" xfId="27455"/>
    <cellStyle name="Total 2 8 2 15" xfId="40020"/>
    <cellStyle name="Total 2 8 2 15 2" xfId="53176"/>
    <cellStyle name="Total 2 8 2 16" xfId="19800"/>
    <cellStyle name="Total 2 8 2 16 2" xfId="18565"/>
    <cellStyle name="Total 2 8 2 17" xfId="44957"/>
    <cellStyle name="Total 2 8 2 17 2" xfId="25121"/>
    <cellStyle name="Total 2 8 2 18" xfId="49428"/>
    <cellStyle name="Total 2 8 2 18 2" xfId="11388"/>
    <cellStyle name="Total 2 8 2 19" xfId="37950"/>
    <cellStyle name="Total 2 8 2 19 2" xfId="36317"/>
    <cellStyle name="Total 2 8 2 2" xfId="46624"/>
    <cellStyle name="Total 2 8 2 2 10" xfId="28682"/>
    <cellStyle name="Total 2 8 2 2 10 2" xfId="41448"/>
    <cellStyle name="Total 2 8 2 2 11" xfId="49800"/>
    <cellStyle name="Total 2 8 2 2 11 2" xfId="1022"/>
    <cellStyle name="Total 2 8 2 2 12" xfId="50937"/>
    <cellStyle name="Total 2 8 2 2 12 2" xfId="25558"/>
    <cellStyle name="Total 2 8 2 2 13" xfId="10372"/>
    <cellStyle name="Total 2 8 2 2 13 2" xfId="30900"/>
    <cellStyle name="Total 2 8 2 2 14" xfId="19550"/>
    <cellStyle name="Total 2 8 2 2 14 2" xfId="22288"/>
    <cellStyle name="Total 2 8 2 2 15" xfId="17013"/>
    <cellStyle name="Total 2 8 2 2 15 2" xfId="20574"/>
    <cellStyle name="Total 2 8 2 2 16" xfId="20453"/>
    <cellStyle name="Total 2 8 2 2 16 2" xfId="23262"/>
    <cellStyle name="Total 2 8 2 2 17" xfId="36252"/>
    <cellStyle name="Total 2 8 2 2 17 2" xfId="13344"/>
    <cellStyle name="Total 2 8 2 2 18" xfId="28912"/>
    <cellStyle name="Total 2 8 2 2 18 2" xfId="39342"/>
    <cellStyle name="Total 2 8 2 2 19" xfId="12972"/>
    <cellStyle name="Total 2 8 2 2 19 2" xfId="42016"/>
    <cellStyle name="Total 2 8 2 2 2" xfId="8629"/>
    <cellStyle name="Total 2 8 2 2 2 2" xfId="19519"/>
    <cellStyle name="Total 2 8 2 2 20" xfId="51262"/>
    <cellStyle name="Total 2 8 2 2 20 2" xfId="25"/>
    <cellStyle name="Total 2 8 2 2 21" xfId="28547"/>
    <cellStyle name="Total 2 8 2 2 21 2" xfId="51624"/>
    <cellStyle name="Total 2 8 2 2 22" xfId="23564"/>
    <cellStyle name="Total 2 8 2 2 22 2" xfId="18184"/>
    <cellStyle name="Total 2 8 2 2 23" xfId="12691"/>
    <cellStyle name="Total 2 8 2 2 23 2" xfId="1084"/>
    <cellStyle name="Total 2 8 2 2 24" xfId="4504"/>
    <cellStyle name="Total 2 8 2 2 24 2" xfId="8695"/>
    <cellStyle name="Total 2 8 2 2 25" xfId="18276"/>
    <cellStyle name="Total 2 8 2 2 25 2" xfId="202"/>
    <cellStyle name="Total 2 8 2 2 26" xfId="33464"/>
    <cellStyle name="Total 2 8 2 2 26 2" xfId="43910"/>
    <cellStyle name="Total 2 8 2 2 27" xfId="21817"/>
    <cellStyle name="Total 2 8 2 2 27 2" xfId="47359"/>
    <cellStyle name="Total 2 8 2 2 28" xfId="50695"/>
    <cellStyle name="Total 2 8 2 2 28 2" xfId="33919"/>
    <cellStyle name="Total 2 8 2 2 29" xfId="12961"/>
    <cellStyle name="Total 2 8 2 2 29 2" xfId="40564"/>
    <cellStyle name="Total 2 8 2 2 3" xfId="44"/>
    <cellStyle name="Total 2 8 2 2 3 2" xfId="21228"/>
    <cellStyle name="Total 2 8 2 2 30" xfId="35785"/>
    <cellStyle name="Total 2 8 2 2 4" xfId="30330"/>
    <cellStyle name="Total 2 8 2 2 4 2" xfId="19782"/>
    <cellStyle name="Total 2 8 2 2 5" xfId="4705"/>
    <cellStyle name="Total 2 8 2 2 5 2" xfId="32550"/>
    <cellStyle name="Total 2 8 2 2 6" xfId="52217"/>
    <cellStyle name="Total 2 8 2 2 6 2" xfId="32583"/>
    <cellStyle name="Total 2 8 2 2 7" xfId="22678"/>
    <cellStyle name="Total 2 8 2 2 7 2" xfId="8950"/>
    <cellStyle name="Total 2 8 2 2 8" xfId="2258"/>
    <cellStyle name="Total 2 8 2 2 8 2" xfId="25911"/>
    <cellStyle name="Total 2 8 2 2 9" xfId="1989"/>
    <cellStyle name="Total 2 8 2 2 9 2" xfId="13032"/>
    <cellStyle name="Total 2 8 2 20" xfId="34202"/>
    <cellStyle name="Total 2 8 2 20 2" xfId="22302"/>
    <cellStyle name="Total 2 8 2 21" xfId="11903"/>
    <cellStyle name="Total 2 8 2 21 2" xfId="30427"/>
    <cellStyle name="Total 2 8 2 22" xfId="12460"/>
    <cellStyle name="Total 2 8 2 22 2" xfId="36244"/>
    <cellStyle name="Total 2 8 2 23" xfId="52104"/>
    <cellStyle name="Total 2 8 2 23 2" xfId="2161"/>
    <cellStyle name="Total 2 8 2 24" xfId="49329"/>
    <cellStyle name="Total 2 8 2 24 2" xfId="20886"/>
    <cellStyle name="Total 2 8 2 25" xfId="1858"/>
    <cellStyle name="Total 2 8 2 25 2" xfId="48466"/>
    <cellStyle name="Total 2 8 2 26" xfId="31854"/>
    <cellStyle name="Total 2 8 2 26 2" xfId="18158"/>
    <cellStyle name="Total 2 8 2 27" xfId="31084"/>
    <cellStyle name="Total 2 8 2 27 2" xfId="30091"/>
    <cellStyle name="Total 2 8 2 28" xfId="52954"/>
    <cellStyle name="Total 2 8 2 28 2" xfId="31735"/>
    <cellStyle name="Total 2 8 2 29" xfId="14674"/>
    <cellStyle name="Total 2 8 2 29 2" xfId="47337"/>
    <cellStyle name="Total 2 8 2 3" xfId="12969"/>
    <cellStyle name="Total 2 8 2 3 2" xfId="45518"/>
    <cellStyle name="Total 2 8 2 30" xfId="24778"/>
    <cellStyle name="Total 2 8 2 30 2" xfId="49514"/>
    <cellStyle name="Total 2 8 2 31" xfId="21145"/>
    <cellStyle name="Total 2 8 2 4" xfId="30637"/>
    <cellStyle name="Total 2 8 2 4 2" xfId="43860"/>
    <cellStyle name="Total 2 8 2 5" xfId="17587"/>
    <cellStyle name="Total 2 8 2 5 2" xfId="46166"/>
    <cellStyle name="Total 2 8 2 6" xfId="32267"/>
    <cellStyle name="Total 2 8 2 6 2" xfId="4728"/>
    <cellStyle name="Total 2 8 2 7" xfId="17263"/>
    <cellStyle name="Total 2 8 2 7 2" xfId="47678"/>
    <cellStyle name="Total 2 8 2 8" xfId="52562"/>
    <cellStyle name="Total 2 8 2 8 2" xfId="30194"/>
    <cellStyle name="Total 2 8 2 9" xfId="18588"/>
    <cellStyle name="Total 2 8 2 9 2" xfId="40100"/>
    <cellStyle name="Total 2 8 20" xfId="37051"/>
    <cellStyle name="Total 2 8 20 2" xfId="52022"/>
    <cellStyle name="Total 2 8 21" xfId="17639"/>
    <cellStyle name="Total 2 8 21 2" xfId="51236"/>
    <cellStyle name="Total 2 8 22" xfId="29533"/>
    <cellStyle name="Total 2 8 22 2" xfId="33096"/>
    <cellStyle name="Total 2 8 23" xfId="17448"/>
    <cellStyle name="Total 2 8 23 2" xfId="41255"/>
    <cellStyle name="Total 2 8 24" xfId="32350"/>
    <cellStyle name="Total 2 8 24 2" xfId="44630"/>
    <cellStyle name="Total 2 8 25" xfId="42112"/>
    <cellStyle name="Total 2 8 25 2" xfId="46061"/>
    <cellStyle name="Total 2 8 26" xfId="19988"/>
    <cellStyle name="Total 2 8 26 2" xfId="46543"/>
    <cellStyle name="Total 2 8 27" xfId="35723"/>
    <cellStyle name="Total 2 8 27 2" xfId="33206"/>
    <cellStyle name="Total 2 8 28" xfId="30970"/>
    <cellStyle name="Total 2 8 28 2" xfId="6087"/>
    <cellStyle name="Total 2 8 29" xfId="51799"/>
    <cellStyle name="Total 2 8 29 2" xfId="52342"/>
    <cellStyle name="Total 2 8 3" xfId="48128"/>
    <cellStyle name="Total 2 8 3 10" xfId="52849"/>
    <cellStyle name="Total 2 8 3 10 2" xfId="29846"/>
    <cellStyle name="Total 2 8 3 11" xfId="49359"/>
    <cellStyle name="Total 2 8 3 11 2" xfId="37223"/>
    <cellStyle name="Total 2 8 3 12" xfId="36558"/>
    <cellStyle name="Total 2 8 3 12 2" xfId="17597"/>
    <cellStyle name="Total 2 8 3 13" xfId="52072"/>
    <cellStyle name="Total 2 8 3 13 2" xfId="24878"/>
    <cellStyle name="Total 2 8 3 14" xfId="31058"/>
    <cellStyle name="Total 2 8 3 14 2" xfId="18214"/>
    <cellStyle name="Total 2 8 3 15" xfId="10144"/>
    <cellStyle name="Total 2 8 3 15 2" xfId="501"/>
    <cellStyle name="Total 2 8 3 16" xfId="14205"/>
    <cellStyle name="Total 2 8 3 16 2" xfId="12264"/>
    <cellStyle name="Total 2 8 3 17" xfId="2935"/>
    <cellStyle name="Total 2 8 3 17 2" xfId="33261"/>
    <cellStyle name="Total 2 8 3 18" xfId="30512"/>
    <cellStyle name="Total 2 8 3 18 2" xfId="16922"/>
    <cellStyle name="Total 2 8 3 19" xfId="33495"/>
    <cellStyle name="Total 2 8 3 19 2" xfId="31950"/>
    <cellStyle name="Total 2 8 3 2" xfId="42247"/>
    <cellStyle name="Total 2 8 3 2 2" xfId="50775"/>
    <cellStyle name="Total 2 8 3 20" xfId="6817"/>
    <cellStyle name="Total 2 8 3 20 2" xfId="37329"/>
    <cellStyle name="Total 2 8 3 21" xfId="8983"/>
    <cellStyle name="Total 2 8 3 21 2" xfId="48337"/>
    <cellStyle name="Total 2 8 3 22" xfId="35914"/>
    <cellStyle name="Total 2 8 3 22 2" xfId="44409"/>
    <cellStyle name="Total 2 8 3 23" xfId="49695"/>
    <cellStyle name="Total 2 8 3 23 2" xfId="40417"/>
    <cellStyle name="Total 2 8 3 24" xfId="29189"/>
    <cellStyle name="Total 2 8 3 24 2" xfId="13543"/>
    <cellStyle name="Total 2 8 3 25" xfId="22923"/>
    <cellStyle name="Total 2 8 3 25 2" xfId="8133"/>
    <cellStyle name="Total 2 8 3 26" xfId="14065"/>
    <cellStyle name="Total 2 8 3 26 2" xfId="43934"/>
    <cellStyle name="Total 2 8 3 27" xfId="33948"/>
    <cellStyle name="Total 2 8 3 27 2" xfId="25374"/>
    <cellStyle name="Total 2 8 3 28" xfId="15179"/>
    <cellStyle name="Total 2 8 3 28 2" xfId="46333"/>
    <cellStyle name="Total 2 8 3 29" xfId="29948"/>
    <cellStyle name="Total 2 8 3 29 2" xfId="36032"/>
    <cellStyle name="Total 2 8 3 3" xfId="3155"/>
    <cellStyle name="Total 2 8 3 3 2" xfId="40497"/>
    <cellStyle name="Total 2 8 3 30" xfId="22941"/>
    <cellStyle name="Total 2 8 3 4" xfId="18808"/>
    <cellStyle name="Total 2 8 3 4 2" xfId="14243"/>
    <cellStyle name="Total 2 8 3 5" xfId="13881"/>
    <cellStyle name="Total 2 8 3 5 2" xfId="17146"/>
    <cellStyle name="Total 2 8 3 6" xfId="4921"/>
    <cellStyle name="Total 2 8 3 6 2" xfId="44914"/>
    <cellStyle name="Total 2 8 3 7" xfId="1444"/>
    <cellStyle name="Total 2 8 3 7 2" xfId="29067"/>
    <cellStyle name="Total 2 8 3 8" xfId="30049"/>
    <cellStyle name="Total 2 8 3 8 2" xfId="26192"/>
    <cellStyle name="Total 2 8 3 9" xfId="31121"/>
    <cellStyle name="Total 2 8 3 9 2" xfId="29784"/>
    <cellStyle name="Total 2 8 30" xfId="14188"/>
    <cellStyle name="Total 2 8 30 2" xfId="49506"/>
    <cellStyle name="Total 2 8 31" xfId="48551"/>
    <cellStyle name="Total 2 8 31 2" xfId="47862"/>
    <cellStyle name="Total 2 8 32" xfId="52625"/>
    <cellStyle name="Total 2 8 4" xfId="3991"/>
    <cellStyle name="Total 2 8 4 2" xfId="32698"/>
    <cellStyle name="Total 2 8 5" xfId="21491"/>
    <cellStyle name="Total 2 8 5 2" xfId="32706"/>
    <cellStyle name="Total 2 8 6" xfId="40461"/>
    <cellStyle name="Total 2 8 6 2" xfId="31231"/>
    <cellStyle name="Total 2 8 7" xfId="6587"/>
    <cellStyle name="Total 2 8 7 2" xfId="28393"/>
    <cellStyle name="Total 2 8 8" xfId="17523"/>
    <cellStyle name="Total 2 8 8 2" xfId="8286"/>
    <cellStyle name="Total 2 8 9" xfId="1471"/>
    <cellStyle name="Total 2 8 9 2" xfId="40030"/>
    <cellStyle name="Total 2 9" xfId="7277"/>
    <cellStyle name="Total 2 9 10" xfId="29829"/>
    <cellStyle name="Total 2 9 10 2" xfId="33503"/>
    <cellStyle name="Total 2 9 11" xfId="40050"/>
    <cellStyle name="Total 2 9 11 2" xfId="49975"/>
    <cellStyle name="Total 2 9 12" xfId="7867"/>
    <cellStyle name="Total 2 9 12 2" xfId="38132"/>
    <cellStyle name="Total 2 9 13" xfId="25847"/>
    <cellStyle name="Total 2 9 13 2" xfId="14368"/>
    <cellStyle name="Total 2 9 14" xfId="33361"/>
    <cellStyle name="Total 2 9 14 2" xfId="2157"/>
    <cellStyle name="Total 2 9 15" xfId="52989"/>
    <cellStyle name="Total 2 9 15 2" xfId="44077"/>
    <cellStyle name="Total 2 9 16" xfId="29633"/>
    <cellStyle name="Total 2 9 16 2" xfId="47840"/>
    <cellStyle name="Total 2 9 17" xfId="18738"/>
    <cellStyle name="Total 2 9 17 2" xfId="42727"/>
    <cellStyle name="Total 2 9 18" xfId="40531"/>
    <cellStyle name="Total 2 9 18 2" xfId="22596"/>
    <cellStyle name="Total 2 9 19" xfId="50131"/>
    <cellStyle name="Total 2 9 19 2" xfId="47877"/>
    <cellStyle name="Total 2 9 2" xfId="18318"/>
    <cellStyle name="Total 2 9 2 10" xfId="45910"/>
    <cellStyle name="Total 2 9 2 10 2" xfId="46441"/>
    <cellStyle name="Total 2 9 2 11" xfId="50888"/>
    <cellStyle name="Total 2 9 2 11 2" xfId="26628"/>
    <cellStyle name="Total 2 9 2 12" xfId="38768"/>
    <cellStyle name="Total 2 9 2 12 2" xfId="27826"/>
    <cellStyle name="Total 2 9 2 13" xfId="41805"/>
    <cellStyle name="Total 2 9 2 13 2" xfId="44122"/>
    <cellStyle name="Total 2 9 2 14" xfId="9382"/>
    <cellStyle name="Total 2 9 2 14 2" xfId="37961"/>
    <cellStyle name="Total 2 9 2 15" xfId="6917"/>
    <cellStyle name="Total 2 9 2 15 2" xfId="5612"/>
    <cellStyle name="Total 2 9 2 16" xfId="8139"/>
    <cellStyle name="Total 2 9 2 16 2" xfId="26525"/>
    <cellStyle name="Total 2 9 2 17" xfId="21590"/>
    <cellStyle name="Total 2 9 2 17 2" xfId="12813"/>
    <cellStyle name="Total 2 9 2 18" xfId="20648"/>
    <cellStyle name="Total 2 9 2 18 2" xfId="15393"/>
    <cellStyle name="Total 2 9 2 19" xfId="23270"/>
    <cellStyle name="Total 2 9 2 19 2" xfId="19562"/>
    <cellStyle name="Total 2 9 2 2" xfId="33838"/>
    <cellStyle name="Total 2 9 2 2 2" xfId="3367"/>
    <cellStyle name="Total 2 9 2 20" xfId="37884"/>
    <cellStyle name="Total 2 9 2 20 2" xfId="18368"/>
    <cellStyle name="Total 2 9 2 21" xfId="30451"/>
    <cellStyle name="Total 2 9 2 21 2" xfId="52806"/>
    <cellStyle name="Total 2 9 2 22" xfId="28835"/>
    <cellStyle name="Total 2 9 2 22 2" xfId="23023"/>
    <cellStyle name="Total 2 9 2 23" xfId="52769"/>
    <cellStyle name="Total 2 9 2 23 2" xfId="40507"/>
    <cellStyle name="Total 2 9 2 24" xfId="34848"/>
    <cellStyle name="Total 2 9 2 24 2" xfId="12280"/>
    <cellStyle name="Total 2 9 2 25" xfId="46221"/>
    <cellStyle name="Total 2 9 2 25 2" xfId="10013"/>
    <cellStyle name="Total 2 9 2 26" xfId="10043"/>
    <cellStyle name="Total 2 9 2 26 2" xfId="26139"/>
    <cellStyle name="Total 2 9 2 27" xfId="16219"/>
    <cellStyle name="Total 2 9 2 27 2" xfId="9712"/>
    <cellStyle name="Total 2 9 2 28" xfId="10344"/>
    <cellStyle name="Total 2 9 2 28 2" xfId="52699"/>
    <cellStyle name="Total 2 9 2 29" xfId="53160"/>
    <cellStyle name="Total 2 9 2 29 2" xfId="5300"/>
    <cellStyle name="Total 2 9 2 3" xfId="22342"/>
    <cellStyle name="Total 2 9 2 3 2" xfId="38157"/>
    <cellStyle name="Total 2 9 2 30" xfId="13971"/>
    <cellStyle name="Total 2 9 2 4" xfId="52766"/>
    <cellStyle name="Total 2 9 2 4 2" xfId="41130"/>
    <cellStyle name="Total 2 9 2 5" xfId="20536"/>
    <cellStyle name="Total 2 9 2 5 2" xfId="42605"/>
    <cellStyle name="Total 2 9 2 6" xfId="46265"/>
    <cellStyle name="Total 2 9 2 6 2" xfId="45795"/>
    <cellStyle name="Total 2 9 2 7" xfId="33619"/>
    <cellStyle name="Total 2 9 2 7 2" xfId="14740"/>
    <cellStyle name="Total 2 9 2 8" xfId="29931"/>
    <cellStyle name="Total 2 9 2 8 2" xfId="32982"/>
    <cellStyle name="Total 2 9 2 9" xfId="31149"/>
    <cellStyle name="Total 2 9 2 9 2" xfId="47073"/>
    <cellStyle name="Total 2 9 20" xfId="21692"/>
    <cellStyle name="Total 2 9 20 2" xfId="35064"/>
    <cellStyle name="Total 2 9 21" xfId="42382"/>
    <cellStyle name="Total 2 9 21 2" xfId="34996"/>
    <cellStyle name="Total 2 9 22" xfId="4013"/>
    <cellStyle name="Total 2 9 22 2" xfId="43126"/>
    <cellStyle name="Total 2 9 23" xfId="48367"/>
    <cellStyle name="Total 2 9 23 2" xfId="36393"/>
    <cellStyle name="Total 2 9 24" xfId="25092"/>
    <cellStyle name="Total 2 9 24 2" xfId="13029"/>
    <cellStyle name="Total 2 9 25" xfId="32304"/>
    <cellStyle name="Total 2 9 25 2" xfId="5991"/>
    <cellStyle name="Total 2 9 26" xfId="46192"/>
    <cellStyle name="Total 2 9 26 2" xfId="42661"/>
    <cellStyle name="Total 2 9 27" xfId="28166"/>
    <cellStyle name="Total 2 9 27 2" xfId="4344"/>
    <cellStyle name="Total 2 9 28" xfId="1957"/>
    <cellStyle name="Total 2 9 28 2" xfId="32572"/>
    <cellStyle name="Total 2 9 29" xfId="8931"/>
    <cellStyle name="Total 2 9 29 2" xfId="42933"/>
    <cellStyle name="Total 2 9 3" xfId="433"/>
    <cellStyle name="Total 2 9 3 2" xfId="40714"/>
    <cellStyle name="Total 2 9 30" xfId="33073"/>
    <cellStyle name="Total 2 9 30 2" xfId="53082"/>
    <cellStyle name="Total 2 9 31" xfId="13848"/>
    <cellStyle name="Total 2 9 4" xfId="214"/>
    <cellStyle name="Total 2 9 4 2" xfId="26537"/>
    <cellStyle name="Total 2 9 5" xfId="39879"/>
    <cellStyle name="Total 2 9 5 2" xfId="45137"/>
    <cellStyle name="Total 2 9 6" xfId="9010"/>
    <cellStyle name="Total 2 9 6 2" xfId="7787"/>
    <cellStyle name="Total 2 9 7" xfId="37542"/>
    <cellStyle name="Total 2 9 7 2" xfId="34448"/>
    <cellStyle name="Total 2 9 8" xfId="48464"/>
    <cellStyle name="Total 2 9 8 2" xfId="18449"/>
    <cellStyle name="Total 2 9 9" xfId="43337"/>
    <cellStyle name="Total 2 9 9 2" xfId="36504"/>
    <cellStyle name="Total 2_Cash Cost Real vrs. Budget" xfId="22871"/>
    <cellStyle name="Total 20" xfId="423"/>
    <cellStyle name="Total 20 2" xfId="19784"/>
    <cellStyle name="Total 20 2 2" xfId="17872"/>
    <cellStyle name="Total 20 2 3" xfId="14987"/>
    <cellStyle name="Total 20 3" xfId="41003"/>
    <cellStyle name="Total 20 3 2" xfId="20122"/>
    <cellStyle name="Total 20 3 3" xfId="15235"/>
    <cellStyle name="Total 20 4" xfId="8808"/>
    <cellStyle name="Total 20 5" xfId="25140"/>
    <cellStyle name="Total 20 6" xfId="14944"/>
    <cellStyle name="Total 20_Cash Cost Real vrs. Budget" xfId="11199"/>
    <cellStyle name="Total 21" xfId="20945"/>
    <cellStyle name="Total 21 2" xfId="8760"/>
    <cellStyle name="Total 21 2 2" xfId="24702"/>
    <cellStyle name="Total 21 2 3" xfId="52716"/>
    <cellStyle name="Total 21 3" xfId="34106"/>
    <cellStyle name="Total 21 3 2" xfId="41759"/>
    <cellStyle name="Total 21 3 3" xfId="3583"/>
    <cellStyle name="Total 21 4" xfId="49786"/>
    <cellStyle name="Total 21 5" xfId="25404"/>
    <cellStyle name="Total 21 6" xfId="18781"/>
    <cellStyle name="Total 21_Cash Cost Real vrs. Budget" xfId="43052"/>
    <cellStyle name="Total 22" xfId="9721"/>
    <cellStyle name="Total 22 2" xfId="50791"/>
    <cellStyle name="Total 22 3" xfId="21426"/>
    <cellStyle name="Total 23" xfId="37127"/>
    <cellStyle name="Total 23 2" xfId="23340"/>
    <cellStyle name="Total 23 3" xfId="32323"/>
    <cellStyle name="Total 24" xfId="33497"/>
    <cellStyle name="Total 24 2" xfId="24881"/>
    <cellStyle name="Total 24 3" xfId="48287"/>
    <cellStyle name="Total 25" xfId="39611"/>
    <cellStyle name="Total 25 2" xfId="12847"/>
    <cellStyle name="Total 25 3" xfId="49853"/>
    <cellStyle name="Total 26" xfId="44221"/>
    <cellStyle name="Total 26 2" xfId="6444"/>
    <cellStyle name="Total 26 3" xfId="24531"/>
    <cellStyle name="Total 27" xfId="20755"/>
    <cellStyle name="Total 27 2" xfId="48284"/>
    <cellStyle name="Total 27 3" xfId="11523"/>
    <cellStyle name="Total 28" xfId="13118"/>
    <cellStyle name="Total 28 2" xfId="28647"/>
    <cellStyle name="Total 28 3" xfId="24362"/>
    <cellStyle name="Total 29" xfId="5382"/>
    <cellStyle name="Total 29 2" xfId="4249"/>
    <cellStyle name="Total 29 3" xfId="16735"/>
    <cellStyle name="Total 3" xfId="7728"/>
    <cellStyle name="Total 3 10" xfId="23574"/>
    <cellStyle name="Total 3 10 2" xfId="23425"/>
    <cellStyle name="Total 3 10 2 2" xfId="38260"/>
    <cellStyle name="Total 3 10 2 3" xfId="9201"/>
    <cellStyle name="Total 3 10 3" xfId="35619"/>
    <cellStyle name="Total 3 10 4" xfId="17865"/>
    <cellStyle name="Total 3 11" xfId="9321"/>
    <cellStyle name="Total 3 11 2" xfId="41574"/>
    <cellStyle name="Total 3 11 2 2" xfId="38301"/>
    <cellStyle name="Total 3 11 2 3" xfId="50050"/>
    <cellStyle name="Total 3 11 3" xfId="6519"/>
    <cellStyle name="Total 3 11 4" xfId="24126"/>
    <cellStyle name="Total 3 12" xfId="25843"/>
    <cellStyle name="Total 3 12 2" xfId="25509"/>
    <cellStyle name="Total 3 12 2 2" xfId="24674"/>
    <cellStyle name="Total 3 12 2 3" xfId="51630"/>
    <cellStyle name="Total 3 12 3" xfId="34312"/>
    <cellStyle name="Total 3 12 4" xfId="35228"/>
    <cellStyle name="Total 3 13" xfId="43729"/>
    <cellStyle name="Total 3 13 2" xfId="49054"/>
    <cellStyle name="Total 3 13 2 2" xfId="27635"/>
    <cellStyle name="Total 3 13 2 3" xfId="13419"/>
    <cellStyle name="Total 3 13 3" xfId="7654"/>
    <cellStyle name="Total 3 13 4" xfId="10703"/>
    <cellStyle name="Total 3 14" xfId="16427"/>
    <cellStyle name="Total 3 14 2" xfId="13835"/>
    <cellStyle name="Total 3 14 2 2" xfId="7970"/>
    <cellStyle name="Total 3 14 2 3" xfId="48251"/>
    <cellStyle name="Total 3 14 3" xfId="30459"/>
    <cellStyle name="Total 3 14 4" xfId="47027"/>
    <cellStyle name="Total 3 15" xfId="45177"/>
    <cellStyle name="Total 3 15 2" xfId="17227"/>
    <cellStyle name="Total 3 15 2 2" xfId="1142"/>
    <cellStyle name="Total 3 15 2 3" xfId="39084"/>
    <cellStyle name="Total 3 15 3" xfId="50220"/>
    <cellStyle name="Total 3 15 4" xfId="34598"/>
    <cellStyle name="Total 3 16" xfId="44698"/>
    <cellStyle name="Total 3 16 2" xfId="21061"/>
    <cellStyle name="Total 3 16 3" xfId="31759"/>
    <cellStyle name="Total 3 17" xfId="32349"/>
    <cellStyle name="Total 3 17 2" xfId="50204"/>
    <cellStyle name="Total 3 17 3" xfId="13251"/>
    <cellStyle name="Total 3 18" xfId="45883"/>
    <cellStyle name="Total 3 18 2" xfId="29161"/>
    <cellStyle name="Total 3 18 3" xfId="163"/>
    <cellStyle name="Total 3 19" xfId="7245"/>
    <cellStyle name="Total 3 2" xfId="6399"/>
    <cellStyle name="Total 3 2 2" xfId="30740"/>
    <cellStyle name="Total 3 2 2 2" xfId="24080"/>
    <cellStyle name="Total 3 2 2 3" xfId="43002"/>
    <cellStyle name="Total 3 2 3" xfId="13945"/>
    <cellStyle name="Total 3 2 4" xfId="51983"/>
    <cellStyle name="Total 3 2 5" xfId="33161"/>
    <cellStyle name="Total 3 20" xfId="15349"/>
    <cellStyle name="Total 3 21" xfId="14049"/>
    <cellStyle name="Total 3 22" xfId="10485"/>
    <cellStyle name="Total 3 3" xfId="11564"/>
    <cellStyle name="Total 3 3 2" xfId="39409"/>
    <cellStyle name="Total 3 3 2 2" xfId="35906"/>
    <cellStyle name="Total 3 3 2 3" xfId="7411"/>
    <cellStyle name="Total 3 3 3" xfId="41770"/>
    <cellStyle name="Total 3 3 4" xfId="24694"/>
    <cellStyle name="Total 3 4" xfId="49883"/>
    <cellStyle name="Total 3 4 2" xfId="18044"/>
    <cellStyle name="Total 3 4 2 2" xfId="30156"/>
    <cellStyle name="Total 3 4 2 3" xfId="19269"/>
    <cellStyle name="Total 3 4 3" xfId="46444"/>
    <cellStyle name="Total 3 4 4" xfId="1691"/>
    <cellStyle name="Total 3 5" xfId="7718"/>
    <cellStyle name="Total 3 5 2" xfId="12569"/>
    <cellStyle name="Total 3 5 2 2" xfId="19295"/>
    <cellStyle name="Total 3 5 2 3" xfId="44470"/>
    <cellStyle name="Total 3 5 3" xfId="30991"/>
    <cellStyle name="Total 3 5 4" xfId="2215"/>
    <cellStyle name="Total 3 6" xfId="52794"/>
    <cellStyle name="Total 3 6 2" xfId="35545"/>
    <cellStyle name="Total 3 6 2 2" xfId="34366"/>
    <cellStyle name="Total 3 6 2 3" xfId="454"/>
    <cellStyle name="Total 3 6 3" xfId="1887"/>
    <cellStyle name="Total 3 6 4" xfId="31132"/>
    <cellStyle name="Total 3 7" xfId="9168"/>
    <cellStyle name="Total 3 7 2" xfId="30883"/>
    <cellStyle name="Total 3 7 2 2" xfId="11287"/>
    <cellStyle name="Total 3 7 2 3" xfId="5185"/>
    <cellStyle name="Total 3 7 3" xfId="17552"/>
    <cellStyle name="Total 3 7 4" xfId="40196"/>
    <cellStyle name="Total 3 8" xfId="52835"/>
    <cellStyle name="Total 3 8 2" xfId="37384"/>
    <cellStyle name="Total 3 8 2 2" xfId="34352"/>
    <cellStyle name="Total 3 8 2 3" xfId="17954"/>
    <cellStyle name="Total 3 8 3" xfId="43877"/>
    <cellStyle name="Total 3 8 4" xfId="28356"/>
    <cellStyle name="Total 3 9" xfId="29507"/>
    <cellStyle name="Total 3 9 2" xfId="13629"/>
    <cellStyle name="Total 3 9 2 2" xfId="41247"/>
    <cellStyle name="Total 3 9 2 3" xfId="47384"/>
    <cellStyle name="Total 3 9 3" xfId="34329"/>
    <cellStyle name="Total 3 9 4" xfId="34886"/>
    <cellStyle name="Total 3_Cash Cost Real vrs. Budget" xfId="18153"/>
    <cellStyle name="Total 30" xfId="3941"/>
    <cellStyle name="Total 30 2" xfId="3319"/>
    <cellStyle name="Total 30 3" xfId="20352"/>
    <cellStyle name="Total 31" xfId="4203"/>
    <cellStyle name="Total 31 2" xfId="14019"/>
    <cellStyle name="Total 31 3" xfId="1180"/>
    <cellStyle name="Total 32" xfId="8803"/>
    <cellStyle name="Total 32 2" xfId="4643"/>
    <cellStyle name="Total 32 3" xfId="13819"/>
    <cellStyle name="Total 33" xfId="27159"/>
    <cellStyle name="Total 33 2" xfId="8530"/>
    <cellStyle name="Total 33 3" xfId="51456"/>
    <cellStyle name="Total 34" xfId="16300"/>
    <cellStyle name="Total 34 2" xfId="18594"/>
    <cellStyle name="Total 34 3" xfId="13499"/>
    <cellStyle name="Total 35" xfId="15872"/>
    <cellStyle name="Total 35 2" xfId="43143"/>
    <cellStyle name="Total 35 3" xfId="36910"/>
    <cellStyle name="Total 36" xfId="29841"/>
    <cellStyle name="Total 36 2" xfId="6620"/>
    <cellStyle name="Total 36 3" xfId="1609"/>
    <cellStyle name="Total 37" xfId="11084"/>
    <cellStyle name="Total 37 2" xfId="47078"/>
    <cellStyle name="Total 37 3" xfId="46199"/>
    <cellStyle name="Total 38" xfId="18621"/>
    <cellStyle name="Total 38 2" xfId="47325"/>
    <cellStyle name="Total 38 3" xfId="12635"/>
    <cellStyle name="Total 39" xfId="40745"/>
    <cellStyle name="Total 39 2" xfId="824"/>
    <cellStyle name="Total 39 3" xfId="9200"/>
    <cellStyle name="Total 4" xfId="16528"/>
    <cellStyle name="Total 4 10" xfId="27424"/>
    <cellStyle name="Total 4 10 2" xfId="27279"/>
    <cellStyle name="Total 4 10 2 2" xfId="19836"/>
    <cellStyle name="Total 4 10 2 3" xfId="2447"/>
    <cellStyle name="Total 4 10 3" xfId="3355"/>
    <cellStyle name="Total 4 10 4" xfId="12952"/>
    <cellStyle name="Total 4 11" xfId="15208"/>
    <cellStyle name="Total 4 11 2" xfId="3903"/>
    <cellStyle name="Total 4 11 2 2" xfId="30023"/>
    <cellStyle name="Total 4 11 2 3" xfId="48741"/>
    <cellStyle name="Total 4 11 3" xfId="17959"/>
    <cellStyle name="Total 4 11 4" xfId="29535"/>
    <cellStyle name="Total 4 12" xfId="5868"/>
    <cellStyle name="Total 4 12 2" xfId="17408"/>
    <cellStyle name="Total 4 12 2 2" xfId="29756"/>
    <cellStyle name="Total 4 12 2 3" xfId="49307"/>
    <cellStyle name="Total 4 12 3" xfId="18312"/>
    <cellStyle name="Total 4 12 4" xfId="24122"/>
    <cellStyle name="Total 4 13" xfId="23292"/>
    <cellStyle name="Total 4 13 2" xfId="22582"/>
    <cellStyle name="Total 4 13 2 2" xfId="32535"/>
    <cellStyle name="Total 4 13 2 3" xfId="21526"/>
    <cellStyle name="Total 4 13 3" xfId="40560"/>
    <cellStyle name="Total 4 13 4" xfId="24266"/>
    <cellStyle name="Total 4 14" xfId="13858"/>
    <cellStyle name="Total 4 14 2" xfId="46345"/>
    <cellStyle name="Total 4 14 2 2" xfId="20555"/>
    <cellStyle name="Total 4 14 2 3" xfId="51518"/>
    <cellStyle name="Total 4 14 3" xfId="36046"/>
    <cellStyle name="Total 4 14 4" xfId="818"/>
    <cellStyle name="Total 4 15" xfId="7577"/>
    <cellStyle name="Total 4 15 2" xfId="1136"/>
    <cellStyle name="Total 4 15 2 2" xfId="2958"/>
    <cellStyle name="Total 4 15 2 3" xfId="18472"/>
    <cellStyle name="Total 4 15 3" xfId="2133"/>
    <cellStyle name="Total 4 15 4" xfId="25095"/>
    <cellStyle name="Total 4 16" xfId="16147"/>
    <cellStyle name="Total 4 16 2" xfId="31503"/>
    <cellStyle name="Total 4 16 2 2" xfId="27250"/>
    <cellStyle name="Total 4 16 2 3" xfId="20946"/>
    <cellStyle name="Total 4 16 3" xfId="46521"/>
    <cellStyle name="Total 4 16 4" xfId="48322"/>
    <cellStyle name="Total 4 17" xfId="28310"/>
    <cellStyle name="Total 4 18" xfId="872"/>
    <cellStyle name="Total 4 19" xfId="6235"/>
    <cellStyle name="Total 4 2" xfId="7693"/>
    <cellStyle name="Total 4 2 2" xfId="36457"/>
    <cellStyle name="Total 4 2 2 2" xfId="32874"/>
    <cellStyle name="Total 4 2 2 3" xfId="51943"/>
    <cellStyle name="Total 4 2 3" xfId="2128"/>
    <cellStyle name="Total 4 2 4" xfId="39564"/>
    <cellStyle name="Total 4 2 5" xfId="15390"/>
    <cellStyle name="Total 4 20" xfId="5590"/>
    <cellStyle name="Total 4 3" xfId="1059"/>
    <cellStyle name="Total 4 3 2" xfId="26493"/>
    <cellStyle name="Total 4 3 2 2" xfId="37028"/>
    <cellStyle name="Total 4 3 2 3" xfId="15325"/>
    <cellStyle name="Total 4 3 3" xfId="13560"/>
    <cellStyle name="Total 4 3 4" xfId="15224"/>
    <cellStyle name="Total 4 4" xfId="30133"/>
    <cellStyle name="Total 4 4 2" xfId="32234"/>
    <cellStyle name="Total 4 4 2 2" xfId="175"/>
    <cellStyle name="Total 4 4 2 3" xfId="13232"/>
    <cellStyle name="Total 4 4 3" xfId="42524"/>
    <cellStyle name="Total 4 4 4" xfId="14875"/>
    <cellStyle name="Total 4 5" xfId="34485"/>
    <cellStyle name="Total 4 5 2" xfId="32171"/>
    <cellStyle name="Total 4 5 2 2" xfId="50279"/>
    <cellStyle name="Total 4 5 2 3" xfId="44137"/>
    <cellStyle name="Total 4 5 3" xfId="39883"/>
    <cellStyle name="Total 4 5 4" xfId="7691"/>
    <cellStyle name="Total 4 6" xfId="24774"/>
    <cellStyle name="Total 4 6 2" xfId="48035"/>
    <cellStyle name="Total 4 6 2 2" xfId="42253"/>
    <cellStyle name="Total 4 6 2 3" xfId="41034"/>
    <cellStyle name="Total 4 6 3" xfId="28538"/>
    <cellStyle name="Total 4 6 4" xfId="16965"/>
    <cellStyle name="Total 4 7" xfId="32161"/>
    <cellStyle name="Total 4 7 2" xfId="31107"/>
    <cellStyle name="Total 4 7 2 2" xfId="38694"/>
    <cellStyle name="Total 4 7 2 3" xfId="36042"/>
    <cellStyle name="Total 4 7 3" xfId="18530"/>
    <cellStyle name="Total 4 7 4" xfId="31485"/>
    <cellStyle name="Total 4 8" xfId="27044"/>
    <cellStyle name="Total 4 8 2" xfId="51779"/>
    <cellStyle name="Total 4 8 2 2" xfId="40548"/>
    <cellStyle name="Total 4 8 2 3" xfId="8256"/>
    <cellStyle name="Total 4 8 3" xfId="12225"/>
    <cellStyle name="Total 4 8 4" xfId="5776"/>
    <cellStyle name="Total 4 9" xfId="44691"/>
    <cellStyle name="Total 4 9 2" xfId="10177"/>
    <cellStyle name="Total 4 9 2 2" xfId="9778"/>
    <cellStyle name="Total 4 9 2 3" xfId="37997"/>
    <cellStyle name="Total 4 9 3" xfId="8874"/>
    <cellStyle name="Total 4 9 4" xfId="41398"/>
    <cellStyle name="Total 40" xfId="16670"/>
    <cellStyle name="Total 40 2" xfId="29562"/>
    <cellStyle name="Total 40 3" xfId="47351"/>
    <cellStyle name="Total 41" xfId="41216"/>
    <cellStyle name="Total 41 2" xfId="45847"/>
    <cellStyle name="Total 41 3" xfId="8850"/>
    <cellStyle name="Total 42" xfId="13035"/>
    <cellStyle name="Total 42 2" xfId="37135"/>
    <cellStyle name="Total 42 3" xfId="32936"/>
    <cellStyle name="Total 43" xfId="48274"/>
    <cellStyle name="Total 43 2" xfId="40302"/>
    <cellStyle name="Total 43 3" xfId="4478"/>
    <cellStyle name="Total 44" xfId="34100"/>
    <cellStyle name="Total 44 2" xfId="32822"/>
    <cellStyle name="Total 44 3" xfId="45146"/>
    <cellStyle name="Total 45" xfId="6181"/>
    <cellStyle name="Total 45 2" xfId="16926"/>
    <cellStyle name="Total 45 3" xfId="24115"/>
    <cellStyle name="Total 46" xfId="18144"/>
    <cellStyle name="Total 46 2" xfId="37557"/>
    <cellStyle name="Total 46 3" xfId="14071"/>
    <cellStyle name="Total 47" xfId="14199"/>
    <cellStyle name="Total 47 2" xfId="51035"/>
    <cellStyle name="Total 47 3" xfId="25544"/>
    <cellStyle name="Total 48" xfId="13256"/>
    <cellStyle name="Total 48 2" xfId="13292"/>
    <cellStyle name="Total 48 3" xfId="38434"/>
    <cellStyle name="Total 49" xfId="20264"/>
    <cellStyle name="Total 49 2" xfId="20339"/>
    <cellStyle name="Total 49 3" xfId="36205"/>
    <cellStyle name="Total 5" xfId="22479"/>
    <cellStyle name="Total 5 2" xfId="11219"/>
    <cellStyle name="Total 5 2 2" xfId="37346"/>
    <cellStyle name="Total 5 2 3" xfId="21944"/>
    <cellStyle name="Total 5 3" xfId="3770"/>
    <cellStyle name="Total 5 4" xfId="23539"/>
    <cellStyle name="Total 5 4 2" xfId="44499"/>
    <cellStyle name="Total 5 5" xfId="26540"/>
    <cellStyle name="Total 5 6" xfId="23597"/>
    <cellStyle name="Total 5 7" xfId="51255"/>
    <cellStyle name="Total 5 8" xfId="29269"/>
    <cellStyle name="Total 50" xfId="36676"/>
    <cellStyle name="Total 50 2" xfId="11450"/>
    <cellStyle name="Total 50 3" xfId="39669"/>
    <cellStyle name="Total 51" xfId="10468"/>
    <cellStyle name="Total 51 2" xfId="34739"/>
    <cellStyle name="Total 51 3" xfId="44072"/>
    <cellStyle name="Total 52" xfId="26054"/>
    <cellStyle name="Total 52 2" xfId="33928"/>
    <cellStyle name="Total 52 3" xfId="33994"/>
    <cellStyle name="Total 53" xfId="602"/>
    <cellStyle name="Total 53 2" xfId="18692"/>
    <cellStyle name="Total 53 3" xfId="7917"/>
    <cellStyle name="Total 54" xfId="41227"/>
    <cellStyle name="Total 54 2" xfId="27979"/>
    <cellStyle name="Total 54 3" xfId="17731"/>
    <cellStyle name="Total 55" xfId="33138"/>
    <cellStyle name="Total 55 2" xfId="38272"/>
    <cellStyle name="Total 55 3" xfId="47501"/>
    <cellStyle name="Total 56" xfId="36855"/>
    <cellStyle name="Total 56 2" xfId="23582"/>
    <cellStyle name="Total 56 3" xfId="52889"/>
    <cellStyle name="Total 57" xfId="42606"/>
    <cellStyle name="Total 57 2" xfId="39711"/>
    <cellStyle name="Total 57 3" xfId="7843"/>
    <cellStyle name="Total 58" xfId="17212"/>
    <cellStyle name="Total 58 2" xfId="37778"/>
    <cellStyle name="Total 58 3" xfId="31306"/>
    <cellStyle name="Total 59" xfId="28964"/>
    <cellStyle name="Total 59 2" xfId="24262"/>
    <cellStyle name="Total 59 3" xfId="6419"/>
    <cellStyle name="Total 6" xfId="37338"/>
    <cellStyle name="Total 6 2" xfId="10291"/>
    <cellStyle name="Total 6 2 2" xfId="47108"/>
    <cellStyle name="Total 6 2 3" xfId="8849"/>
    <cellStyle name="Total 6 2 4" xfId="19605"/>
    <cellStyle name="Total 6 2 5" xfId="15925"/>
    <cellStyle name="Total 6 2 6" xfId="45405"/>
    <cellStyle name="Total 6 3" xfId="48920"/>
    <cellStyle name="Total 6 3 2" xfId="10944"/>
    <cellStyle name="Total 6 3 3" xfId="15338"/>
    <cellStyle name="Total 6 3 4" xfId="22047"/>
    <cellStyle name="Total 6 4" xfId="47633"/>
    <cellStyle name="Total 6 4 2" xfId="6543"/>
    <cellStyle name="Total 6 5" xfId="9732"/>
    <cellStyle name="Total 6 6" xfId="27425"/>
    <cellStyle name="Total 6 7" xfId="3015"/>
    <cellStyle name="Total 6_Cash Cost Real vrs. Budget" xfId="5070"/>
    <cellStyle name="Total 60" xfId="41485"/>
    <cellStyle name="Total 60 2" xfId="14868"/>
    <cellStyle name="Total 60 3" xfId="17545"/>
    <cellStyle name="Total 61" xfId="32099"/>
    <cellStyle name="Total 61 2" xfId="20824"/>
    <cellStyle name="Total 61 3" xfId="20847"/>
    <cellStyle name="Total 62" xfId="17911"/>
    <cellStyle name="Total 62 2" xfId="2443"/>
    <cellStyle name="Total 62 3" xfId="43286"/>
    <cellStyle name="Total 63" xfId="16295"/>
    <cellStyle name="Total 63 2" xfId="25979"/>
    <cellStyle name="Total 63 3" xfId="11312"/>
    <cellStyle name="Total 64" xfId="33453"/>
    <cellStyle name="Total 64 2" xfId="30747"/>
    <cellStyle name="Total 64 3" xfId="50227"/>
    <cellStyle name="Total 65" xfId="20763"/>
    <cellStyle name="Total 65 2" xfId="1994"/>
    <cellStyle name="Total 65 3" xfId="15960"/>
    <cellStyle name="Total 66" xfId="24229"/>
    <cellStyle name="Total 66 2" xfId="52981"/>
    <cellStyle name="Total 66 3" xfId="45781"/>
    <cellStyle name="Total 67" xfId="4762"/>
    <cellStyle name="Total 67 2" xfId="21808"/>
    <cellStyle name="Total 67 3" xfId="12133"/>
    <cellStyle name="Total 68" xfId="14721"/>
    <cellStyle name="Total 68 2" xfId="7885"/>
    <cellStyle name="Total 68 3" xfId="7273"/>
    <cellStyle name="Total 69" xfId="52720"/>
    <cellStyle name="Total 69 2" xfId="21477"/>
    <cellStyle name="Total 69 3" xfId="3179"/>
    <cellStyle name="Total 7" xfId="14343"/>
    <cellStyle name="Total 7 2" xfId="25122"/>
    <cellStyle name="Total 7 2 2" xfId="15335"/>
    <cellStyle name="Total 7 2 3" xfId="40239"/>
    <cellStyle name="Total 7 2 4" xfId="45639"/>
    <cellStyle name="Total 7 3" xfId="45135"/>
    <cellStyle name="Total 7 3 2" xfId="880"/>
    <cellStyle name="Total 7 4" xfId="27516"/>
    <cellStyle name="Total 7 4 2" xfId="35367"/>
    <cellStyle name="Total 7 5" xfId="4489"/>
    <cellStyle name="Total 7 6" xfId="41261"/>
    <cellStyle name="Total 7 7" xfId="13299"/>
    <cellStyle name="Total 70" xfId="50133"/>
    <cellStyle name="Total 70 2" xfId="416"/>
    <cellStyle name="Total 70 3" xfId="40658"/>
    <cellStyle name="Total 71" xfId="26594"/>
    <cellStyle name="Total 71 2" xfId="14861"/>
    <cellStyle name="Total 71 3" xfId="30386"/>
    <cellStyle name="Total 72" xfId="53213"/>
    <cellStyle name="Total 72 2" xfId="43551"/>
    <cellStyle name="Total 72 3" xfId="47899"/>
    <cellStyle name="Total 73" xfId="43838"/>
    <cellStyle name="Total 73 2" xfId="18537"/>
    <cellStyle name="Total 73 3" xfId="11282"/>
    <cellStyle name="Total 74" xfId="8821"/>
    <cellStyle name="Total 74 2" xfId="16941"/>
    <cellStyle name="Total 74 3" xfId="38430"/>
    <cellStyle name="Total 75" xfId="27238"/>
    <cellStyle name="Total 75 2" xfId="13135"/>
    <cellStyle name="Total 75 3" xfId="31447"/>
    <cellStyle name="Total 76" xfId="33883"/>
    <cellStyle name="Total 76 2" xfId="49900"/>
    <cellStyle name="Total 76 3" xfId="43505"/>
    <cellStyle name="Total 77" xfId="36363"/>
    <cellStyle name="Total 77 2" xfId="2732"/>
    <cellStyle name="Total 77 3" xfId="37727"/>
    <cellStyle name="Total 78" xfId="52061"/>
    <cellStyle name="Total 78 2" xfId="37112"/>
    <cellStyle name="Total 78 3" xfId="34927"/>
    <cellStyle name="Total 79" xfId="49875"/>
    <cellStyle name="Total 79 2" xfId="15678"/>
    <cellStyle name="Total 79 3" xfId="7567"/>
    <cellStyle name="Total 8" xfId="1536"/>
    <cellStyle name="Total 8 2" xfId="10199"/>
    <cellStyle name="Total 8 2 2" xfId="32119"/>
    <cellStyle name="Total 8 2 3" xfId="37552"/>
    <cellStyle name="Total 8 2 4" xfId="26608"/>
    <cellStyle name="Total 8 3" xfId="14291"/>
    <cellStyle name="Total 8 3 2" xfId="36782"/>
    <cellStyle name="Total 8 3 3" xfId="43291"/>
    <cellStyle name="Total 8 3 4" xfId="1095"/>
    <cellStyle name="Total 8 4" xfId="2209"/>
    <cellStyle name="Total 8 5" xfId="28134"/>
    <cellStyle name="Total 8 6" xfId="10798"/>
    <cellStyle name="Total 8_Cash Cost Real vrs. Budget" xfId="16110"/>
    <cellStyle name="Total 80" xfId="39363"/>
    <cellStyle name="Total 80 2" xfId="22645"/>
    <cellStyle name="Total 80 3" xfId="27428"/>
    <cellStyle name="Total 81" xfId="27344"/>
    <cellStyle name="Total 81 2" xfId="25968"/>
    <cellStyle name="Total 81 3" xfId="44104"/>
    <cellStyle name="Total 82" xfId="40984"/>
    <cellStyle name="Total 82 2" xfId="45675"/>
    <cellStyle name="Total 82 3" xfId="24493"/>
    <cellStyle name="Total 83" xfId="9512"/>
    <cellStyle name="Total 83 2" xfId="39426"/>
    <cellStyle name="Total 83 3" xfId="50043"/>
    <cellStyle name="Total 84" xfId="18020"/>
    <cellStyle name="Total 84 2" xfId="20909"/>
    <cellStyle name="Total 84 3" xfId="12086"/>
    <cellStyle name="Total 85" xfId="16883"/>
    <cellStyle name="Total 85 2" xfId="37448"/>
    <cellStyle name="Total 85 3" xfId="50590"/>
    <cellStyle name="Total 86" xfId="6050"/>
    <cellStyle name="Total 86 2" xfId="1085"/>
    <cellStyle name="Total 86 3" xfId="49235"/>
    <cellStyle name="Total 87" xfId="1920"/>
    <cellStyle name="Total 87 2" xfId="12512"/>
    <cellStyle name="Total 87 3" xfId="16021"/>
    <cellStyle name="Total 88" xfId="23806"/>
    <cellStyle name="Total 88 2" xfId="53344"/>
    <cellStyle name="Total 88 3" xfId="27893"/>
    <cellStyle name="Total 89" xfId="27382"/>
    <cellStyle name="Total 89 2" xfId="24319"/>
    <cellStyle name="Total 89 3" xfId="25613"/>
    <cellStyle name="Total 9" xfId="10512"/>
    <cellStyle name="Total 9 2" xfId="5028"/>
    <cellStyle name="Total 9 2 2" xfId="33665"/>
    <cellStyle name="Total 9 2 3" xfId="4408"/>
    <cellStyle name="Total 9 2 4" xfId="8041"/>
    <cellStyle name="Total 9 3" xfId="39820"/>
    <cellStyle name="Total 9 3 2" xfId="9266"/>
    <cellStyle name="Total 9 3 3" xfId="30726"/>
    <cellStyle name="Total 9 3 4" xfId="37801"/>
    <cellStyle name="Total 9 4" xfId="34702"/>
    <cellStyle name="Total 9 5" xfId="48524"/>
    <cellStyle name="Total 9 6" xfId="34418"/>
    <cellStyle name="Total 9_Cash Cost Real vrs. Budget" xfId="22916"/>
    <cellStyle name="Total 90" xfId="13218"/>
    <cellStyle name="Total 90 2" xfId="27109"/>
    <cellStyle name="Total 90 3" xfId="34070"/>
    <cellStyle name="Total 91" xfId="32518"/>
    <cellStyle name="Total 91 2" xfId="27775"/>
    <cellStyle name="Total 91 3" xfId="33064"/>
    <cellStyle name="Total 92" xfId="25496"/>
    <cellStyle name="Total 92 2" xfId="13030"/>
    <cellStyle name="Total 92 3" xfId="30871"/>
    <cellStyle name="Total Column" xfId="39740"/>
    <cellStyle name="TotalRow" xfId="24291"/>
    <cellStyle name="Totals" xfId="6217"/>
    <cellStyle name="TotCol - Modelo5" xfId="43204"/>
    <cellStyle name="TotCol - Modelo5 2" xfId="33354"/>
    <cellStyle name="TotCol - Modelo5 2 2" xfId="31532"/>
    <cellStyle name="TotCol - Modelo5 2 3" xfId="3234"/>
    <cellStyle name="TotCol - Modelo5 3" xfId="2906"/>
    <cellStyle name="TotRow - Modelo4" xfId="35031"/>
    <cellStyle name="TotRow - Modelo4 2" xfId="8070"/>
    <cellStyle name="TotRow - Modelo4 2 2" xfId="11871"/>
    <cellStyle name="TotRow - Modelo4 2 3" xfId="13974"/>
    <cellStyle name="TotRow - Modelo4 3" xfId="14673"/>
    <cellStyle name="TotRow - Modelo4 3 2" xfId="21377"/>
    <cellStyle name="TotRow - Modelo4 3 2 2" xfId="14639"/>
    <cellStyle name="TotRow - Modelo4 3 3" xfId="8610"/>
    <cellStyle name="TotRow - Modelo4 4" xfId="38559"/>
    <cellStyle name="TotRow - Modelo4 5" xfId="20003"/>
    <cellStyle name="ture Content" xfId="8289"/>
    <cellStyle name="ture Content 10" xfId="18935"/>
    <cellStyle name="ture Content 10 2" xfId="19463"/>
    <cellStyle name="ture Content 10 3" xfId="12811"/>
    <cellStyle name="ture Content 11" xfId="47005"/>
    <cellStyle name="ture Content 11 2" xfId="41231"/>
    <cellStyle name="ture Content 11 3" xfId="21673"/>
    <cellStyle name="ture Content 12" xfId="18589"/>
    <cellStyle name="ture Content 12 2" xfId="29011"/>
    <cellStyle name="ture Content 12 3" xfId="44457"/>
    <cellStyle name="ture Content 13" xfId="588"/>
    <cellStyle name="ture Content 13 2" xfId="28519"/>
    <cellStyle name="ture Content 13 3" xfId="16537"/>
    <cellStyle name="ture Content 14" xfId="49666"/>
    <cellStyle name="ture Content 14 2" xfId="48927"/>
    <cellStyle name="ture Content 14 3" xfId="25183"/>
    <cellStyle name="ture Content 15" xfId="45192"/>
    <cellStyle name="ture Content 16" xfId="32884"/>
    <cellStyle name="ture Content 2" xfId="50181"/>
    <cellStyle name="ture Content 2 2" xfId="36765"/>
    <cellStyle name="ture Content 2 3" xfId="24494"/>
    <cellStyle name="ture Content 2 4" xfId="21795"/>
    <cellStyle name="ture Content 3" xfId="37393"/>
    <cellStyle name="ture Content 3 2" xfId="6790"/>
    <cellStyle name="ture Content 3 3" xfId="17944"/>
    <cellStyle name="ture Content 3 4" xfId="7639"/>
    <cellStyle name="ture Content 4" xfId="7962"/>
    <cellStyle name="ture Content 4 2" xfId="29788"/>
    <cellStyle name="ture Content 4 3" xfId="49669"/>
    <cellStyle name="ture Content 5" xfId="39020"/>
    <cellStyle name="ture Content 5 2" xfId="48418"/>
    <cellStyle name="ture Content 5 3" xfId="1164"/>
    <cellStyle name="ture Content 6" xfId="40941"/>
    <cellStyle name="ture Content 6 2" xfId="13114"/>
    <cellStyle name="ture Content 6 3" xfId="40493"/>
    <cellStyle name="ture Content 7" xfId="20873"/>
    <cellStyle name="ture Content 7 2" xfId="48589"/>
    <cellStyle name="ture Content 7 3" xfId="49881"/>
    <cellStyle name="ture Content 8" xfId="51984"/>
    <cellStyle name="ture Content 8 2" xfId="34982"/>
    <cellStyle name="ture Content 8 3" xfId="39332"/>
    <cellStyle name="ture Content 9" xfId="52412"/>
    <cellStyle name="ture Content 9 2" xfId="43482"/>
    <cellStyle name="ture Content 9 3" xfId="16908"/>
    <cellStyle name="ture Content_Cash Cost Real vrs. Budget" xfId="10732"/>
    <cellStyle name="Tusental (0)_2012AVSK" xfId="10676"/>
    <cellStyle name="Tusental_2012AVSK" xfId="40969"/>
    <cellStyle name="Two Decimals" xfId="50265"/>
    <cellStyle name="Two Decimals 2" xfId="10102"/>
    <cellStyle name="Two Decimals 2 2" xfId="14005"/>
    <cellStyle name="Two Decimals 2 3" xfId="25013"/>
    <cellStyle name="Two Decimals 3" xfId="17240"/>
    <cellStyle name="Two Decimals 3 2" xfId="34305"/>
    <cellStyle name="Two Decimals 3 3" xfId="31609"/>
    <cellStyle name="Two Decimals 4" xfId="21428"/>
    <cellStyle name="Two Decimals 4 2" xfId="6282"/>
    <cellStyle name="Two Decimals 4 3" xfId="50601"/>
    <cellStyle name="Two Decimals 5" xfId="37925"/>
    <cellStyle name="Two Decimals 5 2" xfId="46474"/>
    <cellStyle name="Two Decimals 5 3" xfId="48467"/>
    <cellStyle name="Two Decimals 6" xfId="16417"/>
    <cellStyle name="Two Decimals 6 2" xfId="11385"/>
    <cellStyle name="Two Decimals 6 3" xfId="30340"/>
    <cellStyle name="Two Decimals 7" xfId="31152"/>
    <cellStyle name="Two Decimals 7 2" xfId="14538"/>
    <cellStyle name="Two Decimals 7 3" xfId="8357"/>
    <cellStyle name="Two Decimals 8" xfId="30272"/>
    <cellStyle name="Two Decimals 9" xfId="47284"/>
    <cellStyle name="Two Decimals_Cash Cost Real vrs. Budget" xfId="35045"/>
    <cellStyle name="ubordinated Debt" xfId="29055"/>
    <cellStyle name="Undefiniert" xfId="29085"/>
    <cellStyle name="Underline" xfId="43864"/>
    <cellStyle name="Underline 2" xfId="15891"/>
    <cellStyle name="Underline 2 2" xfId="29885"/>
    <cellStyle name="Underline 2 2 2" xfId="51383"/>
    <cellStyle name="Underline 2 2 2 2" xfId="32995"/>
    <cellStyle name="Underline 2 2 2 3" xfId="23267"/>
    <cellStyle name="Underline 2 2 3" xfId="34731"/>
    <cellStyle name="Underline 2 2 3 2" xfId="926"/>
    <cellStyle name="Underline 2 2 3 3" xfId="47079"/>
    <cellStyle name="Underline 2 2 4" xfId="23046"/>
    <cellStyle name="Underline 2 2 4 2" xfId="51523"/>
    <cellStyle name="Underline 2 2 4 3" xfId="40996"/>
    <cellStyle name="Underline 2 2 5" xfId="582"/>
    <cellStyle name="Underline 2 2 5 2" xfId="51134"/>
    <cellStyle name="Underline 2 2 6" xfId="33635"/>
    <cellStyle name="Underline 2 2 7" xfId="46536"/>
    <cellStyle name="Underline 2 2 8" xfId="25817"/>
    <cellStyle name="Underline 2 2 9" xfId="9360"/>
    <cellStyle name="Underline 2 3" xfId="22857"/>
    <cellStyle name="Underline 2 3 2" xfId="49177"/>
    <cellStyle name="Underline 2 3 2 2" xfId="45608"/>
    <cellStyle name="Underline 2 3 2 3" xfId="50898"/>
    <cellStyle name="Underline 2 3 3" xfId="29951"/>
    <cellStyle name="Underline 2 3 3 2" xfId="30235"/>
    <cellStyle name="Underline 2 3 3 3" xfId="41974"/>
    <cellStyle name="Underline 2 3 4" xfId="20310"/>
    <cellStyle name="Underline 2 3 4 2" xfId="19205"/>
    <cellStyle name="Underline 2 3 4 3" xfId="16776"/>
    <cellStyle name="Underline 2 3 5" xfId="39560"/>
    <cellStyle name="Underline 2 3 5 2" xfId="26210"/>
    <cellStyle name="Underline 2 3 6" xfId="7570"/>
    <cellStyle name="Underline 2 3 7" xfId="29387"/>
    <cellStyle name="Underline 2 4" xfId="8080"/>
    <cellStyle name="Underline 2 5" xfId="9467"/>
    <cellStyle name="Underline 3" xfId="23374"/>
    <cellStyle name="Underline 3 2" xfId="45126"/>
    <cellStyle name="Underline 3 2 2" xfId="16180"/>
    <cellStyle name="Underline 3 2 2 2" xfId="37356"/>
    <cellStyle name="Underline 3 2 2 2 2" xfId="8504"/>
    <cellStyle name="Underline 3 2 2 2 3" xfId="50520"/>
    <cellStyle name="Underline 3 2 2 3" xfId="41676"/>
    <cellStyle name="Underline 3 2 2 4" xfId="17085"/>
    <cellStyle name="Underline 3 2 3" xfId="21015"/>
    <cellStyle name="Underline 3 2 3 2" xfId="50636"/>
    <cellStyle name="Underline 3 2 3 3" xfId="52546"/>
    <cellStyle name="Underline 3 2 4" xfId="4572"/>
    <cellStyle name="Underline 3 2 5" xfId="45552"/>
    <cellStyle name="Underline 3 3" xfId="35991"/>
    <cellStyle name="Underline 3 3 2" xfId="8941"/>
    <cellStyle name="Underline 3 3 2 2" xfId="2173"/>
    <cellStyle name="Underline 3 3 2 3" xfId="48504"/>
    <cellStyle name="Underline 3 3 3" xfId="1852"/>
    <cellStyle name="Underline 3 3 4" xfId="52690"/>
    <cellStyle name="Underline 3 4" xfId="34244"/>
    <cellStyle name="Underline 3 4 2" xfId="6929"/>
    <cellStyle name="Underline 3 4 3" xfId="16972"/>
    <cellStyle name="Underline 3 5" xfId="10696"/>
    <cellStyle name="Underline 3 6" xfId="43230"/>
    <cellStyle name="Underline 4" xfId="29959"/>
    <cellStyle name="Underline 4 2" xfId="27662"/>
    <cellStyle name="Underline 4 2 2" xfId="38792"/>
    <cellStyle name="Underline 4 2 2 2" xfId="12532"/>
    <cellStyle name="Underline 4 2 2 3" xfId="12233"/>
    <cellStyle name="Underline 4 2 3" xfId="9458"/>
    <cellStyle name="Underline 4 2 4" xfId="8072"/>
    <cellStyle name="Underline 4 3" xfId="18822"/>
    <cellStyle name="Underline 4 3 2" xfId="1074"/>
    <cellStyle name="Underline 4 3 3" xfId="33347"/>
    <cellStyle name="Underline 4 4" xfId="18569"/>
    <cellStyle name="Underline 4 5" xfId="43189"/>
    <cellStyle name="Underline 5" xfId="45033"/>
    <cellStyle name="Underline 5 2" xfId="10620"/>
    <cellStyle name="Underline 5 2 2" xfId="48040"/>
    <cellStyle name="Underline 5 2 3" xfId="5956"/>
    <cellStyle name="Underline 5 3" xfId="11702"/>
    <cellStyle name="Underline 5 4" xfId="14945"/>
    <cellStyle name="Underline 6" xfId="25245"/>
    <cellStyle name="Underline 6 2" xfId="52582"/>
    <cellStyle name="Underline 6 3" xfId="16371"/>
    <cellStyle name="Underline 7" xfId="26013"/>
    <cellStyle name="Underline 8" xfId="25085"/>
    <cellStyle name="Underline_Cash Cost Real vrs. Budget" xfId="47843"/>
    <cellStyle name="Units of Measure" xfId="25689"/>
    <cellStyle name="Units of Measure 2" xfId="37334"/>
    <cellStyle name="Units of Measure 2 10" xfId="39072"/>
    <cellStyle name="Units of Measure 2 10 2" xfId="37603"/>
    <cellStyle name="Units of Measure 2 10 2 2" xfId="24123"/>
    <cellStyle name="Units of Measure 2 10 2 3" xfId="27175"/>
    <cellStyle name="Units of Measure 2 10 3" xfId="31682"/>
    <cellStyle name="Units of Measure 2 10 4" xfId="51491"/>
    <cellStyle name="Units of Measure 2 11" xfId="27103"/>
    <cellStyle name="Units of Measure 2 11 2" xfId="16928"/>
    <cellStyle name="Units of Measure 2 11 2 2" xfId="26763"/>
    <cellStyle name="Units of Measure 2 11 2 3" xfId="36769"/>
    <cellStyle name="Units of Measure 2 11 3" xfId="47477"/>
    <cellStyle name="Units of Measure 2 11 4" xfId="24295"/>
    <cellStyle name="Units of Measure 2 12" xfId="11989"/>
    <cellStyle name="Units of Measure 2 12 2" xfId="43331"/>
    <cellStyle name="Units of Measure 2 12 2 2" xfId="34567"/>
    <cellStyle name="Units of Measure 2 12 2 3" xfId="37117"/>
    <cellStyle name="Units of Measure 2 12 3" xfId="43704"/>
    <cellStyle name="Units of Measure 2 12 4" xfId="36493"/>
    <cellStyle name="Units of Measure 2 13" xfId="36604"/>
    <cellStyle name="Units of Measure 2 13 2" xfId="39618"/>
    <cellStyle name="Units of Measure 2 13 2 2" xfId="25466"/>
    <cellStyle name="Units of Measure 2 13 2 3" xfId="6131"/>
    <cellStyle name="Units of Measure 2 13 3" xfId="49466"/>
    <cellStyle name="Units of Measure 2 13 4" xfId="15217"/>
    <cellStyle name="Units of Measure 2 14" xfId="24980"/>
    <cellStyle name="Units of Measure 2 14 2" xfId="12744"/>
    <cellStyle name="Units of Measure 2 14 2 2" xfId="1856"/>
    <cellStyle name="Units of Measure 2 14 2 3" xfId="32776"/>
    <cellStyle name="Units of Measure 2 14 3" xfId="19503"/>
    <cellStyle name="Units of Measure 2 14 4" xfId="32906"/>
    <cellStyle name="Units of Measure 2 15" xfId="14654"/>
    <cellStyle name="Units of Measure 2 15 2" xfId="14096"/>
    <cellStyle name="Units of Measure 2 15 2 2" xfId="27909"/>
    <cellStyle name="Units of Measure 2 15 2 3" xfId="19148"/>
    <cellStyle name="Units of Measure 2 15 3" xfId="15337"/>
    <cellStyle name="Units of Measure 2 15 4" xfId="9998"/>
    <cellStyle name="Units of Measure 2 16" xfId="31141"/>
    <cellStyle name="Units of Measure 2 16 2" xfId="3416"/>
    <cellStyle name="Units of Measure 2 16 3" xfId="32073"/>
    <cellStyle name="Units of Measure 2 17" xfId="12558"/>
    <cellStyle name="Units of Measure 2 18" xfId="34597"/>
    <cellStyle name="Units of Measure 2 2" xfId="16976"/>
    <cellStyle name="Units of Measure 2 2 2" xfId="30632"/>
    <cellStyle name="Units of Measure 2 2 2 2" xfId="20626"/>
    <cellStyle name="Units of Measure 2 2 2 3" xfId="14118"/>
    <cellStyle name="Units of Measure 2 2 3" xfId="16453"/>
    <cellStyle name="Units of Measure 2 2 4" xfId="45691"/>
    <cellStyle name="Units of Measure 2 3" xfId="44612"/>
    <cellStyle name="Units of Measure 2 3 2" xfId="9338"/>
    <cellStyle name="Units of Measure 2 3 2 2" xfId="24751"/>
    <cellStyle name="Units of Measure 2 3 2 3" xfId="8210"/>
    <cellStyle name="Units of Measure 2 3 3" xfId="12298"/>
    <cellStyle name="Units of Measure 2 3 4" xfId="6130"/>
    <cellStyle name="Units of Measure 2 4" xfId="44498"/>
    <cellStyle name="Units of Measure 2 4 2" xfId="45605"/>
    <cellStyle name="Units of Measure 2 4 2 2" xfId="5799"/>
    <cellStyle name="Units of Measure 2 4 2 3" xfId="50471"/>
    <cellStyle name="Units of Measure 2 4 3" xfId="51634"/>
    <cellStyle name="Units of Measure 2 4 4" xfId="34753"/>
    <cellStyle name="Units of Measure 2 5" xfId="43257"/>
    <cellStyle name="Units of Measure 2 5 2" xfId="47296"/>
    <cellStyle name="Units of Measure 2 5 2 2" xfId="9592"/>
    <cellStyle name="Units of Measure 2 5 2 3" xfId="1346"/>
    <cellStyle name="Units of Measure 2 5 3" xfId="30817"/>
    <cellStyle name="Units of Measure 2 5 4" xfId="27317"/>
    <cellStyle name="Units of Measure 2 6" xfId="20566"/>
    <cellStyle name="Units of Measure 2 6 2" xfId="22074"/>
    <cellStyle name="Units of Measure 2 6 2 2" xfId="27692"/>
    <cellStyle name="Units of Measure 2 6 2 3" xfId="12945"/>
    <cellStyle name="Units of Measure 2 6 3" xfId="6346"/>
    <cellStyle name="Units of Measure 2 6 4" xfId="44358"/>
    <cellStyle name="Units of Measure 2 7" xfId="24783"/>
    <cellStyle name="Units of Measure 2 7 2" xfId="6136"/>
    <cellStyle name="Units of Measure 2 7 2 2" xfId="35093"/>
    <cellStyle name="Units of Measure 2 7 2 3" xfId="30249"/>
    <cellStyle name="Units of Measure 2 7 3" xfId="33384"/>
    <cellStyle name="Units of Measure 2 7 4" xfId="13839"/>
    <cellStyle name="Units of Measure 2 8" xfId="40219"/>
    <cellStyle name="Units of Measure 2 8 2" xfId="21676"/>
    <cellStyle name="Units of Measure 2 8 2 2" xfId="14221"/>
    <cellStyle name="Units of Measure 2 8 2 3" xfId="39219"/>
    <cellStyle name="Units of Measure 2 8 3" xfId="17542"/>
    <cellStyle name="Units of Measure 2 8 4" xfId="17766"/>
    <cellStyle name="Units of Measure 2 9" xfId="15353"/>
    <cellStyle name="Units of Measure 2 9 2" xfId="9597"/>
    <cellStyle name="Units of Measure 2 9 2 2" xfId="31005"/>
    <cellStyle name="Units of Measure 2 9 2 3" xfId="5192"/>
    <cellStyle name="Units of Measure 2 9 3" xfId="46211"/>
    <cellStyle name="Units of Measure 2 9 4" xfId="21920"/>
    <cellStyle name="Units of Measure 3" xfId="11218"/>
    <cellStyle name="Units of Measure 3 10" xfId="30884"/>
    <cellStyle name="Units of Measure 3 10 2" xfId="46939"/>
    <cellStyle name="Units of Measure 3 10 2 2" xfId="48104"/>
    <cellStyle name="Units of Measure 3 10 2 3" xfId="15842"/>
    <cellStyle name="Units of Measure 3 10 3" xfId="792"/>
    <cellStyle name="Units of Measure 3 10 4" xfId="30765"/>
    <cellStyle name="Units of Measure 3 11" xfId="26367"/>
    <cellStyle name="Units of Measure 3 11 2" xfId="2851"/>
    <cellStyle name="Units of Measure 3 11 2 2" xfId="50967"/>
    <cellStyle name="Units of Measure 3 11 2 3" xfId="22076"/>
    <cellStyle name="Units of Measure 3 11 3" xfId="35537"/>
    <cellStyle name="Units of Measure 3 11 4" xfId="2902"/>
    <cellStyle name="Units of Measure 3 12" xfId="42864"/>
    <cellStyle name="Units of Measure 3 12 2" xfId="20443"/>
    <cellStyle name="Units of Measure 3 12 2 2" xfId="13137"/>
    <cellStyle name="Units of Measure 3 12 2 3" xfId="43039"/>
    <cellStyle name="Units of Measure 3 12 3" xfId="42169"/>
    <cellStyle name="Units of Measure 3 12 4" xfId="18905"/>
    <cellStyle name="Units of Measure 3 13" xfId="50191"/>
    <cellStyle name="Units of Measure 3 13 2" xfId="9371"/>
    <cellStyle name="Units of Measure 3 13 2 2" xfId="44597"/>
    <cellStyle name="Units of Measure 3 13 2 3" xfId="15128"/>
    <cellStyle name="Units of Measure 3 13 3" xfId="46422"/>
    <cellStyle name="Units of Measure 3 13 4" xfId="27525"/>
    <cellStyle name="Units of Measure 3 14" xfId="11776"/>
    <cellStyle name="Units of Measure 3 14 2" xfId="47619"/>
    <cellStyle name="Units of Measure 3 14 2 2" xfId="2831"/>
    <cellStyle name="Units of Measure 3 14 2 3" xfId="46337"/>
    <cellStyle name="Units of Measure 3 14 3" xfId="6568"/>
    <cellStyle name="Units of Measure 3 14 4" xfId="3411"/>
    <cellStyle name="Units of Measure 3 15" xfId="42128"/>
    <cellStyle name="Units of Measure 3 15 2" xfId="23391"/>
    <cellStyle name="Units of Measure 3 15 2 2" xfId="30001"/>
    <cellStyle name="Units of Measure 3 15 2 3" xfId="23778"/>
    <cellStyle name="Units of Measure 3 15 3" xfId="34590"/>
    <cellStyle name="Units of Measure 3 15 4" xfId="39109"/>
    <cellStyle name="Units of Measure 3 16" xfId="7016"/>
    <cellStyle name="Units of Measure 3 16 2" xfId="36825"/>
    <cellStyle name="Units of Measure 3 16 2 2" xfId="28627"/>
    <cellStyle name="Units of Measure 3 16 2 3" xfId="26756"/>
    <cellStyle name="Units of Measure 3 16 3" xfId="39347"/>
    <cellStyle name="Units of Measure 3 16 4" xfId="36581"/>
    <cellStyle name="Units of Measure 3 17" xfId="51363"/>
    <cellStyle name="Units of Measure 3 17 2" xfId="50198"/>
    <cellStyle name="Units of Measure 3 17 2 2" xfId="21206"/>
    <cellStyle name="Units of Measure 3 17 2 3" xfId="47382"/>
    <cellStyle name="Units of Measure 3 17 3" xfId="8547"/>
    <cellStyle name="Units of Measure 3 17 4" xfId="49485"/>
    <cellStyle name="Units of Measure 3 18" xfId="38915"/>
    <cellStyle name="Units of Measure 3 18 2" xfId="16202"/>
    <cellStyle name="Units of Measure 3 18 2 2" xfId="35128"/>
    <cellStyle name="Units of Measure 3 18 2 3" xfId="3213"/>
    <cellStyle name="Units of Measure 3 18 3" xfId="25662"/>
    <cellStyle name="Units of Measure 3 18 4" xfId="29718"/>
    <cellStyle name="Units of Measure 3 19" xfId="46008"/>
    <cellStyle name="Units of Measure 3 2" xfId="39692"/>
    <cellStyle name="Units of Measure 3 2 2" xfId="26360"/>
    <cellStyle name="Units of Measure 3 2 2 2" xfId="3927"/>
    <cellStyle name="Units of Measure 3 2 2 3" xfId="49576"/>
    <cellStyle name="Units of Measure 3 2 3" xfId="29416"/>
    <cellStyle name="Units of Measure 3 2 4" xfId="28484"/>
    <cellStyle name="Units of Measure 3 20" xfId="3565"/>
    <cellStyle name="Units of Measure 3 3" xfId="7508"/>
    <cellStyle name="Units of Measure 3 3 2" xfId="21471"/>
    <cellStyle name="Units of Measure 3 3 2 2" xfId="37451"/>
    <cellStyle name="Units of Measure 3 3 2 3" xfId="2145"/>
    <cellStyle name="Units of Measure 3 3 3" xfId="41532"/>
    <cellStyle name="Units of Measure 3 3 4" xfId="20904"/>
    <cellStyle name="Units of Measure 3 4" xfId="47043"/>
    <cellStyle name="Units of Measure 3 4 2" xfId="36532"/>
    <cellStyle name="Units of Measure 3 4 2 2" xfId="32001"/>
    <cellStyle name="Units of Measure 3 4 2 3" xfId="33085"/>
    <cellStyle name="Units of Measure 3 4 3" xfId="33163"/>
    <cellStyle name="Units of Measure 3 4 4" xfId="34705"/>
    <cellStyle name="Units of Measure 3 5" xfId="10547"/>
    <cellStyle name="Units of Measure 3 5 2" xfId="49670"/>
    <cellStyle name="Units of Measure 3 5 2 2" xfId="9183"/>
    <cellStyle name="Units of Measure 3 5 2 3" xfId="18689"/>
    <cellStyle name="Units of Measure 3 5 3" xfId="34473"/>
    <cellStyle name="Units of Measure 3 5 4" xfId="47512"/>
    <cellStyle name="Units of Measure 3 6" xfId="41181"/>
    <cellStyle name="Units of Measure 3 6 2" xfId="29138"/>
    <cellStyle name="Units of Measure 3 6 2 2" xfId="32609"/>
    <cellStyle name="Units of Measure 3 6 2 3" xfId="34934"/>
    <cellStyle name="Units of Measure 3 6 3" xfId="40167"/>
    <cellStyle name="Units of Measure 3 6 4" xfId="19168"/>
    <cellStyle name="Units of Measure 3 7" xfId="14235"/>
    <cellStyle name="Units of Measure 3 7 2" xfId="46514"/>
    <cellStyle name="Units of Measure 3 7 2 2" xfId="6206"/>
    <cellStyle name="Units of Measure 3 7 2 3" xfId="6712"/>
    <cellStyle name="Units of Measure 3 7 3" xfId="29493"/>
    <cellStyle name="Units of Measure 3 7 4" xfId="44326"/>
    <cellStyle name="Units of Measure 3 8" xfId="45813"/>
    <cellStyle name="Units of Measure 3 8 2" xfId="28640"/>
    <cellStyle name="Units of Measure 3 8 2 2" xfId="27004"/>
    <cellStyle name="Units of Measure 3 8 2 3" xfId="26418"/>
    <cellStyle name="Units of Measure 3 8 3" xfId="17658"/>
    <cellStyle name="Units of Measure 3 8 4" xfId="4707"/>
    <cellStyle name="Units of Measure 3 9" xfId="6982"/>
    <cellStyle name="Units of Measure 3 9 2" xfId="47220"/>
    <cellStyle name="Units of Measure 3 9 2 2" xfId="42373"/>
    <cellStyle name="Units of Measure 3 9 2 3" xfId="17479"/>
    <cellStyle name="Units of Measure 3 9 3" xfId="13569"/>
    <cellStyle name="Units of Measure 3 9 4" xfId="13695"/>
    <cellStyle name="Units of Measure 4" xfId="48902"/>
    <cellStyle name="Units of Measure 4 2" xfId="21459"/>
    <cellStyle name="Units of Measure 4 3" xfId="23694"/>
    <cellStyle name="Units of Measure 5" xfId="49303"/>
    <cellStyle name="Units of Measure 6" xfId="52071"/>
    <cellStyle name="Units of Measure_Penasquito - Sulphide" xfId="3806"/>
    <cellStyle name="Unprot" xfId="48074"/>
    <cellStyle name="Unprot$" xfId="12587"/>
    <cellStyle name="Unprotect" xfId="7991"/>
    <cellStyle name="UnProtect 10" xfId="17983"/>
    <cellStyle name="UnProtect 10 2" xfId="48924"/>
    <cellStyle name="UnProtect 10 3" xfId="15680"/>
    <cellStyle name="UnProtect 11" xfId="29666"/>
    <cellStyle name="UnProtect 11 2" xfId="17090"/>
    <cellStyle name="UnProtect 11 3" xfId="35532"/>
    <cellStyle name="UnProtect 12" xfId="5681"/>
    <cellStyle name="UnProtect 12 2" xfId="43634"/>
    <cellStyle name="UnProtect 12 3" xfId="7999"/>
    <cellStyle name="UnProtect 13" xfId="6385"/>
    <cellStyle name="UnProtect 13 2" xfId="42818"/>
    <cellStyle name="UnProtect 13 3" xfId="34960"/>
    <cellStyle name="UnProtect 14" xfId="3274"/>
    <cellStyle name="UnProtect 14 2" xfId="2421"/>
    <cellStyle name="UnProtect 14 3" xfId="12216"/>
    <cellStyle name="UnProtect 15" xfId="30"/>
    <cellStyle name="UnProtect 15 2" xfId="1567"/>
    <cellStyle name="UnProtect 15 3" xfId="20340"/>
    <cellStyle name="UnProtect 16" xfId="22706"/>
    <cellStyle name="UnProtect 16 2" xfId="19084"/>
    <cellStyle name="UnProtect 16 3" xfId="39069"/>
    <cellStyle name="UnProtect 17" xfId="7881"/>
    <cellStyle name="UnProtect 17 2" xfId="11106"/>
    <cellStyle name="UnProtect 17 3" xfId="12844"/>
    <cellStyle name="UnProtect 18" xfId="5817"/>
    <cellStyle name="UnProtect 18 2" xfId="44918"/>
    <cellStyle name="UnProtect 18 3" xfId="12669"/>
    <cellStyle name="UnProtect 19" xfId="8027"/>
    <cellStyle name="UnProtect 19 2" xfId="30931"/>
    <cellStyle name="UnProtect 19 3" xfId="16623"/>
    <cellStyle name="UnProtect 2" xfId="34923"/>
    <cellStyle name="UNPROTECT 2 2" xfId="2255"/>
    <cellStyle name="UNPROTECT 2 2 2" xfId="51034"/>
    <cellStyle name="UNPROTECT 2 2 3" xfId="51711"/>
    <cellStyle name="UnProtect 2 3" xfId="25505"/>
    <cellStyle name="UnProtect 2 4" xfId="5160"/>
    <cellStyle name="UnProtect 2 5" xfId="39345"/>
    <cellStyle name="UNPROTECT 2 6" xfId="37005"/>
    <cellStyle name="UNPROTECT 2 7" xfId="2033"/>
    <cellStyle name="UNPROTECT 2 8" xfId="41548"/>
    <cellStyle name="UnProtect 2 9" xfId="15059"/>
    <cellStyle name="UnProtect 20" xfId="49716"/>
    <cellStyle name="UnProtect 20 2" xfId="14896"/>
    <cellStyle name="UnProtect 20 3" xfId="20099"/>
    <cellStyle name="UnProtect 21" xfId="18803"/>
    <cellStyle name="UnProtect 21 2" xfId="24546"/>
    <cellStyle name="UnProtect 21 3" xfId="50135"/>
    <cellStyle name="UnProtect 22" xfId="43914"/>
    <cellStyle name="UnProtect 22 2" xfId="45649"/>
    <cellStyle name="UnProtect 22 3" xfId="35772"/>
    <cellStyle name="UnProtect 23" xfId="4552"/>
    <cellStyle name="UnProtect 23 2" xfId="47626"/>
    <cellStyle name="UnProtect 23 3" xfId="22195"/>
    <cellStyle name="UnProtect 24" xfId="48266"/>
    <cellStyle name="UnProtect 24 2" xfId="4317"/>
    <cellStyle name="UnProtect 24 3" xfId="11491"/>
    <cellStyle name="UnProtect 25" xfId="38189"/>
    <cellStyle name="UnProtect 25 2" xfId="43010"/>
    <cellStyle name="UnProtect 25 3" xfId="11616"/>
    <cellStyle name="UnProtect 26" xfId="26407"/>
    <cellStyle name="UnProtect 26 2" xfId="13385"/>
    <cellStyle name="UnProtect 26 3" xfId="27680"/>
    <cellStyle name="UnProtect 27" xfId="2957"/>
    <cellStyle name="UnProtect 27 2" xfId="49860"/>
    <cellStyle name="UnProtect 27 3" xfId="13884"/>
    <cellStyle name="UnProtect 28" xfId="17137"/>
    <cellStyle name="UnProtect 28 2" xfId="24040"/>
    <cellStyle name="UnProtect 28 3" xfId="35170"/>
    <cellStyle name="UnProtect 29" xfId="36579"/>
    <cellStyle name="UnProtect 29 2" xfId="16246"/>
    <cellStyle name="UnProtect 29 3" xfId="17546"/>
    <cellStyle name="UNPROTECT 3" xfId="41232"/>
    <cellStyle name="UnProtect 3 2" xfId="30590"/>
    <cellStyle name="UnProtect 3 2 2" xfId="9322"/>
    <cellStyle name="UnProtect 3 2 3" xfId="49959"/>
    <cellStyle name="UnProtect 3 3" xfId="38650"/>
    <cellStyle name="UnProtect 3 3 2" xfId="10466"/>
    <cellStyle name="UnProtect 3 3 3" xfId="33512"/>
    <cellStyle name="UNPROTECT 3 4" xfId="6925"/>
    <cellStyle name="UNPROTECT 3 5" xfId="34709"/>
    <cellStyle name="UNPROTECT 3 6" xfId="48098"/>
    <cellStyle name="UNPROTECT 3 7" xfId="40502"/>
    <cellStyle name="UNPROTECT 3_Cash Cost Real vrs. Budget" xfId="46831"/>
    <cellStyle name="UnProtect 30" xfId="29863"/>
    <cellStyle name="UnProtect 30 2" xfId="32914"/>
    <cellStyle name="UnProtect 30 3" xfId="5916"/>
    <cellStyle name="UnProtect 31" xfId="24953"/>
    <cellStyle name="UnProtect 31 2" xfId="48989"/>
    <cellStyle name="UnProtect 31 3" xfId="2234"/>
    <cellStyle name="UnProtect 32" xfId="50023"/>
    <cellStyle name="UnProtect 32 2" xfId="14247"/>
    <cellStyle name="UnProtect 32 3" xfId="47760"/>
    <cellStyle name="UnProtect 33" xfId="9523"/>
    <cellStyle name="UnProtect 33 2" xfId="2485"/>
    <cellStyle name="UnProtect 33 3" xfId="28127"/>
    <cellStyle name="UnProtect 34" xfId="38493"/>
    <cellStyle name="UnProtect 34 2" xfId="37183"/>
    <cellStyle name="UnProtect 34 3" xfId="35818"/>
    <cellStyle name="UnProtect 35" xfId="10473"/>
    <cellStyle name="UnProtect 35 2" xfId="6713"/>
    <cellStyle name="UnProtect 35 3" xfId="25406"/>
    <cellStyle name="UnProtect 36" xfId="12978"/>
    <cellStyle name="UnProtect 36 2" xfId="7573"/>
    <cellStyle name="UnProtect 36 3" xfId="29655"/>
    <cellStyle name="UNPROTECT 37" xfId="28456"/>
    <cellStyle name="UnProtect 37 2" xfId="24666"/>
    <cellStyle name="UnProtect 37 2 2" xfId="42786"/>
    <cellStyle name="UnProtect 37 2 3" xfId="2679"/>
    <cellStyle name="UNPROTECT 37 3" xfId="5760"/>
    <cellStyle name="UNPROTECT 37 4" xfId="2836"/>
    <cellStyle name="UNPROTECT 37 5" xfId="36753"/>
    <cellStyle name="UNPROTECT 37 6" xfId="2174"/>
    <cellStyle name="UNPROTECT 37_Cash Cost Real vrs. Budget" xfId="52222"/>
    <cellStyle name="UnProtect 38" xfId="50669"/>
    <cellStyle name="UnProtect 38 2" xfId="41916"/>
    <cellStyle name="UnProtect 38 3" xfId="45151"/>
    <cellStyle name="UnProtect 39" xfId="8347"/>
    <cellStyle name="UnProtect 39 2" xfId="13897"/>
    <cellStyle name="UnProtect 39 3" xfId="40695"/>
    <cellStyle name="UnProtect 4" xfId="11029"/>
    <cellStyle name="UnProtect 4 2" xfId="9919"/>
    <cellStyle name="UnProtect 4 3" xfId="16436"/>
    <cellStyle name="UnProtect 40" xfId="29230"/>
    <cellStyle name="UnProtect 40 2" xfId="38152"/>
    <cellStyle name="UnProtect 40 3" xfId="17641"/>
    <cellStyle name="UnProtect 41" xfId="27306"/>
    <cellStyle name="UnProtect 41 2" xfId="26037"/>
    <cellStyle name="UnProtect 41 3" xfId="20921"/>
    <cellStyle name="UnProtect 42" xfId="45465"/>
    <cellStyle name="UnProtect 42 2" xfId="21027"/>
    <cellStyle name="UnProtect 42 3" xfId="36467"/>
    <cellStyle name="UnProtect 43" xfId="47381"/>
    <cellStyle name="UnProtect 43 2" xfId="21990"/>
    <cellStyle name="UnProtect 43 3" xfId="52599"/>
    <cellStyle name="UnProtect 44" xfId="10780"/>
    <cellStyle name="UnProtect 44 2" xfId="39255"/>
    <cellStyle name="UnProtect 44 3" xfId="19025"/>
    <cellStyle name="UnProtect 45" xfId="15907"/>
    <cellStyle name="UnProtect 45 2" xfId="357"/>
    <cellStyle name="UnProtect 45 3" xfId="25455"/>
    <cellStyle name="UnProtect 46" xfId="9022"/>
    <cellStyle name="UnProtect 46 2" xfId="33479"/>
    <cellStyle name="UnProtect 46 3" xfId="17723"/>
    <cellStyle name="UnProtect 47" xfId="39167"/>
    <cellStyle name="UnProtect 47 2" xfId="14686"/>
    <cellStyle name="UnProtect 47 3" xfId="22718"/>
    <cellStyle name="UnProtect 48" xfId="34391"/>
    <cellStyle name="UnProtect 48 2" xfId="15286"/>
    <cellStyle name="UnProtect 48 3" xfId="20179"/>
    <cellStyle name="Unprotect 49" xfId="20541"/>
    <cellStyle name="UnProtect 5" xfId="26742"/>
    <cellStyle name="UnProtect 5 2" xfId="50878"/>
    <cellStyle name="UnProtect 5 3" xfId="40629"/>
    <cellStyle name="Unprotect 50" xfId="52797"/>
    <cellStyle name="Unprotect 51" xfId="1930"/>
    <cellStyle name="UnProtect 52" xfId="40118"/>
    <cellStyle name="UnProtect 53" xfId="47927"/>
    <cellStyle name="UnProtect 54" xfId="52983"/>
    <cellStyle name="UnProtect 55" xfId="38467"/>
    <cellStyle name="UnProtect 56" xfId="24754"/>
    <cellStyle name="UnProtect 6" xfId="24720"/>
    <cellStyle name="UnProtect 6 2" xfId="16978"/>
    <cellStyle name="UnProtect 6 3" xfId="31452"/>
    <cellStyle name="UnProtect 7" xfId="43732"/>
    <cellStyle name="UnProtect 7 2" xfId="19816"/>
    <cellStyle name="UnProtect 7 3" xfId="47905"/>
    <cellStyle name="UnProtect 8" xfId="47463"/>
    <cellStyle name="UnProtect 8 2" xfId="44812"/>
    <cellStyle name="UnProtect 8 3" xfId="33773"/>
    <cellStyle name="UnProtect 9" xfId="28330"/>
    <cellStyle name="UnProtect 9 2" xfId="34719"/>
    <cellStyle name="UnProtect 9 3" xfId="28875"/>
    <cellStyle name="UnProtect_08-07 Consolidated Monthly Operational Report - Office 2003" xfId="7313"/>
    <cellStyle name="Unprotected" xfId="12402"/>
    <cellStyle name="Unprotected 10" xfId="14766"/>
    <cellStyle name="Unprotected 10 2" xfId="21984"/>
    <cellStyle name="Unprotected 10 3" xfId="48089"/>
    <cellStyle name="Unprotected 11" xfId="10124"/>
    <cellStyle name="Unprotected 11 2" xfId="31273"/>
    <cellStyle name="Unprotected 11 3" xfId="26265"/>
    <cellStyle name="Unprotected 12" xfId="35313"/>
    <cellStyle name="Unprotected 12 2" xfId="25378"/>
    <cellStyle name="Unprotected 12 3" xfId="2134"/>
    <cellStyle name="Unprotected 13" xfId="42656"/>
    <cellStyle name="Unprotected 14" xfId="22906"/>
    <cellStyle name="Unprotected 2" xfId="17229"/>
    <cellStyle name="Unprotected 2 2" xfId="48127"/>
    <cellStyle name="Unprotected 2 3" xfId="39393"/>
    <cellStyle name="Unprotected 3" xfId="8063"/>
    <cellStyle name="Unprotected 3 2" xfId="14836"/>
    <cellStyle name="Unprotected 3 3" xfId="49149"/>
    <cellStyle name="Unprotected 4" xfId="17738"/>
    <cellStyle name="Unprotected 4 2" xfId="15091"/>
    <cellStyle name="Unprotected 4 3" xfId="13843"/>
    <cellStyle name="Unprotected 5" xfId="22136"/>
    <cellStyle name="Unprotected 5 2" xfId="35472"/>
    <cellStyle name="Unprotected 5 3" xfId="42371"/>
    <cellStyle name="Unprotected 6" xfId="34156"/>
    <cellStyle name="Unprotected 6 2" xfId="17374"/>
    <cellStyle name="Unprotected 6 3" xfId="15426"/>
    <cellStyle name="Unprotected 7" xfId="30615"/>
    <cellStyle name="Unprotected 7 2" xfId="9918"/>
    <cellStyle name="Unprotected 7 3" xfId="41897"/>
    <cellStyle name="Unprotected 8" xfId="21411"/>
    <cellStyle name="Unprotected 8 2" xfId="4877"/>
    <cellStyle name="Unprotected 8 3" xfId="42917"/>
    <cellStyle name="Unprotected 9" xfId="45333"/>
    <cellStyle name="Unprotected 9 2" xfId="38438"/>
    <cellStyle name="Unprotected 9 3" xfId="27941"/>
    <cellStyle name="Unprotected_Cash Cost Real vrs. Budget" xfId="28195"/>
    <cellStyle name="User_Defined_A" xfId="3648"/>
    <cellStyle name="Valuta (0)_2012AVSK" xfId="36988"/>
    <cellStyle name="Valuta [0]_ABBA version 1.4 dd 27-06-2000" xfId="942"/>
    <cellStyle name="Valuta_2012AVSK" xfId="5890"/>
    <cellStyle name="Vertical" xfId="705"/>
    <cellStyle name="Vertical 10" xfId="5639"/>
    <cellStyle name="Vertical 10 2" xfId="2727"/>
    <cellStyle name="Vertical 10 3" xfId="44786"/>
    <cellStyle name="Vertical 11" xfId="52968"/>
    <cellStyle name="Vertical 11 2" xfId="43011"/>
    <cellStyle name="Vertical 11 3" xfId="13868"/>
    <cellStyle name="Vertical 12" xfId="43120"/>
    <cellStyle name="Vertical 12 2" xfId="3668"/>
    <cellStyle name="Vertical 12 3" xfId="9259"/>
    <cellStyle name="Vertical 13" xfId="16277"/>
    <cellStyle name="Vertical 13 2" xfId="22641"/>
    <cellStyle name="Vertical 13 3" xfId="19615"/>
    <cellStyle name="Vertical 14" xfId="40667"/>
    <cellStyle name="Vertical 14 2" xfId="23007"/>
    <cellStyle name="Vertical 14 3" xfId="10321"/>
    <cellStyle name="Vertical 15" xfId="17451"/>
    <cellStyle name="Vertical 15 2" xfId="1259"/>
    <cellStyle name="Vertical 15 3" xfId="9827"/>
    <cellStyle name="Vertical 16" xfId="23734"/>
    <cellStyle name="Vertical 16 2" xfId="12765"/>
    <cellStyle name="Vertical 16 3" xfId="4016"/>
    <cellStyle name="Vertical 17" xfId="21033"/>
    <cellStyle name="Vertical 17 2" xfId="32669"/>
    <cellStyle name="Vertical 17 3" xfId="25493"/>
    <cellStyle name="Vertical 18" xfId="7209"/>
    <cellStyle name="Vertical 18 2" xfId="52076"/>
    <cellStyle name="Vertical 18 3" xfId="34604"/>
    <cellStyle name="Vertical 19" xfId="24949"/>
    <cellStyle name="Vertical 19 2" xfId="29281"/>
    <cellStyle name="Vertical 19 3" xfId="43705"/>
    <cellStyle name="Vertical 2" xfId="17074"/>
    <cellStyle name="Vertical 2 2" xfId="185"/>
    <cellStyle name="Vertical 2 2 2" xfId="1602"/>
    <cellStyle name="Vertical 2 2 3" xfId="2985"/>
    <cellStyle name="Vertical 2 3" xfId="42616"/>
    <cellStyle name="Vertical 2 4" xfId="8198"/>
    <cellStyle name="Vertical 2 5" xfId="15053"/>
    <cellStyle name="Vertical 20" xfId="33412"/>
    <cellStyle name="Vertical 20 2" xfId="48152"/>
    <cellStyle name="Vertical 20 3" xfId="51364"/>
    <cellStyle name="Vertical 21" xfId="46634"/>
    <cellStyle name="Vertical 21 2" xfId="35126"/>
    <cellStyle name="Vertical 21 3" xfId="16337"/>
    <cellStyle name="Vertical 22" xfId="37714"/>
    <cellStyle name="Vertical 22 2" xfId="9989"/>
    <cellStyle name="Vertical 22 3" xfId="30310"/>
    <cellStyle name="Vertical 23" xfId="14523"/>
    <cellStyle name="Vertical 23 2" xfId="36190"/>
    <cellStyle name="Vertical 23 3" xfId="12516"/>
    <cellStyle name="Vertical 24" xfId="45944"/>
    <cellStyle name="Vertical 24 2" xfId="21730"/>
    <cellStyle name="Vertical 24 3" xfId="267"/>
    <cellStyle name="Vertical 25" xfId="37011"/>
    <cellStyle name="Vertical 25 2" xfId="33237"/>
    <cellStyle name="Vertical 25 3" xfId="42320"/>
    <cellStyle name="Vertical 26" xfId="38247"/>
    <cellStyle name="Vertical 26 2" xfId="28163"/>
    <cellStyle name="Vertical 26 3" xfId="36217"/>
    <cellStyle name="Vertical 27" xfId="25653"/>
    <cellStyle name="Vertical 27 2" xfId="15759"/>
    <cellStyle name="Vertical 27 3" xfId="24791"/>
    <cellStyle name="Vertical 28" xfId="17148"/>
    <cellStyle name="Vertical 28 2" xfId="32361"/>
    <cellStyle name="Vertical 28 3" xfId="14013"/>
    <cellStyle name="Vertical 29" xfId="9028"/>
    <cellStyle name="Vertical 29 2" xfId="30591"/>
    <cellStyle name="Vertical 29 3" xfId="14548"/>
    <cellStyle name="Vertical 3" xfId="42895"/>
    <cellStyle name="Vertical 3 2" xfId="26297"/>
    <cellStyle name="Vertical 3 3" xfId="23895"/>
    <cellStyle name="Vertical 3 4" xfId="47142"/>
    <cellStyle name="Vertical 30" xfId="44608"/>
    <cellStyle name="Vertical 30 2" xfId="1335"/>
    <cellStyle name="Vertical 30 3" xfId="15072"/>
    <cellStyle name="Vertical 31" xfId="13016"/>
    <cellStyle name="Vertical 31 2" xfId="6872"/>
    <cellStyle name="Vertical 31 3" xfId="2348"/>
    <cellStyle name="Vertical 32" xfId="12686"/>
    <cellStyle name="Vertical 32 2" xfId="46437"/>
    <cellStyle name="Vertical 32 3" xfId="820"/>
    <cellStyle name="Vertical 33" xfId="21085"/>
    <cellStyle name="Vertical 33 2" xfId="26009"/>
    <cellStyle name="Vertical 33 3" xfId="1143"/>
    <cellStyle name="Vertical 34" xfId="48352"/>
    <cellStyle name="Vertical 34 2" xfId="21702"/>
    <cellStyle name="Vertical 34 3" xfId="39150"/>
    <cellStyle name="Vertical 35" xfId="4778"/>
    <cellStyle name="Vertical 35 2" xfId="39915"/>
    <cellStyle name="Vertical 35 3" xfId="37856"/>
    <cellStyle name="Vertical 36" xfId="18615"/>
    <cellStyle name="Vertical 36 2" xfId="45502"/>
    <cellStyle name="Vertical 36 3" xfId="42204"/>
    <cellStyle name="Vertical 37" xfId="50810"/>
    <cellStyle name="Vertical 37 2" xfId="25756"/>
    <cellStyle name="Vertical 37 3" xfId="39880"/>
    <cellStyle name="Vertical 38" xfId="566"/>
    <cellStyle name="Vertical 38 2" xfId="20538"/>
    <cellStyle name="Vertical 38 3" xfId="25939"/>
    <cellStyle name="Vertical 39" xfId="39283"/>
    <cellStyle name="Vertical 39 2" xfId="1650"/>
    <cellStyle name="Vertical 39 3" xfId="27503"/>
    <cellStyle name="Vertical 4" xfId="45481"/>
    <cellStyle name="Vertical 4 2" xfId="39672"/>
    <cellStyle name="Vertical 4 3" xfId="46876"/>
    <cellStyle name="Vertical 40" xfId="50212"/>
    <cellStyle name="Vertical 40 2" xfId="12937"/>
    <cellStyle name="Vertical 40 3" xfId="22732"/>
    <cellStyle name="Vertical 41" xfId="42981"/>
    <cellStyle name="Vertical 41 2" xfId="3130"/>
    <cellStyle name="Vertical 41 3" xfId="775"/>
    <cellStyle name="Vertical 42" xfId="39229"/>
    <cellStyle name="Vertical 42 2" xfId="6612"/>
    <cellStyle name="Vertical 42 3" xfId="1108"/>
    <cellStyle name="Vertical 43" xfId="3281"/>
    <cellStyle name="Vertical 43 2" xfId="11246"/>
    <cellStyle name="Vertical 43 3" xfId="13297"/>
    <cellStyle name="Vertical 44" xfId="47904"/>
    <cellStyle name="Vertical 44 2" xfId="40509"/>
    <cellStyle name="Vertical 44 3" xfId="23639"/>
    <cellStyle name="Vertical 45" xfId="12968"/>
    <cellStyle name="Vertical 45 2" xfId="8474"/>
    <cellStyle name="Vertical 45 3" xfId="47930"/>
    <cellStyle name="Vertical 46" xfId="43246"/>
    <cellStyle name="Vertical 46 2" xfId="1570"/>
    <cellStyle name="Vertical 46 3" xfId="39919"/>
    <cellStyle name="Vertical 47" xfId="43281"/>
    <cellStyle name="Vertical 47 2" xfId="12827"/>
    <cellStyle name="Vertical 47 3" xfId="34367"/>
    <cellStyle name="Vertical 48" xfId="50026"/>
    <cellStyle name="Vertical 48 2" xfId="49953"/>
    <cellStyle name="Vertical 48 3" xfId="36723"/>
    <cellStyle name="Vertical 49" xfId="50116"/>
    <cellStyle name="Vertical 49 2" xfId="8262"/>
    <cellStyle name="Vertical 49 3" xfId="30292"/>
    <cellStyle name="Vertical 5" xfId="15660"/>
    <cellStyle name="Vertical 5 2" xfId="20691"/>
    <cellStyle name="Vertical 5 3" xfId="40137"/>
    <cellStyle name="Vertical 50" xfId="47503"/>
    <cellStyle name="Vertical 51" xfId="44545"/>
    <cellStyle name="Vertical 52" xfId="51632"/>
    <cellStyle name="Vertical 6" xfId="28602"/>
    <cellStyle name="Vertical 6 2" xfId="20161"/>
    <cellStyle name="Vertical 6 3" xfId="40464"/>
    <cellStyle name="Vertical 7" xfId="29618"/>
    <cellStyle name="Vertical 7 2" xfId="21018"/>
    <cellStyle name="Vertical 7 3" xfId="27210"/>
    <cellStyle name="Vertical 8" xfId="52275"/>
    <cellStyle name="Vertical 8 2" xfId="4758"/>
    <cellStyle name="Vertical 8 3" xfId="35707"/>
    <cellStyle name="Vertical 9" xfId="34793"/>
    <cellStyle name="Vertical 9 2" xfId="30721"/>
    <cellStyle name="Vertical 9 3" xfId="53034"/>
    <cellStyle name="Vertical_08-07 Consolidated Monthly Operational Report - Office 2003" xfId="25986"/>
    <cellStyle name="Währung" xfId="9737"/>
    <cellStyle name="Währung [0]_1998_1999_WGR_GESAMT" xfId="18424"/>
    <cellStyle name="Währung 2" xfId="19149"/>
    <cellStyle name="Währung 3" xfId="17612"/>
    <cellStyle name="Währung 4" xfId="45514"/>
    <cellStyle name="Währung 5" xfId="15748"/>
    <cellStyle name="Währung 6" xfId="41097"/>
    <cellStyle name="Währung_1998_1999_WGR_GESAMT" xfId="5420"/>
    <cellStyle name="Walutowy [0]_1090_Monate" xfId="20295"/>
    <cellStyle name="Walutowy_1090_Monate" xfId="20317"/>
    <cellStyle name="Warning Text 10" xfId="34623"/>
    <cellStyle name="Warning Text 10 2" xfId="5982"/>
    <cellStyle name="Warning Text 10 3" xfId="13272"/>
    <cellStyle name="Warning Text 11" xfId="26624"/>
    <cellStyle name="Warning Text 11 2" xfId="11451"/>
    <cellStyle name="Warning Text 11 3" xfId="23143"/>
    <cellStyle name="Warning Text 12" xfId="49187"/>
    <cellStyle name="Warning Text 12 2" xfId="38699"/>
    <cellStyle name="Warning Text 12 3" xfId="52825"/>
    <cellStyle name="Warning Text 13" xfId="36704"/>
    <cellStyle name="Warning Text 13 2" xfId="2818"/>
    <cellStyle name="Warning Text 13 3" xfId="15647"/>
    <cellStyle name="Warning Text 14" xfId="35932"/>
    <cellStyle name="Warning Text 14 2" xfId="1116"/>
    <cellStyle name="Warning Text 14 3" xfId="35328"/>
    <cellStyle name="Warning Text 15" xfId="13713"/>
    <cellStyle name="Warning Text 15 2" xfId="22044"/>
    <cellStyle name="Warning Text 15 3" xfId="17271"/>
    <cellStyle name="Warning Text 16" xfId="31668"/>
    <cellStyle name="Warning Text 16 2" xfId="52721"/>
    <cellStyle name="Warning Text 16 3" xfId="47416"/>
    <cellStyle name="Warning Text 17" xfId="18271"/>
    <cellStyle name="Warning Text 17 2" xfId="15373"/>
    <cellStyle name="Warning Text 17 3" xfId="35819"/>
    <cellStyle name="Warning Text 18" xfId="50213"/>
    <cellStyle name="Warning Text 18 2" xfId="46475"/>
    <cellStyle name="Warning Text 18 3" xfId="40621"/>
    <cellStyle name="Warning Text 19" xfId="5726"/>
    <cellStyle name="Warning Text 19 2" xfId="27008"/>
    <cellStyle name="Warning Text 19 3" xfId="6200"/>
    <cellStyle name="Warning Text 2" xfId="25890"/>
    <cellStyle name="Warning Text 2 2" xfId="25855"/>
    <cellStyle name="Warning Text 2 3" xfId="53003"/>
    <cellStyle name="Warning Text 20" xfId="2073"/>
    <cellStyle name="Warning Text 20 2" xfId="42614"/>
    <cellStyle name="Warning Text 20 3" xfId="26766"/>
    <cellStyle name="Warning Text 21" xfId="8698"/>
    <cellStyle name="Warning Text 21 2" xfId="22710"/>
    <cellStyle name="Warning Text 21 3" xfId="2742"/>
    <cellStyle name="Warning Text 22" xfId="28736"/>
    <cellStyle name="Warning Text 22 2" xfId="32863"/>
    <cellStyle name="Warning Text 22 3" xfId="14363"/>
    <cellStyle name="Warning Text 23" xfId="45669"/>
    <cellStyle name="Warning Text 23 2" xfId="41695"/>
    <cellStyle name="Warning Text 23 3" xfId="12010"/>
    <cellStyle name="Warning Text 24" xfId="17181"/>
    <cellStyle name="Warning Text 24 2" xfId="13923"/>
    <cellStyle name="Warning Text 24 3" xfId="40501"/>
    <cellStyle name="Warning Text 25" xfId="20217"/>
    <cellStyle name="Warning Text 25 2" xfId="45159"/>
    <cellStyle name="Warning Text 25 3" xfId="40607"/>
    <cellStyle name="Warning Text 26" xfId="14575"/>
    <cellStyle name="Warning Text 26 2" xfId="11811"/>
    <cellStyle name="Warning Text 26 3" xfId="34233"/>
    <cellStyle name="Warning Text 27" xfId="8134"/>
    <cellStyle name="Warning Text 27 2" xfId="3214"/>
    <cellStyle name="Warning Text 27 3" xfId="49120"/>
    <cellStyle name="Warning Text 28" xfId="21732"/>
    <cellStyle name="Warning Text 28 2" xfId="14977"/>
    <cellStyle name="Warning Text 28 3" xfId="30577"/>
    <cellStyle name="Warning Text 29" xfId="35930"/>
    <cellStyle name="Warning Text 29 2" xfId="14552"/>
    <cellStyle name="Warning Text 29 3" xfId="40616"/>
    <cellStyle name="Warning Text 3" xfId="36225"/>
    <cellStyle name="Warning Text 3 2" xfId="16870"/>
    <cellStyle name="Warning Text 3 3" xfId="13796"/>
    <cellStyle name="Warning Text 30" xfId="38294"/>
    <cellStyle name="Warning Text 30 2" xfId="24496"/>
    <cellStyle name="Warning Text 30 3" xfId="20777"/>
    <cellStyle name="Warning Text 31" xfId="33431"/>
    <cellStyle name="Warning Text 31 2" xfId="37025"/>
    <cellStyle name="Warning Text 31 3" xfId="1266"/>
    <cellStyle name="Warning Text 32" xfId="52041"/>
    <cellStyle name="Warning Text 32 2" xfId="15653"/>
    <cellStyle name="Warning Text 32 3" xfId="25508"/>
    <cellStyle name="Warning Text 33" xfId="22107"/>
    <cellStyle name="Warning Text 33 2" xfId="34364"/>
    <cellStyle name="Warning Text 33 3" xfId="31815"/>
    <cellStyle name="Warning Text 34" xfId="20169"/>
    <cellStyle name="Warning Text 34 2" xfId="38598"/>
    <cellStyle name="Warning Text 34 3" xfId="43757"/>
    <cellStyle name="Warning Text 35" xfId="15807"/>
    <cellStyle name="Warning Text 35 2" xfId="18961"/>
    <cellStyle name="Warning Text 35 3" xfId="44690"/>
    <cellStyle name="Warning Text 36" xfId="14192"/>
    <cellStyle name="Warning Text 36 2" xfId="40276"/>
    <cellStyle name="Warning Text 36 3" xfId="47103"/>
    <cellStyle name="Warning Text 37" xfId="44339"/>
    <cellStyle name="Warning Text 37 2" xfId="7981"/>
    <cellStyle name="Warning Text 37 3" xfId="2489"/>
    <cellStyle name="Warning Text 38" xfId="9416"/>
    <cellStyle name="Warning Text 38 2" xfId="38007"/>
    <cellStyle name="Warning Text 38 3" xfId="26306"/>
    <cellStyle name="Warning Text 39" xfId="47494"/>
    <cellStyle name="Warning Text 39 2" xfId="31093"/>
    <cellStyle name="Warning Text 39 3" xfId="23104"/>
    <cellStyle name="Warning Text 4" xfId="14499"/>
    <cellStyle name="Warning Text 4 2" xfId="30882"/>
    <cellStyle name="Warning Text 4 3" xfId="44645"/>
    <cellStyle name="Warning Text 40" xfId="41291"/>
    <cellStyle name="Warning Text 40 2" xfId="38424"/>
    <cellStyle name="Warning Text 40 3" xfId="43625"/>
    <cellStyle name="Warning Text 41" xfId="48718"/>
    <cellStyle name="Warning Text 41 2" xfId="27911"/>
    <cellStyle name="Warning Text 41 3" xfId="9691"/>
    <cellStyle name="Warning Text 42" xfId="16637"/>
    <cellStyle name="Warning Text 42 2" xfId="48797"/>
    <cellStyle name="Warning Text 42 3" xfId="49432"/>
    <cellStyle name="Warning Text 43" xfId="11947"/>
    <cellStyle name="Warning Text 43 2" xfId="23931"/>
    <cellStyle name="Warning Text 43 3" xfId="1253"/>
    <cellStyle name="Warning Text 44" xfId="21931"/>
    <cellStyle name="Warning Text 44 2" xfId="32767"/>
    <cellStyle name="Warning Text 44 3" xfId="1594"/>
    <cellStyle name="Warning Text 45" xfId="42741"/>
    <cellStyle name="Warning Text 45 2" xfId="36677"/>
    <cellStyle name="Warning Text 45 3" xfId="30441"/>
    <cellStyle name="Warning Text 46" xfId="41115"/>
    <cellStyle name="Warning Text 46 2" xfId="33710"/>
    <cellStyle name="Warning Text 46 3" xfId="27033"/>
    <cellStyle name="Warning Text 47" xfId="35113"/>
    <cellStyle name="Warning Text 47 2" xfId="43714"/>
    <cellStyle name="Warning Text 47 3" xfId="36934"/>
    <cellStyle name="Warning Text 48" xfId="28101"/>
    <cellStyle name="Warning Text 48 2" xfId="1849"/>
    <cellStyle name="Warning Text 48 3" xfId="5172"/>
    <cellStyle name="Warning Text 49" xfId="26456"/>
    <cellStyle name="Warning Text 49 2" xfId="44142"/>
    <cellStyle name="Warning Text 49 3" xfId="7441"/>
    <cellStyle name="Warning Text 5" xfId="19535"/>
    <cellStyle name="Warning Text 5 2" xfId="12927"/>
    <cellStyle name="Warning Text 5 3" xfId="8038"/>
    <cellStyle name="Warning Text 50" xfId="42188"/>
    <cellStyle name="Warning Text 50 2" xfId="19563"/>
    <cellStyle name="Warning Text 50 3" xfId="41922"/>
    <cellStyle name="Warning Text 51" xfId="22338"/>
    <cellStyle name="Warning Text 51 2" xfId="52885"/>
    <cellStyle name="Warning Text 51 3" xfId="52195"/>
    <cellStyle name="Warning Text 52" xfId="1223"/>
    <cellStyle name="Warning Text 52 2" xfId="22056"/>
    <cellStyle name="Warning Text 52 3" xfId="25910"/>
    <cellStyle name="Warning Text 53" xfId="51821"/>
    <cellStyle name="Warning Text 53 2" xfId="50503"/>
    <cellStyle name="Warning Text 53 3" xfId="24289"/>
    <cellStyle name="Warning Text 54" xfId="5000"/>
    <cellStyle name="Warning Text 54 2" xfId="32960"/>
    <cellStyle name="Warning Text 54 3" xfId="29985"/>
    <cellStyle name="Warning Text 55" xfId="45833"/>
    <cellStyle name="Warning Text 55 2" xfId="27955"/>
    <cellStyle name="Warning Text 55 3" xfId="49467"/>
    <cellStyle name="Warning Text 56" xfId="41966"/>
    <cellStyle name="Warning Text 56 2" xfId="30507"/>
    <cellStyle name="Warning Text 56 3" xfId="24025"/>
    <cellStyle name="Warning Text 6" xfId="3052"/>
    <cellStyle name="Warning Text 6 2" xfId="8984"/>
    <cellStyle name="Warning Text 6 3" xfId="25432"/>
    <cellStyle name="Warning Text 7" xfId="48796"/>
    <cellStyle name="Warning Text 7 2" xfId="33229"/>
    <cellStyle name="Warning Text 7 3" xfId="46862"/>
    <cellStyle name="Warning Text 8" xfId="3444"/>
    <cellStyle name="Warning Text 8 2" xfId="51800"/>
    <cellStyle name="Warning Text 8 3" xfId="13214"/>
    <cellStyle name="Warning Text 9" xfId="31340"/>
    <cellStyle name="Warning Text 9 2" xfId="20571"/>
    <cellStyle name="Warning Text 9 3" xfId="20337"/>
    <cellStyle name="weeks" xfId="2138"/>
    <cellStyle name="White" xfId="11089"/>
    <cellStyle name="WholeNumber" xfId="30153"/>
    <cellStyle name="Wrap" xfId="15737"/>
    <cellStyle name="Wrap 10" xfId="37472"/>
    <cellStyle name="Wrap 10 2" xfId="27754"/>
    <cellStyle name="Wrap 10 3" xfId="9959"/>
    <cellStyle name="Wrap 11" xfId="22707"/>
    <cellStyle name="Wrap 11 2" xfId="19355"/>
    <cellStyle name="Wrap 11 3" xfId="32398"/>
    <cellStyle name="Wrap 12" xfId="39838"/>
    <cellStyle name="Wrap 12 2" xfId="40272"/>
    <cellStyle name="Wrap 12 3" xfId="13261"/>
    <cellStyle name="Wrap 13" xfId="31763"/>
    <cellStyle name="Wrap 14" xfId="8554"/>
    <cellStyle name="Wrap 2" xfId="44805"/>
    <cellStyle name="Wrap 2 2" xfId="14684"/>
    <cellStyle name="Wrap 2 2 2" xfId="36990"/>
    <cellStyle name="Wrap 2 2 3" xfId="50932"/>
    <cellStyle name="Wrap 2 3" xfId="28585"/>
    <cellStyle name="Wrap 2 3 2" xfId="39937"/>
    <cellStyle name="Wrap 2 3 3" xfId="35075"/>
    <cellStyle name="Wrap 2 4" xfId="44999"/>
    <cellStyle name="Wrap 2 4 2" xfId="908"/>
    <cellStyle name="Wrap 2 4 3" xfId="25271"/>
    <cellStyle name="Wrap 2 5" xfId="51588"/>
    <cellStyle name="Wrap 2 6" xfId="46349"/>
    <cellStyle name="Wrap 2_Penasquito - Sulphide" xfId="12405"/>
    <cellStyle name="Wrap 3" xfId="14036"/>
    <cellStyle name="Wrap 3 2" xfId="37296"/>
    <cellStyle name="Wrap 3 3" xfId="21210"/>
    <cellStyle name="Wrap 4" xfId="18919"/>
    <cellStyle name="Wrap 4 2" xfId="31317"/>
    <cellStyle name="Wrap 4 3" xfId="2415"/>
    <cellStyle name="Wrap 5" xfId="12472"/>
    <cellStyle name="Wrap 5 2" xfId="24005"/>
    <cellStyle name="Wrap 5 3" xfId="48441"/>
    <cellStyle name="Wrap 6" xfId="7000"/>
    <cellStyle name="Wrap 6 2" xfId="2585"/>
    <cellStyle name="Wrap 6 3" xfId="8988"/>
    <cellStyle name="Wrap 7" xfId="37497"/>
    <cellStyle name="Wrap 7 2" xfId="7761"/>
    <cellStyle name="Wrap 7 3" xfId="43733"/>
    <cellStyle name="Wrap 8" xfId="4409"/>
    <cellStyle name="Wrap 8 2" xfId="48268"/>
    <cellStyle name="Wrap 8 3" xfId="35975"/>
    <cellStyle name="Wrap 9" xfId="29204"/>
    <cellStyle name="Wrap 9 2" xfId="27678"/>
    <cellStyle name="Wrap 9 3" xfId="24514"/>
    <cellStyle name="Wrap_Cash Cost Real vrs. Budget" xfId="36914"/>
    <cellStyle name="WrappedBold" xfId="13022"/>
    <cellStyle name="xstyle" xfId="5839"/>
    <cellStyle name="Year" xfId="26679"/>
    <cellStyle name="Year 10" xfId="34978"/>
    <cellStyle name="Year 10 2" xfId="93"/>
    <cellStyle name="Year 10 2 2" xfId="30446"/>
    <cellStyle name="Year 10 3" xfId="15375"/>
    <cellStyle name="Year 10 4" xfId="24575"/>
    <cellStyle name="Year 11" xfId="3487"/>
    <cellStyle name="Year 11 2" xfId="36320"/>
    <cellStyle name="Year 11 3" xfId="4798"/>
    <cellStyle name="Year 12" xfId="46639"/>
    <cellStyle name="Year 13" xfId="35708"/>
    <cellStyle name="year 14" xfId="23685"/>
    <cellStyle name="year 15" xfId="24738"/>
    <cellStyle name="year 16" xfId="20715"/>
    <cellStyle name="year 17" xfId="49256"/>
    <cellStyle name="year 18" xfId="30098"/>
    <cellStyle name="year 2" xfId="39193"/>
    <cellStyle name="year 2 2" xfId="28978"/>
    <cellStyle name="year 2 3" xfId="24716"/>
    <cellStyle name="year 2 4" xfId="66"/>
    <cellStyle name="Year 3" xfId="51338"/>
    <cellStyle name="year 3 10" xfId="30553"/>
    <cellStyle name="Year 3 2" xfId="2623"/>
    <cellStyle name="Year 3 2 2" xfId="43026"/>
    <cellStyle name="Year 3 2 3" xfId="21357"/>
    <cellStyle name="Year 3 3" xfId="44257"/>
    <cellStyle name="Year 3 3 2" xfId="20842"/>
    <cellStyle name="Year 3 4" xfId="36295"/>
    <cellStyle name="Year 3 5" xfId="44760"/>
    <cellStyle name="Year 3 6" xfId="28867"/>
    <cellStyle name="year 3 7" xfId="36514"/>
    <cellStyle name="year 3 8" xfId="43776"/>
    <cellStyle name="year 3 9" xfId="46047"/>
    <cellStyle name="Year 4" xfId="23147"/>
    <cellStyle name="Year 4 2" xfId="48230"/>
    <cellStyle name="Year 4 2 2" xfId="40105"/>
    <cellStyle name="Year 4 2 3" xfId="14127"/>
    <cellStyle name="Year 4 3" xfId="17080"/>
    <cellStyle name="Year 4 3 2" xfId="3409"/>
    <cellStyle name="Year 4 4" xfId="28855"/>
    <cellStyle name="Year 4 5" xfId="51992"/>
    <cellStyle name="Year 5" xfId="1560"/>
    <cellStyle name="Year 5 2" xfId="53293"/>
    <cellStyle name="Year 5 2 2" xfId="1593"/>
    <cellStyle name="Year 5 2 3" xfId="47950"/>
    <cellStyle name="Year 5 3" xfId="6916"/>
    <cellStyle name="Year 5 3 2" xfId="11916"/>
    <cellStyle name="Year 5 4" xfId="5742"/>
    <cellStyle name="Year 5 5" xfId="41226"/>
    <cellStyle name="Year 6" xfId="34363"/>
    <cellStyle name="Year 6 2" xfId="20296"/>
    <cellStyle name="Year 6 2 2" xfId="24341"/>
    <cellStyle name="Year 6 2 3" xfId="3466"/>
    <cellStyle name="Year 6 3" xfId="45096"/>
    <cellStyle name="Year 6 3 2" xfId="38112"/>
    <cellStyle name="Year 6 4" xfId="26048"/>
    <cellStyle name="Year 6 5" xfId="16028"/>
    <cellStyle name="Year 7" xfId="50796"/>
    <cellStyle name="Year 7 2" xfId="22440"/>
    <cellStyle name="Year 7 2 2" xfId="3023"/>
    <cellStyle name="Year 7 2 3" xfId="8212"/>
    <cellStyle name="Year 7 3" xfId="17406"/>
    <cellStyle name="Year 7 3 2" xfId="17307"/>
    <cellStyle name="Year 7 4" xfId="51828"/>
    <cellStyle name="Year 7 5" xfId="19335"/>
    <cellStyle name="Year 8" xfId="31645"/>
    <cellStyle name="Year 8 2" xfId="13782"/>
    <cellStyle name="Year 8 2 2" xfId="36441"/>
    <cellStyle name="Year 8 3" xfId="20239"/>
    <cellStyle name="Year 8 4" xfId="9361"/>
    <cellStyle name="Year 9" xfId="23514"/>
    <cellStyle name="Year 9 2" xfId="31951"/>
    <cellStyle name="Year 9 2 2" xfId="47857"/>
    <cellStyle name="Year 9 3" xfId="34052"/>
    <cellStyle name="Year 9 4" xfId="47731"/>
    <cellStyle name="year_Cash Cost Real vrs. Budget" xfId="15964"/>
    <cellStyle name="Yearly" xfId="664"/>
    <cellStyle name="þ_x001d_ð&quot;_x000c_Býò_x000c_5ýU_x0001_©_x0006__x0008__x0008__x0007__x0001__x0001_" xfId="180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o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5">
          <cell r="B5" t="str">
            <v>SC-240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23"/>
  <sheetViews>
    <sheetView topLeftCell="A4" workbookViewId="0">
      <selection activeCell="B5" sqref="B5"/>
    </sheetView>
  </sheetViews>
  <sheetFormatPr baseColWidth="10" defaultRowHeight="15" x14ac:dyDescent="0.2"/>
  <cols>
    <col min="1" max="1" width="20.5" customWidth="1"/>
  </cols>
  <sheetData>
    <row r="5" spans="1:2" x14ac:dyDescent="0.2">
      <c r="A5" t="s">
        <v>0</v>
      </c>
      <c r="B5" t="s">
        <v>1</v>
      </c>
    </row>
    <row r="6" spans="1:2" x14ac:dyDescent="0.2">
      <c r="A6" t="s">
        <v>2</v>
      </c>
    </row>
    <row r="7" spans="1:2" x14ac:dyDescent="0.2">
      <c r="A7" t="s">
        <v>3</v>
      </c>
    </row>
    <row r="8" spans="1:2" x14ac:dyDescent="0.2">
      <c r="A8" t="s">
        <v>4</v>
      </c>
    </row>
    <row r="9" spans="1:2" x14ac:dyDescent="0.2">
      <c r="A9" t="s">
        <v>5</v>
      </c>
    </row>
    <row r="10" spans="1:2" x14ac:dyDescent="0.2">
      <c r="A10" t="s">
        <v>6</v>
      </c>
    </row>
    <row r="11" spans="1:2" x14ac:dyDescent="0.2">
      <c r="A11" t="s">
        <v>7</v>
      </c>
    </row>
    <row r="12" spans="1:2" x14ac:dyDescent="0.2">
      <c r="A12" t="s">
        <v>8</v>
      </c>
    </row>
    <row r="13" spans="1:2" x14ac:dyDescent="0.2">
      <c r="A13" t="s">
        <v>9</v>
      </c>
    </row>
    <row r="14" spans="1:2" x14ac:dyDescent="0.2">
      <c r="A14" t="s">
        <v>10</v>
      </c>
    </row>
    <row r="15" spans="1:2" x14ac:dyDescent="0.2">
      <c r="A15" t="s">
        <v>11</v>
      </c>
    </row>
    <row r="16" spans="1:2" x14ac:dyDescent="0.2">
      <c r="A16" t="s">
        <v>12</v>
      </c>
    </row>
    <row r="17" spans="1:1" x14ac:dyDescent="0.2">
      <c r="A17" t="s">
        <v>13</v>
      </c>
    </row>
    <row r="18" spans="1:1" x14ac:dyDescent="0.2">
      <c r="A18" t="s">
        <v>14</v>
      </c>
    </row>
    <row r="19" spans="1:1" x14ac:dyDescent="0.2">
      <c r="A19" t="s">
        <v>15</v>
      </c>
    </row>
    <row r="20" spans="1:1" x14ac:dyDescent="0.2">
      <c r="A20" t="s">
        <v>16</v>
      </c>
    </row>
    <row r="21" spans="1:1" x14ac:dyDescent="0.2">
      <c r="A21" t="s">
        <v>17</v>
      </c>
    </row>
    <row r="22" spans="1:1" x14ac:dyDescent="0.2">
      <c r="A22" t="s">
        <v>18</v>
      </c>
    </row>
    <row r="23" spans="1:1" x14ac:dyDescent="0.2">
      <c r="A2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
  <sheetViews>
    <sheetView workbookViewId="0">
      <selection activeCell="C26" sqref="C26"/>
    </sheetView>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Q64"/>
  <sheetViews>
    <sheetView showGridLines="0" tabSelected="1" zoomScale="80" zoomScaleNormal="80" zoomScaleSheetLayoutView="80" zoomScalePageLayoutView="80" workbookViewId="0">
      <selection activeCell="S22" sqref="S22"/>
    </sheetView>
  </sheetViews>
  <sheetFormatPr baseColWidth="10" defaultRowHeight="13" x14ac:dyDescent="0.15"/>
  <cols>
    <col min="1" max="2" width="2.5" style="385" customWidth="1"/>
    <col min="3" max="3" width="11.6640625" style="385" customWidth="1"/>
    <col min="4" max="4" width="15.1640625" style="385" customWidth="1"/>
    <col min="5" max="5" width="18.33203125" style="385" customWidth="1"/>
    <col min="6" max="6" width="6.5" style="385" customWidth="1"/>
    <col min="7" max="7" width="7.5" style="385" customWidth="1"/>
    <col min="8" max="8" width="28.33203125" style="385" customWidth="1"/>
    <col min="9" max="9" width="7.83203125" style="385" customWidth="1"/>
    <col min="10" max="10" width="9.33203125" style="385" customWidth="1"/>
    <col min="11" max="11" width="13.83203125" style="385" customWidth="1"/>
    <col min="12" max="12" width="15.6640625" style="385" customWidth="1"/>
    <col min="13" max="13" width="12.83203125" style="385" customWidth="1"/>
    <col min="14" max="14" width="6" style="385" customWidth="1"/>
    <col min="15" max="15" width="1.83203125" style="385" customWidth="1"/>
    <col min="16" max="16" width="9.83203125" style="385" customWidth="1"/>
    <col min="17" max="17" width="18.1640625" style="385" customWidth="1"/>
    <col min="18" max="20" width="10.83203125" style="385" customWidth="1"/>
    <col min="21" max="16384" width="10.83203125" style="385"/>
  </cols>
  <sheetData>
    <row r="1" spans="2:17" ht="11.25" customHeight="1" x14ac:dyDescent="0.15"/>
    <row r="2" spans="2:17" x14ac:dyDescent="0.15">
      <c r="B2" s="335"/>
      <c r="C2" s="336"/>
      <c r="D2" s="336"/>
      <c r="E2" s="336"/>
      <c r="F2" s="336"/>
      <c r="G2" s="336"/>
      <c r="H2" s="336"/>
      <c r="I2" s="336"/>
      <c r="J2" s="336"/>
      <c r="K2" s="336"/>
      <c r="L2" s="336"/>
      <c r="M2" s="336"/>
      <c r="N2" s="337"/>
    </row>
    <row r="3" spans="2:17" ht="15.75" customHeight="1" x14ac:dyDescent="0.2">
      <c r="B3" s="338"/>
      <c r="D3" s="346"/>
      <c r="E3" s="346"/>
      <c r="F3" s="346"/>
      <c r="G3" s="346"/>
      <c r="H3" s="339" t="s">
        <v>20</v>
      </c>
      <c r="I3" s="346"/>
      <c r="J3" s="346"/>
      <c r="K3" s="346"/>
      <c r="L3" s="346"/>
      <c r="M3" s="346"/>
      <c r="N3" s="340"/>
    </row>
    <row r="4" spans="2:17" x14ac:dyDescent="0.15">
      <c r="B4" s="338"/>
      <c r="N4" s="340"/>
      <c r="Q4" s="392"/>
    </row>
    <row r="5" spans="2:17" x14ac:dyDescent="0.15">
      <c r="B5" s="338" t="s">
        <v>1</v>
      </c>
      <c r="C5" s="385" t="s">
        <v>0</v>
      </c>
      <c r="E5" s="390" t="str">
        <f>[1]Hoja1!$B$5</f>
        <v>SC-240</v>
      </c>
      <c r="F5" s="394"/>
      <c r="G5" s="394"/>
      <c r="H5" s="394"/>
      <c r="I5" s="394"/>
      <c r="J5" s="394"/>
      <c r="K5" s="394"/>
      <c r="N5" s="340"/>
    </row>
    <row r="6" spans="2:17" ht="15" customHeight="1" x14ac:dyDescent="0.15">
      <c r="B6" s="338"/>
      <c r="C6" s="385" t="s">
        <v>2</v>
      </c>
      <c r="E6" s="341"/>
      <c r="F6" s="391"/>
      <c r="G6" s="391"/>
      <c r="H6" s="391"/>
      <c r="I6" s="391"/>
      <c r="J6" s="394"/>
      <c r="K6" s="391"/>
      <c r="L6" s="391"/>
      <c r="N6" s="340"/>
    </row>
    <row r="7" spans="2:17" x14ac:dyDescent="0.15">
      <c r="B7" s="338"/>
      <c r="C7" s="385" t="s">
        <v>3</v>
      </c>
      <c r="E7" s="391" t="e">
        <f>#REF!</f>
        <v>#REF!</v>
      </c>
      <c r="F7" s="391"/>
      <c r="G7" s="391"/>
      <c r="H7" s="391"/>
      <c r="I7" s="391"/>
      <c r="J7" s="464" t="s">
        <v>21</v>
      </c>
      <c r="K7" s="391" t="e">
        <f>#REF!</f>
        <v>#REF!</v>
      </c>
      <c r="L7" s="391"/>
      <c r="N7" s="340"/>
    </row>
    <row r="8" spans="2:17" x14ac:dyDescent="0.15">
      <c r="B8" s="338"/>
      <c r="C8" s="385" t="s">
        <v>5</v>
      </c>
      <c r="D8" s="392"/>
      <c r="E8" s="342"/>
      <c r="H8" s="462"/>
      <c r="I8" s="462"/>
      <c r="J8" s="463"/>
      <c r="K8" s="462"/>
      <c r="L8" s="463"/>
      <c r="N8" s="340"/>
    </row>
    <row r="9" spans="2:17" ht="13.25" customHeight="1" x14ac:dyDescent="0.15">
      <c r="B9" s="338"/>
      <c r="C9" s="385" t="s">
        <v>8</v>
      </c>
      <c r="E9" s="522" t="e">
        <f>#REF!</f>
        <v>#REF!</v>
      </c>
      <c r="F9" s="522"/>
      <c r="G9" s="522"/>
      <c r="H9" s="523" t="s">
        <v>22</v>
      </c>
      <c r="I9" s="523"/>
      <c r="J9" s="394" t="e">
        <f>#REF!</f>
        <v>#REF!</v>
      </c>
      <c r="K9" s="394"/>
      <c r="L9" s="343"/>
      <c r="N9" s="340"/>
    </row>
    <row r="10" spans="2:17" ht="13.25" customHeight="1" x14ac:dyDescent="0.15">
      <c r="B10" s="338"/>
      <c r="H10" s="464"/>
      <c r="I10" s="464"/>
      <c r="J10" s="385" t="e">
        <f>#REF!</f>
        <v>#REF!</v>
      </c>
      <c r="L10" s="463"/>
      <c r="N10" s="340"/>
    </row>
    <row r="11" spans="2:17" x14ac:dyDescent="0.15">
      <c r="B11" s="344"/>
      <c r="C11" s="394"/>
      <c r="D11" s="394"/>
      <c r="E11" s="394"/>
      <c r="F11" s="394"/>
      <c r="G11" s="394"/>
      <c r="H11" s="394"/>
      <c r="I11" s="394"/>
      <c r="J11" s="394"/>
      <c r="K11" s="394"/>
      <c r="L11" s="394"/>
      <c r="M11" s="394"/>
      <c r="N11" s="345"/>
    </row>
    <row r="12" spans="2:17" x14ac:dyDescent="0.15">
      <c r="B12" s="338"/>
      <c r="C12" s="346"/>
      <c r="N12" s="340"/>
    </row>
    <row r="13" spans="2:17" x14ac:dyDescent="0.15">
      <c r="B13" s="338"/>
      <c r="C13" s="346" t="s">
        <v>23</v>
      </c>
      <c r="N13" s="340"/>
    </row>
    <row r="14" spans="2:17" ht="38" customHeight="1" x14ac:dyDescent="0.15">
      <c r="B14" s="338"/>
      <c r="C14" s="512" t="str">
        <f>"Esta orden de cambio de contrato, tiene como objetivo ajustar el alcance, valor y plazo del Contrato "&amp;E5&amp;" correspondiente a la extensión del contrato de servicio."</f>
        <v>Esta orden de cambio de contrato, tiene como objetivo ajustar el alcance, valor y plazo del Contrato SC-240 correspondiente a la extensión del contrato de servicio.</v>
      </c>
      <c r="D14" s="512"/>
      <c r="E14" s="512"/>
      <c r="F14" s="512"/>
      <c r="G14" s="512"/>
      <c r="H14" s="512"/>
      <c r="I14" s="512"/>
      <c r="J14" s="512"/>
      <c r="K14" s="512"/>
      <c r="L14" s="512"/>
      <c r="M14" s="512"/>
      <c r="N14" s="513"/>
    </row>
    <row r="15" spans="2:17" ht="38" customHeight="1" x14ac:dyDescent="0.15">
      <c r="B15" s="338"/>
      <c r="C15" s="512" t="str">
        <f>"De esta forma, las condiciones actualizadas del contrato "&amp;E5&amp;", a la fecha de la emisión de esta orden de cambio, está compuesto por los siguientes aumentos, disminuciones y modificaciones al Plazo:"</f>
        <v>De esta forma, las condiciones actualizadas del contrato SC-240, a la fecha de la emisión de esta orden de cambio, está compuesto por los siguientes aumentos, disminuciones y modificaciones al Plazo:</v>
      </c>
      <c r="D15" s="512"/>
      <c r="E15" s="512"/>
      <c r="F15" s="512"/>
      <c r="G15" s="512"/>
      <c r="H15" s="512"/>
      <c r="I15" s="512"/>
      <c r="J15" s="512"/>
      <c r="K15" s="512"/>
      <c r="L15" s="512"/>
      <c r="M15" s="512"/>
      <c r="N15" s="513"/>
    </row>
    <row r="16" spans="2:17" ht="222.75" customHeight="1" x14ac:dyDescent="0.15">
      <c r="B16" s="338"/>
      <c r="C16" s="512" t="s">
        <v>24</v>
      </c>
      <c r="D16" s="512"/>
      <c r="E16" s="512"/>
      <c r="F16" s="512"/>
      <c r="G16" s="512"/>
      <c r="H16" s="512"/>
      <c r="I16" s="512"/>
      <c r="J16" s="512"/>
      <c r="K16" s="512"/>
      <c r="L16" s="512"/>
      <c r="M16" s="512"/>
      <c r="N16" s="513"/>
    </row>
    <row r="17" spans="2:14" ht="9" customHeight="1" x14ac:dyDescent="0.15">
      <c r="B17" s="344"/>
      <c r="C17" s="394"/>
      <c r="D17" s="394"/>
      <c r="E17" s="394"/>
      <c r="F17" s="394"/>
      <c r="G17" s="394"/>
      <c r="H17" s="394"/>
      <c r="I17" s="394"/>
      <c r="J17" s="394"/>
      <c r="K17" s="394"/>
      <c r="L17" s="394"/>
      <c r="M17" s="394"/>
      <c r="N17" s="345"/>
    </row>
    <row r="18" spans="2:14" x14ac:dyDescent="0.15">
      <c r="B18" s="338"/>
      <c r="C18" s="346" t="s">
        <v>25</v>
      </c>
      <c r="N18" s="340"/>
    </row>
    <row r="19" spans="2:14" x14ac:dyDescent="0.15">
      <c r="B19" s="338"/>
      <c r="C19" s="346"/>
      <c r="L19" s="158" t="s">
        <v>26</v>
      </c>
      <c r="M19" s="458" t="e">
        <f>#REF!</f>
        <v>#REF!</v>
      </c>
      <c r="N19" s="340"/>
    </row>
    <row r="20" spans="2:14" x14ac:dyDescent="0.15">
      <c r="B20" s="338"/>
      <c r="C20" s="347" t="s">
        <v>27</v>
      </c>
      <c r="D20" s="348" t="s">
        <v>28</v>
      </c>
      <c r="E20" s="348"/>
      <c r="F20" s="348"/>
      <c r="G20" s="348"/>
      <c r="H20" s="465"/>
      <c r="I20" s="347" t="s">
        <v>29</v>
      </c>
      <c r="J20" s="465" t="s">
        <v>30</v>
      </c>
      <c r="K20" s="347" t="e">
        <f>" Precio ("&amp;M19&amp;") "</f>
        <v>#REF!</v>
      </c>
      <c r="L20" s="524" t="e">
        <f>" Total ("&amp;M19&amp;") "</f>
        <v>#REF!</v>
      </c>
      <c r="M20" s="525"/>
      <c r="N20" s="340"/>
    </row>
    <row r="21" spans="2:14" x14ac:dyDescent="0.15">
      <c r="B21" s="338"/>
      <c r="C21" s="349"/>
      <c r="D21" s="517" t="e">
        <f>#REF!</f>
        <v>#REF!</v>
      </c>
      <c r="E21" s="518"/>
      <c r="F21" s="518"/>
      <c r="G21" s="518"/>
      <c r="H21" s="519"/>
      <c r="I21" s="350"/>
      <c r="J21" s="352"/>
      <c r="K21" s="353"/>
      <c r="L21" s="520"/>
      <c r="M21" s="521"/>
      <c r="N21" s="340"/>
    </row>
    <row r="22" spans="2:14" ht="15" customHeight="1" x14ac:dyDescent="0.15">
      <c r="B22" s="338"/>
      <c r="C22" s="393" t="e">
        <f>#REF!</f>
        <v>#REF!</v>
      </c>
      <c r="D22" s="514" t="e">
        <f>#REF!</f>
        <v>#REF!</v>
      </c>
      <c r="E22" s="515"/>
      <c r="F22" s="515"/>
      <c r="G22" s="515"/>
      <c r="H22" s="516"/>
      <c r="I22" s="351" t="e">
        <f>#REF!</f>
        <v>#REF!</v>
      </c>
      <c r="J22" s="352" t="e">
        <f>#REF!</f>
        <v>#REF!</v>
      </c>
      <c r="K22" s="457" t="e">
        <f>#REF!</f>
        <v>#REF!</v>
      </c>
      <c r="L22" s="526" t="e">
        <f>#REF!</f>
        <v>#REF!</v>
      </c>
      <c r="M22" s="527"/>
      <c r="N22" s="340"/>
    </row>
    <row r="23" spans="2:14" ht="15" customHeight="1" x14ac:dyDescent="0.15">
      <c r="B23" s="338"/>
      <c r="C23" s="393"/>
      <c r="D23" s="514"/>
      <c r="E23" s="515"/>
      <c r="F23" s="515"/>
      <c r="G23" s="515"/>
      <c r="H23" s="516"/>
      <c r="I23" s="351"/>
      <c r="J23" s="352"/>
      <c r="K23" s="457"/>
      <c r="L23" s="526"/>
      <c r="M23" s="527"/>
      <c r="N23" s="340"/>
    </row>
    <row r="24" spans="2:14" ht="15" customHeight="1" x14ac:dyDescent="0.15">
      <c r="B24" s="338"/>
      <c r="C24" s="393"/>
      <c r="D24" s="514"/>
      <c r="E24" s="515"/>
      <c r="F24" s="515"/>
      <c r="G24" s="515"/>
      <c r="H24" s="516"/>
      <c r="I24" s="351"/>
      <c r="J24" s="352"/>
      <c r="K24" s="457"/>
      <c r="L24" s="526"/>
      <c r="M24" s="527"/>
      <c r="N24" s="340"/>
    </row>
    <row r="25" spans="2:14" ht="15" customHeight="1" x14ac:dyDescent="0.15">
      <c r="B25" s="338"/>
      <c r="C25" s="393"/>
      <c r="D25" s="514"/>
      <c r="E25" s="515"/>
      <c r="F25" s="515"/>
      <c r="G25" s="515"/>
      <c r="H25" s="516"/>
      <c r="I25" s="351"/>
      <c r="J25" s="352"/>
      <c r="K25" s="457"/>
      <c r="L25" s="526"/>
      <c r="M25" s="527"/>
      <c r="N25" s="340"/>
    </row>
    <row r="26" spans="2:14" ht="15" customHeight="1" x14ac:dyDescent="0.15">
      <c r="B26" s="338"/>
      <c r="C26" s="393"/>
      <c r="D26" s="514"/>
      <c r="E26" s="515"/>
      <c r="F26" s="515"/>
      <c r="G26" s="515"/>
      <c r="H26" s="516"/>
      <c r="I26" s="351"/>
      <c r="J26" s="352"/>
      <c r="K26" s="457"/>
      <c r="L26" s="526"/>
      <c r="M26" s="527"/>
      <c r="N26" s="340"/>
    </row>
    <row r="27" spans="2:14" x14ac:dyDescent="0.15">
      <c r="B27" s="338"/>
      <c r="C27" s="349"/>
      <c r="D27" s="504"/>
      <c r="E27" s="505"/>
      <c r="F27" s="505"/>
      <c r="G27" s="505"/>
      <c r="H27" s="506"/>
      <c r="I27" s="351"/>
      <c r="J27" s="352"/>
      <c r="K27" s="353"/>
      <c r="L27" s="507"/>
      <c r="M27" s="508"/>
      <c r="N27" s="340"/>
    </row>
    <row r="28" spans="2:14" ht="15" customHeight="1" x14ac:dyDescent="0.15">
      <c r="B28" s="338"/>
      <c r="C28" s="354"/>
      <c r="D28" s="394"/>
      <c r="E28" s="394"/>
      <c r="G28" s="394"/>
      <c r="I28" s="355"/>
      <c r="J28" s="391"/>
      <c r="K28" s="356" t="s">
        <v>31</v>
      </c>
      <c r="L28" s="509" t="e">
        <f>SUM(L21:M27)</f>
        <v>#REF!</v>
      </c>
      <c r="M28" s="510"/>
      <c r="N28" s="340"/>
    </row>
    <row r="29" spans="2:14" x14ac:dyDescent="0.15">
      <c r="B29" s="338"/>
      <c r="C29" s="357" t="s">
        <v>32</v>
      </c>
      <c r="D29" s="357"/>
      <c r="E29" s="357"/>
      <c r="F29" s="357"/>
      <c r="G29" s="357"/>
      <c r="H29" s="357"/>
      <c r="I29" s="357"/>
      <c r="J29" s="357"/>
      <c r="K29" s="358"/>
      <c r="L29" s="358"/>
      <c r="M29" s="359"/>
      <c r="N29" s="340"/>
    </row>
    <row r="30" spans="2:14" x14ac:dyDescent="0.15">
      <c r="B30" s="338"/>
      <c r="C30" s="346"/>
      <c r="N30" s="340"/>
    </row>
    <row r="31" spans="2:14" x14ac:dyDescent="0.15">
      <c r="B31" s="338"/>
      <c r="K31" s="346"/>
      <c r="L31" s="346"/>
      <c r="M31" s="360"/>
      <c r="N31" s="340"/>
    </row>
    <row r="32" spans="2:14" x14ac:dyDescent="0.15">
      <c r="B32" s="361"/>
      <c r="C32" s="362" t="s">
        <v>33</v>
      </c>
      <c r="D32" s="357"/>
      <c r="E32" s="357"/>
      <c r="F32" s="357"/>
      <c r="G32" s="357"/>
      <c r="H32" s="357"/>
      <c r="I32" s="357"/>
      <c r="J32" s="357"/>
      <c r="K32" s="357"/>
      <c r="L32" s="357"/>
      <c r="M32" s="357"/>
      <c r="N32" s="363"/>
    </row>
    <row r="33" spans="2:17" x14ac:dyDescent="0.15">
      <c r="B33" s="338"/>
      <c r="C33" s="364" t="s">
        <v>34</v>
      </c>
      <c r="D33" s="365"/>
      <c r="E33" s="365"/>
      <c r="F33" s="365"/>
      <c r="G33" s="366"/>
      <c r="H33" s="367" t="s">
        <v>35</v>
      </c>
      <c r="I33" s="365"/>
      <c r="J33" s="365"/>
      <c r="K33" s="365"/>
      <c r="L33" s="365"/>
      <c r="M33" s="366"/>
      <c r="N33" s="340"/>
      <c r="Q33" s="368"/>
    </row>
    <row r="34" spans="2:17" x14ac:dyDescent="0.15">
      <c r="B34" s="338"/>
      <c r="C34" s="369" t="s">
        <v>36</v>
      </c>
      <c r="E34" s="459">
        <v>70908000</v>
      </c>
      <c r="F34" s="360"/>
      <c r="G34" s="370"/>
      <c r="H34" s="385" t="s">
        <v>37</v>
      </c>
      <c r="J34" s="371">
        <v>365</v>
      </c>
      <c r="K34" s="385" t="s">
        <v>38</v>
      </c>
      <c r="L34" s="372" t="s">
        <v>39</v>
      </c>
      <c r="M34" s="379">
        <v>42005</v>
      </c>
      <c r="N34" s="340"/>
    </row>
    <row r="35" spans="2:17" x14ac:dyDescent="0.15">
      <c r="B35" s="338"/>
      <c r="C35" s="369" t="s">
        <v>40</v>
      </c>
      <c r="E35" s="460">
        <v>0</v>
      </c>
      <c r="F35" s="360"/>
      <c r="G35" s="370"/>
      <c r="H35" s="369" t="s">
        <v>40</v>
      </c>
      <c r="J35" s="373">
        <v>0</v>
      </c>
      <c r="L35" s="374"/>
      <c r="M35" s="379"/>
      <c r="N35" s="340"/>
    </row>
    <row r="36" spans="2:17" x14ac:dyDescent="0.15">
      <c r="B36" s="338"/>
      <c r="C36" s="369" t="s">
        <v>41</v>
      </c>
      <c r="E36" s="460">
        <v>63817200</v>
      </c>
      <c r="F36" s="360"/>
      <c r="G36" s="370"/>
      <c r="H36" s="369" t="s">
        <v>41</v>
      </c>
      <c r="J36" s="373">
        <v>365</v>
      </c>
      <c r="L36" s="374"/>
      <c r="M36" s="379"/>
      <c r="N36" s="340"/>
    </row>
    <row r="37" spans="2:17" x14ac:dyDescent="0.15">
      <c r="B37" s="338"/>
      <c r="C37" s="369" t="s">
        <v>42</v>
      </c>
      <c r="E37" s="460" t="e">
        <f>L28</f>
        <v>#REF!</v>
      </c>
      <c r="F37" s="360"/>
      <c r="G37" s="370"/>
      <c r="H37" s="369" t="s">
        <v>42</v>
      </c>
      <c r="J37" s="373">
        <v>365</v>
      </c>
      <c r="L37" s="374"/>
      <c r="M37" s="379"/>
      <c r="N37" s="340"/>
    </row>
    <row r="38" spans="2:17" ht="6.75" customHeight="1" x14ac:dyDescent="0.15">
      <c r="B38" s="338"/>
      <c r="C38" s="369"/>
      <c r="E38" s="460"/>
      <c r="F38" s="360"/>
      <c r="G38" s="370"/>
      <c r="H38" s="374"/>
      <c r="J38" s="373"/>
      <c r="M38" s="370"/>
      <c r="N38" s="340"/>
    </row>
    <row r="39" spans="2:17" x14ac:dyDescent="0.15">
      <c r="B39" s="338"/>
      <c r="C39" s="375" t="s">
        <v>43</v>
      </c>
      <c r="E39" s="461" t="e">
        <f>SUM(E34:E37)</f>
        <v>#REF!</v>
      </c>
      <c r="F39" s="376"/>
      <c r="G39" s="377"/>
      <c r="H39" s="346" t="s">
        <v>44</v>
      </c>
      <c r="J39" s="378">
        <f>SUM(J34:J38)</f>
        <v>1095</v>
      </c>
      <c r="K39" s="385" t="s">
        <v>38</v>
      </c>
      <c r="L39" s="374" t="s">
        <v>45</v>
      </c>
      <c r="M39" s="379">
        <f>+M34+J39</f>
        <v>43100</v>
      </c>
      <c r="N39" s="340"/>
    </row>
    <row r="40" spans="2:17" ht="15" customHeight="1" x14ac:dyDescent="0.15">
      <c r="B40" s="338"/>
      <c r="C40" s="380"/>
      <c r="D40" s="394"/>
      <c r="E40" s="381"/>
      <c r="F40" s="381"/>
      <c r="G40" s="382"/>
      <c r="H40" s="383"/>
      <c r="I40" s="394"/>
      <c r="J40" s="394"/>
      <c r="K40" s="394"/>
      <c r="L40" s="394"/>
      <c r="M40" s="382"/>
      <c r="N40" s="340"/>
    </row>
    <row r="41" spans="2:17" x14ac:dyDescent="0.15">
      <c r="B41" s="344"/>
      <c r="C41" s="394"/>
      <c r="D41" s="394"/>
      <c r="E41" s="394"/>
      <c r="F41" s="394"/>
      <c r="G41" s="391"/>
      <c r="H41" s="394"/>
      <c r="I41" s="394"/>
      <c r="J41" s="394"/>
      <c r="K41" s="394"/>
      <c r="L41" s="394"/>
      <c r="M41" s="394"/>
      <c r="N41" s="345"/>
    </row>
    <row r="42" spans="2:17" x14ac:dyDescent="0.15">
      <c r="B42" s="338"/>
      <c r="C42" s="384" t="s">
        <v>46</v>
      </c>
      <c r="N42" s="340"/>
    </row>
    <row r="43" spans="2:17" ht="6.75" customHeight="1" x14ac:dyDescent="0.15">
      <c r="B43" s="338"/>
      <c r="C43" s="384"/>
      <c r="N43" s="340"/>
    </row>
    <row r="44" spans="2:17" x14ac:dyDescent="0.15">
      <c r="B44" s="338"/>
      <c r="C44" s="385" t="e">
        <f>#REF!</f>
        <v>#REF!</v>
      </c>
      <c r="N44" s="340"/>
    </row>
    <row r="45" spans="2:17" x14ac:dyDescent="0.15">
      <c r="B45" s="344"/>
      <c r="C45" s="386"/>
      <c r="D45" s="394"/>
      <c r="E45" s="394"/>
      <c r="F45" s="394"/>
      <c r="G45" s="394"/>
      <c r="H45" s="394"/>
      <c r="I45" s="394"/>
      <c r="J45" s="394"/>
      <c r="K45" s="394"/>
      <c r="L45" s="394"/>
      <c r="M45" s="394"/>
      <c r="N45" s="345"/>
    </row>
    <row r="46" spans="2:17" x14ac:dyDescent="0.15">
      <c r="B46" s="338"/>
      <c r="C46" s="346" t="s">
        <v>47</v>
      </c>
      <c r="N46" s="340"/>
    </row>
    <row r="47" spans="2:17" ht="8.25" customHeight="1" x14ac:dyDescent="0.15">
      <c r="B47" s="338"/>
      <c r="C47" s="387"/>
      <c r="N47" s="340"/>
    </row>
    <row r="48" spans="2:17" ht="15" customHeight="1" x14ac:dyDescent="0.2">
      <c r="B48" s="338"/>
      <c r="C48" s="385" t="s">
        <v>48</v>
      </c>
      <c r="E48" s="388"/>
      <c r="H48" s="385" t="s">
        <v>49</v>
      </c>
      <c r="K48" s="385" t="s">
        <v>50</v>
      </c>
      <c r="N48" s="340"/>
    </row>
    <row r="49" spans="2:14" ht="18.75" customHeight="1" x14ac:dyDescent="0.15">
      <c r="B49" s="338"/>
      <c r="C49" s="385" t="s">
        <v>51</v>
      </c>
      <c r="E49" s="389" t="e">
        <f>#REF!</f>
        <v>#REF!</v>
      </c>
      <c r="F49" s="394"/>
      <c r="G49" s="394"/>
      <c r="H49" s="394"/>
      <c r="N49" s="340"/>
    </row>
    <row r="50" spans="2:14" x14ac:dyDescent="0.15">
      <c r="B50" s="344"/>
      <c r="C50" s="394"/>
      <c r="D50" s="394"/>
      <c r="E50" s="394"/>
      <c r="F50" s="394"/>
      <c r="G50" s="394"/>
      <c r="H50" s="394"/>
      <c r="I50" s="394"/>
      <c r="J50" s="394"/>
      <c r="K50" s="389"/>
      <c r="L50" s="389"/>
      <c r="M50" s="394"/>
      <c r="N50" s="345"/>
    </row>
    <row r="51" spans="2:14" x14ac:dyDescent="0.15">
      <c r="B51" s="338"/>
      <c r="C51" s="346" t="s">
        <v>52</v>
      </c>
      <c r="N51" s="340"/>
    </row>
    <row r="52" spans="2:14" x14ac:dyDescent="0.15">
      <c r="B52" s="338"/>
      <c r="N52" s="340"/>
    </row>
    <row r="53" spans="2:14" x14ac:dyDescent="0.15">
      <c r="B53" s="338"/>
      <c r="N53" s="340"/>
    </row>
    <row r="54" spans="2:14" ht="30" customHeight="1" x14ac:dyDescent="0.15">
      <c r="B54" s="338"/>
      <c r="C54" s="500" t="s">
        <v>53</v>
      </c>
      <c r="D54" s="500"/>
      <c r="E54" s="500"/>
      <c r="I54" s="511" t="s">
        <v>54</v>
      </c>
      <c r="J54" s="511"/>
      <c r="K54" s="511"/>
      <c r="L54" s="511"/>
      <c r="M54" s="511"/>
      <c r="N54" s="340"/>
    </row>
    <row r="55" spans="2:14" x14ac:dyDescent="0.15">
      <c r="B55" s="338"/>
      <c r="C55" s="499" t="s">
        <v>55</v>
      </c>
      <c r="D55" s="499"/>
      <c r="E55" s="499"/>
      <c r="I55" s="499" t="s">
        <v>55</v>
      </c>
      <c r="J55" s="499"/>
      <c r="K55" s="499"/>
      <c r="L55" s="499"/>
      <c r="M55" s="499"/>
      <c r="N55" s="340"/>
    </row>
    <row r="56" spans="2:14" x14ac:dyDescent="0.15">
      <c r="B56" s="338"/>
      <c r="N56" s="340"/>
    </row>
    <row r="57" spans="2:14" ht="35.25" customHeight="1" x14ac:dyDescent="0.15">
      <c r="B57" s="338"/>
      <c r="N57" s="340"/>
    </row>
    <row r="58" spans="2:14" x14ac:dyDescent="0.15">
      <c r="B58" s="338"/>
      <c r="C58" s="500"/>
      <c r="D58" s="500"/>
      <c r="E58" s="500"/>
      <c r="F58" s="394"/>
      <c r="I58" s="501"/>
      <c r="J58" s="501"/>
      <c r="K58" s="501"/>
      <c r="L58" s="501"/>
      <c r="M58" s="501"/>
      <c r="N58" s="340"/>
    </row>
    <row r="59" spans="2:14" x14ac:dyDescent="0.15">
      <c r="B59" s="338"/>
      <c r="C59" s="502" t="e">
        <f>E7</f>
        <v>#REF!</v>
      </c>
      <c r="D59" s="502"/>
      <c r="E59" s="502"/>
      <c r="F59" s="502"/>
      <c r="G59" s="502"/>
      <c r="H59" s="502"/>
      <c r="I59" s="503"/>
      <c r="J59" s="503"/>
      <c r="K59" s="503"/>
      <c r="L59" s="503"/>
      <c r="M59" s="503"/>
      <c r="N59" s="340"/>
    </row>
    <row r="60" spans="2:14" x14ac:dyDescent="0.15">
      <c r="B60" s="344"/>
      <c r="C60" s="394"/>
      <c r="D60" s="394"/>
      <c r="E60" s="394"/>
      <c r="F60" s="394"/>
      <c r="G60" s="394"/>
      <c r="H60" s="394"/>
      <c r="J60" s="390"/>
      <c r="K60" s="390"/>
      <c r="L60" s="390"/>
      <c r="M60" s="390"/>
      <c r="N60" s="345"/>
    </row>
    <row r="61" spans="2:14" ht="24.75" customHeight="1" x14ac:dyDescent="0.15">
      <c r="B61" s="490" t="s">
        <v>56</v>
      </c>
      <c r="C61" s="491"/>
      <c r="D61" s="491"/>
      <c r="E61" s="491"/>
      <c r="F61" s="491"/>
      <c r="G61" s="491"/>
      <c r="H61" s="491"/>
      <c r="I61" s="491"/>
      <c r="J61" s="491"/>
      <c r="K61" s="491"/>
      <c r="L61" s="491"/>
      <c r="M61" s="491"/>
      <c r="N61" s="492"/>
    </row>
    <row r="62" spans="2:14" x14ac:dyDescent="0.15">
      <c r="B62" s="493"/>
      <c r="C62" s="494"/>
      <c r="D62" s="494"/>
      <c r="E62" s="494"/>
      <c r="F62" s="494"/>
      <c r="G62" s="494"/>
      <c r="H62" s="494"/>
      <c r="I62" s="494"/>
      <c r="J62" s="494"/>
      <c r="K62" s="494"/>
      <c r="L62" s="494"/>
      <c r="M62" s="494"/>
      <c r="N62" s="495"/>
    </row>
    <row r="63" spans="2:14" x14ac:dyDescent="0.15">
      <c r="B63" s="493"/>
      <c r="C63" s="494"/>
      <c r="D63" s="494"/>
      <c r="E63" s="494"/>
      <c r="F63" s="494"/>
      <c r="G63" s="494"/>
      <c r="H63" s="494"/>
      <c r="I63" s="494"/>
      <c r="J63" s="494"/>
      <c r="K63" s="494"/>
      <c r="L63" s="494"/>
      <c r="M63" s="494"/>
      <c r="N63" s="495"/>
    </row>
    <row r="64" spans="2:14" ht="14" customHeight="1" x14ac:dyDescent="0.15">
      <c r="B64" s="496"/>
      <c r="C64" s="497"/>
      <c r="D64" s="497"/>
      <c r="E64" s="497"/>
      <c r="F64" s="497"/>
      <c r="G64" s="497"/>
      <c r="H64" s="497"/>
      <c r="I64" s="497"/>
      <c r="J64" s="497"/>
      <c r="K64" s="497"/>
      <c r="L64" s="497"/>
      <c r="M64" s="497"/>
      <c r="N64" s="498"/>
    </row>
  </sheetData>
  <mergeCells count="30">
    <mergeCell ref="D26:H26"/>
    <mergeCell ref="L26:M26"/>
    <mergeCell ref="D23:H23"/>
    <mergeCell ref="L23:M23"/>
    <mergeCell ref="D24:H24"/>
    <mergeCell ref="L24:M24"/>
    <mergeCell ref="D25:H25"/>
    <mergeCell ref="L25:M25"/>
    <mergeCell ref="C15:N15"/>
    <mergeCell ref="D22:H22"/>
    <mergeCell ref="D21:H21"/>
    <mergeCell ref="L21:M21"/>
    <mergeCell ref="E9:G9"/>
    <mergeCell ref="H9:I9"/>
    <mergeCell ref="C14:N14"/>
    <mergeCell ref="C16:N16"/>
    <mergeCell ref="L20:M20"/>
    <mergeCell ref="L22:M22"/>
    <mergeCell ref="D27:H27"/>
    <mergeCell ref="L27:M27"/>
    <mergeCell ref="L28:M28"/>
    <mergeCell ref="C54:E54"/>
    <mergeCell ref="I54:M54"/>
    <mergeCell ref="B61:N64"/>
    <mergeCell ref="C55:E55"/>
    <mergeCell ref="I55:M55"/>
    <mergeCell ref="C58:E58"/>
    <mergeCell ref="I58:M58"/>
    <mergeCell ref="C59:H59"/>
    <mergeCell ref="I59:M59"/>
  </mergeCells>
  <printOptions horizontalCentered="1"/>
  <pageMargins left="0" right="0" top="0.39370078740157483" bottom="0" header="0.31496062992125978" footer="0.31496062992125978"/>
  <pageSetup scale="66"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S73"/>
  <sheetViews>
    <sheetView showGridLines="0" view="pageBreakPreview" zoomScale="70" zoomScaleSheetLayoutView="70" workbookViewId="0">
      <selection activeCell="H41" sqref="H41"/>
    </sheetView>
  </sheetViews>
  <sheetFormatPr baseColWidth="10" defaultRowHeight="13" x14ac:dyDescent="0.15"/>
  <cols>
    <col min="1" max="1" width="3.33203125" style="236" customWidth="1"/>
    <col min="2" max="2" width="8.83203125" style="232" customWidth="1"/>
    <col min="3" max="3" width="3.5" style="232" customWidth="1"/>
    <col min="4" max="4" width="18" style="232" customWidth="1"/>
    <col min="5" max="5" width="19.1640625" style="232" customWidth="1"/>
    <col min="6" max="6" width="8.1640625" style="232" customWidth="1"/>
    <col min="7" max="7" width="12.33203125" style="232" customWidth="1"/>
    <col min="8" max="8" width="26.5" style="232" bestFit="1" customWidth="1"/>
    <col min="9" max="9" width="6.5" style="236" customWidth="1"/>
    <col min="10" max="10" width="8.1640625" style="236" customWidth="1"/>
    <col min="11" max="11" width="8.5" style="234" customWidth="1"/>
    <col min="12" max="12" width="13.33203125" style="235" customWidth="1"/>
    <col min="13" max="13" width="10.5" style="235" customWidth="1"/>
    <col min="14" max="14" width="12.1640625" style="235" customWidth="1"/>
    <col min="15" max="15" width="18.5" style="235" customWidth="1"/>
    <col min="16" max="16" width="15.33203125" style="235" bestFit="1" customWidth="1"/>
    <col min="17" max="17" width="4.5" style="235" customWidth="1"/>
    <col min="18" max="18" width="2.83203125" style="191" customWidth="1"/>
    <col min="19" max="19" width="3" style="236" customWidth="1"/>
    <col min="20" max="20" width="10.83203125" style="236" customWidth="1"/>
    <col min="21" max="21" width="11.5" style="236" customWidth="1"/>
    <col min="22" max="22" width="10.83203125" style="236" customWidth="1"/>
    <col min="23" max="23" width="11.5" style="236" customWidth="1"/>
    <col min="24" max="26" width="10.83203125" style="236" customWidth="1"/>
    <col min="27" max="29" width="0" style="236" hidden="1" customWidth="1"/>
    <col min="30" max="258" width="10.83203125" style="236" customWidth="1"/>
    <col min="259" max="259" width="7.5" style="236" customWidth="1"/>
    <col min="260" max="260" width="2.5" style="236" customWidth="1"/>
    <col min="261" max="261" width="15.1640625" style="236" customWidth="1"/>
    <col min="262" max="262" width="26" style="236" customWidth="1"/>
    <col min="263" max="263" width="10.5" style="236" customWidth="1"/>
    <col min="264" max="264" width="3.1640625" style="236" customWidth="1"/>
    <col min="265" max="265" width="9.5" style="236" customWidth="1"/>
    <col min="266" max="266" width="8.1640625" style="236" customWidth="1"/>
    <col min="267" max="267" width="12.1640625" style="236" customWidth="1"/>
    <col min="268" max="268" width="13.33203125" style="236" customWidth="1"/>
    <col min="269" max="269" width="15.33203125" style="236" customWidth="1"/>
    <col min="270" max="270" width="16.1640625" style="236" customWidth="1"/>
    <col min="271" max="271" width="11.5" style="236" customWidth="1"/>
    <col min="272" max="272" width="11.33203125" style="236" customWidth="1"/>
    <col min="273" max="273" width="11.6640625" style="236" customWidth="1"/>
    <col min="274" max="274" width="4.83203125" style="236" customWidth="1"/>
    <col min="275" max="275" width="11.5" style="236" customWidth="1"/>
    <col min="276" max="514" width="10.83203125" style="236" customWidth="1"/>
    <col min="515" max="515" width="7.5" style="236" customWidth="1"/>
    <col min="516" max="516" width="2.5" style="236" customWidth="1"/>
    <col min="517" max="517" width="15.1640625" style="236" customWidth="1"/>
    <col min="518" max="518" width="26" style="236" customWidth="1"/>
    <col min="519" max="519" width="10.5" style="236" customWidth="1"/>
    <col min="520" max="520" width="3.1640625" style="236" customWidth="1"/>
    <col min="521" max="521" width="9.5" style="236" customWidth="1"/>
    <col min="522" max="522" width="8.1640625" style="236" customWidth="1"/>
    <col min="523" max="523" width="12.1640625" style="236" customWidth="1"/>
    <col min="524" max="524" width="13.33203125" style="236" customWidth="1"/>
    <col min="525" max="525" width="15.33203125" style="236" customWidth="1"/>
    <col min="526" max="526" width="16.1640625" style="236" customWidth="1"/>
    <col min="527" max="527" width="11.5" style="236" customWidth="1"/>
    <col min="528" max="528" width="11.33203125" style="236" customWidth="1"/>
    <col min="529" max="529" width="11.6640625" style="236" customWidth="1"/>
    <col min="530" max="530" width="4.83203125" style="236" customWidth="1"/>
    <col min="531" max="531" width="11.5" style="236" customWidth="1"/>
    <col min="532" max="770" width="10.83203125" style="236" customWidth="1"/>
    <col min="771" max="771" width="7.5" style="236" customWidth="1"/>
    <col min="772" max="772" width="2.5" style="236" customWidth="1"/>
    <col min="773" max="773" width="15.1640625" style="236" customWidth="1"/>
    <col min="774" max="774" width="26" style="236" customWidth="1"/>
    <col min="775" max="775" width="10.5" style="236" customWidth="1"/>
    <col min="776" max="776" width="3.1640625" style="236" customWidth="1"/>
    <col min="777" max="777" width="9.5" style="236" customWidth="1"/>
    <col min="778" max="778" width="8.1640625" style="236" customWidth="1"/>
    <col min="779" max="779" width="12.1640625" style="236" customWidth="1"/>
    <col min="780" max="780" width="13.33203125" style="236" customWidth="1"/>
    <col min="781" max="781" width="15.33203125" style="236" customWidth="1"/>
    <col min="782" max="782" width="16.1640625" style="236" customWidth="1"/>
    <col min="783" max="783" width="11.5" style="236" customWidth="1"/>
    <col min="784" max="784" width="11.33203125" style="236" customWidth="1"/>
    <col min="785" max="785" width="11.6640625" style="236" customWidth="1"/>
    <col min="786" max="786" width="4.83203125" style="236" customWidth="1"/>
    <col min="787" max="787" width="11.5" style="236" customWidth="1"/>
    <col min="788" max="1026" width="10.83203125" style="236" customWidth="1"/>
    <col min="1027" max="1027" width="7.5" style="236" customWidth="1"/>
    <col min="1028" max="1028" width="2.5" style="236" customWidth="1"/>
    <col min="1029" max="1029" width="15.1640625" style="236" customWidth="1"/>
    <col min="1030" max="1030" width="26" style="236" customWidth="1"/>
    <col min="1031" max="1031" width="10.5" style="236" customWidth="1"/>
    <col min="1032" max="1032" width="3.1640625" style="236" customWidth="1"/>
    <col min="1033" max="1033" width="9.5" style="236" customWidth="1"/>
    <col min="1034" max="1034" width="8.1640625" style="236" customWidth="1"/>
    <col min="1035" max="1035" width="12.1640625" style="236" customWidth="1"/>
    <col min="1036" max="1036" width="13.33203125" style="236" customWidth="1"/>
    <col min="1037" max="1037" width="15.33203125" style="236" customWidth="1"/>
    <col min="1038" max="1038" width="16.1640625" style="236" customWidth="1"/>
    <col min="1039" max="1039" width="11.5" style="236" customWidth="1"/>
    <col min="1040" max="1040" width="11.33203125" style="236" customWidth="1"/>
    <col min="1041" max="1041" width="11.6640625" style="236" customWidth="1"/>
    <col min="1042" max="1042" width="4.83203125" style="236" customWidth="1"/>
    <col min="1043" max="1043" width="11.5" style="236" customWidth="1"/>
    <col min="1044" max="1282" width="10.83203125" style="236" customWidth="1"/>
    <col min="1283" max="1283" width="7.5" style="236" customWidth="1"/>
    <col min="1284" max="1284" width="2.5" style="236" customWidth="1"/>
    <col min="1285" max="1285" width="15.1640625" style="236" customWidth="1"/>
    <col min="1286" max="1286" width="26" style="236" customWidth="1"/>
    <col min="1287" max="1287" width="10.5" style="236" customWidth="1"/>
    <col min="1288" max="1288" width="3.1640625" style="236" customWidth="1"/>
    <col min="1289" max="1289" width="9.5" style="236" customWidth="1"/>
    <col min="1290" max="1290" width="8.1640625" style="236" customWidth="1"/>
    <col min="1291" max="1291" width="12.1640625" style="236" customWidth="1"/>
    <col min="1292" max="1292" width="13.33203125" style="236" customWidth="1"/>
    <col min="1293" max="1293" width="15.33203125" style="236" customWidth="1"/>
    <col min="1294" max="1294" width="16.1640625" style="236" customWidth="1"/>
    <col min="1295" max="1295" width="11.5" style="236" customWidth="1"/>
    <col min="1296" max="1296" width="11.33203125" style="236" customWidth="1"/>
    <col min="1297" max="1297" width="11.6640625" style="236" customWidth="1"/>
    <col min="1298" max="1298" width="4.83203125" style="236" customWidth="1"/>
    <col min="1299" max="1299" width="11.5" style="236" customWidth="1"/>
    <col min="1300" max="1538" width="10.83203125" style="236" customWidth="1"/>
    <col min="1539" max="1539" width="7.5" style="236" customWidth="1"/>
    <col min="1540" max="1540" width="2.5" style="236" customWidth="1"/>
    <col min="1541" max="1541" width="15.1640625" style="236" customWidth="1"/>
    <col min="1542" max="1542" width="26" style="236" customWidth="1"/>
    <col min="1543" max="1543" width="10.5" style="236" customWidth="1"/>
    <col min="1544" max="1544" width="3.1640625" style="236" customWidth="1"/>
    <col min="1545" max="1545" width="9.5" style="236" customWidth="1"/>
    <col min="1546" max="1546" width="8.1640625" style="236" customWidth="1"/>
    <col min="1547" max="1547" width="12.1640625" style="236" customWidth="1"/>
    <col min="1548" max="1548" width="13.33203125" style="236" customWidth="1"/>
    <col min="1549" max="1549" width="15.33203125" style="236" customWidth="1"/>
    <col min="1550" max="1550" width="16.1640625" style="236" customWidth="1"/>
    <col min="1551" max="1551" width="11.5" style="236" customWidth="1"/>
    <col min="1552" max="1552" width="11.33203125" style="236" customWidth="1"/>
    <col min="1553" max="1553" width="11.6640625" style="236" customWidth="1"/>
    <col min="1554" max="1554" width="4.83203125" style="236" customWidth="1"/>
    <col min="1555" max="1555" width="11.5" style="236" customWidth="1"/>
    <col min="1556" max="1794" width="10.83203125" style="236" customWidth="1"/>
    <col min="1795" max="1795" width="7.5" style="236" customWidth="1"/>
    <col min="1796" max="1796" width="2.5" style="236" customWidth="1"/>
    <col min="1797" max="1797" width="15.1640625" style="236" customWidth="1"/>
    <col min="1798" max="1798" width="26" style="236" customWidth="1"/>
    <col min="1799" max="1799" width="10.5" style="236" customWidth="1"/>
    <col min="1800" max="1800" width="3.1640625" style="236" customWidth="1"/>
    <col min="1801" max="1801" width="9.5" style="236" customWidth="1"/>
    <col min="1802" max="1802" width="8.1640625" style="236" customWidth="1"/>
    <col min="1803" max="1803" width="12.1640625" style="236" customWidth="1"/>
    <col min="1804" max="1804" width="13.33203125" style="236" customWidth="1"/>
    <col min="1805" max="1805" width="15.33203125" style="236" customWidth="1"/>
    <col min="1806" max="1806" width="16.1640625" style="236" customWidth="1"/>
    <col min="1807" max="1807" width="11.5" style="236" customWidth="1"/>
    <col min="1808" max="1808" width="11.33203125" style="236" customWidth="1"/>
    <col min="1809" max="1809" width="11.6640625" style="236" customWidth="1"/>
    <col min="1810" max="1810" width="4.83203125" style="236" customWidth="1"/>
    <col min="1811" max="1811" width="11.5" style="236" customWidth="1"/>
    <col min="1812" max="2050" width="10.83203125" style="236" customWidth="1"/>
    <col min="2051" max="2051" width="7.5" style="236" customWidth="1"/>
    <col min="2052" max="2052" width="2.5" style="236" customWidth="1"/>
    <col min="2053" max="2053" width="15.1640625" style="236" customWidth="1"/>
    <col min="2054" max="2054" width="26" style="236" customWidth="1"/>
    <col min="2055" max="2055" width="10.5" style="236" customWidth="1"/>
    <col min="2056" max="2056" width="3.1640625" style="236" customWidth="1"/>
    <col min="2057" max="2057" width="9.5" style="236" customWidth="1"/>
    <col min="2058" max="2058" width="8.1640625" style="236" customWidth="1"/>
    <col min="2059" max="2059" width="12.1640625" style="236" customWidth="1"/>
    <col min="2060" max="2060" width="13.33203125" style="236" customWidth="1"/>
    <col min="2061" max="2061" width="15.33203125" style="236" customWidth="1"/>
    <col min="2062" max="2062" width="16.1640625" style="236" customWidth="1"/>
    <col min="2063" max="2063" width="11.5" style="236" customWidth="1"/>
    <col min="2064" max="2064" width="11.33203125" style="236" customWidth="1"/>
    <col min="2065" max="2065" width="11.6640625" style="236" customWidth="1"/>
    <col min="2066" max="2066" width="4.83203125" style="236" customWidth="1"/>
    <col min="2067" max="2067" width="11.5" style="236" customWidth="1"/>
    <col min="2068" max="2306" width="10.83203125" style="236" customWidth="1"/>
    <col min="2307" max="2307" width="7.5" style="236" customWidth="1"/>
    <col min="2308" max="2308" width="2.5" style="236" customWidth="1"/>
    <col min="2309" max="2309" width="15.1640625" style="236" customWidth="1"/>
    <col min="2310" max="2310" width="26" style="236" customWidth="1"/>
    <col min="2311" max="2311" width="10.5" style="236" customWidth="1"/>
    <col min="2312" max="2312" width="3.1640625" style="236" customWidth="1"/>
    <col min="2313" max="2313" width="9.5" style="236" customWidth="1"/>
    <col min="2314" max="2314" width="8.1640625" style="236" customWidth="1"/>
    <col min="2315" max="2315" width="12.1640625" style="236" customWidth="1"/>
    <col min="2316" max="2316" width="13.33203125" style="236" customWidth="1"/>
    <col min="2317" max="2317" width="15.33203125" style="236" customWidth="1"/>
    <col min="2318" max="2318" width="16.1640625" style="236" customWidth="1"/>
    <col min="2319" max="2319" width="11.5" style="236" customWidth="1"/>
    <col min="2320" max="2320" width="11.33203125" style="236" customWidth="1"/>
    <col min="2321" max="2321" width="11.6640625" style="236" customWidth="1"/>
    <col min="2322" max="2322" width="4.83203125" style="236" customWidth="1"/>
    <col min="2323" max="2323" width="11.5" style="236" customWidth="1"/>
    <col min="2324" max="2562" width="10.83203125" style="236" customWidth="1"/>
    <col min="2563" max="2563" width="7.5" style="236" customWidth="1"/>
    <col min="2564" max="2564" width="2.5" style="236" customWidth="1"/>
    <col min="2565" max="2565" width="15.1640625" style="236" customWidth="1"/>
    <col min="2566" max="2566" width="26" style="236" customWidth="1"/>
    <col min="2567" max="2567" width="10.5" style="236" customWidth="1"/>
    <col min="2568" max="2568" width="3.1640625" style="236" customWidth="1"/>
    <col min="2569" max="2569" width="9.5" style="236" customWidth="1"/>
    <col min="2570" max="2570" width="8.1640625" style="236" customWidth="1"/>
    <col min="2571" max="2571" width="12.1640625" style="236" customWidth="1"/>
    <col min="2572" max="2572" width="13.33203125" style="236" customWidth="1"/>
    <col min="2573" max="2573" width="15.33203125" style="236" customWidth="1"/>
    <col min="2574" max="2574" width="16.1640625" style="236" customWidth="1"/>
    <col min="2575" max="2575" width="11.5" style="236" customWidth="1"/>
    <col min="2576" max="2576" width="11.33203125" style="236" customWidth="1"/>
    <col min="2577" max="2577" width="11.6640625" style="236" customWidth="1"/>
    <col min="2578" max="2578" width="4.83203125" style="236" customWidth="1"/>
    <col min="2579" max="2579" width="11.5" style="236" customWidth="1"/>
    <col min="2580" max="2818" width="10.83203125" style="236" customWidth="1"/>
    <col min="2819" max="2819" width="7.5" style="236" customWidth="1"/>
    <col min="2820" max="2820" width="2.5" style="236" customWidth="1"/>
    <col min="2821" max="2821" width="15.1640625" style="236" customWidth="1"/>
    <col min="2822" max="2822" width="26" style="236" customWidth="1"/>
    <col min="2823" max="2823" width="10.5" style="236" customWidth="1"/>
    <col min="2824" max="2824" width="3.1640625" style="236" customWidth="1"/>
    <col min="2825" max="2825" width="9.5" style="236" customWidth="1"/>
    <col min="2826" max="2826" width="8.1640625" style="236" customWidth="1"/>
    <col min="2827" max="2827" width="12.1640625" style="236" customWidth="1"/>
    <col min="2828" max="2828" width="13.33203125" style="236" customWidth="1"/>
    <col min="2829" max="2829" width="15.33203125" style="236" customWidth="1"/>
    <col min="2830" max="2830" width="16.1640625" style="236" customWidth="1"/>
    <col min="2831" max="2831" width="11.5" style="236" customWidth="1"/>
    <col min="2832" max="2832" width="11.33203125" style="236" customWidth="1"/>
    <col min="2833" max="2833" width="11.6640625" style="236" customWidth="1"/>
    <col min="2834" max="2834" width="4.83203125" style="236" customWidth="1"/>
    <col min="2835" max="2835" width="11.5" style="236" customWidth="1"/>
    <col min="2836" max="3074" width="10.83203125" style="236" customWidth="1"/>
    <col min="3075" max="3075" width="7.5" style="236" customWidth="1"/>
    <col min="3076" max="3076" width="2.5" style="236" customWidth="1"/>
    <col min="3077" max="3077" width="15.1640625" style="236" customWidth="1"/>
    <col min="3078" max="3078" width="26" style="236" customWidth="1"/>
    <col min="3079" max="3079" width="10.5" style="236" customWidth="1"/>
    <col min="3080" max="3080" width="3.1640625" style="236" customWidth="1"/>
    <col min="3081" max="3081" width="9.5" style="236" customWidth="1"/>
    <col min="3082" max="3082" width="8.1640625" style="236" customWidth="1"/>
    <col min="3083" max="3083" width="12.1640625" style="236" customWidth="1"/>
    <col min="3084" max="3084" width="13.33203125" style="236" customWidth="1"/>
    <col min="3085" max="3085" width="15.33203125" style="236" customWidth="1"/>
    <col min="3086" max="3086" width="16.1640625" style="236" customWidth="1"/>
    <col min="3087" max="3087" width="11.5" style="236" customWidth="1"/>
    <col min="3088" max="3088" width="11.33203125" style="236" customWidth="1"/>
    <col min="3089" max="3089" width="11.6640625" style="236" customWidth="1"/>
    <col min="3090" max="3090" width="4.83203125" style="236" customWidth="1"/>
    <col min="3091" max="3091" width="11.5" style="236" customWidth="1"/>
    <col min="3092" max="3330" width="10.83203125" style="236" customWidth="1"/>
    <col min="3331" max="3331" width="7.5" style="236" customWidth="1"/>
    <col min="3332" max="3332" width="2.5" style="236" customWidth="1"/>
    <col min="3333" max="3333" width="15.1640625" style="236" customWidth="1"/>
    <col min="3334" max="3334" width="26" style="236" customWidth="1"/>
    <col min="3335" max="3335" width="10.5" style="236" customWidth="1"/>
    <col min="3336" max="3336" width="3.1640625" style="236" customWidth="1"/>
    <col min="3337" max="3337" width="9.5" style="236" customWidth="1"/>
    <col min="3338" max="3338" width="8.1640625" style="236" customWidth="1"/>
    <col min="3339" max="3339" width="12.1640625" style="236" customWidth="1"/>
    <col min="3340" max="3340" width="13.33203125" style="236" customWidth="1"/>
    <col min="3341" max="3341" width="15.33203125" style="236" customWidth="1"/>
    <col min="3342" max="3342" width="16.1640625" style="236" customWidth="1"/>
    <col min="3343" max="3343" width="11.5" style="236" customWidth="1"/>
    <col min="3344" max="3344" width="11.33203125" style="236" customWidth="1"/>
    <col min="3345" max="3345" width="11.6640625" style="236" customWidth="1"/>
    <col min="3346" max="3346" width="4.83203125" style="236" customWidth="1"/>
    <col min="3347" max="3347" width="11.5" style="236" customWidth="1"/>
    <col min="3348" max="3586" width="10.83203125" style="236" customWidth="1"/>
    <col min="3587" max="3587" width="7.5" style="236" customWidth="1"/>
    <col min="3588" max="3588" width="2.5" style="236" customWidth="1"/>
    <col min="3589" max="3589" width="15.1640625" style="236" customWidth="1"/>
    <col min="3590" max="3590" width="26" style="236" customWidth="1"/>
    <col min="3591" max="3591" width="10.5" style="236" customWidth="1"/>
    <col min="3592" max="3592" width="3.1640625" style="236" customWidth="1"/>
    <col min="3593" max="3593" width="9.5" style="236" customWidth="1"/>
    <col min="3594" max="3594" width="8.1640625" style="236" customWidth="1"/>
    <col min="3595" max="3595" width="12.1640625" style="236" customWidth="1"/>
    <col min="3596" max="3596" width="13.33203125" style="236" customWidth="1"/>
    <col min="3597" max="3597" width="15.33203125" style="236" customWidth="1"/>
    <col min="3598" max="3598" width="16.1640625" style="236" customWidth="1"/>
    <col min="3599" max="3599" width="11.5" style="236" customWidth="1"/>
    <col min="3600" max="3600" width="11.33203125" style="236" customWidth="1"/>
    <col min="3601" max="3601" width="11.6640625" style="236" customWidth="1"/>
    <col min="3602" max="3602" width="4.83203125" style="236" customWidth="1"/>
    <col min="3603" max="3603" width="11.5" style="236" customWidth="1"/>
    <col min="3604" max="3842" width="10.83203125" style="236" customWidth="1"/>
    <col min="3843" max="3843" width="7.5" style="236" customWidth="1"/>
    <col min="3844" max="3844" width="2.5" style="236" customWidth="1"/>
    <col min="3845" max="3845" width="15.1640625" style="236" customWidth="1"/>
    <col min="3846" max="3846" width="26" style="236" customWidth="1"/>
    <col min="3847" max="3847" width="10.5" style="236" customWidth="1"/>
    <col min="3848" max="3848" width="3.1640625" style="236" customWidth="1"/>
    <col min="3849" max="3849" width="9.5" style="236" customWidth="1"/>
    <col min="3850" max="3850" width="8.1640625" style="236" customWidth="1"/>
    <col min="3851" max="3851" width="12.1640625" style="236" customWidth="1"/>
    <col min="3852" max="3852" width="13.33203125" style="236" customWidth="1"/>
    <col min="3853" max="3853" width="15.33203125" style="236" customWidth="1"/>
    <col min="3854" max="3854" width="16.1640625" style="236" customWidth="1"/>
    <col min="3855" max="3855" width="11.5" style="236" customWidth="1"/>
    <col min="3856" max="3856" width="11.33203125" style="236" customWidth="1"/>
    <col min="3857" max="3857" width="11.6640625" style="236" customWidth="1"/>
    <col min="3858" max="3858" width="4.83203125" style="236" customWidth="1"/>
    <col min="3859" max="3859" width="11.5" style="236" customWidth="1"/>
    <col min="3860" max="4098" width="10.83203125" style="236" customWidth="1"/>
    <col min="4099" max="4099" width="7.5" style="236" customWidth="1"/>
    <col min="4100" max="4100" width="2.5" style="236" customWidth="1"/>
    <col min="4101" max="4101" width="15.1640625" style="236" customWidth="1"/>
    <col min="4102" max="4102" width="26" style="236" customWidth="1"/>
    <col min="4103" max="4103" width="10.5" style="236" customWidth="1"/>
    <col min="4104" max="4104" width="3.1640625" style="236" customWidth="1"/>
    <col min="4105" max="4105" width="9.5" style="236" customWidth="1"/>
    <col min="4106" max="4106" width="8.1640625" style="236" customWidth="1"/>
    <col min="4107" max="4107" width="12.1640625" style="236" customWidth="1"/>
    <col min="4108" max="4108" width="13.33203125" style="236" customWidth="1"/>
    <col min="4109" max="4109" width="15.33203125" style="236" customWidth="1"/>
    <col min="4110" max="4110" width="16.1640625" style="236" customWidth="1"/>
    <col min="4111" max="4111" width="11.5" style="236" customWidth="1"/>
    <col min="4112" max="4112" width="11.33203125" style="236" customWidth="1"/>
    <col min="4113" max="4113" width="11.6640625" style="236" customWidth="1"/>
    <col min="4114" max="4114" width="4.83203125" style="236" customWidth="1"/>
    <col min="4115" max="4115" width="11.5" style="236" customWidth="1"/>
    <col min="4116" max="4354" width="10.83203125" style="236" customWidth="1"/>
    <col min="4355" max="4355" width="7.5" style="236" customWidth="1"/>
    <col min="4356" max="4356" width="2.5" style="236" customWidth="1"/>
    <col min="4357" max="4357" width="15.1640625" style="236" customWidth="1"/>
    <col min="4358" max="4358" width="26" style="236" customWidth="1"/>
    <col min="4359" max="4359" width="10.5" style="236" customWidth="1"/>
    <col min="4360" max="4360" width="3.1640625" style="236" customWidth="1"/>
    <col min="4361" max="4361" width="9.5" style="236" customWidth="1"/>
    <col min="4362" max="4362" width="8.1640625" style="236" customWidth="1"/>
    <col min="4363" max="4363" width="12.1640625" style="236" customWidth="1"/>
    <col min="4364" max="4364" width="13.33203125" style="236" customWidth="1"/>
    <col min="4365" max="4365" width="15.33203125" style="236" customWidth="1"/>
    <col min="4366" max="4366" width="16.1640625" style="236" customWidth="1"/>
    <col min="4367" max="4367" width="11.5" style="236" customWidth="1"/>
    <col min="4368" max="4368" width="11.33203125" style="236" customWidth="1"/>
    <col min="4369" max="4369" width="11.6640625" style="236" customWidth="1"/>
    <col min="4370" max="4370" width="4.83203125" style="236" customWidth="1"/>
    <col min="4371" max="4371" width="11.5" style="236" customWidth="1"/>
    <col min="4372" max="4610" width="10.83203125" style="236" customWidth="1"/>
    <col min="4611" max="4611" width="7.5" style="236" customWidth="1"/>
    <col min="4612" max="4612" width="2.5" style="236" customWidth="1"/>
    <col min="4613" max="4613" width="15.1640625" style="236" customWidth="1"/>
    <col min="4614" max="4614" width="26" style="236" customWidth="1"/>
    <col min="4615" max="4615" width="10.5" style="236" customWidth="1"/>
    <col min="4616" max="4616" width="3.1640625" style="236" customWidth="1"/>
    <col min="4617" max="4617" width="9.5" style="236" customWidth="1"/>
    <col min="4618" max="4618" width="8.1640625" style="236" customWidth="1"/>
    <col min="4619" max="4619" width="12.1640625" style="236" customWidth="1"/>
    <col min="4620" max="4620" width="13.33203125" style="236" customWidth="1"/>
    <col min="4621" max="4621" width="15.33203125" style="236" customWidth="1"/>
    <col min="4622" max="4622" width="16.1640625" style="236" customWidth="1"/>
    <col min="4623" max="4623" width="11.5" style="236" customWidth="1"/>
    <col min="4624" max="4624" width="11.33203125" style="236" customWidth="1"/>
    <col min="4625" max="4625" width="11.6640625" style="236" customWidth="1"/>
    <col min="4626" max="4626" width="4.83203125" style="236" customWidth="1"/>
    <col min="4627" max="4627" width="11.5" style="236" customWidth="1"/>
    <col min="4628" max="4866" width="10.83203125" style="236" customWidth="1"/>
    <col min="4867" max="4867" width="7.5" style="236" customWidth="1"/>
    <col min="4868" max="4868" width="2.5" style="236" customWidth="1"/>
    <col min="4869" max="4869" width="15.1640625" style="236" customWidth="1"/>
    <col min="4870" max="4870" width="26" style="236" customWidth="1"/>
    <col min="4871" max="4871" width="10.5" style="236" customWidth="1"/>
    <col min="4872" max="4872" width="3.1640625" style="236" customWidth="1"/>
    <col min="4873" max="4873" width="9.5" style="236" customWidth="1"/>
    <col min="4874" max="4874" width="8.1640625" style="236" customWidth="1"/>
    <col min="4875" max="4875" width="12.1640625" style="236" customWidth="1"/>
    <col min="4876" max="4876" width="13.33203125" style="236" customWidth="1"/>
    <col min="4877" max="4877" width="15.33203125" style="236" customWidth="1"/>
    <col min="4878" max="4878" width="16.1640625" style="236" customWidth="1"/>
    <col min="4879" max="4879" width="11.5" style="236" customWidth="1"/>
    <col min="4880" max="4880" width="11.33203125" style="236" customWidth="1"/>
    <col min="4881" max="4881" width="11.6640625" style="236" customWidth="1"/>
    <col min="4882" max="4882" width="4.83203125" style="236" customWidth="1"/>
    <col min="4883" max="4883" width="11.5" style="236" customWidth="1"/>
    <col min="4884" max="5122" width="10.83203125" style="236" customWidth="1"/>
    <col min="5123" max="5123" width="7.5" style="236" customWidth="1"/>
    <col min="5124" max="5124" width="2.5" style="236" customWidth="1"/>
    <col min="5125" max="5125" width="15.1640625" style="236" customWidth="1"/>
    <col min="5126" max="5126" width="26" style="236" customWidth="1"/>
    <col min="5127" max="5127" width="10.5" style="236" customWidth="1"/>
    <col min="5128" max="5128" width="3.1640625" style="236" customWidth="1"/>
    <col min="5129" max="5129" width="9.5" style="236" customWidth="1"/>
    <col min="5130" max="5130" width="8.1640625" style="236" customWidth="1"/>
    <col min="5131" max="5131" width="12.1640625" style="236" customWidth="1"/>
    <col min="5132" max="5132" width="13.33203125" style="236" customWidth="1"/>
    <col min="5133" max="5133" width="15.33203125" style="236" customWidth="1"/>
    <col min="5134" max="5134" width="16.1640625" style="236" customWidth="1"/>
    <col min="5135" max="5135" width="11.5" style="236" customWidth="1"/>
    <col min="5136" max="5136" width="11.33203125" style="236" customWidth="1"/>
    <col min="5137" max="5137" width="11.6640625" style="236" customWidth="1"/>
    <col min="5138" max="5138" width="4.83203125" style="236" customWidth="1"/>
    <col min="5139" max="5139" width="11.5" style="236" customWidth="1"/>
    <col min="5140" max="5378" width="10.83203125" style="236" customWidth="1"/>
    <col min="5379" max="5379" width="7.5" style="236" customWidth="1"/>
    <col min="5380" max="5380" width="2.5" style="236" customWidth="1"/>
    <col min="5381" max="5381" width="15.1640625" style="236" customWidth="1"/>
    <col min="5382" max="5382" width="26" style="236" customWidth="1"/>
    <col min="5383" max="5383" width="10.5" style="236" customWidth="1"/>
    <col min="5384" max="5384" width="3.1640625" style="236" customWidth="1"/>
    <col min="5385" max="5385" width="9.5" style="236" customWidth="1"/>
    <col min="5386" max="5386" width="8.1640625" style="236" customWidth="1"/>
    <col min="5387" max="5387" width="12.1640625" style="236" customWidth="1"/>
    <col min="5388" max="5388" width="13.33203125" style="236" customWidth="1"/>
    <col min="5389" max="5389" width="15.33203125" style="236" customWidth="1"/>
    <col min="5390" max="5390" width="16.1640625" style="236" customWidth="1"/>
    <col min="5391" max="5391" width="11.5" style="236" customWidth="1"/>
    <col min="5392" max="5392" width="11.33203125" style="236" customWidth="1"/>
    <col min="5393" max="5393" width="11.6640625" style="236" customWidth="1"/>
    <col min="5394" max="5394" width="4.83203125" style="236" customWidth="1"/>
    <col min="5395" max="5395" width="11.5" style="236" customWidth="1"/>
    <col min="5396" max="5634" width="10.83203125" style="236" customWidth="1"/>
    <col min="5635" max="5635" width="7.5" style="236" customWidth="1"/>
    <col min="5636" max="5636" width="2.5" style="236" customWidth="1"/>
    <col min="5637" max="5637" width="15.1640625" style="236" customWidth="1"/>
    <col min="5638" max="5638" width="26" style="236" customWidth="1"/>
    <col min="5639" max="5639" width="10.5" style="236" customWidth="1"/>
    <col min="5640" max="5640" width="3.1640625" style="236" customWidth="1"/>
    <col min="5641" max="5641" width="9.5" style="236" customWidth="1"/>
    <col min="5642" max="5642" width="8.1640625" style="236" customWidth="1"/>
    <col min="5643" max="5643" width="12.1640625" style="236" customWidth="1"/>
    <col min="5644" max="5644" width="13.33203125" style="236" customWidth="1"/>
    <col min="5645" max="5645" width="15.33203125" style="236" customWidth="1"/>
    <col min="5646" max="5646" width="16.1640625" style="236" customWidth="1"/>
    <col min="5647" max="5647" width="11.5" style="236" customWidth="1"/>
    <col min="5648" max="5648" width="11.33203125" style="236" customWidth="1"/>
    <col min="5649" max="5649" width="11.6640625" style="236" customWidth="1"/>
    <col min="5650" max="5650" width="4.83203125" style="236" customWidth="1"/>
    <col min="5651" max="5651" width="11.5" style="236" customWidth="1"/>
    <col min="5652" max="5890" width="10.83203125" style="236" customWidth="1"/>
    <col min="5891" max="5891" width="7.5" style="236" customWidth="1"/>
    <col min="5892" max="5892" width="2.5" style="236" customWidth="1"/>
    <col min="5893" max="5893" width="15.1640625" style="236" customWidth="1"/>
    <col min="5894" max="5894" width="26" style="236" customWidth="1"/>
    <col min="5895" max="5895" width="10.5" style="236" customWidth="1"/>
    <col min="5896" max="5896" width="3.1640625" style="236" customWidth="1"/>
    <col min="5897" max="5897" width="9.5" style="236" customWidth="1"/>
    <col min="5898" max="5898" width="8.1640625" style="236" customWidth="1"/>
    <col min="5899" max="5899" width="12.1640625" style="236" customWidth="1"/>
    <col min="5900" max="5900" width="13.33203125" style="236" customWidth="1"/>
    <col min="5901" max="5901" width="15.33203125" style="236" customWidth="1"/>
    <col min="5902" max="5902" width="16.1640625" style="236" customWidth="1"/>
    <col min="5903" max="5903" width="11.5" style="236" customWidth="1"/>
    <col min="5904" max="5904" width="11.33203125" style="236" customWidth="1"/>
    <col min="5905" max="5905" width="11.6640625" style="236" customWidth="1"/>
    <col min="5906" max="5906" width="4.83203125" style="236" customWidth="1"/>
    <col min="5907" max="5907" width="11.5" style="236" customWidth="1"/>
    <col min="5908" max="6146" width="10.83203125" style="236" customWidth="1"/>
    <col min="6147" max="6147" width="7.5" style="236" customWidth="1"/>
    <col min="6148" max="6148" width="2.5" style="236" customWidth="1"/>
    <col min="6149" max="6149" width="15.1640625" style="236" customWidth="1"/>
    <col min="6150" max="6150" width="26" style="236" customWidth="1"/>
    <col min="6151" max="6151" width="10.5" style="236" customWidth="1"/>
    <col min="6152" max="6152" width="3.1640625" style="236" customWidth="1"/>
    <col min="6153" max="6153" width="9.5" style="236" customWidth="1"/>
    <col min="6154" max="6154" width="8.1640625" style="236" customWidth="1"/>
    <col min="6155" max="6155" width="12.1640625" style="236" customWidth="1"/>
    <col min="6156" max="6156" width="13.33203125" style="236" customWidth="1"/>
    <col min="6157" max="6157" width="15.33203125" style="236" customWidth="1"/>
    <col min="6158" max="6158" width="16.1640625" style="236" customWidth="1"/>
    <col min="6159" max="6159" width="11.5" style="236" customWidth="1"/>
    <col min="6160" max="6160" width="11.33203125" style="236" customWidth="1"/>
    <col min="6161" max="6161" width="11.6640625" style="236" customWidth="1"/>
    <col min="6162" max="6162" width="4.83203125" style="236" customWidth="1"/>
    <col min="6163" max="6163" width="11.5" style="236" customWidth="1"/>
    <col min="6164" max="6402" width="10.83203125" style="236" customWidth="1"/>
    <col min="6403" max="6403" width="7.5" style="236" customWidth="1"/>
    <col min="6404" max="6404" width="2.5" style="236" customWidth="1"/>
    <col min="6405" max="6405" width="15.1640625" style="236" customWidth="1"/>
    <col min="6406" max="6406" width="26" style="236" customWidth="1"/>
    <col min="6407" max="6407" width="10.5" style="236" customWidth="1"/>
    <col min="6408" max="6408" width="3.1640625" style="236" customWidth="1"/>
    <col min="6409" max="6409" width="9.5" style="236" customWidth="1"/>
    <col min="6410" max="6410" width="8.1640625" style="236" customWidth="1"/>
    <col min="6411" max="6411" width="12.1640625" style="236" customWidth="1"/>
    <col min="6412" max="6412" width="13.33203125" style="236" customWidth="1"/>
    <col min="6413" max="6413" width="15.33203125" style="236" customWidth="1"/>
    <col min="6414" max="6414" width="16.1640625" style="236" customWidth="1"/>
    <col min="6415" max="6415" width="11.5" style="236" customWidth="1"/>
    <col min="6416" max="6416" width="11.33203125" style="236" customWidth="1"/>
    <col min="6417" max="6417" width="11.6640625" style="236" customWidth="1"/>
    <col min="6418" max="6418" width="4.83203125" style="236" customWidth="1"/>
    <col min="6419" max="6419" width="11.5" style="236" customWidth="1"/>
    <col min="6420" max="6658" width="10.83203125" style="236" customWidth="1"/>
    <col min="6659" max="6659" width="7.5" style="236" customWidth="1"/>
    <col min="6660" max="6660" width="2.5" style="236" customWidth="1"/>
    <col min="6661" max="6661" width="15.1640625" style="236" customWidth="1"/>
    <col min="6662" max="6662" width="26" style="236" customWidth="1"/>
    <col min="6663" max="6663" width="10.5" style="236" customWidth="1"/>
    <col min="6664" max="6664" width="3.1640625" style="236" customWidth="1"/>
    <col min="6665" max="6665" width="9.5" style="236" customWidth="1"/>
    <col min="6666" max="6666" width="8.1640625" style="236" customWidth="1"/>
    <col min="6667" max="6667" width="12.1640625" style="236" customWidth="1"/>
    <col min="6668" max="6668" width="13.33203125" style="236" customWidth="1"/>
    <col min="6669" max="6669" width="15.33203125" style="236" customWidth="1"/>
    <col min="6670" max="6670" width="16.1640625" style="236" customWidth="1"/>
    <col min="6671" max="6671" width="11.5" style="236" customWidth="1"/>
    <col min="6672" max="6672" width="11.33203125" style="236" customWidth="1"/>
    <col min="6673" max="6673" width="11.6640625" style="236" customWidth="1"/>
    <col min="6674" max="6674" width="4.83203125" style="236" customWidth="1"/>
    <col min="6675" max="6675" width="11.5" style="236" customWidth="1"/>
    <col min="6676" max="6914" width="10.83203125" style="236" customWidth="1"/>
    <col min="6915" max="6915" width="7.5" style="236" customWidth="1"/>
    <col min="6916" max="6916" width="2.5" style="236" customWidth="1"/>
    <col min="6917" max="6917" width="15.1640625" style="236" customWidth="1"/>
    <col min="6918" max="6918" width="26" style="236" customWidth="1"/>
    <col min="6919" max="6919" width="10.5" style="236" customWidth="1"/>
    <col min="6920" max="6920" width="3.1640625" style="236" customWidth="1"/>
    <col min="6921" max="6921" width="9.5" style="236" customWidth="1"/>
    <col min="6922" max="6922" width="8.1640625" style="236" customWidth="1"/>
    <col min="6923" max="6923" width="12.1640625" style="236" customWidth="1"/>
    <col min="6924" max="6924" width="13.33203125" style="236" customWidth="1"/>
    <col min="6925" max="6925" width="15.33203125" style="236" customWidth="1"/>
    <col min="6926" max="6926" width="16.1640625" style="236" customWidth="1"/>
    <col min="6927" max="6927" width="11.5" style="236" customWidth="1"/>
    <col min="6928" max="6928" width="11.33203125" style="236" customWidth="1"/>
    <col min="6929" max="6929" width="11.6640625" style="236" customWidth="1"/>
    <col min="6930" max="6930" width="4.83203125" style="236" customWidth="1"/>
    <col min="6931" max="6931" width="11.5" style="236" customWidth="1"/>
    <col min="6932" max="7170" width="10.83203125" style="236" customWidth="1"/>
    <col min="7171" max="7171" width="7.5" style="236" customWidth="1"/>
    <col min="7172" max="7172" width="2.5" style="236" customWidth="1"/>
    <col min="7173" max="7173" width="15.1640625" style="236" customWidth="1"/>
    <col min="7174" max="7174" width="26" style="236" customWidth="1"/>
    <col min="7175" max="7175" width="10.5" style="236" customWidth="1"/>
    <col min="7176" max="7176" width="3.1640625" style="236" customWidth="1"/>
    <col min="7177" max="7177" width="9.5" style="236" customWidth="1"/>
    <col min="7178" max="7178" width="8.1640625" style="236" customWidth="1"/>
    <col min="7179" max="7179" width="12.1640625" style="236" customWidth="1"/>
    <col min="7180" max="7180" width="13.33203125" style="236" customWidth="1"/>
    <col min="7181" max="7181" width="15.33203125" style="236" customWidth="1"/>
    <col min="7182" max="7182" width="16.1640625" style="236" customWidth="1"/>
    <col min="7183" max="7183" width="11.5" style="236" customWidth="1"/>
    <col min="7184" max="7184" width="11.33203125" style="236" customWidth="1"/>
    <col min="7185" max="7185" width="11.6640625" style="236" customWidth="1"/>
    <col min="7186" max="7186" width="4.83203125" style="236" customWidth="1"/>
    <col min="7187" max="7187" width="11.5" style="236" customWidth="1"/>
    <col min="7188" max="7426" width="10.83203125" style="236" customWidth="1"/>
    <col min="7427" max="7427" width="7.5" style="236" customWidth="1"/>
    <col min="7428" max="7428" width="2.5" style="236" customWidth="1"/>
    <col min="7429" max="7429" width="15.1640625" style="236" customWidth="1"/>
    <col min="7430" max="7430" width="26" style="236" customWidth="1"/>
    <col min="7431" max="7431" width="10.5" style="236" customWidth="1"/>
    <col min="7432" max="7432" width="3.1640625" style="236" customWidth="1"/>
    <col min="7433" max="7433" width="9.5" style="236" customWidth="1"/>
    <col min="7434" max="7434" width="8.1640625" style="236" customWidth="1"/>
    <col min="7435" max="7435" width="12.1640625" style="236" customWidth="1"/>
    <col min="7436" max="7436" width="13.33203125" style="236" customWidth="1"/>
    <col min="7437" max="7437" width="15.33203125" style="236" customWidth="1"/>
    <col min="7438" max="7438" width="16.1640625" style="236" customWidth="1"/>
    <col min="7439" max="7439" width="11.5" style="236" customWidth="1"/>
    <col min="7440" max="7440" width="11.33203125" style="236" customWidth="1"/>
    <col min="7441" max="7441" width="11.6640625" style="236" customWidth="1"/>
    <col min="7442" max="7442" width="4.83203125" style="236" customWidth="1"/>
    <col min="7443" max="7443" width="11.5" style="236" customWidth="1"/>
    <col min="7444" max="7682" width="10.83203125" style="236" customWidth="1"/>
    <col min="7683" max="7683" width="7.5" style="236" customWidth="1"/>
    <col min="7684" max="7684" width="2.5" style="236" customWidth="1"/>
    <col min="7685" max="7685" width="15.1640625" style="236" customWidth="1"/>
    <col min="7686" max="7686" width="26" style="236" customWidth="1"/>
    <col min="7687" max="7687" width="10.5" style="236" customWidth="1"/>
    <col min="7688" max="7688" width="3.1640625" style="236" customWidth="1"/>
    <col min="7689" max="7689" width="9.5" style="236" customWidth="1"/>
    <col min="7690" max="7690" width="8.1640625" style="236" customWidth="1"/>
    <col min="7691" max="7691" width="12.1640625" style="236" customWidth="1"/>
    <col min="7692" max="7692" width="13.33203125" style="236" customWidth="1"/>
    <col min="7693" max="7693" width="15.33203125" style="236" customWidth="1"/>
    <col min="7694" max="7694" width="16.1640625" style="236" customWidth="1"/>
    <col min="7695" max="7695" width="11.5" style="236" customWidth="1"/>
    <col min="7696" max="7696" width="11.33203125" style="236" customWidth="1"/>
    <col min="7697" max="7697" width="11.6640625" style="236" customWidth="1"/>
    <col min="7698" max="7698" width="4.83203125" style="236" customWidth="1"/>
    <col min="7699" max="7699" width="11.5" style="236" customWidth="1"/>
    <col min="7700" max="7938" width="10.83203125" style="236" customWidth="1"/>
    <col min="7939" max="7939" width="7.5" style="236" customWidth="1"/>
    <col min="7940" max="7940" width="2.5" style="236" customWidth="1"/>
    <col min="7941" max="7941" width="15.1640625" style="236" customWidth="1"/>
    <col min="7942" max="7942" width="26" style="236" customWidth="1"/>
    <col min="7943" max="7943" width="10.5" style="236" customWidth="1"/>
    <col min="7944" max="7944" width="3.1640625" style="236" customWidth="1"/>
    <col min="7945" max="7945" width="9.5" style="236" customWidth="1"/>
    <col min="7946" max="7946" width="8.1640625" style="236" customWidth="1"/>
    <col min="7947" max="7947" width="12.1640625" style="236" customWidth="1"/>
    <col min="7948" max="7948" width="13.33203125" style="236" customWidth="1"/>
    <col min="7949" max="7949" width="15.33203125" style="236" customWidth="1"/>
    <col min="7950" max="7950" width="16.1640625" style="236" customWidth="1"/>
    <col min="7951" max="7951" width="11.5" style="236" customWidth="1"/>
    <col min="7952" max="7952" width="11.33203125" style="236" customWidth="1"/>
    <col min="7953" max="7953" width="11.6640625" style="236" customWidth="1"/>
    <col min="7954" max="7954" width="4.83203125" style="236" customWidth="1"/>
    <col min="7955" max="7955" width="11.5" style="236" customWidth="1"/>
    <col min="7956" max="8194" width="10.83203125" style="236" customWidth="1"/>
    <col min="8195" max="8195" width="7.5" style="236" customWidth="1"/>
    <col min="8196" max="8196" width="2.5" style="236" customWidth="1"/>
    <col min="8197" max="8197" width="15.1640625" style="236" customWidth="1"/>
    <col min="8198" max="8198" width="26" style="236" customWidth="1"/>
    <col min="8199" max="8199" width="10.5" style="236" customWidth="1"/>
    <col min="8200" max="8200" width="3.1640625" style="236" customWidth="1"/>
    <col min="8201" max="8201" width="9.5" style="236" customWidth="1"/>
    <col min="8202" max="8202" width="8.1640625" style="236" customWidth="1"/>
    <col min="8203" max="8203" width="12.1640625" style="236" customWidth="1"/>
    <col min="8204" max="8204" width="13.33203125" style="236" customWidth="1"/>
    <col min="8205" max="8205" width="15.33203125" style="236" customWidth="1"/>
    <col min="8206" max="8206" width="16.1640625" style="236" customWidth="1"/>
    <col min="8207" max="8207" width="11.5" style="236" customWidth="1"/>
    <col min="8208" max="8208" width="11.33203125" style="236" customWidth="1"/>
    <col min="8209" max="8209" width="11.6640625" style="236" customWidth="1"/>
    <col min="8210" max="8210" width="4.83203125" style="236" customWidth="1"/>
    <col min="8211" max="8211" width="11.5" style="236" customWidth="1"/>
    <col min="8212" max="8450" width="10.83203125" style="236" customWidth="1"/>
    <col min="8451" max="8451" width="7.5" style="236" customWidth="1"/>
    <col min="8452" max="8452" width="2.5" style="236" customWidth="1"/>
    <col min="8453" max="8453" width="15.1640625" style="236" customWidth="1"/>
    <col min="8454" max="8454" width="26" style="236" customWidth="1"/>
    <col min="8455" max="8455" width="10.5" style="236" customWidth="1"/>
    <col min="8456" max="8456" width="3.1640625" style="236" customWidth="1"/>
    <col min="8457" max="8457" width="9.5" style="236" customWidth="1"/>
    <col min="8458" max="8458" width="8.1640625" style="236" customWidth="1"/>
    <col min="8459" max="8459" width="12.1640625" style="236" customWidth="1"/>
    <col min="8460" max="8460" width="13.33203125" style="236" customWidth="1"/>
    <col min="8461" max="8461" width="15.33203125" style="236" customWidth="1"/>
    <col min="8462" max="8462" width="16.1640625" style="236" customWidth="1"/>
    <col min="8463" max="8463" width="11.5" style="236" customWidth="1"/>
    <col min="8464" max="8464" width="11.33203125" style="236" customWidth="1"/>
    <col min="8465" max="8465" width="11.6640625" style="236" customWidth="1"/>
    <col min="8466" max="8466" width="4.83203125" style="236" customWidth="1"/>
    <col min="8467" max="8467" width="11.5" style="236" customWidth="1"/>
    <col min="8468" max="8706" width="10.83203125" style="236" customWidth="1"/>
    <col min="8707" max="8707" width="7.5" style="236" customWidth="1"/>
    <col min="8708" max="8708" width="2.5" style="236" customWidth="1"/>
    <col min="8709" max="8709" width="15.1640625" style="236" customWidth="1"/>
    <col min="8710" max="8710" width="26" style="236" customWidth="1"/>
    <col min="8711" max="8711" width="10.5" style="236" customWidth="1"/>
    <col min="8712" max="8712" width="3.1640625" style="236" customWidth="1"/>
    <col min="8713" max="8713" width="9.5" style="236" customWidth="1"/>
    <col min="8714" max="8714" width="8.1640625" style="236" customWidth="1"/>
    <col min="8715" max="8715" width="12.1640625" style="236" customWidth="1"/>
    <col min="8716" max="8716" width="13.33203125" style="236" customWidth="1"/>
    <col min="8717" max="8717" width="15.33203125" style="236" customWidth="1"/>
    <col min="8718" max="8718" width="16.1640625" style="236" customWidth="1"/>
    <col min="8719" max="8719" width="11.5" style="236" customWidth="1"/>
    <col min="8720" max="8720" width="11.33203125" style="236" customWidth="1"/>
    <col min="8721" max="8721" width="11.6640625" style="236" customWidth="1"/>
    <col min="8722" max="8722" width="4.83203125" style="236" customWidth="1"/>
    <col min="8723" max="8723" width="11.5" style="236" customWidth="1"/>
    <col min="8724" max="8962" width="10.83203125" style="236" customWidth="1"/>
    <col min="8963" max="8963" width="7.5" style="236" customWidth="1"/>
    <col min="8964" max="8964" width="2.5" style="236" customWidth="1"/>
    <col min="8965" max="8965" width="15.1640625" style="236" customWidth="1"/>
    <col min="8966" max="8966" width="26" style="236" customWidth="1"/>
    <col min="8967" max="8967" width="10.5" style="236" customWidth="1"/>
    <col min="8968" max="8968" width="3.1640625" style="236" customWidth="1"/>
    <col min="8969" max="8969" width="9.5" style="236" customWidth="1"/>
    <col min="8970" max="8970" width="8.1640625" style="236" customWidth="1"/>
    <col min="8971" max="8971" width="12.1640625" style="236" customWidth="1"/>
    <col min="8972" max="8972" width="13.33203125" style="236" customWidth="1"/>
    <col min="8973" max="8973" width="15.33203125" style="236" customWidth="1"/>
    <col min="8974" max="8974" width="16.1640625" style="236" customWidth="1"/>
    <col min="8975" max="8975" width="11.5" style="236" customWidth="1"/>
    <col min="8976" max="8976" width="11.33203125" style="236" customWidth="1"/>
    <col min="8977" max="8977" width="11.6640625" style="236" customWidth="1"/>
    <col min="8978" max="8978" width="4.83203125" style="236" customWidth="1"/>
    <col min="8979" max="8979" width="11.5" style="236" customWidth="1"/>
    <col min="8980" max="9218" width="10.83203125" style="236" customWidth="1"/>
    <col min="9219" max="9219" width="7.5" style="236" customWidth="1"/>
    <col min="9220" max="9220" width="2.5" style="236" customWidth="1"/>
    <col min="9221" max="9221" width="15.1640625" style="236" customWidth="1"/>
    <col min="9222" max="9222" width="26" style="236" customWidth="1"/>
    <col min="9223" max="9223" width="10.5" style="236" customWidth="1"/>
    <col min="9224" max="9224" width="3.1640625" style="236" customWidth="1"/>
    <col min="9225" max="9225" width="9.5" style="236" customWidth="1"/>
    <col min="9226" max="9226" width="8.1640625" style="236" customWidth="1"/>
    <col min="9227" max="9227" width="12.1640625" style="236" customWidth="1"/>
    <col min="9228" max="9228" width="13.33203125" style="236" customWidth="1"/>
    <col min="9229" max="9229" width="15.33203125" style="236" customWidth="1"/>
    <col min="9230" max="9230" width="16.1640625" style="236" customWidth="1"/>
    <col min="9231" max="9231" width="11.5" style="236" customWidth="1"/>
    <col min="9232" max="9232" width="11.33203125" style="236" customWidth="1"/>
    <col min="9233" max="9233" width="11.6640625" style="236" customWidth="1"/>
    <col min="9234" max="9234" width="4.83203125" style="236" customWidth="1"/>
    <col min="9235" max="9235" width="11.5" style="236" customWidth="1"/>
    <col min="9236" max="9474" width="10.83203125" style="236" customWidth="1"/>
    <col min="9475" max="9475" width="7.5" style="236" customWidth="1"/>
    <col min="9476" max="9476" width="2.5" style="236" customWidth="1"/>
    <col min="9477" max="9477" width="15.1640625" style="236" customWidth="1"/>
    <col min="9478" max="9478" width="26" style="236" customWidth="1"/>
    <col min="9479" max="9479" width="10.5" style="236" customWidth="1"/>
    <col min="9480" max="9480" width="3.1640625" style="236" customWidth="1"/>
    <col min="9481" max="9481" width="9.5" style="236" customWidth="1"/>
    <col min="9482" max="9482" width="8.1640625" style="236" customWidth="1"/>
    <col min="9483" max="9483" width="12.1640625" style="236" customWidth="1"/>
    <col min="9484" max="9484" width="13.33203125" style="236" customWidth="1"/>
    <col min="9485" max="9485" width="15.33203125" style="236" customWidth="1"/>
    <col min="9486" max="9486" width="16.1640625" style="236" customWidth="1"/>
    <col min="9487" max="9487" width="11.5" style="236" customWidth="1"/>
    <col min="9488" max="9488" width="11.33203125" style="236" customWidth="1"/>
    <col min="9489" max="9489" width="11.6640625" style="236" customWidth="1"/>
    <col min="9490" max="9490" width="4.83203125" style="236" customWidth="1"/>
    <col min="9491" max="9491" width="11.5" style="236" customWidth="1"/>
    <col min="9492" max="9730" width="10.83203125" style="236" customWidth="1"/>
    <col min="9731" max="9731" width="7.5" style="236" customWidth="1"/>
    <col min="9732" max="9732" width="2.5" style="236" customWidth="1"/>
    <col min="9733" max="9733" width="15.1640625" style="236" customWidth="1"/>
    <col min="9734" max="9734" width="26" style="236" customWidth="1"/>
    <col min="9735" max="9735" width="10.5" style="236" customWidth="1"/>
    <col min="9736" max="9736" width="3.1640625" style="236" customWidth="1"/>
    <col min="9737" max="9737" width="9.5" style="236" customWidth="1"/>
    <col min="9738" max="9738" width="8.1640625" style="236" customWidth="1"/>
    <col min="9739" max="9739" width="12.1640625" style="236" customWidth="1"/>
    <col min="9740" max="9740" width="13.33203125" style="236" customWidth="1"/>
    <col min="9741" max="9741" width="15.33203125" style="236" customWidth="1"/>
    <col min="9742" max="9742" width="16.1640625" style="236" customWidth="1"/>
    <col min="9743" max="9743" width="11.5" style="236" customWidth="1"/>
    <col min="9744" max="9744" width="11.33203125" style="236" customWidth="1"/>
    <col min="9745" max="9745" width="11.6640625" style="236" customWidth="1"/>
    <col min="9746" max="9746" width="4.83203125" style="236" customWidth="1"/>
    <col min="9747" max="9747" width="11.5" style="236" customWidth="1"/>
    <col min="9748" max="9986" width="10.83203125" style="236" customWidth="1"/>
    <col min="9987" max="9987" width="7.5" style="236" customWidth="1"/>
    <col min="9988" max="9988" width="2.5" style="236" customWidth="1"/>
    <col min="9989" max="9989" width="15.1640625" style="236" customWidth="1"/>
    <col min="9990" max="9990" width="26" style="236" customWidth="1"/>
    <col min="9991" max="9991" width="10.5" style="236" customWidth="1"/>
    <col min="9992" max="9992" width="3.1640625" style="236" customWidth="1"/>
    <col min="9993" max="9993" width="9.5" style="236" customWidth="1"/>
    <col min="9994" max="9994" width="8.1640625" style="236" customWidth="1"/>
    <col min="9995" max="9995" width="12.1640625" style="236" customWidth="1"/>
    <col min="9996" max="9996" width="13.33203125" style="236" customWidth="1"/>
    <col min="9997" max="9997" width="15.33203125" style="236" customWidth="1"/>
    <col min="9998" max="9998" width="16.1640625" style="236" customWidth="1"/>
    <col min="9999" max="9999" width="11.5" style="236" customWidth="1"/>
    <col min="10000" max="10000" width="11.33203125" style="236" customWidth="1"/>
    <col min="10001" max="10001" width="11.6640625" style="236" customWidth="1"/>
    <col min="10002" max="10002" width="4.83203125" style="236" customWidth="1"/>
    <col min="10003" max="10003" width="11.5" style="236" customWidth="1"/>
    <col min="10004" max="10242" width="10.83203125" style="236" customWidth="1"/>
    <col min="10243" max="10243" width="7.5" style="236" customWidth="1"/>
    <col min="10244" max="10244" width="2.5" style="236" customWidth="1"/>
    <col min="10245" max="10245" width="15.1640625" style="236" customWidth="1"/>
    <col min="10246" max="10246" width="26" style="236" customWidth="1"/>
    <col min="10247" max="10247" width="10.5" style="236" customWidth="1"/>
    <col min="10248" max="10248" width="3.1640625" style="236" customWidth="1"/>
    <col min="10249" max="10249" width="9.5" style="236" customWidth="1"/>
    <col min="10250" max="10250" width="8.1640625" style="236" customWidth="1"/>
    <col min="10251" max="10251" width="12.1640625" style="236" customWidth="1"/>
    <col min="10252" max="10252" width="13.33203125" style="236" customWidth="1"/>
    <col min="10253" max="10253" width="15.33203125" style="236" customWidth="1"/>
    <col min="10254" max="10254" width="16.1640625" style="236" customWidth="1"/>
    <col min="10255" max="10255" width="11.5" style="236" customWidth="1"/>
    <col min="10256" max="10256" width="11.33203125" style="236" customWidth="1"/>
    <col min="10257" max="10257" width="11.6640625" style="236" customWidth="1"/>
    <col min="10258" max="10258" width="4.83203125" style="236" customWidth="1"/>
    <col min="10259" max="10259" width="11.5" style="236" customWidth="1"/>
    <col min="10260" max="10498" width="10.83203125" style="236" customWidth="1"/>
    <col min="10499" max="10499" width="7.5" style="236" customWidth="1"/>
    <col min="10500" max="10500" width="2.5" style="236" customWidth="1"/>
    <col min="10501" max="10501" width="15.1640625" style="236" customWidth="1"/>
    <col min="10502" max="10502" width="26" style="236" customWidth="1"/>
    <col min="10503" max="10503" width="10.5" style="236" customWidth="1"/>
    <col min="10504" max="10504" width="3.1640625" style="236" customWidth="1"/>
    <col min="10505" max="10505" width="9.5" style="236" customWidth="1"/>
    <col min="10506" max="10506" width="8.1640625" style="236" customWidth="1"/>
    <col min="10507" max="10507" width="12.1640625" style="236" customWidth="1"/>
    <col min="10508" max="10508" width="13.33203125" style="236" customWidth="1"/>
    <col min="10509" max="10509" width="15.33203125" style="236" customWidth="1"/>
    <col min="10510" max="10510" width="16.1640625" style="236" customWidth="1"/>
    <col min="10511" max="10511" width="11.5" style="236" customWidth="1"/>
    <col min="10512" max="10512" width="11.33203125" style="236" customWidth="1"/>
    <col min="10513" max="10513" width="11.6640625" style="236" customWidth="1"/>
    <col min="10514" max="10514" width="4.83203125" style="236" customWidth="1"/>
    <col min="10515" max="10515" width="11.5" style="236" customWidth="1"/>
    <col min="10516" max="10754" width="10.83203125" style="236" customWidth="1"/>
    <col min="10755" max="10755" width="7.5" style="236" customWidth="1"/>
    <col min="10756" max="10756" width="2.5" style="236" customWidth="1"/>
    <col min="10757" max="10757" width="15.1640625" style="236" customWidth="1"/>
    <col min="10758" max="10758" width="26" style="236" customWidth="1"/>
    <col min="10759" max="10759" width="10.5" style="236" customWidth="1"/>
    <col min="10760" max="10760" width="3.1640625" style="236" customWidth="1"/>
    <col min="10761" max="10761" width="9.5" style="236" customWidth="1"/>
    <col min="10762" max="10762" width="8.1640625" style="236" customWidth="1"/>
    <col min="10763" max="10763" width="12.1640625" style="236" customWidth="1"/>
    <col min="10764" max="10764" width="13.33203125" style="236" customWidth="1"/>
    <col min="10765" max="10765" width="15.33203125" style="236" customWidth="1"/>
    <col min="10766" max="10766" width="16.1640625" style="236" customWidth="1"/>
    <col min="10767" max="10767" width="11.5" style="236" customWidth="1"/>
    <col min="10768" max="10768" width="11.33203125" style="236" customWidth="1"/>
    <col min="10769" max="10769" width="11.6640625" style="236" customWidth="1"/>
    <col min="10770" max="10770" width="4.83203125" style="236" customWidth="1"/>
    <col min="10771" max="10771" width="11.5" style="236" customWidth="1"/>
    <col min="10772" max="11010" width="10.83203125" style="236" customWidth="1"/>
    <col min="11011" max="11011" width="7.5" style="236" customWidth="1"/>
    <col min="11012" max="11012" width="2.5" style="236" customWidth="1"/>
    <col min="11013" max="11013" width="15.1640625" style="236" customWidth="1"/>
    <col min="11014" max="11014" width="26" style="236" customWidth="1"/>
    <col min="11015" max="11015" width="10.5" style="236" customWidth="1"/>
    <col min="11016" max="11016" width="3.1640625" style="236" customWidth="1"/>
    <col min="11017" max="11017" width="9.5" style="236" customWidth="1"/>
    <col min="11018" max="11018" width="8.1640625" style="236" customWidth="1"/>
    <col min="11019" max="11019" width="12.1640625" style="236" customWidth="1"/>
    <col min="11020" max="11020" width="13.33203125" style="236" customWidth="1"/>
    <col min="11021" max="11021" width="15.33203125" style="236" customWidth="1"/>
    <col min="11022" max="11022" width="16.1640625" style="236" customWidth="1"/>
    <col min="11023" max="11023" width="11.5" style="236" customWidth="1"/>
    <col min="11024" max="11024" width="11.33203125" style="236" customWidth="1"/>
    <col min="11025" max="11025" width="11.6640625" style="236" customWidth="1"/>
    <col min="11026" max="11026" width="4.83203125" style="236" customWidth="1"/>
    <col min="11027" max="11027" width="11.5" style="236" customWidth="1"/>
    <col min="11028" max="11266" width="10.83203125" style="236" customWidth="1"/>
    <col min="11267" max="11267" width="7.5" style="236" customWidth="1"/>
    <col min="11268" max="11268" width="2.5" style="236" customWidth="1"/>
    <col min="11269" max="11269" width="15.1640625" style="236" customWidth="1"/>
    <col min="11270" max="11270" width="26" style="236" customWidth="1"/>
    <col min="11271" max="11271" width="10.5" style="236" customWidth="1"/>
    <col min="11272" max="11272" width="3.1640625" style="236" customWidth="1"/>
    <col min="11273" max="11273" width="9.5" style="236" customWidth="1"/>
    <col min="11274" max="11274" width="8.1640625" style="236" customWidth="1"/>
    <col min="11275" max="11275" width="12.1640625" style="236" customWidth="1"/>
    <col min="11276" max="11276" width="13.33203125" style="236" customWidth="1"/>
    <col min="11277" max="11277" width="15.33203125" style="236" customWidth="1"/>
    <col min="11278" max="11278" width="16.1640625" style="236" customWidth="1"/>
    <col min="11279" max="11279" width="11.5" style="236" customWidth="1"/>
    <col min="11280" max="11280" width="11.33203125" style="236" customWidth="1"/>
    <col min="11281" max="11281" width="11.6640625" style="236" customWidth="1"/>
    <col min="11282" max="11282" width="4.83203125" style="236" customWidth="1"/>
    <col min="11283" max="11283" width="11.5" style="236" customWidth="1"/>
    <col min="11284" max="11522" width="10.83203125" style="236" customWidth="1"/>
    <col min="11523" max="11523" width="7.5" style="236" customWidth="1"/>
    <col min="11524" max="11524" width="2.5" style="236" customWidth="1"/>
    <col min="11525" max="11525" width="15.1640625" style="236" customWidth="1"/>
    <col min="11526" max="11526" width="26" style="236" customWidth="1"/>
    <col min="11527" max="11527" width="10.5" style="236" customWidth="1"/>
    <col min="11528" max="11528" width="3.1640625" style="236" customWidth="1"/>
    <col min="11529" max="11529" width="9.5" style="236" customWidth="1"/>
    <col min="11530" max="11530" width="8.1640625" style="236" customWidth="1"/>
    <col min="11531" max="11531" width="12.1640625" style="236" customWidth="1"/>
    <col min="11532" max="11532" width="13.33203125" style="236" customWidth="1"/>
    <col min="11533" max="11533" width="15.33203125" style="236" customWidth="1"/>
    <col min="11534" max="11534" width="16.1640625" style="236" customWidth="1"/>
    <col min="11535" max="11535" width="11.5" style="236" customWidth="1"/>
    <col min="11536" max="11536" width="11.33203125" style="236" customWidth="1"/>
    <col min="11537" max="11537" width="11.6640625" style="236" customWidth="1"/>
    <col min="11538" max="11538" width="4.83203125" style="236" customWidth="1"/>
    <col min="11539" max="11539" width="11.5" style="236" customWidth="1"/>
    <col min="11540" max="11778" width="10.83203125" style="236" customWidth="1"/>
    <col min="11779" max="11779" width="7.5" style="236" customWidth="1"/>
    <col min="11780" max="11780" width="2.5" style="236" customWidth="1"/>
    <col min="11781" max="11781" width="15.1640625" style="236" customWidth="1"/>
    <col min="11782" max="11782" width="26" style="236" customWidth="1"/>
    <col min="11783" max="11783" width="10.5" style="236" customWidth="1"/>
    <col min="11784" max="11784" width="3.1640625" style="236" customWidth="1"/>
    <col min="11785" max="11785" width="9.5" style="236" customWidth="1"/>
    <col min="11786" max="11786" width="8.1640625" style="236" customWidth="1"/>
    <col min="11787" max="11787" width="12.1640625" style="236" customWidth="1"/>
    <col min="11788" max="11788" width="13.33203125" style="236" customWidth="1"/>
    <col min="11789" max="11789" width="15.33203125" style="236" customWidth="1"/>
    <col min="11790" max="11790" width="16.1640625" style="236" customWidth="1"/>
    <col min="11791" max="11791" width="11.5" style="236" customWidth="1"/>
    <col min="11792" max="11792" width="11.33203125" style="236" customWidth="1"/>
    <col min="11793" max="11793" width="11.6640625" style="236" customWidth="1"/>
    <col min="11794" max="11794" width="4.83203125" style="236" customWidth="1"/>
    <col min="11795" max="11795" width="11.5" style="236" customWidth="1"/>
    <col min="11796" max="12034" width="10.83203125" style="236" customWidth="1"/>
    <col min="12035" max="12035" width="7.5" style="236" customWidth="1"/>
    <col min="12036" max="12036" width="2.5" style="236" customWidth="1"/>
    <col min="12037" max="12037" width="15.1640625" style="236" customWidth="1"/>
    <col min="12038" max="12038" width="26" style="236" customWidth="1"/>
    <col min="12039" max="12039" width="10.5" style="236" customWidth="1"/>
    <col min="12040" max="12040" width="3.1640625" style="236" customWidth="1"/>
    <col min="12041" max="12041" width="9.5" style="236" customWidth="1"/>
    <col min="12042" max="12042" width="8.1640625" style="236" customWidth="1"/>
    <col min="12043" max="12043" width="12.1640625" style="236" customWidth="1"/>
    <col min="12044" max="12044" width="13.33203125" style="236" customWidth="1"/>
    <col min="12045" max="12045" width="15.33203125" style="236" customWidth="1"/>
    <col min="12046" max="12046" width="16.1640625" style="236" customWidth="1"/>
    <col min="12047" max="12047" width="11.5" style="236" customWidth="1"/>
    <col min="12048" max="12048" width="11.33203125" style="236" customWidth="1"/>
    <col min="12049" max="12049" width="11.6640625" style="236" customWidth="1"/>
    <col min="12050" max="12050" width="4.83203125" style="236" customWidth="1"/>
    <col min="12051" max="12051" width="11.5" style="236" customWidth="1"/>
    <col min="12052" max="12290" width="10.83203125" style="236" customWidth="1"/>
    <col min="12291" max="12291" width="7.5" style="236" customWidth="1"/>
    <col min="12292" max="12292" width="2.5" style="236" customWidth="1"/>
    <col min="12293" max="12293" width="15.1640625" style="236" customWidth="1"/>
    <col min="12294" max="12294" width="26" style="236" customWidth="1"/>
    <col min="12295" max="12295" width="10.5" style="236" customWidth="1"/>
    <col min="12296" max="12296" width="3.1640625" style="236" customWidth="1"/>
    <col min="12297" max="12297" width="9.5" style="236" customWidth="1"/>
    <col min="12298" max="12298" width="8.1640625" style="236" customWidth="1"/>
    <col min="12299" max="12299" width="12.1640625" style="236" customWidth="1"/>
    <col min="12300" max="12300" width="13.33203125" style="236" customWidth="1"/>
    <col min="12301" max="12301" width="15.33203125" style="236" customWidth="1"/>
    <col min="12302" max="12302" width="16.1640625" style="236" customWidth="1"/>
    <col min="12303" max="12303" width="11.5" style="236" customWidth="1"/>
    <col min="12304" max="12304" width="11.33203125" style="236" customWidth="1"/>
    <col min="12305" max="12305" width="11.6640625" style="236" customWidth="1"/>
    <col min="12306" max="12306" width="4.83203125" style="236" customWidth="1"/>
    <col min="12307" max="12307" width="11.5" style="236" customWidth="1"/>
    <col min="12308" max="12546" width="10.83203125" style="236" customWidth="1"/>
    <col min="12547" max="12547" width="7.5" style="236" customWidth="1"/>
    <col min="12548" max="12548" width="2.5" style="236" customWidth="1"/>
    <col min="12549" max="12549" width="15.1640625" style="236" customWidth="1"/>
    <col min="12550" max="12550" width="26" style="236" customWidth="1"/>
    <col min="12551" max="12551" width="10.5" style="236" customWidth="1"/>
    <col min="12552" max="12552" width="3.1640625" style="236" customWidth="1"/>
    <col min="12553" max="12553" width="9.5" style="236" customWidth="1"/>
    <col min="12554" max="12554" width="8.1640625" style="236" customWidth="1"/>
    <col min="12555" max="12555" width="12.1640625" style="236" customWidth="1"/>
    <col min="12556" max="12556" width="13.33203125" style="236" customWidth="1"/>
    <col min="12557" max="12557" width="15.33203125" style="236" customWidth="1"/>
    <col min="12558" max="12558" width="16.1640625" style="236" customWidth="1"/>
    <col min="12559" max="12559" width="11.5" style="236" customWidth="1"/>
    <col min="12560" max="12560" width="11.33203125" style="236" customWidth="1"/>
    <col min="12561" max="12561" width="11.6640625" style="236" customWidth="1"/>
    <col min="12562" max="12562" width="4.83203125" style="236" customWidth="1"/>
    <col min="12563" max="12563" width="11.5" style="236" customWidth="1"/>
    <col min="12564" max="12802" width="10.83203125" style="236" customWidth="1"/>
    <col min="12803" max="12803" width="7.5" style="236" customWidth="1"/>
    <col min="12804" max="12804" width="2.5" style="236" customWidth="1"/>
    <col min="12805" max="12805" width="15.1640625" style="236" customWidth="1"/>
    <col min="12806" max="12806" width="26" style="236" customWidth="1"/>
    <col min="12807" max="12807" width="10.5" style="236" customWidth="1"/>
    <col min="12808" max="12808" width="3.1640625" style="236" customWidth="1"/>
    <col min="12809" max="12809" width="9.5" style="236" customWidth="1"/>
    <col min="12810" max="12810" width="8.1640625" style="236" customWidth="1"/>
    <col min="12811" max="12811" width="12.1640625" style="236" customWidth="1"/>
    <col min="12812" max="12812" width="13.33203125" style="236" customWidth="1"/>
    <col min="12813" max="12813" width="15.33203125" style="236" customWidth="1"/>
    <col min="12814" max="12814" width="16.1640625" style="236" customWidth="1"/>
    <col min="12815" max="12815" width="11.5" style="236" customWidth="1"/>
    <col min="12816" max="12816" width="11.33203125" style="236" customWidth="1"/>
    <col min="12817" max="12817" width="11.6640625" style="236" customWidth="1"/>
    <col min="12818" max="12818" width="4.83203125" style="236" customWidth="1"/>
    <col min="12819" max="12819" width="11.5" style="236" customWidth="1"/>
    <col min="12820" max="13058" width="10.83203125" style="236" customWidth="1"/>
    <col min="13059" max="13059" width="7.5" style="236" customWidth="1"/>
    <col min="13060" max="13060" width="2.5" style="236" customWidth="1"/>
    <col min="13061" max="13061" width="15.1640625" style="236" customWidth="1"/>
    <col min="13062" max="13062" width="26" style="236" customWidth="1"/>
    <col min="13063" max="13063" width="10.5" style="236" customWidth="1"/>
    <col min="13064" max="13064" width="3.1640625" style="236" customWidth="1"/>
    <col min="13065" max="13065" width="9.5" style="236" customWidth="1"/>
    <col min="13066" max="13066" width="8.1640625" style="236" customWidth="1"/>
    <col min="13067" max="13067" width="12.1640625" style="236" customWidth="1"/>
    <col min="13068" max="13068" width="13.33203125" style="236" customWidth="1"/>
    <col min="13069" max="13069" width="15.33203125" style="236" customWidth="1"/>
    <col min="13070" max="13070" width="16.1640625" style="236" customWidth="1"/>
    <col min="13071" max="13071" width="11.5" style="236" customWidth="1"/>
    <col min="13072" max="13072" width="11.33203125" style="236" customWidth="1"/>
    <col min="13073" max="13073" width="11.6640625" style="236" customWidth="1"/>
    <col min="13074" max="13074" width="4.83203125" style="236" customWidth="1"/>
    <col min="13075" max="13075" width="11.5" style="236" customWidth="1"/>
    <col min="13076" max="13314" width="10.83203125" style="236" customWidth="1"/>
    <col min="13315" max="13315" width="7.5" style="236" customWidth="1"/>
    <col min="13316" max="13316" width="2.5" style="236" customWidth="1"/>
    <col min="13317" max="13317" width="15.1640625" style="236" customWidth="1"/>
    <col min="13318" max="13318" width="26" style="236" customWidth="1"/>
    <col min="13319" max="13319" width="10.5" style="236" customWidth="1"/>
    <col min="13320" max="13320" width="3.1640625" style="236" customWidth="1"/>
    <col min="13321" max="13321" width="9.5" style="236" customWidth="1"/>
    <col min="13322" max="13322" width="8.1640625" style="236" customWidth="1"/>
    <col min="13323" max="13323" width="12.1640625" style="236" customWidth="1"/>
    <col min="13324" max="13324" width="13.33203125" style="236" customWidth="1"/>
    <col min="13325" max="13325" width="15.33203125" style="236" customWidth="1"/>
    <col min="13326" max="13326" width="16.1640625" style="236" customWidth="1"/>
    <col min="13327" max="13327" width="11.5" style="236" customWidth="1"/>
    <col min="13328" max="13328" width="11.33203125" style="236" customWidth="1"/>
    <col min="13329" max="13329" width="11.6640625" style="236" customWidth="1"/>
    <col min="13330" max="13330" width="4.83203125" style="236" customWidth="1"/>
    <col min="13331" max="13331" width="11.5" style="236" customWidth="1"/>
    <col min="13332" max="13570" width="10.83203125" style="236" customWidth="1"/>
    <col min="13571" max="13571" width="7.5" style="236" customWidth="1"/>
    <col min="13572" max="13572" width="2.5" style="236" customWidth="1"/>
    <col min="13573" max="13573" width="15.1640625" style="236" customWidth="1"/>
    <col min="13574" max="13574" width="26" style="236" customWidth="1"/>
    <col min="13575" max="13575" width="10.5" style="236" customWidth="1"/>
    <col min="13576" max="13576" width="3.1640625" style="236" customWidth="1"/>
    <col min="13577" max="13577" width="9.5" style="236" customWidth="1"/>
    <col min="13578" max="13578" width="8.1640625" style="236" customWidth="1"/>
    <col min="13579" max="13579" width="12.1640625" style="236" customWidth="1"/>
    <col min="13580" max="13580" width="13.33203125" style="236" customWidth="1"/>
    <col min="13581" max="13581" width="15.33203125" style="236" customWidth="1"/>
    <col min="13582" max="13582" width="16.1640625" style="236" customWidth="1"/>
    <col min="13583" max="13583" width="11.5" style="236" customWidth="1"/>
    <col min="13584" max="13584" width="11.33203125" style="236" customWidth="1"/>
    <col min="13585" max="13585" width="11.6640625" style="236" customWidth="1"/>
    <col min="13586" max="13586" width="4.83203125" style="236" customWidth="1"/>
    <col min="13587" max="13587" width="11.5" style="236" customWidth="1"/>
    <col min="13588" max="13826" width="10.83203125" style="236" customWidth="1"/>
    <col min="13827" max="13827" width="7.5" style="236" customWidth="1"/>
    <col min="13828" max="13828" width="2.5" style="236" customWidth="1"/>
    <col min="13829" max="13829" width="15.1640625" style="236" customWidth="1"/>
    <col min="13830" max="13830" width="26" style="236" customWidth="1"/>
    <col min="13831" max="13831" width="10.5" style="236" customWidth="1"/>
    <col min="13832" max="13832" width="3.1640625" style="236" customWidth="1"/>
    <col min="13833" max="13833" width="9.5" style="236" customWidth="1"/>
    <col min="13834" max="13834" width="8.1640625" style="236" customWidth="1"/>
    <col min="13835" max="13835" width="12.1640625" style="236" customWidth="1"/>
    <col min="13836" max="13836" width="13.33203125" style="236" customWidth="1"/>
    <col min="13837" max="13837" width="15.33203125" style="236" customWidth="1"/>
    <col min="13838" max="13838" width="16.1640625" style="236" customWidth="1"/>
    <col min="13839" max="13839" width="11.5" style="236" customWidth="1"/>
    <col min="13840" max="13840" width="11.33203125" style="236" customWidth="1"/>
    <col min="13841" max="13841" width="11.6640625" style="236" customWidth="1"/>
    <col min="13842" max="13842" width="4.83203125" style="236" customWidth="1"/>
    <col min="13843" max="13843" width="11.5" style="236" customWidth="1"/>
    <col min="13844" max="14082" width="10.83203125" style="236" customWidth="1"/>
    <col min="14083" max="14083" width="7.5" style="236" customWidth="1"/>
    <col min="14084" max="14084" width="2.5" style="236" customWidth="1"/>
    <col min="14085" max="14085" width="15.1640625" style="236" customWidth="1"/>
    <col min="14086" max="14086" width="26" style="236" customWidth="1"/>
    <col min="14087" max="14087" width="10.5" style="236" customWidth="1"/>
    <col min="14088" max="14088" width="3.1640625" style="236" customWidth="1"/>
    <col min="14089" max="14089" width="9.5" style="236" customWidth="1"/>
    <col min="14090" max="14090" width="8.1640625" style="236" customWidth="1"/>
    <col min="14091" max="14091" width="12.1640625" style="236" customWidth="1"/>
    <col min="14092" max="14092" width="13.33203125" style="236" customWidth="1"/>
    <col min="14093" max="14093" width="15.33203125" style="236" customWidth="1"/>
    <col min="14094" max="14094" width="16.1640625" style="236" customWidth="1"/>
    <col min="14095" max="14095" width="11.5" style="236" customWidth="1"/>
    <col min="14096" max="14096" width="11.33203125" style="236" customWidth="1"/>
    <col min="14097" max="14097" width="11.6640625" style="236" customWidth="1"/>
    <col min="14098" max="14098" width="4.83203125" style="236" customWidth="1"/>
    <col min="14099" max="14099" width="11.5" style="236" customWidth="1"/>
    <col min="14100" max="14338" width="10.83203125" style="236" customWidth="1"/>
    <col min="14339" max="14339" width="7.5" style="236" customWidth="1"/>
    <col min="14340" max="14340" width="2.5" style="236" customWidth="1"/>
    <col min="14341" max="14341" width="15.1640625" style="236" customWidth="1"/>
    <col min="14342" max="14342" width="26" style="236" customWidth="1"/>
    <col min="14343" max="14343" width="10.5" style="236" customWidth="1"/>
    <col min="14344" max="14344" width="3.1640625" style="236" customWidth="1"/>
    <col min="14345" max="14345" width="9.5" style="236" customWidth="1"/>
    <col min="14346" max="14346" width="8.1640625" style="236" customWidth="1"/>
    <col min="14347" max="14347" width="12.1640625" style="236" customWidth="1"/>
    <col min="14348" max="14348" width="13.33203125" style="236" customWidth="1"/>
    <col min="14349" max="14349" width="15.33203125" style="236" customWidth="1"/>
    <col min="14350" max="14350" width="16.1640625" style="236" customWidth="1"/>
    <col min="14351" max="14351" width="11.5" style="236" customWidth="1"/>
    <col min="14352" max="14352" width="11.33203125" style="236" customWidth="1"/>
    <col min="14353" max="14353" width="11.6640625" style="236" customWidth="1"/>
    <col min="14354" max="14354" width="4.83203125" style="236" customWidth="1"/>
    <col min="14355" max="14355" width="11.5" style="236" customWidth="1"/>
    <col min="14356" max="14594" width="10.83203125" style="236" customWidth="1"/>
    <col min="14595" max="14595" width="7.5" style="236" customWidth="1"/>
    <col min="14596" max="14596" width="2.5" style="236" customWidth="1"/>
    <col min="14597" max="14597" width="15.1640625" style="236" customWidth="1"/>
    <col min="14598" max="14598" width="26" style="236" customWidth="1"/>
    <col min="14599" max="14599" width="10.5" style="236" customWidth="1"/>
    <col min="14600" max="14600" width="3.1640625" style="236" customWidth="1"/>
    <col min="14601" max="14601" width="9.5" style="236" customWidth="1"/>
    <col min="14602" max="14602" width="8.1640625" style="236" customWidth="1"/>
    <col min="14603" max="14603" width="12.1640625" style="236" customWidth="1"/>
    <col min="14604" max="14604" width="13.33203125" style="236" customWidth="1"/>
    <col min="14605" max="14605" width="15.33203125" style="236" customWidth="1"/>
    <col min="14606" max="14606" width="16.1640625" style="236" customWidth="1"/>
    <col min="14607" max="14607" width="11.5" style="236" customWidth="1"/>
    <col min="14608" max="14608" width="11.33203125" style="236" customWidth="1"/>
    <col min="14609" max="14609" width="11.6640625" style="236" customWidth="1"/>
    <col min="14610" max="14610" width="4.83203125" style="236" customWidth="1"/>
    <col min="14611" max="14611" width="11.5" style="236" customWidth="1"/>
    <col min="14612" max="14850" width="10.83203125" style="236" customWidth="1"/>
    <col min="14851" max="14851" width="7.5" style="236" customWidth="1"/>
    <col min="14852" max="14852" width="2.5" style="236" customWidth="1"/>
    <col min="14853" max="14853" width="15.1640625" style="236" customWidth="1"/>
    <col min="14854" max="14854" width="26" style="236" customWidth="1"/>
    <col min="14855" max="14855" width="10.5" style="236" customWidth="1"/>
    <col min="14856" max="14856" width="3.1640625" style="236" customWidth="1"/>
    <col min="14857" max="14857" width="9.5" style="236" customWidth="1"/>
    <col min="14858" max="14858" width="8.1640625" style="236" customWidth="1"/>
    <col min="14859" max="14859" width="12.1640625" style="236" customWidth="1"/>
    <col min="14860" max="14860" width="13.33203125" style="236" customWidth="1"/>
    <col min="14861" max="14861" width="15.33203125" style="236" customWidth="1"/>
    <col min="14862" max="14862" width="16.1640625" style="236" customWidth="1"/>
    <col min="14863" max="14863" width="11.5" style="236" customWidth="1"/>
    <col min="14864" max="14864" width="11.33203125" style="236" customWidth="1"/>
    <col min="14865" max="14865" width="11.6640625" style="236" customWidth="1"/>
    <col min="14866" max="14866" width="4.83203125" style="236" customWidth="1"/>
    <col min="14867" max="14867" width="11.5" style="236" customWidth="1"/>
    <col min="14868" max="15106" width="10.83203125" style="236" customWidth="1"/>
    <col min="15107" max="15107" width="7.5" style="236" customWidth="1"/>
    <col min="15108" max="15108" width="2.5" style="236" customWidth="1"/>
    <col min="15109" max="15109" width="15.1640625" style="236" customWidth="1"/>
    <col min="15110" max="15110" width="26" style="236" customWidth="1"/>
    <col min="15111" max="15111" width="10.5" style="236" customWidth="1"/>
    <col min="15112" max="15112" width="3.1640625" style="236" customWidth="1"/>
    <col min="15113" max="15113" width="9.5" style="236" customWidth="1"/>
    <col min="15114" max="15114" width="8.1640625" style="236" customWidth="1"/>
    <col min="15115" max="15115" width="12.1640625" style="236" customWidth="1"/>
    <col min="15116" max="15116" width="13.33203125" style="236" customWidth="1"/>
    <col min="15117" max="15117" width="15.33203125" style="236" customWidth="1"/>
    <col min="15118" max="15118" width="16.1640625" style="236" customWidth="1"/>
    <col min="15119" max="15119" width="11.5" style="236" customWidth="1"/>
    <col min="15120" max="15120" width="11.33203125" style="236" customWidth="1"/>
    <col min="15121" max="15121" width="11.6640625" style="236" customWidth="1"/>
    <col min="15122" max="15122" width="4.83203125" style="236" customWidth="1"/>
    <col min="15123" max="15123" width="11.5" style="236" customWidth="1"/>
    <col min="15124" max="15362" width="10.83203125" style="236" customWidth="1"/>
    <col min="15363" max="15363" width="7.5" style="236" customWidth="1"/>
    <col min="15364" max="15364" width="2.5" style="236" customWidth="1"/>
    <col min="15365" max="15365" width="15.1640625" style="236" customWidth="1"/>
    <col min="15366" max="15366" width="26" style="236" customWidth="1"/>
    <col min="15367" max="15367" width="10.5" style="236" customWidth="1"/>
    <col min="15368" max="15368" width="3.1640625" style="236" customWidth="1"/>
    <col min="15369" max="15369" width="9.5" style="236" customWidth="1"/>
    <col min="15370" max="15370" width="8.1640625" style="236" customWidth="1"/>
    <col min="15371" max="15371" width="12.1640625" style="236" customWidth="1"/>
    <col min="15372" max="15372" width="13.33203125" style="236" customWidth="1"/>
    <col min="15373" max="15373" width="15.33203125" style="236" customWidth="1"/>
    <col min="15374" max="15374" width="16.1640625" style="236" customWidth="1"/>
    <col min="15375" max="15375" width="11.5" style="236" customWidth="1"/>
    <col min="15376" max="15376" width="11.33203125" style="236" customWidth="1"/>
    <col min="15377" max="15377" width="11.6640625" style="236" customWidth="1"/>
    <col min="15378" max="15378" width="4.83203125" style="236" customWidth="1"/>
    <col min="15379" max="15379" width="11.5" style="236" customWidth="1"/>
    <col min="15380" max="15618" width="10.83203125" style="236" customWidth="1"/>
    <col min="15619" max="15619" width="7.5" style="236" customWidth="1"/>
    <col min="15620" max="15620" width="2.5" style="236" customWidth="1"/>
    <col min="15621" max="15621" width="15.1640625" style="236" customWidth="1"/>
    <col min="15622" max="15622" width="26" style="236" customWidth="1"/>
    <col min="15623" max="15623" width="10.5" style="236" customWidth="1"/>
    <col min="15624" max="15624" width="3.1640625" style="236" customWidth="1"/>
    <col min="15625" max="15625" width="9.5" style="236" customWidth="1"/>
    <col min="15626" max="15626" width="8.1640625" style="236" customWidth="1"/>
    <col min="15627" max="15627" width="12.1640625" style="236" customWidth="1"/>
    <col min="15628" max="15628" width="13.33203125" style="236" customWidth="1"/>
    <col min="15629" max="15629" width="15.33203125" style="236" customWidth="1"/>
    <col min="15630" max="15630" width="16.1640625" style="236" customWidth="1"/>
    <col min="15631" max="15631" width="11.5" style="236" customWidth="1"/>
    <col min="15632" max="15632" width="11.33203125" style="236" customWidth="1"/>
    <col min="15633" max="15633" width="11.6640625" style="236" customWidth="1"/>
    <col min="15634" max="15634" width="4.83203125" style="236" customWidth="1"/>
    <col min="15635" max="15635" width="11.5" style="236" customWidth="1"/>
    <col min="15636" max="15874" width="10.83203125" style="236" customWidth="1"/>
    <col min="15875" max="15875" width="7.5" style="236" customWidth="1"/>
    <col min="15876" max="15876" width="2.5" style="236" customWidth="1"/>
    <col min="15877" max="15877" width="15.1640625" style="236" customWidth="1"/>
    <col min="15878" max="15878" width="26" style="236" customWidth="1"/>
    <col min="15879" max="15879" width="10.5" style="236" customWidth="1"/>
    <col min="15880" max="15880" width="3.1640625" style="236" customWidth="1"/>
    <col min="15881" max="15881" width="9.5" style="236" customWidth="1"/>
    <col min="15882" max="15882" width="8.1640625" style="236" customWidth="1"/>
    <col min="15883" max="15883" width="12.1640625" style="236" customWidth="1"/>
    <col min="15884" max="15884" width="13.33203125" style="236" customWidth="1"/>
    <col min="15885" max="15885" width="15.33203125" style="236" customWidth="1"/>
    <col min="15886" max="15886" width="16.1640625" style="236" customWidth="1"/>
    <col min="15887" max="15887" width="11.5" style="236" customWidth="1"/>
    <col min="15888" max="15888" width="11.33203125" style="236" customWidth="1"/>
    <col min="15889" max="15889" width="11.6640625" style="236" customWidth="1"/>
    <col min="15890" max="15890" width="4.83203125" style="236" customWidth="1"/>
    <col min="15891" max="15891" width="11.5" style="236" customWidth="1"/>
    <col min="15892" max="16130" width="10.83203125" style="236" customWidth="1"/>
    <col min="16131" max="16131" width="7.5" style="236" customWidth="1"/>
    <col min="16132" max="16132" width="2.5" style="236" customWidth="1"/>
    <col min="16133" max="16133" width="15.1640625" style="236" customWidth="1"/>
    <col min="16134" max="16134" width="26" style="236" customWidth="1"/>
    <col min="16135" max="16135" width="10.5" style="236" customWidth="1"/>
    <col min="16136" max="16136" width="3.1640625" style="236" customWidth="1"/>
    <col min="16137" max="16137" width="9.5" style="236" customWidth="1"/>
    <col min="16138" max="16138" width="8.1640625" style="236" customWidth="1"/>
    <col min="16139" max="16139" width="12.1640625" style="236" customWidth="1"/>
    <col min="16140" max="16140" width="13.33203125" style="236" customWidth="1"/>
    <col min="16141" max="16141" width="15.33203125" style="236" customWidth="1"/>
    <col min="16142" max="16142" width="16.1640625" style="236" customWidth="1"/>
    <col min="16143" max="16143" width="11.5" style="236" customWidth="1"/>
    <col min="16144" max="16144" width="11.33203125" style="236" customWidth="1"/>
    <col min="16145" max="16145" width="11.6640625" style="236" customWidth="1"/>
    <col min="16146" max="16146" width="4.83203125" style="236" customWidth="1"/>
    <col min="16147" max="16147" width="11.5" style="236" customWidth="1"/>
    <col min="16148" max="16384" width="10.83203125" style="236" customWidth="1"/>
  </cols>
  <sheetData>
    <row r="1" spans="2:18" ht="14" customHeight="1" x14ac:dyDescent="0.15"/>
    <row r="2" spans="2:18" x14ac:dyDescent="0.15">
      <c r="B2" s="395"/>
      <c r="C2" s="396"/>
      <c r="D2" s="396"/>
      <c r="E2" s="396"/>
      <c r="F2" s="396"/>
      <c r="G2" s="396"/>
      <c r="H2" s="396"/>
      <c r="I2" s="397"/>
      <c r="J2" s="397"/>
      <c r="K2" s="398"/>
      <c r="L2" s="398"/>
      <c r="M2" s="398"/>
      <c r="N2" s="399"/>
      <c r="O2" s="399"/>
      <c r="P2" s="399"/>
      <c r="Q2" s="399"/>
      <c r="R2" s="400"/>
    </row>
    <row r="3" spans="2:18" ht="18" customHeight="1" x14ac:dyDescent="0.2">
      <c r="B3" s="401"/>
      <c r="C3" s="34"/>
      <c r="D3" s="34"/>
      <c r="E3" s="34"/>
      <c r="F3" s="34"/>
      <c r="G3" s="34"/>
      <c r="H3" s="34"/>
      <c r="I3" s="34"/>
      <c r="J3" s="35"/>
      <c r="K3" s="36"/>
      <c r="L3" s="36"/>
      <c r="M3" s="36"/>
      <c r="N3" s="37"/>
      <c r="O3" s="37"/>
      <c r="P3" s="37"/>
      <c r="Q3" s="37"/>
      <c r="R3" s="402" t="s">
        <v>57</v>
      </c>
    </row>
    <row r="4" spans="2:18" ht="18" customHeight="1" x14ac:dyDescent="0.2">
      <c r="B4" s="401"/>
      <c r="C4" s="34"/>
      <c r="D4" s="34"/>
      <c r="E4" s="34"/>
      <c r="F4" s="34"/>
      <c r="G4" s="34"/>
      <c r="H4" s="34"/>
      <c r="I4" s="34"/>
      <c r="J4" s="35"/>
      <c r="K4" s="36"/>
      <c r="L4" s="36"/>
      <c r="M4" s="36"/>
      <c r="N4" s="565" t="e">
        <f>"CA-"&amp;D9&amp;" - "&amp;'19. ODC (Ctto)'!H3</f>
        <v>#REF!</v>
      </c>
      <c r="O4" s="565"/>
      <c r="P4" s="565"/>
      <c r="Q4" s="565"/>
      <c r="R4" s="403"/>
    </row>
    <row r="5" spans="2:18" x14ac:dyDescent="0.15">
      <c r="B5" s="404"/>
      <c r="C5" s="70"/>
      <c r="D5" s="70"/>
      <c r="E5" s="70"/>
      <c r="F5" s="70"/>
      <c r="G5" s="70"/>
      <c r="H5" s="70"/>
      <c r="I5" s="65"/>
      <c r="J5" s="65"/>
      <c r="K5" s="67"/>
      <c r="L5" s="67"/>
      <c r="M5" s="67"/>
      <c r="N5" s="37"/>
      <c r="O5" s="37"/>
      <c r="P5" s="37"/>
      <c r="Q5" s="37"/>
      <c r="R5" s="405"/>
    </row>
    <row r="6" spans="2:18" ht="16" customHeight="1" x14ac:dyDescent="0.2">
      <c r="B6" s="406"/>
      <c r="C6" s="42"/>
      <c r="D6" s="42"/>
      <c r="E6" s="42"/>
      <c r="F6" s="42"/>
      <c r="G6" s="42"/>
      <c r="H6" s="42"/>
      <c r="I6" s="43"/>
      <c r="J6" s="161"/>
      <c r="K6" s="44"/>
      <c r="L6" s="162"/>
      <c r="M6" s="162"/>
      <c r="N6" s="162"/>
      <c r="O6" s="162"/>
      <c r="P6" s="162"/>
      <c r="Q6" s="45"/>
      <c r="R6" s="419"/>
    </row>
    <row r="7" spans="2:18" ht="14" customHeight="1" x14ac:dyDescent="0.2">
      <c r="B7" s="407" t="s">
        <v>58</v>
      </c>
      <c r="C7" s="47"/>
      <c r="D7" s="47"/>
      <c r="E7" s="47"/>
      <c r="F7" s="47"/>
      <c r="G7" s="47"/>
      <c r="H7" s="47"/>
      <c r="I7" s="48"/>
      <c r="J7" s="48"/>
      <c r="K7" s="476"/>
      <c r="L7" s="49"/>
      <c r="M7" s="49"/>
      <c r="P7" s="566"/>
      <c r="Q7" s="566"/>
      <c r="R7" s="408"/>
    </row>
    <row r="8" spans="2:18" ht="6" customHeight="1" x14ac:dyDescent="0.15">
      <c r="B8" s="409"/>
      <c r="C8" s="47"/>
      <c r="D8" s="47"/>
      <c r="E8" s="47"/>
      <c r="F8" s="47"/>
      <c r="G8" s="47"/>
      <c r="H8" s="47"/>
      <c r="I8" s="48"/>
      <c r="J8" s="48"/>
      <c r="K8" s="476"/>
      <c r="L8" s="49"/>
      <c r="M8" s="49"/>
      <c r="R8" s="408"/>
    </row>
    <row r="9" spans="2:18" ht="21" customHeight="1" x14ac:dyDescent="0.15">
      <c r="B9" s="410" t="s">
        <v>59</v>
      </c>
      <c r="C9" s="230"/>
      <c r="D9" s="231" t="e">
        <f>#REF!</f>
        <v>#REF!</v>
      </c>
      <c r="H9" s="95"/>
      <c r="I9" s="95"/>
      <c r="J9" s="95"/>
      <c r="K9" s="86"/>
      <c r="L9" s="86"/>
      <c r="M9" s="250" t="s">
        <v>60</v>
      </c>
      <c r="N9" s="236"/>
      <c r="O9" s="249" t="e">
        <f>IF(#REF!="x","SI","No")</f>
        <v>#REF!</v>
      </c>
      <c r="P9" s="236"/>
      <c r="R9" s="411"/>
    </row>
    <row r="10" spans="2:18" ht="33.75" customHeight="1" x14ac:dyDescent="0.15">
      <c r="B10" s="412" t="s">
        <v>61</v>
      </c>
      <c r="C10" s="233"/>
      <c r="D10" s="567" t="e">
        <f>+#REF!</f>
        <v>#REF!</v>
      </c>
      <c r="E10" s="567"/>
      <c r="F10" s="567"/>
      <c r="G10" s="567"/>
      <c r="H10" s="567"/>
      <c r="I10" s="567"/>
      <c r="J10" s="567"/>
      <c r="K10" s="567"/>
      <c r="L10" s="567"/>
      <c r="M10" s="198" t="s">
        <v>62</v>
      </c>
      <c r="N10" s="199"/>
      <c r="O10" s="200" t="e">
        <f>+#REF!</f>
        <v>#REF!</v>
      </c>
      <c r="P10" s="193"/>
      <c r="R10" s="411"/>
    </row>
    <row r="11" spans="2:18" ht="15" customHeight="1" x14ac:dyDescent="0.2">
      <c r="B11" s="413" t="s">
        <v>63</v>
      </c>
      <c r="C11" s="95"/>
      <c r="D11" s="150" t="e">
        <f>+#REF!</f>
        <v>#REF!</v>
      </c>
      <c r="H11" s="194"/>
      <c r="I11" s="58"/>
      <c r="J11" s="86"/>
      <c r="K11" s="568"/>
      <c r="L11" s="568"/>
      <c r="M11" s="198" t="s">
        <v>64</v>
      </c>
      <c r="N11" s="199"/>
      <c r="O11" s="200" t="e">
        <f>+#REF!</f>
        <v>#REF!</v>
      </c>
      <c r="P11" s="193"/>
      <c r="R11" s="411"/>
    </row>
    <row r="12" spans="2:18" ht="15" customHeight="1" x14ac:dyDescent="0.2">
      <c r="B12" s="414" t="s">
        <v>65</v>
      </c>
      <c r="C12" s="95"/>
      <c r="D12" s="55" t="e">
        <f>+#REF!</f>
        <v>#REF!</v>
      </c>
      <c r="F12" s="95"/>
      <c r="G12" s="95"/>
      <c r="H12" s="194"/>
      <c r="I12" s="58"/>
      <c r="J12" s="86"/>
      <c r="M12" s="56" t="s">
        <v>66</v>
      </c>
      <c r="N12" s="57"/>
      <c r="O12" s="236"/>
      <c r="P12" s="201" t="e">
        <f>O36</f>
        <v>#REF!</v>
      </c>
      <c r="R12" s="411"/>
    </row>
    <row r="13" spans="2:18" ht="16.5" customHeight="1" x14ac:dyDescent="0.2">
      <c r="B13" s="414"/>
      <c r="C13" s="95"/>
      <c r="D13" s="95"/>
      <c r="E13" s="95"/>
      <c r="F13" s="95"/>
      <c r="G13" s="95"/>
      <c r="H13" s="194"/>
      <c r="I13" s="58"/>
      <c r="J13" s="86"/>
      <c r="M13" s="59" t="s">
        <v>67</v>
      </c>
      <c r="N13" s="569" t="e">
        <f>#REF!</f>
        <v>#REF!</v>
      </c>
      <c r="O13" s="569"/>
      <c r="P13" s="569"/>
      <c r="R13" s="411"/>
    </row>
    <row r="14" spans="2:18" ht="16.5" customHeight="1" x14ac:dyDescent="0.2">
      <c r="B14" s="414"/>
      <c r="C14" s="95"/>
      <c r="D14" s="95"/>
      <c r="E14" s="95"/>
      <c r="F14" s="95"/>
      <c r="G14" s="95"/>
      <c r="H14" s="194"/>
      <c r="I14" s="58"/>
      <c r="J14" s="235"/>
      <c r="K14" s="235"/>
      <c r="M14" s="59"/>
      <c r="N14" s="569"/>
      <c r="O14" s="569"/>
      <c r="P14" s="569"/>
      <c r="R14" s="411"/>
    </row>
    <row r="15" spans="2:18" ht="15" customHeight="1" x14ac:dyDescent="0.2">
      <c r="B15" s="414"/>
      <c r="C15" s="95"/>
      <c r="D15" s="95"/>
      <c r="E15" s="95"/>
      <c r="F15" s="95"/>
      <c r="G15" s="95"/>
      <c r="H15" s="95"/>
      <c r="I15" s="58"/>
      <c r="M15" s="236"/>
      <c r="N15" s="236"/>
      <c r="O15" s="236"/>
      <c r="P15" s="236"/>
      <c r="R15" s="411"/>
    </row>
    <row r="16" spans="2:18" x14ac:dyDescent="0.15">
      <c r="B16" s="441" t="s">
        <v>68</v>
      </c>
      <c r="F16" s="95"/>
      <c r="G16" s="95"/>
      <c r="R16" s="411"/>
    </row>
    <row r="17" spans="2:18" ht="32.25" customHeight="1" x14ac:dyDescent="0.15">
      <c r="B17" s="415"/>
      <c r="D17" s="570" t="e">
        <f>"Descripción de modificación en Contrato de Servicio N° "&amp;D9&amp;". "&amp;D10&amp;"."</f>
        <v>#REF!</v>
      </c>
      <c r="E17" s="570"/>
      <c r="F17" s="570"/>
      <c r="G17" s="570"/>
      <c r="H17" s="570"/>
      <c r="I17" s="570"/>
      <c r="J17" s="570"/>
      <c r="K17" s="570"/>
      <c r="L17" s="570"/>
      <c r="M17" s="570"/>
      <c r="N17" s="570"/>
      <c r="O17" s="570"/>
      <c r="P17" s="570"/>
      <c r="Q17" s="570"/>
      <c r="R17" s="411"/>
    </row>
    <row r="18" spans="2:18" ht="81.75" customHeight="1" x14ac:dyDescent="0.15">
      <c r="B18" s="416"/>
      <c r="C18" s="51"/>
      <c r="D18" s="571" t="e">
        <f>+#REF!</f>
        <v>#REF!</v>
      </c>
      <c r="E18" s="572"/>
      <c r="F18" s="572"/>
      <c r="G18" s="572"/>
      <c r="H18" s="572"/>
      <c r="I18" s="572"/>
      <c r="J18" s="572"/>
      <c r="K18" s="572"/>
      <c r="L18" s="572"/>
      <c r="M18" s="572"/>
      <c r="N18" s="572"/>
      <c r="O18" s="572"/>
      <c r="P18" s="573"/>
      <c r="R18" s="411"/>
    </row>
    <row r="19" spans="2:18" ht="12.75" customHeight="1" x14ac:dyDescent="0.15">
      <c r="B19" s="415"/>
      <c r="C19" s="51"/>
      <c r="D19" s="192"/>
      <c r="E19" s="192"/>
      <c r="F19" s="192"/>
      <c r="G19" s="192"/>
      <c r="H19" s="192"/>
      <c r="I19" s="192"/>
      <c r="J19" s="192"/>
      <c r="K19" s="192"/>
      <c r="L19" s="192"/>
      <c r="M19" s="192"/>
      <c r="N19" s="192"/>
      <c r="O19" s="192"/>
      <c r="P19" s="192"/>
      <c r="R19" s="411"/>
    </row>
    <row r="20" spans="2:18" x14ac:dyDescent="0.15">
      <c r="B20" s="417" t="s">
        <v>69</v>
      </c>
      <c r="C20" s="51"/>
      <c r="D20" s="51"/>
      <c r="E20" s="51"/>
      <c r="F20" s="51"/>
      <c r="G20" s="51"/>
      <c r="H20" s="51"/>
      <c r="I20" s="65"/>
      <c r="J20" s="65"/>
      <c r="K20" s="49"/>
      <c r="L20" s="49"/>
      <c r="M20" s="49"/>
      <c r="N20" s="49"/>
      <c r="O20" s="49"/>
      <c r="P20" s="49"/>
      <c r="Q20" s="49"/>
      <c r="R20" s="411"/>
    </row>
    <row r="21" spans="2:18" x14ac:dyDescent="0.15">
      <c r="B21" s="418"/>
      <c r="C21" s="51"/>
      <c r="D21" s="51"/>
      <c r="E21" s="62"/>
      <c r="F21" s="51"/>
      <c r="G21" s="51"/>
      <c r="H21" s="51"/>
      <c r="I21" s="65"/>
      <c r="J21" s="65"/>
      <c r="K21" s="49"/>
      <c r="L21" s="49"/>
      <c r="M21" s="49"/>
      <c r="N21" s="49"/>
      <c r="O21" s="49"/>
      <c r="P21" s="49"/>
      <c r="Q21" s="49"/>
      <c r="R21" s="411"/>
    </row>
    <row r="22" spans="2:18" x14ac:dyDescent="0.15">
      <c r="B22" s="416"/>
      <c r="C22" s="56" t="s">
        <v>70</v>
      </c>
      <c r="D22" s="56"/>
      <c r="E22" s="62"/>
      <c r="F22" s="56" t="s">
        <v>71</v>
      </c>
      <c r="G22" s="51"/>
      <c r="H22" s="51"/>
      <c r="I22" s="65"/>
      <c r="J22" s="65"/>
      <c r="K22" s="245" t="s">
        <v>72</v>
      </c>
      <c r="L22" s="476"/>
      <c r="M22" s="476"/>
      <c r="N22" s="476"/>
      <c r="O22" s="246" t="s">
        <v>73</v>
      </c>
      <c r="P22" s="49"/>
      <c r="Q22" s="49"/>
      <c r="R22" s="411"/>
    </row>
    <row r="23" spans="2:18" x14ac:dyDescent="0.15">
      <c r="B23" s="416"/>
      <c r="C23" s="51"/>
      <c r="D23" s="51"/>
      <c r="E23" s="63"/>
      <c r="F23" s="236"/>
      <c r="G23" s="236"/>
      <c r="H23" s="236"/>
      <c r="K23" s="65"/>
      <c r="L23" s="49"/>
      <c r="M23" s="49"/>
      <c r="N23" s="49"/>
      <c r="O23" s="49"/>
      <c r="P23" s="236"/>
      <c r="Q23" s="49"/>
      <c r="R23" s="411"/>
    </row>
    <row r="24" spans="2:18" ht="15" customHeight="1" x14ac:dyDescent="0.2">
      <c r="B24" s="416"/>
      <c r="C24" s="220" t="e">
        <f>IF(C26="","X","")</f>
        <v>#REF!</v>
      </c>
      <c r="D24" s="58" t="s">
        <v>74</v>
      </c>
      <c r="E24" s="62"/>
      <c r="F24" s="574" t="e">
        <f>+#REF!</f>
        <v>#REF!</v>
      </c>
      <c r="G24" s="575"/>
      <c r="H24" s="576"/>
      <c r="K24" s="67" t="s">
        <v>75</v>
      </c>
      <c r="L24" s="211" t="e">
        <f>+#REF!</f>
        <v>#REF!</v>
      </c>
      <c r="N24" s="51"/>
      <c r="O24" s="247" t="s">
        <v>76</v>
      </c>
      <c r="P24" s="269" t="e">
        <f>+#REF!</f>
        <v>#REF!</v>
      </c>
      <c r="Q24" s="49"/>
      <c r="R24" s="411"/>
    </row>
    <row r="25" spans="2:18" ht="15" customHeight="1" x14ac:dyDescent="0.2">
      <c r="B25" s="416"/>
      <c r="C25" s="68"/>
      <c r="D25" s="58"/>
      <c r="F25" s="51"/>
      <c r="G25" s="66"/>
      <c r="H25" s="236"/>
      <c r="K25" s="235"/>
      <c r="L25" s="236"/>
      <c r="M25" s="236"/>
      <c r="O25" s="161"/>
      <c r="P25" s="161"/>
      <c r="R25" s="419"/>
    </row>
    <row r="26" spans="2:18" ht="15" customHeight="1" x14ac:dyDescent="0.2">
      <c r="B26" s="416"/>
      <c r="C26" s="220" t="e">
        <f>IF(#REF!="Si","X","")</f>
        <v>#REF!</v>
      </c>
      <c r="D26" s="58" t="s">
        <v>77</v>
      </c>
      <c r="F26" s="221" t="s">
        <v>78</v>
      </c>
      <c r="G26" s="66" t="s">
        <v>79</v>
      </c>
      <c r="H26" s="236"/>
      <c r="K26" s="235" t="s">
        <v>80</v>
      </c>
      <c r="L26" s="210" t="e">
        <f>IF(#REF!="No","Si","No")</f>
        <v>#REF!</v>
      </c>
      <c r="M26" s="232"/>
      <c r="N26" s="236"/>
      <c r="O26" s="476" t="s">
        <v>81</v>
      </c>
      <c r="P26" s="236"/>
      <c r="Q26" s="161"/>
      <c r="R26" s="411"/>
    </row>
    <row r="27" spans="2:18" ht="15" customHeight="1" x14ac:dyDescent="0.15">
      <c r="B27" s="416"/>
      <c r="C27" s="236"/>
      <c r="D27" s="236"/>
      <c r="F27" s="70"/>
      <c r="G27" s="51"/>
      <c r="H27" s="65"/>
      <c r="K27" s="236"/>
      <c r="L27" s="236"/>
      <c r="M27" s="236"/>
      <c r="N27" s="236"/>
      <c r="O27" s="577" t="e">
        <f>IF(+#REF!=0,"N/A",+#REF!)</f>
        <v>#REF!</v>
      </c>
      <c r="P27" s="578"/>
      <c r="R27" s="411"/>
    </row>
    <row r="28" spans="2:18" ht="15" customHeight="1" x14ac:dyDescent="0.2">
      <c r="B28" s="416"/>
      <c r="C28" s="51"/>
      <c r="D28" s="51"/>
      <c r="E28" s="69"/>
      <c r="F28" s="222" t="e">
        <f>IF(#REF!="X","Si","No")</f>
        <v>#REF!</v>
      </c>
      <c r="G28" s="72" t="s">
        <v>82</v>
      </c>
      <c r="H28" s="65"/>
      <c r="K28" s="49"/>
      <c r="L28" s="49"/>
      <c r="M28" s="49"/>
      <c r="N28" s="161"/>
      <c r="O28" s="579"/>
      <c r="P28" s="580"/>
      <c r="Q28" s="161"/>
      <c r="R28" s="411"/>
    </row>
    <row r="29" spans="2:18" ht="15" customHeight="1" x14ac:dyDescent="0.2">
      <c r="B29" s="415"/>
      <c r="C29" s="51"/>
      <c r="D29" s="51"/>
      <c r="E29" s="69"/>
      <c r="F29" s="236"/>
      <c r="G29" s="236"/>
      <c r="H29" s="236"/>
      <c r="K29" s="49"/>
      <c r="L29" s="49"/>
      <c r="M29" s="49"/>
      <c r="N29" s="236"/>
      <c r="O29" s="581"/>
      <c r="P29" s="582"/>
      <c r="Q29" s="161"/>
      <c r="R29" s="411"/>
    </row>
    <row r="30" spans="2:18" x14ac:dyDescent="0.15">
      <c r="B30" s="417" t="s">
        <v>83</v>
      </c>
      <c r="C30" s="56"/>
      <c r="D30" s="56"/>
      <c r="E30" s="51"/>
      <c r="F30" s="236"/>
      <c r="G30" s="236"/>
      <c r="H30" s="51"/>
      <c r="I30" s="70"/>
      <c r="J30" s="70"/>
      <c r="K30" s="49"/>
      <c r="L30" s="49"/>
      <c r="M30" s="49"/>
      <c r="N30" s="161"/>
      <c r="O30" s="161"/>
      <c r="P30" s="161"/>
      <c r="Q30" s="161"/>
      <c r="R30" s="420"/>
    </row>
    <row r="31" spans="2:18" ht="15.75" customHeight="1" x14ac:dyDescent="0.15">
      <c r="B31" s="421"/>
      <c r="C31" s="49"/>
      <c r="D31" s="49"/>
      <c r="E31" s="49"/>
      <c r="F31" s="49"/>
      <c r="G31" s="49"/>
      <c r="H31" s="49"/>
      <c r="I31" s="161"/>
      <c r="J31" s="161"/>
      <c r="K31" s="75"/>
      <c r="L31" s="162"/>
      <c r="M31" s="162"/>
      <c r="N31" s="162"/>
      <c r="O31" s="158" t="s">
        <v>26</v>
      </c>
      <c r="P31" s="158" t="e">
        <f>+#REF!</f>
        <v>#REF!</v>
      </c>
      <c r="Q31" s="162"/>
      <c r="R31" s="422"/>
    </row>
    <row r="32" spans="2:18" ht="20.25" customHeight="1" x14ac:dyDescent="0.15">
      <c r="B32" s="415"/>
      <c r="C32" s="583" t="s">
        <v>84</v>
      </c>
      <c r="D32" s="584"/>
      <c r="E32" s="237" t="s">
        <v>28</v>
      </c>
      <c r="F32" s="237"/>
      <c r="G32" s="237"/>
      <c r="H32" s="237"/>
      <c r="I32" s="237"/>
      <c r="J32" s="237"/>
      <c r="K32" s="237"/>
      <c r="L32" s="238" t="s">
        <v>85</v>
      </c>
      <c r="M32" s="239" t="s">
        <v>30</v>
      </c>
      <c r="N32" s="471" t="s">
        <v>86</v>
      </c>
      <c r="O32" s="585" t="e">
        <f>"Precio Total "&amp;P31</f>
        <v>#REF!</v>
      </c>
      <c r="P32" s="586"/>
      <c r="Q32" s="80"/>
      <c r="R32" s="422"/>
    </row>
    <row r="33" spans="2:19" s="334" customFormat="1" ht="43.5" customHeight="1" x14ac:dyDescent="0.2">
      <c r="B33" s="423"/>
      <c r="C33" s="559">
        <v>1</v>
      </c>
      <c r="D33" s="560"/>
      <c r="E33" s="561" t="e">
        <f>+#REF!</f>
        <v>#REF!</v>
      </c>
      <c r="F33" s="562"/>
      <c r="G33" s="562"/>
      <c r="H33" s="562"/>
      <c r="I33" s="562"/>
      <c r="J33" s="562"/>
      <c r="K33" s="562"/>
      <c r="L33" s="331" t="s">
        <v>87</v>
      </c>
      <c r="M33" s="331">
        <v>1</v>
      </c>
      <c r="N33" s="332" t="e">
        <f>+#REF!</f>
        <v>#REF!</v>
      </c>
      <c r="O33" s="563" t="e">
        <f>M33*N33</f>
        <v>#REF!</v>
      </c>
      <c r="P33" s="564"/>
      <c r="Q33" s="333"/>
      <c r="R33" s="424"/>
    </row>
    <row r="34" spans="2:19" ht="18.75" customHeight="1" x14ac:dyDescent="0.15">
      <c r="B34" s="415"/>
      <c r="C34" s="155"/>
      <c r="D34" s="155"/>
      <c r="E34" s="155"/>
      <c r="F34" s="155"/>
      <c r="G34" s="155"/>
      <c r="H34" s="155"/>
      <c r="I34" s="155"/>
      <c r="J34" s="155"/>
      <c r="K34" s="155"/>
      <c r="L34" s="543" t="s">
        <v>88</v>
      </c>
      <c r="M34" s="544"/>
      <c r="N34" s="545"/>
      <c r="O34" s="546" t="e">
        <f>IF(O9="SI",O33*0.35,0)</f>
        <v>#REF!</v>
      </c>
      <c r="P34" s="547"/>
      <c r="Q34" s="83"/>
      <c r="R34" s="422"/>
    </row>
    <row r="35" spans="2:19" s="256" customFormat="1" ht="17.25" customHeight="1" x14ac:dyDescent="0.15">
      <c r="B35" s="415"/>
      <c r="C35" s="156"/>
      <c r="D35" s="156"/>
      <c r="E35" s="86"/>
      <c r="F35" s="87"/>
      <c r="G35" s="87"/>
      <c r="H35" s="87"/>
      <c r="I35" s="87"/>
      <c r="J35" s="87"/>
      <c r="L35" s="548" t="s">
        <v>89</v>
      </c>
      <c r="M35" s="549"/>
      <c r="N35" s="550"/>
      <c r="O35" s="551" t="e">
        <f>O34+SUM(O33:P33)</f>
        <v>#REF!</v>
      </c>
      <c r="P35" s="552"/>
      <c r="Q35" s="470"/>
      <c r="R35" s="422"/>
      <c r="S35" s="236"/>
    </row>
    <row r="36" spans="2:19" s="256" customFormat="1" ht="18" customHeight="1" x14ac:dyDescent="0.15">
      <c r="B36" s="553"/>
      <c r="C36" s="554"/>
      <c r="D36" s="554"/>
      <c r="E36" s="554"/>
      <c r="F36" s="554"/>
      <c r="G36" s="554"/>
      <c r="H36" s="554"/>
      <c r="I36" s="554"/>
      <c r="J36" s="554"/>
      <c r="L36" s="555" t="s">
        <v>90</v>
      </c>
      <c r="M36" s="556"/>
      <c r="N36" s="556"/>
      <c r="O36" s="557" t="e">
        <f>IF(P31="CAD",O35*0.762,IF(P31="CLP",O35/680,IF(P31="EUR",O35/0.9,IF(P31="USD",O35*1,IF(P31="UF",O35*(26000/680))))))</f>
        <v>#REF!</v>
      </c>
      <c r="P36" s="558"/>
      <c r="Q36" s="470"/>
      <c r="R36" s="422"/>
      <c r="S36" s="236"/>
    </row>
    <row r="37" spans="2:19" s="256" customFormat="1" ht="12.75" customHeight="1" x14ac:dyDescent="0.15">
      <c r="B37" s="534"/>
      <c r="C37" s="535"/>
      <c r="D37" s="535"/>
      <c r="E37" s="535"/>
      <c r="F37" s="535"/>
      <c r="G37" s="535"/>
      <c r="H37" s="535"/>
      <c r="I37" s="535"/>
      <c r="J37" s="535"/>
      <c r="L37" s="223" t="s">
        <v>91</v>
      </c>
      <c r="M37" s="224">
        <v>680</v>
      </c>
      <c r="N37" s="225"/>
      <c r="O37" s="88"/>
      <c r="P37" s="88"/>
      <c r="Q37" s="88"/>
      <c r="R37" s="422"/>
      <c r="S37" s="236"/>
    </row>
    <row r="38" spans="2:19" s="256" customFormat="1" ht="12.75" customHeight="1" x14ac:dyDescent="0.15">
      <c r="B38" s="417" t="s">
        <v>92</v>
      </c>
      <c r="C38" s="219"/>
      <c r="D38" s="219"/>
      <c r="E38" s="56"/>
      <c r="F38" s="472"/>
      <c r="G38" s="472"/>
      <c r="H38" s="472"/>
      <c r="K38" s="90"/>
      <c r="L38" s="90"/>
      <c r="M38" s="90"/>
      <c r="N38" s="90"/>
      <c r="O38" s="90"/>
      <c r="P38" s="90"/>
      <c r="Q38" s="90"/>
      <c r="R38" s="411"/>
      <c r="S38" s="467"/>
    </row>
    <row r="39" spans="2:19" s="256" customFormat="1" ht="27.75" customHeight="1" x14ac:dyDescent="0.2">
      <c r="B39" s="536" t="s">
        <v>93</v>
      </c>
      <c r="C39" s="537"/>
      <c r="D39" s="537"/>
      <c r="E39" s="538" t="e">
        <f>+N13</f>
        <v>#REF!</v>
      </c>
      <c r="F39" s="538"/>
      <c r="G39" s="538"/>
      <c r="H39" s="472"/>
      <c r="I39" s="58"/>
      <c r="K39" s="90"/>
      <c r="L39" s="90"/>
      <c r="M39" s="56" t="s">
        <v>94</v>
      </c>
      <c r="N39" s="57"/>
      <c r="P39" s="203">
        <f>'19. ODC (Ctto)'!E34/680</f>
        <v>104276.4705882353</v>
      </c>
      <c r="Q39" s="90"/>
      <c r="R39" s="411"/>
      <c r="S39" s="467"/>
    </row>
    <row r="40" spans="2:19" s="256" customFormat="1" ht="16.5" customHeight="1" x14ac:dyDescent="0.2">
      <c r="B40" s="539" t="s">
        <v>95</v>
      </c>
      <c r="C40" s="540"/>
      <c r="D40" s="540"/>
      <c r="E40" s="541" t="e">
        <f>#REF!</f>
        <v>#REF!</v>
      </c>
      <c r="F40" s="541"/>
      <c r="G40" s="541"/>
      <c r="H40" s="472"/>
      <c r="I40" s="58"/>
      <c r="L40" s="90"/>
      <c r="M40" s="95" t="s">
        <v>96</v>
      </c>
      <c r="N40" s="235"/>
      <c r="P40" s="203">
        <f>SUM('19. ODC (Ctto)'!E35:E36)/680</f>
        <v>93848.823529411762</v>
      </c>
      <c r="Q40" s="90"/>
      <c r="R40" s="411"/>
      <c r="S40" s="467"/>
    </row>
    <row r="41" spans="2:19" s="256" customFormat="1" ht="17" customHeight="1" x14ac:dyDescent="0.15">
      <c r="B41" s="539"/>
      <c r="C41" s="542"/>
      <c r="D41" s="542"/>
      <c r="E41" s="466"/>
      <c r="F41" s="469"/>
      <c r="G41" s="469"/>
      <c r="H41" s="472"/>
      <c r="L41" s="90"/>
      <c r="M41" s="95" t="s">
        <v>97</v>
      </c>
      <c r="N41" s="235"/>
      <c r="P41" s="203" t="e">
        <f>O36</f>
        <v>#REF!</v>
      </c>
      <c r="Q41" s="49"/>
      <c r="R41" s="411"/>
      <c r="S41" s="467"/>
    </row>
    <row r="42" spans="2:19" s="256" customFormat="1" ht="24" customHeight="1" x14ac:dyDescent="0.15">
      <c r="B42" s="528"/>
      <c r="C42" s="529"/>
      <c r="D42" s="529"/>
      <c r="E42" s="530"/>
      <c r="F42" s="530"/>
      <c r="G42" s="530"/>
      <c r="H42" s="255"/>
      <c r="I42" s="255"/>
      <c r="J42" s="255"/>
      <c r="K42" s="255"/>
      <c r="M42" s="470" t="s">
        <v>98</v>
      </c>
      <c r="N42" s="86"/>
      <c r="P42" s="203" t="e">
        <f>P39+P40+P41</f>
        <v>#REF!</v>
      </c>
      <c r="Q42" s="49"/>
      <c r="R42" s="411"/>
      <c r="S42" s="467"/>
    </row>
    <row r="43" spans="2:19" s="256" customFormat="1" ht="18" customHeight="1" x14ac:dyDescent="0.15">
      <c r="B43" s="531"/>
      <c r="C43" s="532"/>
      <c r="D43" s="532"/>
      <c r="E43" s="532"/>
      <c r="F43" s="532"/>
      <c r="G43" s="532"/>
      <c r="H43" s="532"/>
      <c r="I43" s="532"/>
      <c r="J43" s="532"/>
      <c r="K43" s="532"/>
      <c r="L43" s="532"/>
      <c r="M43" s="532"/>
      <c r="N43" s="532"/>
      <c r="O43" s="532"/>
      <c r="P43" s="532"/>
      <c r="Q43" s="532"/>
      <c r="R43" s="533"/>
      <c r="S43" s="467"/>
    </row>
    <row r="44" spans="2:19" x14ac:dyDescent="0.15">
      <c r="B44" s="425"/>
      <c r="C44" s="426"/>
      <c r="D44" s="426"/>
      <c r="E44" s="427"/>
      <c r="F44" s="426"/>
      <c r="G44" s="426"/>
      <c r="H44" s="426"/>
      <c r="I44" s="426"/>
      <c r="J44" s="428"/>
      <c r="K44" s="429"/>
      <c r="L44" s="430"/>
      <c r="M44" s="430"/>
      <c r="N44" s="430"/>
      <c r="O44" s="430"/>
      <c r="P44" s="430"/>
      <c r="Q44" s="430"/>
      <c r="R44" s="431"/>
    </row>
    <row r="45" spans="2:19" ht="18" customHeight="1" x14ac:dyDescent="0.15">
      <c r="B45" s="432" t="s">
        <v>99</v>
      </c>
      <c r="C45" s="227"/>
      <c r="D45" s="227"/>
      <c r="E45" s="227"/>
      <c r="F45" s="228"/>
      <c r="G45" s="228"/>
      <c r="H45" s="228"/>
      <c r="I45" s="228"/>
      <c r="J45" s="229"/>
      <c r="K45" s="229"/>
      <c r="L45" s="226"/>
      <c r="M45" s="226"/>
      <c r="N45" s="226"/>
      <c r="O45" s="226"/>
      <c r="P45" s="226"/>
      <c r="Q45" s="226"/>
      <c r="R45" s="433"/>
      <c r="S45" s="111"/>
    </row>
    <row r="46" spans="2:19" ht="15" customHeight="1" x14ac:dyDescent="0.15">
      <c r="B46" s="434"/>
      <c r="C46" s="121"/>
      <c r="D46" s="121"/>
      <c r="E46" s="109"/>
      <c r="F46" s="108"/>
      <c r="G46" s="108"/>
      <c r="H46" s="108"/>
      <c r="I46" s="108"/>
      <c r="J46" s="110"/>
      <c r="K46" s="110"/>
      <c r="L46" s="111"/>
      <c r="M46" s="111"/>
      <c r="N46" s="111"/>
      <c r="O46" s="111"/>
      <c r="P46" s="111"/>
      <c r="Q46" s="111"/>
      <c r="R46" s="114"/>
      <c r="S46" s="111"/>
    </row>
    <row r="47" spans="2:19" ht="12.75" customHeight="1" x14ac:dyDescent="0.15">
      <c r="B47" s="434"/>
      <c r="C47" s="263" t="s">
        <v>100</v>
      </c>
      <c r="D47" s="236"/>
      <c r="E47" s="263"/>
      <c r="F47" s="263"/>
      <c r="G47" s="236"/>
      <c r="H47" s="263"/>
      <c r="K47" s="263" t="s">
        <v>101</v>
      </c>
      <c r="L47" s="263"/>
      <c r="Q47" s="263"/>
      <c r="R47" s="435"/>
      <c r="S47" s="122"/>
    </row>
    <row r="48" spans="2:19" ht="12.75" customHeight="1" x14ac:dyDescent="0.15">
      <c r="B48" s="436"/>
      <c r="C48" s="256" t="s">
        <v>102</v>
      </c>
      <c r="D48" s="236"/>
      <c r="E48" s="256" t="s">
        <v>103</v>
      </c>
      <c r="F48" s="256"/>
      <c r="G48" s="236"/>
      <c r="H48" s="256"/>
      <c r="K48" s="256" t="s">
        <v>102</v>
      </c>
      <c r="L48" s="256" t="s">
        <v>104</v>
      </c>
      <c r="R48" s="440"/>
      <c r="S48" s="122"/>
    </row>
    <row r="49" spans="2:19" ht="12.75" customHeight="1" x14ac:dyDescent="0.15">
      <c r="B49" s="436"/>
      <c r="C49" s="256" t="s">
        <v>105</v>
      </c>
      <c r="D49" s="236"/>
      <c r="E49" s="256" t="s">
        <v>106</v>
      </c>
      <c r="F49" s="256"/>
      <c r="G49" s="236"/>
      <c r="H49" s="256"/>
      <c r="K49" s="256" t="s">
        <v>105</v>
      </c>
      <c r="L49" s="256" t="s">
        <v>107</v>
      </c>
      <c r="R49" s="440"/>
      <c r="S49" s="122"/>
    </row>
    <row r="50" spans="2:19" ht="14.25" customHeight="1" x14ac:dyDescent="0.15">
      <c r="B50" s="436"/>
      <c r="C50" s="256"/>
      <c r="D50" s="236"/>
      <c r="E50" s="256"/>
      <c r="F50" s="256"/>
      <c r="G50" s="236"/>
      <c r="H50" s="256"/>
      <c r="K50" s="256"/>
      <c r="L50" s="256"/>
      <c r="R50" s="440"/>
      <c r="S50" s="122"/>
    </row>
    <row r="51" spans="2:19" ht="14.25" customHeight="1" x14ac:dyDescent="0.15">
      <c r="B51" s="436"/>
      <c r="C51" s="256" t="s">
        <v>108</v>
      </c>
      <c r="D51" s="236"/>
      <c r="E51" s="437"/>
      <c r="F51" s="437"/>
      <c r="G51" s="437"/>
      <c r="H51" s="256"/>
      <c r="K51" s="256" t="s">
        <v>108</v>
      </c>
      <c r="L51" s="437"/>
      <c r="M51" s="438"/>
      <c r="N51" s="439"/>
      <c r="R51" s="440"/>
    </row>
    <row r="52" spans="2:19" ht="14.25" customHeight="1" x14ac:dyDescent="0.15">
      <c r="B52" s="415"/>
      <c r="C52" s="256"/>
      <c r="D52" s="236"/>
      <c r="E52" s="256"/>
      <c r="F52" s="256"/>
      <c r="G52" s="236"/>
      <c r="H52" s="256"/>
      <c r="I52" s="256"/>
      <c r="J52" s="256"/>
      <c r="K52" s="235"/>
      <c r="R52" s="440"/>
    </row>
    <row r="53" spans="2:19" ht="14.25" customHeight="1" x14ac:dyDescent="0.15">
      <c r="B53" s="441" t="s">
        <v>109</v>
      </c>
      <c r="C53" s="109"/>
      <c r="D53" s="109"/>
      <c r="E53" s="475"/>
      <c r="F53" s="256"/>
      <c r="G53" s="256"/>
      <c r="H53" s="256"/>
      <c r="J53" s="256"/>
      <c r="K53" s="256"/>
      <c r="L53" s="236"/>
      <c r="M53" s="256"/>
      <c r="N53" s="256"/>
      <c r="O53" s="256"/>
      <c r="R53" s="440"/>
    </row>
    <row r="54" spans="2:19" ht="14.25" customHeight="1" x14ac:dyDescent="0.15">
      <c r="B54" s="442"/>
      <c r="C54" s="109"/>
      <c r="D54" s="109"/>
      <c r="E54" s="475"/>
      <c r="F54" s="256"/>
      <c r="G54" s="256"/>
      <c r="H54" s="256"/>
      <c r="J54" s="234"/>
      <c r="K54" s="256"/>
      <c r="L54" s="236"/>
      <c r="M54" s="256"/>
      <c r="R54" s="419"/>
    </row>
    <row r="55" spans="2:19" ht="14.25" customHeight="1" x14ac:dyDescent="0.15">
      <c r="B55" s="443"/>
      <c r="C55" s="121" t="s">
        <v>110</v>
      </c>
      <c r="D55" s="121"/>
      <c r="E55" s="121"/>
      <c r="H55" s="121" t="s">
        <v>111</v>
      </c>
      <c r="J55" s="234"/>
      <c r="K55" s="130"/>
      <c r="L55" s="234"/>
      <c r="N55" s="444" t="s">
        <v>112</v>
      </c>
      <c r="P55" s="236"/>
      <c r="R55" s="445"/>
    </row>
    <row r="56" spans="2:19" ht="14.25" customHeight="1" x14ac:dyDescent="0.15">
      <c r="B56" s="443"/>
      <c r="C56" s="134" t="s">
        <v>102</v>
      </c>
      <c r="D56" s="134"/>
      <c r="E56" s="134" t="e">
        <f>+#REF!</f>
        <v>#REF!</v>
      </c>
      <c r="H56" s="134" t="s">
        <v>102</v>
      </c>
      <c r="I56" s="134" t="e">
        <f>+#REF!</f>
        <v>#REF!</v>
      </c>
      <c r="J56" s="130"/>
      <c r="K56" s="236"/>
      <c r="L56" s="234"/>
      <c r="N56" s="444" t="s">
        <v>113</v>
      </c>
      <c r="R56" s="445"/>
    </row>
    <row r="57" spans="2:19" ht="16" customHeight="1" x14ac:dyDescent="0.15">
      <c r="B57" s="443"/>
      <c r="C57" s="134" t="s">
        <v>105</v>
      </c>
      <c r="D57" s="134"/>
      <c r="E57" s="166" t="e">
        <f>+#REF!</f>
        <v>#REF!</v>
      </c>
      <c r="H57" s="134" t="s">
        <v>105</v>
      </c>
      <c r="I57" s="134" t="e">
        <f>VLOOKUP(N13,#REF!,4,0)</f>
        <v>#REF!</v>
      </c>
      <c r="J57" s="132"/>
      <c r="K57" s="236"/>
      <c r="L57" s="234"/>
      <c r="N57" s="444"/>
      <c r="R57" s="446"/>
    </row>
    <row r="58" spans="2:19" ht="8.25" customHeight="1" x14ac:dyDescent="0.15">
      <c r="B58" s="443"/>
      <c r="C58" s="134"/>
      <c r="D58" s="134"/>
      <c r="E58" s="134"/>
      <c r="H58" s="134"/>
      <c r="I58" s="134"/>
      <c r="J58" s="130"/>
      <c r="K58" s="236"/>
      <c r="L58" s="234"/>
      <c r="N58" s="444"/>
      <c r="R58" s="445"/>
    </row>
    <row r="59" spans="2:19" x14ac:dyDescent="0.15">
      <c r="B59" s="443"/>
      <c r="C59" s="134" t="s">
        <v>108</v>
      </c>
      <c r="D59" s="134"/>
      <c r="E59" s="447"/>
      <c r="F59" s="447"/>
      <c r="H59" s="134" t="s">
        <v>108</v>
      </c>
      <c r="I59" s="447"/>
      <c r="J59" s="439"/>
      <c r="K59" s="439"/>
      <c r="L59" s="448"/>
      <c r="N59" s="444" t="s">
        <v>114</v>
      </c>
      <c r="O59" s="438"/>
      <c r="P59" s="438"/>
      <c r="Q59" s="438"/>
      <c r="R59" s="445"/>
    </row>
    <row r="60" spans="2:19" x14ac:dyDescent="0.15">
      <c r="B60" s="449"/>
      <c r="C60" s="134"/>
      <c r="D60" s="134"/>
      <c r="E60" s="134"/>
      <c r="F60" s="134"/>
      <c r="G60" s="134"/>
      <c r="H60" s="134"/>
      <c r="I60" s="139"/>
      <c r="N60" s="236"/>
      <c r="O60" s="234"/>
      <c r="R60" s="445"/>
    </row>
    <row r="61" spans="2:19" ht="15" customHeight="1" x14ac:dyDescent="0.15">
      <c r="B61" s="415"/>
      <c r="M61" s="191"/>
      <c r="N61" s="191" t="s">
        <v>115</v>
      </c>
      <c r="P61" s="191"/>
      <c r="R61" s="419"/>
    </row>
    <row r="62" spans="2:19" x14ac:dyDescent="0.15">
      <c r="B62" s="443"/>
      <c r="C62" s="138"/>
      <c r="D62" s="138"/>
      <c r="E62" s="138"/>
      <c r="F62" s="138"/>
      <c r="G62" s="138"/>
      <c r="H62" s="138"/>
      <c r="I62" s="139"/>
      <c r="O62" s="236"/>
      <c r="P62" s="234"/>
      <c r="R62" s="419"/>
    </row>
    <row r="63" spans="2:19" ht="29.25" customHeight="1" x14ac:dyDescent="0.15">
      <c r="B63" s="450"/>
      <c r="C63" s="451"/>
      <c r="D63" s="451"/>
      <c r="E63" s="451"/>
      <c r="F63" s="451"/>
      <c r="G63" s="451"/>
      <c r="H63" s="451"/>
      <c r="I63" s="452"/>
      <c r="J63" s="453"/>
      <c r="K63" s="454"/>
      <c r="L63" s="455"/>
      <c r="M63" s="455"/>
      <c r="N63" s="455"/>
      <c r="O63" s="453"/>
      <c r="P63" s="454"/>
      <c r="Q63" s="455"/>
      <c r="R63" s="456"/>
    </row>
    <row r="64" spans="2:19" x14ac:dyDescent="0.15">
      <c r="I64" s="234"/>
    </row>
    <row r="65" spans="2:18" x14ac:dyDescent="0.15">
      <c r="I65" s="234"/>
    </row>
    <row r="66" spans="2:18" x14ac:dyDescent="0.15">
      <c r="B66" s="236"/>
      <c r="C66" s="236"/>
      <c r="D66" s="236"/>
      <c r="E66" s="236"/>
      <c r="F66" s="236"/>
      <c r="G66" s="236"/>
      <c r="H66" s="236"/>
      <c r="I66" s="234"/>
      <c r="J66" s="235"/>
      <c r="K66" s="235"/>
      <c r="L66" s="191"/>
      <c r="M66" s="191"/>
      <c r="N66" s="236"/>
    </row>
    <row r="67" spans="2:18" x14ac:dyDescent="0.15">
      <c r="B67" s="236"/>
      <c r="C67" s="236"/>
      <c r="D67" s="236"/>
      <c r="E67" s="236"/>
      <c r="F67" s="236"/>
      <c r="G67" s="236"/>
      <c r="H67" s="236"/>
      <c r="I67" s="234"/>
      <c r="J67" s="235"/>
      <c r="K67" s="235"/>
      <c r="L67" s="191"/>
      <c r="M67" s="191"/>
      <c r="N67" s="236"/>
      <c r="O67" s="236"/>
      <c r="P67" s="236"/>
      <c r="Q67" s="236"/>
      <c r="R67" s="236"/>
    </row>
    <row r="68" spans="2:18" x14ac:dyDescent="0.15">
      <c r="B68" s="236"/>
      <c r="C68" s="236"/>
      <c r="D68" s="236"/>
      <c r="E68" s="236"/>
      <c r="F68" s="236"/>
      <c r="G68" s="236"/>
      <c r="H68" s="236"/>
      <c r="J68" s="234"/>
      <c r="K68" s="235"/>
      <c r="N68" s="191"/>
      <c r="O68" s="191"/>
      <c r="P68" s="191"/>
      <c r="Q68" s="191"/>
      <c r="R68" s="236"/>
    </row>
    <row r="69" spans="2:18" x14ac:dyDescent="0.15">
      <c r="B69" s="236"/>
      <c r="C69" s="236"/>
      <c r="D69" s="236"/>
      <c r="E69" s="236"/>
      <c r="F69" s="236"/>
      <c r="G69" s="236"/>
      <c r="H69" s="236"/>
      <c r="J69" s="234"/>
      <c r="K69" s="235"/>
      <c r="N69" s="191"/>
      <c r="O69" s="191"/>
      <c r="P69" s="191"/>
      <c r="Q69" s="191"/>
      <c r="R69" s="236"/>
    </row>
    <row r="70" spans="2:18" x14ac:dyDescent="0.15">
      <c r="B70" s="236"/>
      <c r="C70" s="236"/>
      <c r="D70" s="236"/>
      <c r="E70" s="236"/>
      <c r="F70" s="236"/>
      <c r="G70" s="236"/>
      <c r="H70" s="236"/>
      <c r="J70" s="234"/>
      <c r="K70" s="235"/>
      <c r="N70" s="191"/>
      <c r="O70" s="191"/>
      <c r="P70" s="191"/>
      <c r="Q70" s="191"/>
      <c r="R70" s="236"/>
    </row>
    <row r="71" spans="2:18" x14ac:dyDescent="0.15">
      <c r="B71" s="236"/>
      <c r="C71" s="236"/>
      <c r="D71" s="236"/>
      <c r="E71" s="236"/>
      <c r="F71" s="236"/>
      <c r="G71" s="236"/>
      <c r="H71" s="236"/>
      <c r="J71" s="234"/>
      <c r="K71" s="235"/>
      <c r="N71" s="191"/>
      <c r="O71" s="191"/>
      <c r="P71" s="191"/>
      <c r="Q71" s="191"/>
      <c r="R71" s="236"/>
    </row>
    <row r="72" spans="2:18" x14ac:dyDescent="0.15">
      <c r="B72" s="236"/>
      <c r="C72" s="236"/>
      <c r="D72" s="236"/>
      <c r="E72" s="236"/>
      <c r="F72" s="236"/>
      <c r="G72" s="236"/>
      <c r="H72" s="236"/>
      <c r="J72" s="234"/>
      <c r="K72" s="235"/>
      <c r="N72" s="191"/>
      <c r="O72" s="191"/>
      <c r="P72" s="191"/>
      <c r="Q72" s="191"/>
      <c r="R72" s="236"/>
    </row>
    <row r="73" spans="2:18" x14ac:dyDescent="0.15">
      <c r="B73" s="236"/>
      <c r="C73" s="236"/>
      <c r="D73" s="236"/>
      <c r="E73" s="236"/>
      <c r="F73" s="236"/>
      <c r="G73" s="236"/>
      <c r="H73" s="236"/>
    </row>
  </sheetData>
  <mergeCells count="30">
    <mergeCell ref="C33:D33"/>
    <mergeCell ref="E33:K33"/>
    <mergeCell ref="O33:P33"/>
    <mergeCell ref="N4:Q4"/>
    <mergeCell ref="P7:Q7"/>
    <mergeCell ref="D10:L10"/>
    <mergeCell ref="K11:L11"/>
    <mergeCell ref="N13:P14"/>
    <mergeCell ref="D17:Q17"/>
    <mergeCell ref="D18:P18"/>
    <mergeCell ref="F24:H24"/>
    <mergeCell ref="O27:P29"/>
    <mergeCell ref="C32:D32"/>
    <mergeCell ref="O32:P32"/>
    <mergeCell ref="L34:N34"/>
    <mergeCell ref="O34:P34"/>
    <mergeCell ref="L35:N35"/>
    <mergeCell ref="O35:P35"/>
    <mergeCell ref="B36:J36"/>
    <mergeCell ref="L36:N36"/>
    <mergeCell ref="O36:P36"/>
    <mergeCell ref="B42:D42"/>
    <mergeCell ref="E42:G42"/>
    <mergeCell ref="B43:R43"/>
    <mergeCell ref="B37:J37"/>
    <mergeCell ref="B39:D39"/>
    <mergeCell ref="E39:G39"/>
    <mergeCell ref="B40:D40"/>
    <mergeCell ref="E40:G40"/>
    <mergeCell ref="B41:D41"/>
  </mergeCells>
  <dataValidations count="1">
    <dataValidation type="list" allowBlank="1" showInputMessage="1" showErrorMessage="1" sqref="P31">
      <formula1>#REF!</formula1>
    </dataValidation>
  </dataValidations>
  <printOptions horizontalCentered="1"/>
  <pageMargins left="0.19685039370078741" right="0.19685039370078741" top="0.35433070866141742" bottom="0.15748031496062989" header="0.31496062992125978" footer="0.31496062992125978"/>
  <pageSetup scale="52"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
  <sheetViews>
    <sheetView workbookViewId="0">
      <selection activeCell="G32" sqref="G32"/>
    </sheetView>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pageSetUpPr fitToPage="1"/>
  </sheetPr>
  <dimension ref="B2:AC84"/>
  <sheetViews>
    <sheetView showGridLines="0" view="pageBreakPreview" zoomScaleSheetLayoutView="100" workbookViewId="0">
      <selection activeCell="A43" sqref="A43"/>
    </sheetView>
  </sheetViews>
  <sheetFormatPr baseColWidth="10" defaultRowHeight="13" x14ac:dyDescent="0.15"/>
  <cols>
    <col min="1" max="1" width="3.33203125" style="236" customWidth="1"/>
    <col min="2" max="2" width="8.83203125" style="232" customWidth="1"/>
    <col min="3" max="3" width="3.5" style="232" customWidth="1"/>
    <col min="4" max="4" width="18" style="232" customWidth="1"/>
    <col min="5" max="5" width="19.1640625" style="232" customWidth="1"/>
    <col min="6" max="6" width="8.1640625" style="232" customWidth="1"/>
    <col min="7" max="7" width="12.33203125" style="232" customWidth="1"/>
    <col min="8" max="8" width="12" style="232" customWidth="1"/>
    <col min="9" max="9" width="12.1640625" style="236" customWidth="1"/>
    <col min="10" max="10" width="8.1640625" style="236" customWidth="1"/>
    <col min="11" max="11" width="8.5" style="234" customWidth="1"/>
    <col min="12" max="12" width="22.83203125" style="235" bestFit="1" customWidth="1"/>
    <col min="13" max="13" width="15.33203125" style="235" customWidth="1"/>
    <col min="14" max="14" width="16.6640625" style="235" customWidth="1"/>
    <col min="15" max="15" width="12.83203125" style="235" bestFit="1" customWidth="1"/>
    <col min="16" max="16" width="15.5" style="235" customWidth="1"/>
    <col min="17" max="17" width="4.5" style="235" customWidth="1"/>
    <col min="18" max="18" width="2.83203125" style="191" customWidth="1"/>
    <col min="19" max="19" width="3" style="236" customWidth="1"/>
    <col min="20" max="20" width="10.83203125" style="236" customWidth="1"/>
    <col min="21" max="21" width="11.5" style="236" customWidth="1"/>
    <col min="22" max="22" width="10.83203125" style="236" customWidth="1"/>
    <col min="23" max="23" width="11.5" style="236" customWidth="1"/>
    <col min="24" max="26" width="10.83203125" style="236" customWidth="1"/>
    <col min="27" max="33" width="0" style="236" hidden="1" customWidth="1"/>
    <col min="34" max="258" width="10.83203125" style="236" customWidth="1"/>
    <col min="259" max="259" width="7.5" style="236" customWidth="1"/>
    <col min="260" max="260" width="2.5" style="236" customWidth="1"/>
    <col min="261" max="261" width="15.1640625" style="236" customWidth="1"/>
    <col min="262" max="262" width="26" style="236" customWidth="1"/>
    <col min="263" max="263" width="10.5" style="236" customWidth="1"/>
    <col min="264" max="264" width="3.1640625" style="236" customWidth="1"/>
    <col min="265" max="265" width="9.5" style="236" customWidth="1"/>
    <col min="266" max="266" width="8.1640625" style="236" customWidth="1"/>
    <col min="267" max="267" width="12.1640625" style="236" customWidth="1"/>
    <col min="268" max="268" width="13.33203125" style="236" customWidth="1"/>
    <col min="269" max="269" width="15.33203125" style="236" customWidth="1"/>
    <col min="270" max="270" width="16.1640625" style="236" customWidth="1"/>
    <col min="271" max="271" width="11.5" style="236" customWidth="1"/>
    <col min="272" max="272" width="11.33203125" style="236" customWidth="1"/>
    <col min="273" max="273" width="11.6640625" style="236" customWidth="1"/>
    <col min="274" max="274" width="4.83203125" style="236" customWidth="1"/>
    <col min="275" max="275" width="11.5" style="236" customWidth="1"/>
    <col min="276" max="514" width="10.83203125" style="236" customWidth="1"/>
    <col min="515" max="515" width="7.5" style="236" customWidth="1"/>
    <col min="516" max="516" width="2.5" style="236" customWidth="1"/>
    <col min="517" max="517" width="15.1640625" style="236" customWidth="1"/>
    <col min="518" max="518" width="26" style="236" customWidth="1"/>
    <col min="519" max="519" width="10.5" style="236" customWidth="1"/>
    <col min="520" max="520" width="3.1640625" style="236" customWidth="1"/>
    <col min="521" max="521" width="9.5" style="236" customWidth="1"/>
    <col min="522" max="522" width="8.1640625" style="236" customWidth="1"/>
    <col min="523" max="523" width="12.1640625" style="236" customWidth="1"/>
    <col min="524" max="524" width="13.33203125" style="236" customWidth="1"/>
    <col min="525" max="525" width="15.33203125" style="236" customWidth="1"/>
    <col min="526" max="526" width="16.1640625" style="236" customWidth="1"/>
    <col min="527" max="527" width="11.5" style="236" customWidth="1"/>
    <col min="528" max="528" width="11.33203125" style="236" customWidth="1"/>
    <col min="529" max="529" width="11.6640625" style="236" customWidth="1"/>
    <col min="530" max="530" width="4.83203125" style="236" customWidth="1"/>
    <col min="531" max="531" width="11.5" style="236" customWidth="1"/>
    <col min="532" max="770" width="10.83203125" style="236" customWidth="1"/>
    <col min="771" max="771" width="7.5" style="236" customWidth="1"/>
    <col min="772" max="772" width="2.5" style="236" customWidth="1"/>
    <col min="773" max="773" width="15.1640625" style="236" customWidth="1"/>
    <col min="774" max="774" width="26" style="236" customWidth="1"/>
    <col min="775" max="775" width="10.5" style="236" customWidth="1"/>
    <col min="776" max="776" width="3.1640625" style="236" customWidth="1"/>
    <col min="777" max="777" width="9.5" style="236" customWidth="1"/>
    <col min="778" max="778" width="8.1640625" style="236" customWidth="1"/>
    <col min="779" max="779" width="12.1640625" style="236" customWidth="1"/>
    <col min="780" max="780" width="13.33203125" style="236" customWidth="1"/>
    <col min="781" max="781" width="15.33203125" style="236" customWidth="1"/>
    <col min="782" max="782" width="16.1640625" style="236" customWidth="1"/>
    <col min="783" max="783" width="11.5" style="236" customWidth="1"/>
    <col min="784" max="784" width="11.33203125" style="236" customWidth="1"/>
    <col min="785" max="785" width="11.6640625" style="236" customWidth="1"/>
    <col min="786" max="786" width="4.83203125" style="236" customWidth="1"/>
    <col min="787" max="787" width="11.5" style="236" customWidth="1"/>
    <col min="788" max="1026" width="10.83203125" style="236" customWidth="1"/>
    <col min="1027" max="1027" width="7.5" style="236" customWidth="1"/>
    <col min="1028" max="1028" width="2.5" style="236" customWidth="1"/>
    <col min="1029" max="1029" width="15.1640625" style="236" customWidth="1"/>
    <col min="1030" max="1030" width="26" style="236" customWidth="1"/>
    <col min="1031" max="1031" width="10.5" style="236" customWidth="1"/>
    <col min="1032" max="1032" width="3.1640625" style="236" customWidth="1"/>
    <col min="1033" max="1033" width="9.5" style="236" customWidth="1"/>
    <col min="1034" max="1034" width="8.1640625" style="236" customWidth="1"/>
    <col min="1035" max="1035" width="12.1640625" style="236" customWidth="1"/>
    <col min="1036" max="1036" width="13.33203125" style="236" customWidth="1"/>
    <col min="1037" max="1037" width="15.33203125" style="236" customWidth="1"/>
    <col min="1038" max="1038" width="16.1640625" style="236" customWidth="1"/>
    <col min="1039" max="1039" width="11.5" style="236" customWidth="1"/>
    <col min="1040" max="1040" width="11.33203125" style="236" customWidth="1"/>
    <col min="1041" max="1041" width="11.6640625" style="236" customWidth="1"/>
    <col min="1042" max="1042" width="4.83203125" style="236" customWidth="1"/>
    <col min="1043" max="1043" width="11.5" style="236" customWidth="1"/>
    <col min="1044" max="1282" width="10.83203125" style="236" customWidth="1"/>
    <col min="1283" max="1283" width="7.5" style="236" customWidth="1"/>
    <col min="1284" max="1284" width="2.5" style="236" customWidth="1"/>
    <col min="1285" max="1285" width="15.1640625" style="236" customWidth="1"/>
    <col min="1286" max="1286" width="26" style="236" customWidth="1"/>
    <col min="1287" max="1287" width="10.5" style="236" customWidth="1"/>
    <col min="1288" max="1288" width="3.1640625" style="236" customWidth="1"/>
    <col min="1289" max="1289" width="9.5" style="236" customWidth="1"/>
    <col min="1290" max="1290" width="8.1640625" style="236" customWidth="1"/>
    <col min="1291" max="1291" width="12.1640625" style="236" customWidth="1"/>
    <col min="1292" max="1292" width="13.33203125" style="236" customWidth="1"/>
    <col min="1293" max="1293" width="15.33203125" style="236" customWidth="1"/>
    <col min="1294" max="1294" width="16.1640625" style="236" customWidth="1"/>
    <col min="1295" max="1295" width="11.5" style="236" customWidth="1"/>
    <col min="1296" max="1296" width="11.33203125" style="236" customWidth="1"/>
    <col min="1297" max="1297" width="11.6640625" style="236" customWidth="1"/>
    <col min="1298" max="1298" width="4.83203125" style="236" customWidth="1"/>
    <col min="1299" max="1299" width="11.5" style="236" customWidth="1"/>
    <col min="1300" max="1538" width="10.83203125" style="236" customWidth="1"/>
    <col min="1539" max="1539" width="7.5" style="236" customWidth="1"/>
    <col min="1540" max="1540" width="2.5" style="236" customWidth="1"/>
    <col min="1541" max="1541" width="15.1640625" style="236" customWidth="1"/>
    <col min="1542" max="1542" width="26" style="236" customWidth="1"/>
    <col min="1543" max="1543" width="10.5" style="236" customWidth="1"/>
    <col min="1544" max="1544" width="3.1640625" style="236" customWidth="1"/>
    <col min="1545" max="1545" width="9.5" style="236" customWidth="1"/>
    <col min="1546" max="1546" width="8.1640625" style="236" customWidth="1"/>
    <col min="1547" max="1547" width="12.1640625" style="236" customWidth="1"/>
    <col min="1548" max="1548" width="13.33203125" style="236" customWidth="1"/>
    <col min="1549" max="1549" width="15.33203125" style="236" customWidth="1"/>
    <col min="1550" max="1550" width="16.1640625" style="236" customWidth="1"/>
    <col min="1551" max="1551" width="11.5" style="236" customWidth="1"/>
    <col min="1552" max="1552" width="11.33203125" style="236" customWidth="1"/>
    <col min="1553" max="1553" width="11.6640625" style="236" customWidth="1"/>
    <col min="1554" max="1554" width="4.83203125" style="236" customWidth="1"/>
    <col min="1555" max="1555" width="11.5" style="236" customWidth="1"/>
    <col min="1556" max="1794" width="10.83203125" style="236" customWidth="1"/>
    <col min="1795" max="1795" width="7.5" style="236" customWidth="1"/>
    <col min="1796" max="1796" width="2.5" style="236" customWidth="1"/>
    <col min="1797" max="1797" width="15.1640625" style="236" customWidth="1"/>
    <col min="1798" max="1798" width="26" style="236" customWidth="1"/>
    <col min="1799" max="1799" width="10.5" style="236" customWidth="1"/>
    <col min="1800" max="1800" width="3.1640625" style="236" customWidth="1"/>
    <col min="1801" max="1801" width="9.5" style="236" customWidth="1"/>
    <col min="1802" max="1802" width="8.1640625" style="236" customWidth="1"/>
    <col min="1803" max="1803" width="12.1640625" style="236" customWidth="1"/>
    <col min="1804" max="1804" width="13.33203125" style="236" customWidth="1"/>
    <col min="1805" max="1805" width="15.33203125" style="236" customWidth="1"/>
    <col min="1806" max="1806" width="16.1640625" style="236" customWidth="1"/>
    <col min="1807" max="1807" width="11.5" style="236" customWidth="1"/>
    <col min="1808" max="1808" width="11.33203125" style="236" customWidth="1"/>
    <col min="1809" max="1809" width="11.6640625" style="236" customWidth="1"/>
    <col min="1810" max="1810" width="4.83203125" style="236" customWidth="1"/>
    <col min="1811" max="1811" width="11.5" style="236" customWidth="1"/>
    <col min="1812" max="2050" width="10.83203125" style="236" customWidth="1"/>
    <col min="2051" max="2051" width="7.5" style="236" customWidth="1"/>
    <col min="2052" max="2052" width="2.5" style="236" customWidth="1"/>
    <col min="2053" max="2053" width="15.1640625" style="236" customWidth="1"/>
    <col min="2054" max="2054" width="26" style="236" customWidth="1"/>
    <col min="2055" max="2055" width="10.5" style="236" customWidth="1"/>
    <col min="2056" max="2056" width="3.1640625" style="236" customWidth="1"/>
    <col min="2057" max="2057" width="9.5" style="236" customWidth="1"/>
    <col min="2058" max="2058" width="8.1640625" style="236" customWidth="1"/>
    <col min="2059" max="2059" width="12.1640625" style="236" customWidth="1"/>
    <col min="2060" max="2060" width="13.33203125" style="236" customWidth="1"/>
    <col min="2061" max="2061" width="15.33203125" style="236" customWidth="1"/>
    <col min="2062" max="2062" width="16.1640625" style="236" customWidth="1"/>
    <col min="2063" max="2063" width="11.5" style="236" customWidth="1"/>
    <col min="2064" max="2064" width="11.33203125" style="236" customWidth="1"/>
    <col min="2065" max="2065" width="11.6640625" style="236" customWidth="1"/>
    <col min="2066" max="2066" width="4.83203125" style="236" customWidth="1"/>
    <col min="2067" max="2067" width="11.5" style="236" customWidth="1"/>
    <col min="2068" max="2306" width="10.83203125" style="236" customWidth="1"/>
    <col min="2307" max="2307" width="7.5" style="236" customWidth="1"/>
    <col min="2308" max="2308" width="2.5" style="236" customWidth="1"/>
    <col min="2309" max="2309" width="15.1640625" style="236" customWidth="1"/>
    <col min="2310" max="2310" width="26" style="236" customWidth="1"/>
    <col min="2311" max="2311" width="10.5" style="236" customWidth="1"/>
    <col min="2312" max="2312" width="3.1640625" style="236" customWidth="1"/>
    <col min="2313" max="2313" width="9.5" style="236" customWidth="1"/>
    <col min="2314" max="2314" width="8.1640625" style="236" customWidth="1"/>
    <col min="2315" max="2315" width="12.1640625" style="236" customWidth="1"/>
    <col min="2316" max="2316" width="13.33203125" style="236" customWidth="1"/>
    <col min="2317" max="2317" width="15.33203125" style="236" customWidth="1"/>
    <col min="2318" max="2318" width="16.1640625" style="236" customWidth="1"/>
    <col min="2319" max="2319" width="11.5" style="236" customWidth="1"/>
    <col min="2320" max="2320" width="11.33203125" style="236" customWidth="1"/>
    <col min="2321" max="2321" width="11.6640625" style="236" customWidth="1"/>
    <col min="2322" max="2322" width="4.83203125" style="236" customWidth="1"/>
    <col min="2323" max="2323" width="11.5" style="236" customWidth="1"/>
    <col min="2324" max="2562" width="10.83203125" style="236" customWidth="1"/>
    <col min="2563" max="2563" width="7.5" style="236" customWidth="1"/>
    <col min="2564" max="2564" width="2.5" style="236" customWidth="1"/>
    <col min="2565" max="2565" width="15.1640625" style="236" customWidth="1"/>
    <col min="2566" max="2566" width="26" style="236" customWidth="1"/>
    <col min="2567" max="2567" width="10.5" style="236" customWidth="1"/>
    <col min="2568" max="2568" width="3.1640625" style="236" customWidth="1"/>
    <col min="2569" max="2569" width="9.5" style="236" customWidth="1"/>
    <col min="2570" max="2570" width="8.1640625" style="236" customWidth="1"/>
    <col min="2571" max="2571" width="12.1640625" style="236" customWidth="1"/>
    <col min="2572" max="2572" width="13.33203125" style="236" customWidth="1"/>
    <col min="2573" max="2573" width="15.33203125" style="236" customWidth="1"/>
    <col min="2574" max="2574" width="16.1640625" style="236" customWidth="1"/>
    <col min="2575" max="2575" width="11.5" style="236" customWidth="1"/>
    <col min="2576" max="2576" width="11.33203125" style="236" customWidth="1"/>
    <col min="2577" max="2577" width="11.6640625" style="236" customWidth="1"/>
    <col min="2578" max="2578" width="4.83203125" style="236" customWidth="1"/>
    <col min="2579" max="2579" width="11.5" style="236" customWidth="1"/>
    <col min="2580" max="2818" width="10.83203125" style="236" customWidth="1"/>
    <col min="2819" max="2819" width="7.5" style="236" customWidth="1"/>
    <col min="2820" max="2820" width="2.5" style="236" customWidth="1"/>
    <col min="2821" max="2821" width="15.1640625" style="236" customWidth="1"/>
    <col min="2822" max="2822" width="26" style="236" customWidth="1"/>
    <col min="2823" max="2823" width="10.5" style="236" customWidth="1"/>
    <col min="2824" max="2824" width="3.1640625" style="236" customWidth="1"/>
    <col min="2825" max="2825" width="9.5" style="236" customWidth="1"/>
    <col min="2826" max="2826" width="8.1640625" style="236" customWidth="1"/>
    <col min="2827" max="2827" width="12.1640625" style="236" customWidth="1"/>
    <col min="2828" max="2828" width="13.33203125" style="236" customWidth="1"/>
    <col min="2829" max="2829" width="15.33203125" style="236" customWidth="1"/>
    <col min="2830" max="2830" width="16.1640625" style="236" customWidth="1"/>
    <col min="2831" max="2831" width="11.5" style="236" customWidth="1"/>
    <col min="2832" max="2832" width="11.33203125" style="236" customWidth="1"/>
    <col min="2833" max="2833" width="11.6640625" style="236" customWidth="1"/>
    <col min="2834" max="2834" width="4.83203125" style="236" customWidth="1"/>
    <col min="2835" max="2835" width="11.5" style="236" customWidth="1"/>
    <col min="2836" max="3074" width="10.83203125" style="236" customWidth="1"/>
    <col min="3075" max="3075" width="7.5" style="236" customWidth="1"/>
    <col min="3076" max="3076" width="2.5" style="236" customWidth="1"/>
    <col min="3077" max="3077" width="15.1640625" style="236" customWidth="1"/>
    <col min="3078" max="3078" width="26" style="236" customWidth="1"/>
    <col min="3079" max="3079" width="10.5" style="236" customWidth="1"/>
    <col min="3080" max="3080" width="3.1640625" style="236" customWidth="1"/>
    <col min="3081" max="3081" width="9.5" style="236" customWidth="1"/>
    <col min="3082" max="3082" width="8.1640625" style="236" customWidth="1"/>
    <col min="3083" max="3083" width="12.1640625" style="236" customWidth="1"/>
    <col min="3084" max="3084" width="13.33203125" style="236" customWidth="1"/>
    <col min="3085" max="3085" width="15.33203125" style="236" customWidth="1"/>
    <col min="3086" max="3086" width="16.1640625" style="236" customWidth="1"/>
    <col min="3087" max="3087" width="11.5" style="236" customWidth="1"/>
    <col min="3088" max="3088" width="11.33203125" style="236" customWidth="1"/>
    <col min="3089" max="3089" width="11.6640625" style="236" customWidth="1"/>
    <col min="3090" max="3090" width="4.83203125" style="236" customWidth="1"/>
    <col min="3091" max="3091" width="11.5" style="236" customWidth="1"/>
    <col min="3092" max="3330" width="10.83203125" style="236" customWidth="1"/>
    <col min="3331" max="3331" width="7.5" style="236" customWidth="1"/>
    <col min="3332" max="3332" width="2.5" style="236" customWidth="1"/>
    <col min="3333" max="3333" width="15.1640625" style="236" customWidth="1"/>
    <col min="3334" max="3334" width="26" style="236" customWidth="1"/>
    <col min="3335" max="3335" width="10.5" style="236" customWidth="1"/>
    <col min="3336" max="3336" width="3.1640625" style="236" customWidth="1"/>
    <col min="3337" max="3337" width="9.5" style="236" customWidth="1"/>
    <col min="3338" max="3338" width="8.1640625" style="236" customWidth="1"/>
    <col min="3339" max="3339" width="12.1640625" style="236" customWidth="1"/>
    <col min="3340" max="3340" width="13.33203125" style="236" customWidth="1"/>
    <col min="3341" max="3341" width="15.33203125" style="236" customWidth="1"/>
    <col min="3342" max="3342" width="16.1640625" style="236" customWidth="1"/>
    <col min="3343" max="3343" width="11.5" style="236" customWidth="1"/>
    <col min="3344" max="3344" width="11.33203125" style="236" customWidth="1"/>
    <col min="3345" max="3345" width="11.6640625" style="236" customWidth="1"/>
    <col min="3346" max="3346" width="4.83203125" style="236" customWidth="1"/>
    <col min="3347" max="3347" width="11.5" style="236" customWidth="1"/>
    <col min="3348" max="3586" width="10.83203125" style="236" customWidth="1"/>
    <col min="3587" max="3587" width="7.5" style="236" customWidth="1"/>
    <col min="3588" max="3588" width="2.5" style="236" customWidth="1"/>
    <col min="3589" max="3589" width="15.1640625" style="236" customWidth="1"/>
    <col min="3590" max="3590" width="26" style="236" customWidth="1"/>
    <col min="3591" max="3591" width="10.5" style="236" customWidth="1"/>
    <col min="3592" max="3592" width="3.1640625" style="236" customWidth="1"/>
    <col min="3593" max="3593" width="9.5" style="236" customWidth="1"/>
    <col min="3594" max="3594" width="8.1640625" style="236" customWidth="1"/>
    <col min="3595" max="3595" width="12.1640625" style="236" customWidth="1"/>
    <col min="3596" max="3596" width="13.33203125" style="236" customWidth="1"/>
    <col min="3597" max="3597" width="15.33203125" style="236" customWidth="1"/>
    <col min="3598" max="3598" width="16.1640625" style="236" customWidth="1"/>
    <col min="3599" max="3599" width="11.5" style="236" customWidth="1"/>
    <col min="3600" max="3600" width="11.33203125" style="236" customWidth="1"/>
    <col min="3601" max="3601" width="11.6640625" style="236" customWidth="1"/>
    <col min="3602" max="3602" width="4.83203125" style="236" customWidth="1"/>
    <col min="3603" max="3603" width="11.5" style="236" customWidth="1"/>
    <col min="3604" max="3842" width="10.83203125" style="236" customWidth="1"/>
    <col min="3843" max="3843" width="7.5" style="236" customWidth="1"/>
    <col min="3844" max="3844" width="2.5" style="236" customWidth="1"/>
    <col min="3845" max="3845" width="15.1640625" style="236" customWidth="1"/>
    <col min="3846" max="3846" width="26" style="236" customWidth="1"/>
    <col min="3847" max="3847" width="10.5" style="236" customWidth="1"/>
    <col min="3848" max="3848" width="3.1640625" style="236" customWidth="1"/>
    <col min="3849" max="3849" width="9.5" style="236" customWidth="1"/>
    <col min="3850" max="3850" width="8.1640625" style="236" customWidth="1"/>
    <col min="3851" max="3851" width="12.1640625" style="236" customWidth="1"/>
    <col min="3852" max="3852" width="13.33203125" style="236" customWidth="1"/>
    <col min="3853" max="3853" width="15.33203125" style="236" customWidth="1"/>
    <col min="3854" max="3854" width="16.1640625" style="236" customWidth="1"/>
    <col min="3855" max="3855" width="11.5" style="236" customWidth="1"/>
    <col min="3856" max="3856" width="11.33203125" style="236" customWidth="1"/>
    <col min="3857" max="3857" width="11.6640625" style="236" customWidth="1"/>
    <col min="3858" max="3858" width="4.83203125" style="236" customWidth="1"/>
    <col min="3859" max="3859" width="11.5" style="236" customWidth="1"/>
    <col min="3860" max="4098" width="10.83203125" style="236" customWidth="1"/>
    <col min="4099" max="4099" width="7.5" style="236" customWidth="1"/>
    <col min="4100" max="4100" width="2.5" style="236" customWidth="1"/>
    <col min="4101" max="4101" width="15.1640625" style="236" customWidth="1"/>
    <col min="4102" max="4102" width="26" style="236" customWidth="1"/>
    <col min="4103" max="4103" width="10.5" style="236" customWidth="1"/>
    <col min="4104" max="4104" width="3.1640625" style="236" customWidth="1"/>
    <col min="4105" max="4105" width="9.5" style="236" customWidth="1"/>
    <col min="4106" max="4106" width="8.1640625" style="236" customWidth="1"/>
    <col min="4107" max="4107" width="12.1640625" style="236" customWidth="1"/>
    <col min="4108" max="4108" width="13.33203125" style="236" customWidth="1"/>
    <col min="4109" max="4109" width="15.33203125" style="236" customWidth="1"/>
    <col min="4110" max="4110" width="16.1640625" style="236" customWidth="1"/>
    <col min="4111" max="4111" width="11.5" style="236" customWidth="1"/>
    <col min="4112" max="4112" width="11.33203125" style="236" customWidth="1"/>
    <col min="4113" max="4113" width="11.6640625" style="236" customWidth="1"/>
    <col min="4114" max="4114" width="4.83203125" style="236" customWidth="1"/>
    <col min="4115" max="4115" width="11.5" style="236" customWidth="1"/>
    <col min="4116" max="4354" width="10.83203125" style="236" customWidth="1"/>
    <col min="4355" max="4355" width="7.5" style="236" customWidth="1"/>
    <col min="4356" max="4356" width="2.5" style="236" customWidth="1"/>
    <col min="4357" max="4357" width="15.1640625" style="236" customWidth="1"/>
    <col min="4358" max="4358" width="26" style="236" customWidth="1"/>
    <col min="4359" max="4359" width="10.5" style="236" customWidth="1"/>
    <col min="4360" max="4360" width="3.1640625" style="236" customWidth="1"/>
    <col min="4361" max="4361" width="9.5" style="236" customWidth="1"/>
    <col min="4362" max="4362" width="8.1640625" style="236" customWidth="1"/>
    <col min="4363" max="4363" width="12.1640625" style="236" customWidth="1"/>
    <col min="4364" max="4364" width="13.33203125" style="236" customWidth="1"/>
    <col min="4365" max="4365" width="15.33203125" style="236" customWidth="1"/>
    <col min="4366" max="4366" width="16.1640625" style="236" customWidth="1"/>
    <col min="4367" max="4367" width="11.5" style="236" customWidth="1"/>
    <col min="4368" max="4368" width="11.33203125" style="236" customWidth="1"/>
    <col min="4369" max="4369" width="11.6640625" style="236" customWidth="1"/>
    <col min="4370" max="4370" width="4.83203125" style="236" customWidth="1"/>
    <col min="4371" max="4371" width="11.5" style="236" customWidth="1"/>
    <col min="4372" max="4610" width="10.83203125" style="236" customWidth="1"/>
    <col min="4611" max="4611" width="7.5" style="236" customWidth="1"/>
    <col min="4612" max="4612" width="2.5" style="236" customWidth="1"/>
    <col min="4613" max="4613" width="15.1640625" style="236" customWidth="1"/>
    <col min="4614" max="4614" width="26" style="236" customWidth="1"/>
    <col min="4615" max="4615" width="10.5" style="236" customWidth="1"/>
    <col min="4616" max="4616" width="3.1640625" style="236" customWidth="1"/>
    <col min="4617" max="4617" width="9.5" style="236" customWidth="1"/>
    <col min="4618" max="4618" width="8.1640625" style="236" customWidth="1"/>
    <col min="4619" max="4619" width="12.1640625" style="236" customWidth="1"/>
    <col min="4620" max="4620" width="13.33203125" style="236" customWidth="1"/>
    <col min="4621" max="4621" width="15.33203125" style="236" customWidth="1"/>
    <col min="4622" max="4622" width="16.1640625" style="236" customWidth="1"/>
    <col min="4623" max="4623" width="11.5" style="236" customWidth="1"/>
    <col min="4624" max="4624" width="11.33203125" style="236" customWidth="1"/>
    <col min="4625" max="4625" width="11.6640625" style="236" customWidth="1"/>
    <col min="4626" max="4626" width="4.83203125" style="236" customWidth="1"/>
    <col min="4627" max="4627" width="11.5" style="236" customWidth="1"/>
    <col min="4628" max="4866" width="10.83203125" style="236" customWidth="1"/>
    <col min="4867" max="4867" width="7.5" style="236" customWidth="1"/>
    <col min="4868" max="4868" width="2.5" style="236" customWidth="1"/>
    <col min="4869" max="4869" width="15.1640625" style="236" customWidth="1"/>
    <col min="4870" max="4870" width="26" style="236" customWidth="1"/>
    <col min="4871" max="4871" width="10.5" style="236" customWidth="1"/>
    <col min="4872" max="4872" width="3.1640625" style="236" customWidth="1"/>
    <col min="4873" max="4873" width="9.5" style="236" customWidth="1"/>
    <col min="4874" max="4874" width="8.1640625" style="236" customWidth="1"/>
    <col min="4875" max="4875" width="12.1640625" style="236" customWidth="1"/>
    <col min="4876" max="4876" width="13.33203125" style="236" customWidth="1"/>
    <col min="4877" max="4877" width="15.33203125" style="236" customWidth="1"/>
    <col min="4878" max="4878" width="16.1640625" style="236" customWidth="1"/>
    <col min="4879" max="4879" width="11.5" style="236" customWidth="1"/>
    <col min="4880" max="4880" width="11.33203125" style="236" customWidth="1"/>
    <col min="4881" max="4881" width="11.6640625" style="236" customWidth="1"/>
    <col min="4882" max="4882" width="4.83203125" style="236" customWidth="1"/>
    <col min="4883" max="4883" width="11.5" style="236" customWidth="1"/>
    <col min="4884" max="5122" width="10.83203125" style="236" customWidth="1"/>
    <col min="5123" max="5123" width="7.5" style="236" customWidth="1"/>
    <col min="5124" max="5124" width="2.5" style="236" customWidth="1"/>
    <col min="5125" max="5125" width="15.1640625" style="236" customWidth="1"/>
    <col min="5126" max="5126" width="26" style="236" customWidth="1"/>
    <col min="5127" max="5127" width="10.5" style="236" customWidth="1"/>
    <col min="5128" max="5128" width="3.1640625" style="236" customWidth="1"/>
    <col min="5129" max="5129" width="9.5" style="236" customWidth="1"/>
    <col min="5130" max="5130" width="8.1640625" style="236" customWidth="1"/>
    <col min="5131" max="5131" width="12.1640625" style="236" customWidth="1"/>
    <col min="5132" max="5132" width="13.33203125" style="236" customWidth="1"/>
    <col min="5133" max="5133" width="15.33203125" style="236" customWidth="1"/>
    <col min="5134" max="5134" width="16.1640625" style="236" customWidth="1"/>
    <col min="5135" max="5135" width="11.5" style="236" customWidth="1"/>
    <col min="5136" max="5136" width="11.33203125" style="236" customWidth="1"/>
    <col min="5137" max="5137" width="11.6640625" style="236" customWidth="1"/>
    <col min="5138" max="5138" width="4.83203125" style="236" customWidth="1"/>
    <col min="5139" max="5139" width="11.5" style="236" customWidth="1"/>
    <col min="5140" max="5378" width="10.83203125" style="236" customWidth="1"/>
    <col min="5379" max="5379" width="7.5" style="236" customWidth="1"/>
    <col min="5380" max="5380" width="2.5" style="236" customWidth="1"/>
    <col min="5381" max="5381" width="15.1640625" style="236" customWidth="1"/>
    <col min="5382" max="5382" width="26" style="236" customWidth="1"/>
    <col min="5383" max="5383" width="10.5" style="236" customWidth="1"/>
    <col min="5384" max="5384" width="3.1640625" style="236" customWidth="1"/>
    <col min="5385" max="5385" width="9.5" style="236" customWidth="1"/>
    <col min="5386" max="5386" width="8.1640625" style="236" customWidth="1"/>
    <col min="5387" max="5387" width="12.1640625" style="236" customWidth="1"/>
    <col min="5388" max="5388" width="13.33203125" style="236" customWidth="1"/>
    <col min="5389" max="5389" width="15.33203125" style="236" customWidth="1"/>
    <col min="5390" max="5390" width="16.1640625" style="236" customWidth="1"/>
    <col min="5391" max="5391" width="11.5" style="236" customWidth="1"/>
    <col min="5392" max="5392" width="11.33203125" style="236" customWidth="1"/>
    <col min="5393" max="5393" width="11.6640625" style="236" customWidth="1"/>
    <col min="5394" max="5394" width="4.83203125" style="236" customWidth="1"/>
    <col min="5395" max="5395" width="11.5" style="236" customWidth="1"/>
    <col min="5396" max="5634" width="10.83203125" style="236" customWidth="1"/>
    <col min="5635" max="5635" width="7.5" style="236" customWidth="1"/>
    <col min="5636" max="5636" width="2.5" style="236" customWidth="1"/>
    <col min="5637" max="5637" width="15.1640625" style="236" customWidth="1"/>
    <col min="5638" max="5638" width="26" style="236" customWidth="1"/>
    <col min="5639" max="5639" width="10.5" style="236" customWidth="1"/>
    <col min="5640" max="5640" width="3.1640625" style="236" customWidth="1"/>
    <col min="5641" max="5641" width="9.5" style="236" customWidth="1"/>
    <col min="5642" max="5642" width="8.1640625" style="236" customWidth="1"/>
    <col min="5643" max="5643" width="12.1640625" style="236" customWidth="1"/>
    <col min="5644" max="5644" width="13.33203125" style="236" customWidth="1"/>
    <col min="5645" max="5645" width="15.33203125" style="236" customWidth="1"/>
    <col min="5646" max="5646" width="16.1640625" style="236" customWidth="1"/>
    <col min="5647" max="5647" width="11.5" style="236" customWidth="1"/>
    <col min="5648" max="5648" width="11.33203125" style="236" customWidth="1"/>
    <col min="5649" max="5649" width="11.6640625" style="236" customWidth="1"/>
    <col min="5650" max="5650" width="4.83203125" style="236" customWidth="1"/>
    <col min="5651" max="5651" width="11.5" style="236" customWidth="1"/>
    <col min="5652" max="5890" width="10.83203125" style="236" customWidth="1"/>
    <col min="5891" max="5891" width="7.5" style="236" customWidth="1"/>
    <col min="5892" max="5892" width="2.5" style="236" customWidth="1"/>
    <col min="5893" max="5893" width="15.1640625" style="236" customWidth="1"/>
    <col min="5894" max="5894" width="26" style="236" customWidth="1"/>
    <col min="5895" max="5895" width="10.5" style="236" customWidth="1"/>
    <col min="5896" max="5896" width="3.1640625" style="236" customWidth="1"/>
    <col min="5897" max="5897" width="9.5" style="236" customWidth="1"/>
    <col min="5898" max="5898" width="8.1640625" style="236" customWidth="1"/>
    <col min="5899" max="5899" width="12.1640625" style="236" customWidth="1"/>
    <col min="5900" max="5900" width="13.33203125" style="236" customWidth="1"/>
    <col min="5901" max="5901" width="15.33203125" style="236" customWidth="1"/>
    <col min="5902" max="5902" width="16.1640625" style="236" customWidth="1"/>
    <col min="5903" max="5903" width="11.5" style="236" customWidth="1"/>
    <col min="5904" max="5904" width="11.33203125" style="236" customWidth="1"/>
    <col min="5905" max="5905" width="11.6640625" style="236" customWidth="1"/>
    <col min="5906" max="5906" width="4.83203125" style="236" customWidth="1"/>
    <col min="5907" max="5907" width="11.5" style="236" customWidth="1"/>
    <col min="5908" max="6146" width="10.83203125" style="236" customWidth="1"/>
    <col min="6147" max="6147" width="7.5" style="236" customWidth="1"/>
    <col min="6148" max="6148" width="2.5" style="236" customWidth="1"/>
    <col min="6149" max="6149" width="15.1640625" style="236" customWidth="1"/>
    <col min="6150" max="6150" width="26" style="236" customWidth="1"/>
    <col min="6151" max="6151" width="10.5" style="236" customWidth="1"/>
    <col min="6152" max="6152" width="3.1640625" style="236" customWidth="1"/>
    <col min="6153" max="6153" width="9.5" style="236" customWidth="1"/>
    <col min="6154" max="6154" width="8.1640625" style="236" customWidth="1"/>
    <col min="6155" max="6155" width="12.1640625" style="236" customWidth="1"/>
    <col min="6156" max="6156" width="13.33203125" style="236" customWidth="1"/>
    <col min="6157" max="6157" width="15.33203125" style="236" customWidth="1"/>
    <col min="6158" max="6158" width="16.1640625" style="236" customWidth="1"/>
    <col min="6159" max="6159" width="11.5" style="236" customWidth="1"/>
    <col min="6160" max="6160" width="11.33203125" style="236" customWidth="1"/>
    <col min="6161" max="6161" width="11.6640625" style="236" customWidth="1"/>
    <col min="6162" max="6162" width="4.83203125" style="236" customWidth="1"/>
    <col min="6163" max="6163" width="11.5" style="236" customWidth="1"/>
    <col min="6164" max="6402" width="10.83203125" style="236" customWidth="1"/>
    <col min="6403" max="6403" width="7.5" style="236" customWidth="1"/>
    <col min="6404" max="6404" width="2.5" style="236" customWidth="1"/>
    <col min="6405" max="6405" width="15.1640625" style="236" customWidth="1"/>
    <col min="6406" max="6406" width="26" style="236" customWidth="1"/>
    <col min="6407" max="6407" width="10.5" style="236" customWidth="1"/>
    <col min="6408" max="6408" width="3.1640625" style="236" customWidth="1"/>
    <col min="6409" max="6409" width="9.5" style="236" customWidth="1"/>
    <col min="6410" max="6410" width="8.1640625" style="236" customWidth="1"/>
    <col min="6411" max="6411" width="12.1640625" style="236" customWidth="1"/>
    <col min="6412" max="6412" width="13.33203125" style="236" customWidth="1"/>
    <col min="6413" max="6413" width="15.33203125" style="236" customWidth="1"/>
    <col min="6414" max="6414" width="16.1640625" style="236" customWidth="1"/>
    <col min="6415" max="6415" width="11.5" style="236" customWidth="1"/>
    <col min="6416" max="6416" width="11.33203125" style="236" customWidth="1"/>
    <col min="6417" max="6417" width="11.6640625" style="236" customWidth="1"/>
    <col min="6418" max="6418" width="4.83203125" style="236" customWidth="1"/>
    <col min="6419" max="6419" width="11.5" style="236" customWidth="1"/>
    <col min="6420" max="6658" width="10.83203125" style="236" customWidth="1"/>
    <col min="6659" max="6659" width="7.5" style="236" customWidth="1"/>
    <col min="6660" max="6660" width="2.5" style="236" customWidth="1"/>
    <col min="6661" max="6661" width="15.1640625" style="236" customWidth="1"/>
    <col min="6662" max="6662" width="26" style="236" customWidth="1"/>
    <col min="6663" max="6663" width="10.5" style="236" customWidth="1"/>
    <col min="6664" max="6664" width="3.1640625" style="236" customWidth="1"/>
    <col min="6665" max="6665" width="9.5" style="236" customWidth="1"/>
    <col min="6666" max="6666" width="8.1640625" style="236" customWidth="1"/>
    <col min="6667" max="6667" width="12.1640625" style="236" customWidth="1"/>
    <col min="6668" max="6668" width="13.33203125" style="236" customWidth="1"/>
    <col min="6669" max="6669" width="15.33203125" style="236" customWidth="1"/>
    <col min="6670" max="6670" width="16.1640625" style="236" customWidth="1"/>
    <col min="6671" max="6671" width="11.5" style="236" customWidth="1"/>
    <col min="6672" max="6672" width="11.33203125" style="236" customWidth="1"/>
    <col min="6673" max="6673" width="11.6640625" style="236" customWidth="1"/>
    <col min="6674" max="6674" width="4.83203125" style="236" customWidth="1"/>
    <col min="6675" max="6675" width="11.5" style="236" customWidth="1"/>
    <col min="6676" max="6914" width="10.83203125" style="236" customWidth="1"/>
    <col min="6915" max="6915" width="7.5" style="236" customWidth="1"/>
    <col min="6916" max="6916" width="2.5" style="236" customWidth="1"/>
    <col min="6917" max="6917" width="15.1640625" style="236" customWidth="1"/>
    <col min="6918" max="6918" width="26" style="236" customWidth="1"/>
    <col min="6919" max="6919" width="10.5" style="236" customWidth="1"/>
    <col min="6920" max="6920" width="3.1640625" style="236" customWidth="1"/>
    <col min="6921" max="6921" width="9.5" style="236" customWidth="1"/>
    <col min="6922" max="6922" width="8.1640625" style="236" customWidth="1"/>
    <col min="6923" max="6923" width="12.1640625" style="236" customWidth="1"/>
    <col min="6924" max="6924" width="13.33203125" style="236" customWidth="1"/>
    <col min="6925" max="6925" width="15.33203125" style="236" customWidth="1"/>
    <col min="6926" max="6926" width="16.1640625" style="236" customWidth="1"/>
    <col min="6927" max="6927" width="11.5" style="236" customWidth="1"/>
    <col min="6928" max="6928" width="11.33203125" style="236" customWidth="1"/>
    <col min="6929" max="6929" width="11.6640625" style="236" customWidth="1"/>
    <col min="6930" max="6930" width="4.83203125" style="236" customWidth="1"/>
    <col min="6931" max="6931" width="11.5" style="236" customWidth="1"/>
    <col min="6932" max="7170" width="10.83203125" style="236" customWidth="1"/>
    <col min="7171" max="7171" width="7.5" style="236" customWidth="1"/>
    <col min="7172" max="7172" width="2.5" style="236" customWidth="1"/>
    <col min="7173" max="7173" width="15.1640625" style="236" customWidth="1"/>
    <col min="7174" max="7174" width="26" style="236" customWidth="1"/>
    <col min="7175" max="7175" width="10.5" style="236" customWidth="1"/>
    <col min="7176" max="7176" width="3.1640625" style="236" customWidth="1"/>
    <col min="7177" max="7177" width="9.5" style="236" customWidth="1"/>
    <col min="7178" max="7178" width="8.1640625" style="236" customWidth="1"/>
    <col min="7179" max="7179" width="12.1640625" style="236" customWidth="1"/>
    <col min="7180" max="7180" width="13.33203125" style="236" customWidth="1"/>
    <col min="7181" max="7181" width="15.33203125" style="236" customWidth="1"/>
    <col min="7182" max="7182" width="16.1640625" style="236" customWidth="1"/>
    <col min="7183" max="7183" width="11.5" style="236" customWidth="1"/>
    <col min="7184" max="7184" width="11.33203125" style="236" customWidth="1"/>
    <col min="7185" max="7185" width="11.6640625" style="236" customWidth="1"/>
    <col min="7186" max="7186" width="4.83203125" style="236" customWidth="1"/>
    <col min="7187" max="7187" width="11.5" style="236" customWidth="1"/>
    <col min="7188" max="7426" width="10.83203125" style="236" customWidth="1"/>
    <col min="7427" max="7427" width="7.5" style="236" customWidth="1"/>
    <col min="7428" max="7428" width="2.5" style="236" customWidth="1"/>
    <col min="7429" max="7429" width="15.1640625" style="236" customWidth="1"/>
    <col min="7430" max="7430" width="26" style="236" customWidth="1"/>
    <col min="7431" max="7431" width="10.5" style="236" customWidth="1"/>
    <col min="7432" max="7432" width="3.1640625" style="236" customWidth="1"/>
    <col min="7433" max="7433" width="9.5" style="236" customWidth="1"/>
    <col min="7434" max="7434" width="8.1640625" style="236" customWidth="1"/>
    <col min="7435" max="7435" width="12.1640625" style="236" customWidth="1"/>
    <col min="7436" max="7436" width="13.33203125" style="236" customWidth="1"/>
    <col min="7437" max="7437" width="15.33203125" style="236" customWidth="1"/>
    <col min="7438" max="7438" width="16.1640625" style="236" customWidth="1"/>
    <col min="7439" max="7439" width="11.5" style="236" customWidth="1"/>
    <col min="7440" max="7440" width="11.33203125" style="236" customWidth="1"/>
    <col min="7441" max="7441" width="11.6640625" style="236" customWidth="1"/>
    <col min="7442" max="7442" width="4.83203125" style="236" customWidth="1"/>
    <col min="7443" max="7443" width="11.5" style="236" customWidth="1"/>
    <col min="7444" max="7682" width="10.83203125" style="236" customWidth="1"/>
    <col min="7683" max="7683" width="7.5" style="236" customWidth="1"/>
    <col min="7684" max="7684" width="2.5" style="236" customWidth="1"/>
    <col min="7685" max="7685" width="15.1640625" style="236" customWidth="1"/>
    <col min="7686" max="7686" width="26" style="236" customWidth="1"/>
    <col min="7687" max="7687" width="10.5" style="236" customWidth="1"/>
    <col min="7688" max="7688" width="3.1640625" style="236" customWidth="1"/>
    <col min="7689" max="7689" width="9.5" style="236" customWidth="1"/>
    <col min="7690" max="7690" width="8.1640625" style="236" customWidth="1"/>
    <col min="7691" max="7691" width="12.1640625" style="236" customWidth="1"/>
    <col min="7692" max="7692" width="13.33203125" style="236" customWidth="1"/>
    <col min="7693" max="7693" width="15.33203125" style="236" customWidth="1"/>
    <col min="7694" max="7694" width="16.1640625" style="236" customWidth="1"/>
    <col min="7695" max="7695" width="11.5" style="236" customWidth="1"/>
    <col min="7696" max="7696" width="11.33203125" style="236" customWidth="1"/>
    <col min="7697" max="7697" width="11.6640625" style="236" customWidth="1"/>
    <col min="7698" max="7698" width="4.83203125" style="236" customWidth="1"/>
    <col min="7699" max="7699" width="11.5" style="236" customWidth="1"/>
    <col min="7700" max="7938" width="10.83203125" style="236" customWidth="1"/>
    <col min="7939" max="7939" width="7.5" style="236" customWidth="1"/>
    <col min="7940" max="7940" width="2.5" style="236" customWidth="1"/>
    <col min="7941" max="7941" width="15.1640625" style="236" customWidth="1"/>
    <col min="7942" max="7942" width="26" style="236" customWidth="1"/>
    <col min="7943" max="7943" width="10.5" style="236" customWidth="1"/>
    <col min="7944" max="7944" width="3.1640625" style="236" customWidth="1"/>
    <col min="7945" max="7945" width="9.5" style="236" customWidth="1"/>
    <col min="7946" max="7946" width="8.1640625" style="236" customWidth="1"/>
    <col min="7947" max="7947" width="12.1640625" style="236" customWidth="1"/>
    <col min="7948" max="7948" width="13.33203125" style="236" customWidth="1"/>
    <col min="7949" max="7949" width="15.33203125" style="236" customWidth="1"/>
    <col min="7950" max="7950" width="16.1640625" style="236" customWidth="1"/>
    <col min="7951" max="7951" width="11.5" style="236" customWidth="1"/>
    <col min="7952" max="7952" width="11.33203125" style="236" customWidth="1"/>
    <col min="7953" max="7953" width="11.6640625" style="236" customWidth="1"/>
    <col min="7954" max="7954" width="4.83203125" style="236" customWidth="1"/>
    <col min="7955" max="7955" width="11.5" style="236" customWidth="1"/>
    <col min="7956" max="8194" width="10.83203125" style="236" customWidth="1"/>
    <col min="8195" max="8195" width="7.5" style="236" customWidth="1"/>
    <col min="8196" max="8196" width="2.5" style="236" customWidth="1"/>
    <col min="8197" max="8197" width="15.1640625" style="236" customWidth="1"/>
    <col min="8198" max="8198" width="26" style="236" customWidth="1"/>
    <col min="8199" max="8199" width="10.5" style="236" customWidth="1"/>
    <col min="8200" max="8200" width="3.1640625" style="236" customWidth="1"/>
    <col min="8201" max="8201" width="9.5" style="236" customWidth="1"/>
    <col min="8202" max="8202" width="8.1640625" style="236" customWidth="1"/>
    <col min="8203" max="8203" width="12.1640625" style="236" customWidth="1"/>
    <col min="8204" max="8204" width="13.33203125" style="236" customWidth="1"/>
    <col min="8205" max="8205" width="15.33203125" style="236" customWidth="1"/>
    <col min="8206" max="8206" width="16.1640625" style="236" customWidth="1"/>
    <col min="8207" max="8207" width="11.5" style="236" customWidth="1"/>
    <col min="8208" max="8208" width="11.33203125" style="236" customWidth="1"/>
    <col min="8209" max="8209" width="11.6640625" style="236" customWidth="1"/>
    <col min="8210" max="8210" width="4.83203125" style="236" customWidth="1"/>
    <col min="8211" max="8211" width="11.5" style="236" customWidth="1"/>
    <col min="8212" max="8450" width="10.83203125" style="236" customWidth="1"/>
    <col min="8451" max="8451" width="7.5" style="236" customWidth="1"/>
    <col min="8452" max="8452" width="2.5" style="236" customWidth="1"/>
    <col min="8453" max="8453" width="15.1640625" style="236" customWidth="1"/>
    <col min="8454" max="8454" width="26" style="236" customWidth="1"/>
    <col min="8455" max="8455" width="10.5" style="236" customWidth="1"/>
    <col min="8456" max="8456" width="3.1640625" style="236" customWidth="1"/>
    <col min="8457" max="8457" width="9.5" style="236" customWidth="1"/>
    <col min="8458" max="8458" width="8.1640625" style="236" customWidth="1"/>
    <col min="8459" max="8459" width="12.1640625" style="236" customWidth="1"/>
    <col min="8460" max="8460" width="13.33203125" style="236" customWidth="1"/>
    <col min="8461" max="8461" width="15.33203125" style="236" customWidth="1"/>
    <col min="8462" max="8462" width="16.1640625" style="236" customWidth="1"/>
    <col min="8463" max="8463" width="11.5" style="236" customWidth="1"/>
    <col min="8464" max="8464" width="11.33203125" style="236" customWidth="1"/>
    <col min="8465" max="8465" width="11.6640625" style="236" customWidth="1"/>
    <col min="8466" max="8466" width="4.83203125" style="236" customWidth="1"/>
    <col min="8467" max="8467" width="11.5" style="236" customWidth="1"/>
    <col min="8468" max="8706" width="10.83203125" style="236" customWidth="1"/>
    <col min="8707" max="8707" width="7.5" style="236" customWidth="1"/>
    <col min="8708" max="8708" width="2.5" style="236" customWidth="1"/>
    <col min="8709" max="8709" width="15.1640625" style="236" customWidth="1"/>
    <col min="8710" max="8710" width="26" style="236" customWidth="1"/>
    <col min="8711" max="8711" width="10.5" style="236" customWidth="1"/>
    <col min="8712" max="8712" width="3.1640625" style="236" customWidth="1"/>
    <col min="8713" max="8713" width="9.5" style="236" customWidth="1"/>
    <col min="8714" max="8714" width="8.1640625" style="236" customWidth="1"/>
    <col min="8715" max="8715" width="12.1640625" style="236" customWidth="1"/>
    <col min="8716" max="8716" width="13.33203125" style="236" customWidth="1"/>
    <col min="8717" max="8717" width="15.33203125" style="236" customWidth="1"/>
    <col min="8718" max="8718" width="16.1640625" style="236" customWidth="1"/>
    <col min="8719" max="8719" width="11.5" style="236" customWidth="1"/>
    <col min="8720" max="8720" width="11.33203125" style="236" customWidth="1"/>
    <col min="8721" max="8721" width="11.6640625" style="236" customWidth="1"/>
    <col min="8722" max="8722" width="4.83203125" style="236" customWidth="1"/>
    <col min="8723" max="8723" width="11.5" style="236" customWidth="1"/>
    <col min="8724" max="8962" width="10.83203125" style="236" customWidth="1"/>
    <col min="8963" max="8963" width="7.5" style="236" customWidth="1"/>
    <col min="8964" max="8964" width="2.5" style="236" customWidth="1"/>
    <col min="8965" max="8965" width="15.1640625" style="236" customWidth="1"/>
    <col min="8966" max="8966" width="26" style="236" customWidth="1"/>
    <col min="8967" max="8967" width="10.5" style="236" customWidth="1"/>
    <col min="8968" max="8968" width="3.1640625" style="236" customWidth="1"/>
    <col min="8969" max="8969" width="9.5" style="236" customWidth="1"/>
    <col min="8970" max="8970" width="8.1640625" style="236" customWidth="1"/>
    <col min="8971" max="8971" width="12.1640625" style="236" customWidth="1"/>
    <col min="8972" max="8972" width="13.33203125" style="236" customWidth="1"/>
    <col min="8973" max="8973" width="15.33203125" style="236" customWidth="1"/>
    <col min="8974" max="8974" width="16.1640625" style="236" customWidth="1"/>
    <col min="8975" max="8975" width="11.5" style="236" customWidth="1"/>
    <col min="8976" max="8976" width="11.33203125" style="236" customWidth="1"/>
    <col min="8977" max="8977" width="11.6640625" style="236" customWidth="1"/>
    <col min="8978" max="8978" width="4.83203125" style="236" customWidth="1"/>
    <col min="8979" max="8979" width="11.5" style="236" customWidth="1"/>
    <col min="8980" max="9218" width="10.83203125" style="236" customWidth="1"/>
    <col min="9219" max="9219" width="7.5" style="236" customWidth="1"/>
    <col min="9220" max="9220" width="2.5" style="236" customWidth="1"/>
    <col min="9221" max="9221" width="15.1640625" style="236" customWidth="1"/>
    <col min="9222" max="9222" width="26" style="236" customWidth="1"/>
    <col min="9223" max="9223" width="10.5" style="236" customWidth="1"/>
    <col min="9224" max="9224" width="3.1640625" style="236" customWidth="1"/>
    <col min="9225" max="9225" width="9.5" style="236" customWidth="1"/>
    <col min="9226" max="9226" width="8.1640625" style="236" customWidth="1"/>
    <col min="9227" max="9227" width="12.1640625" style="236" customWidth="1"/>
    <col min="9228" max="9228" width="13.33203125" style="236" customWidth="1"/>
    <col min="9229" max="9229" width="15.33203125" style="236" customWidth="1"/>
    <col min="9230" max="9230" width="16.1640625" style="236" customWidth="1"/>
    <col min="9231" max="9231" width="11.5" style="236" customWidth="1"/>
    <col min="9232" max="9232" width="11.33203125" style="236" customWidth="1"/>
    <col min="9233" max="9233" width="11.6640625" style="236" customWidth="1"/>
    <col min="9234" max="9234" width="4.83203125" style="236" customWidth="1"/>
    <col min="9235" max="9235" width="11.5" style="236" customWidth="1"/>
    <col min="9236" max="9474" width="10.83203125" style="236" customWidth="1"/>
    <col min="9475" max="9475" width="7.5" style="236" customWidth="1"/>
    <col min="9476" max="9476" width="2.5" style="236" customWidth="1"/>
    <col min="9477" max="9477" width="15.1640625" style="236" customWidth="1"/>
    <col min="9478" max="9478" width="26" style="236" customWidth="1"/>
    <col min="9479" max="9479" width="10.5" style="236" customWidth="1"/>
    <col min="9480" max="9480" width="3.1640625" style="236" customWidth="1"/>
    <col min="9481" max="9481" width="9.5" style="236" customWidth="1"/>
    <col min="9482" max="9482" width="8.1640625" style="236" customWidth="1"/>
    <col min="9483" max="9483" width="12.1640625" style="236" customWidth="1"/>
    <col min="9484" max="9484" width="13.33203125" style="236" customWidth="1"/>
    <col min="9485" max="9485" width="15.33203125" style="236" customWidth="1"/>
    <col min="9486" max="9486" width="16.1640625" style="236" customWidth="1"/>
    <col min="9487" max="9487" width="11.5" style="236" customWidth="1"/>
    <col min="9488" max="9488" width="11.33203125" style="236" customWidth="1"/>
    <col min="9489" max="9489" width="11.6640625" style="236" customWidth="1"/>
    <col min="9490" max="9490" width="4.83203125" style="236" customWidth="1"/>
    <col min="9491" max="9491" width="11.5" style="236" customWidth="1"/>
    <col min="9492" max="9730" width="10.83203125" style="236" customWidth="1"/>
    <col min="9731" max="9731" width="7.5" style="236" customWidth="1"/>
    <col min="9732" max="9732" width="2.5" style="236" customWidth="1"/>
    <col min="9733" max="9733" width="15.1640625" style="236" customWidth="1"/>
    <col min="9734" max="9734" width="26" style="236" customWidth="1"/>
    <col min="9735" max="9735" width="10.5" style="236" customWidth="1"/>
    <col min="9736" max="9736" width="3.1640625" style="236" customWidth="1"/>
    <col min="9737" max="9737" width="9.5" style="236" customWidth="1"/>
    <col min="9738" max="9738" width="8.1640625" style="236" customWidth="1"/>
    <col min="9739" max="9739" width="12.1640625" style="236" customWidth="1"/>
    <col min="9740" max="9740" width="13.33203125" style="236" customWidth="1"/>
    <col min="9741" max="9741" width="15.33203125" style="236" customWidth="1"/>
    <col min="9742" max="9742" width="16.1640625" style="236" customWidth="1"/>
    <col min="9743" max="9743" width="11.5" style="236" customWidth="1"/>
    <col min="9744" max="9744" width="11.33203125" style="236" customWidth="1"/>
    <col min="9745" max="9745" width="11.6640625" style="236" customWidth="1"/>
    <col min="9746" max="9746" width="4.83203125" style="236" customWidth="1"/>
    <col min="9747" max="9747" width="11.5" style="236" customWidth="1"/>
    <col min="9748" max="9986" width="10.83203125" style="236" customWidth="1"/>
    <col min="9987" max="9987" width="7.5" style="236" customWidth="1"/>
    <col min="9988" max="9988" width="2.5" style="236" customWidth="1"/>
    <col min="9989" max="9989" width="15.1640625" style="236" customWidth="1"/>
    <col min="9990" max="9990" width="26" style="236" customWidth="1"/>
    <col min="9991" max="9991" width="10.5" style="236" customWidth="1"/>
    <col min="9992" max="9992" width="3.1640625" style="236" customWidth="1"/>
    <col min="9993" max="9993" width="9.5" style="236" customWidth="1"/>
    <col min="9994" max="9994" width="8.1640625" style="236" customWidth="1"/>
    <col min="9995" max="9995" width="12.1640625" style="236" customWidth="1"/>
    <col min="9996" max="9996" width="13.33203125" style="236" customWidth="1"/>
    <col min="9997" max="9997" width="15.33203125" style="236" customWidth="1"/>
    <col min="9998" max="9998" width="16.1640625" style="236" customWidth="1"/>
    <col min="9999" max="9999" width="11.5" style="236" customWidth="1"/>
    <col min="10000" max="10000" width="11.33203125" style="236" customWidth="1"/>
    <col min="10001" max="10001" width="11.6640625" style="236" customWidth="1"/>
    <col min="10002" max="10002" width="4.83203125" style="236" customWidth="1"/>
    <col min="10003" max="10003" width="11.5" style="236" customWidth="1"/>
    <col min="10004" max="10242" width="10.83203125" style="236" customWidth="1"/>
    <col min="10243" max="10243" width="7.5" style="236" customWidth="1"/>
    <col min="10244" max="10244" width="2.5" style="236" customWidth="1"/>
    <col min="10245" max="10245" width="15.1640625" style="236" customWidth="1"/>
    <col min="10246" max="10246" width="26" style="236" customWidth="1"/>
    <col min="10247" max="10247" width="10.5" style="236" customWidth="1"/>
    <col min="10248" max="10248" width="3.1640625" style="236" customWidth="1"/>
    <col min="10249" max="10249" width="9.5" style="236" customWidth="1"/>
    <col min="10250" max="10250" width="8.1640625" style="236" customWidth="1"/>
    <col min="10251" max="10251" width="12.1640625" style="236" customWidth="1"/>
    <col min="10252" max="10252" width="13.33203125" style="236" customWidth="1"/>
    <col min="10253" max="10253" width="15.33203125" style="236" customWidth="1"/>
    <col min="10254" max="10254" width="16.1640625" style="236" customWidth="1"/>
    <col min="10255" max="10255" width="11.5" style="236" customWidth="1"/>
    <col min="10256" max="10256" width="11.33203125" style="236" customWidth="1"/>
    <col min="10257" max="10257" width="11.6640625" style="236" customWidth="1"/>
    <col min="10258" max="10258" width="4.83203125" style="236" customWidth="1"/>
    <col min="10259" max="10259" width="11.5" style="236" customWidth="1"/>
    <col min="10260" max="10498" width="10.83203125" style="236" customWidth="1"/>
    <col min="10499" max="10499" width="7.5" style="236" customWidth="1"/>
    <col min="10500" max="10500" width="2.5" style="236" customWidth="1"/>
    <col min="10501" max="10501" width="15.1640625" style="236" customWidth="1"/>
    <col min="10502" max="10502" width="26" style="236" customWidth="1"/>
    <col min="10503" max="10503" width="10.5" style="236" customWidth="1"/>
    <col min="10504" max="10504" width="3.1640625" style="236" customWidth="1"/>
    <col min="10505" max="10505" width="9.5" style="236" customWidth="1"/>
    <col min="10506" max="10506" width="8.1640625" style="236" customWidth="1"/>
    <col min="10507" max="10507" width="12.1640625" style="236" customWidth="1"/>
    <col min="10508" max="10508" width="13.33203125" style="236" customWidth="1"/>
    <col min="10509" max="10509" width="15.33203125" style="236" customWidth="1"/>
    <col min="10510" max="10510" width="16.1640625" style="236" customWidth="1"/>
    <col min="10511" max="10511" width="11.5" style="236" customWidth="1"/>
    <col min="10512" max="10512" width="11.33203125" style="236" customWidth="1"/>
    <col min="10513" max="10513" width="11.6640625" style="236" customWidth="1"/>
    <col min="10514" max="10514" width="4.83203125" style="236" customWidth="1"/>
    <col min="10515" max="10515" width="11.5" style="236" customWidth="1"/>
    <col min="10516" max="10754" width="10.83203125" style="236" customWidth="1"/>
    <col min="10755" max="10755" width="7.5" style="236" customWidth="1"/>
    <col min="10756" max="10756" width="2.5" style="236" customWidth="1"/>
    <col min="10757" max="10757" width="15.1640625" style="236" customWidth="1"/>
    <col min="10758" max="10758" width="26" style="236" customWidth="1"/>
    <col min="10759" max="10759" width="10.5" style="236" customWidth="1"/>
    <col min="10760" max="10760" width="3.1640625" style="236" customWidth="1"/>
    <col min="10761" max="10761" width="9.5" style="236" customWidth="1"/>
    <col min="10762" max="10762" width="8.1640625" style="236" customWidth="1"/>
    <col min="10763" max="10763" width="12.1640625" style="236" customWidth="1"/>
    <col min="10764" max="10764" width="13.33203125" style="236" customWidth="1"/>
    <col min="10765" max="10765" width="15.33203125" style="236" customWidth="1"/>
    <col min="10766" max="10766" width="16.1640625" style="236" customWidth="1"/>
    <col min="10767" max="10767" width="11.5" style="236" customWidth="1"/>
    <col min="10768" max="10768" width="11.33203125" style="236" customWidth="1"/>
    <col min="10769" max="10769" width="11.6640625" style="236" customWidth="1"/>
    <col min="10770" max="10770" width="4.83203125" style="236" customWidth="1"/>
    <col min="10771" max="10771" width="11.5" style="236" customWidth="1"/>
    <col min="10772" max="11010" width="10.83203125" style="236" customWidth="1"/>
    <col min="11011" max="11011" width="7.5" style="236" customWidth="1"/>
    <col min="11012" max="11012" width="2.5" style="236" customWidth="1"/>
    <col min="11013" max="11013" width="15.1640625" style="236" customWidth="1"/>
    <col min="11014" max="11014" width="26" style="236" customWidth="1"/>
    <col min="11015" max="11015" width="10.5" style="236" customWidth="1"/>
    <col min="11016" max="11016" width="3.1640625" style="236" customWidth="1"/>
    <col min="11017" max="11017" width="9.5" style="236" customWidth="1"/>
    <col min="11018" max="11018" width="8.1640625" style="236" customWidth="1"/>
    <col min="11019" max="11019" width="12.1640625" style="236" customWidth="1"/>
    <col min="11020" max="11020" width="13.33203125" style="236" customWidth="1"/>
    <col min="11021" max="11021" width="15.33203125" style="236" customWidth="1"/>
    <col min="11022" max="11022" width="16.1640625" style="236" customWidth="1"/>
    <col min="11023" max="11023" width="11.5" style="236" customWidth="1"/>
    <col min="11024" max="11024" width="11.33203125" style="236" customWidth="1"/>
    <col min="11025" max="11025" width="11.6640625" style="236" customWidth="1"/>
    <col min="11026" max="11026" width="4.83203125" style="236" customWidth="1"/>
    <col min="11027" max="11027" width="11.5" style="236" customWidth="1"/>
    <col min="11028" max="11266" width="10.83203125" style="236" customWidth="1"/>
    <col min="11267" max="11267" width="7.5" style="236" customWidth="1"/>
    <col min="11268" max="11268" width="2.5" style="236" customWidth="1"/>
    <col min="11269" max="11269" width="15.1640625" style="236" customWidth="1"/>
    <col min="11270" max="11270" width="26" style="236" customWidth="1"/>
    <col min="11271" max="11271" width="10.5" style="236" customWidth="1"/>
    <col min="11272" max="11272" width="3.1640625" style="236" customWidth="1"/>
    <col min="11273" max="11273" width="9.5" style="236" customWidth="1"/>
    <col min="11274" max="11274" width="8.1640625" style="236" customWidth="1"/>
    <col min="11275" max="11275" width="12.1640625" style="236" customWidth="1"/>
    <col min="11276" max="11276" width="13.33203125" style="236" customWidth="1"/>
    <col min="11277" max="11277" width="15.33203125" style="236" customWidth="1"/>
    <col min="11278" max="11278" width="16.1640625" style="236" customWidth="1"/>
    <col min="11279" max="11279" width="11.5" style="236" customWidth="1"/>
    <col min="11280" max="11280" width="11.33203125" style="236" customWidth="1"/>
    <col min="11281" max="11281" width="11.6640625" style="236" customWidth="1"/>
    <col min="11282" max="11282" width="4.83203125" style="236" customWidth="1"/>
    <col min="11283" max="11283" width="11.5" style="236" customWidth="1"/>
    <col min="11284" max="11522" width="10.83203125" style="236" customWidth="1"/>
    <col min="11523" max="11523" width="7.5" style="236" customWidth="1"/>
    <col min="11524" max="11524" width="2.5" style="236" customWidth="1"/>
    <col min="11525" max="11525" width="15.1640625" style="236" customWidth="1"/>
    <col min="11526" max="11526" width="26" style="236" customWidth="1"/>
    <col min="11527" max="11527" width="10.5" style="236" customWidth="1"/>
    <col min="11528" max="11528" width="3.1640625" style="236" customWidth="1"/>
    <col min="11529" max="11529" width="9.5" style="236" customWidth="1"/>
    <col min="11530" max="11530" width="8.1640625" style="236" customWidth="1"/>
    <col min="11531" max="11531" width="12.1640625" style="236" customWidth="1"/>
    <col min="11532" max="11532" width="13.33203125" style="236" customWidth="1"/>
    <col min="11533" max="11533" width="15.33203125" style="236" customWidth="1"/>
    <col min="11534" max="11534" width="16.1640625" style="236" customWidth="1"/>
    <col min="11535" max="11535" width="11.5" style="236" customWidth="1"/>
    <col min="11536" max="11536" width="11.33203125" style="236" customWidth="1"/>
    <col min="11537" max="11537" width="11.6640625" style="236" customWidth="1"/>
    <col min="11538" max="11538" width="4.83203125" style="236" customWidth="1"/>
    <col min="11539" max="11539" width="11.5" style="236" customWidth="1"/>
    <col min="11540" max="11778" width="10.83203125" style="236" customWidth="1"/>
    <col min="11779" max="11779" width="7.5" style="236" customWidth="1"/>
    <col min="11780" max="11780" width="2.5" style="236" customWidth="1"/>
    <col min="11781" max="11781" width="15.1640625" style="236" customWidth="1"/>
    <col min="11782" max="11782" width="26" style="236" customWidth="1"/>
    <col min="11783" max="11783" width="10.5" style="236" customWidth="1"/>
    <col min="11784" max="11784" width="3.1640625" style="236" customWidth="1"/>
    <col min="11785" max="11785" width="9.5" style="236" customWidth="1"/>
    <col min="11786" max="11786" width="8.1640625" style="236" customWidth="1"/>
    <col min="11787" max="11787" width="12.1640625" style="236" customWidth="1"/>
    <col min="11788" max="11788" width="13.33203125" style="236" customWidth="1"/>
    <col min="11789" max="11789" width="15.33203125" style="236" customWidth="1"/>
    <col min="11790" max="11790" width="16.1640625" style="236" customWidth="1"/>
    <col min="11791" max="11791" width="11.5" style="236" customWidth="1"/>
    <col min="11792" max="11792" width="11.33203125" style="236" customWidth="1"/>
    <col min="11793" max="11793" width="11.6640625" style="236" customWidth="1"/>
    <col min="11794" max="11794" width="4.83203125" style="236" customWidth="1"/>
    <col min="11795" max="11795" width="11.5" style="236" customWidth="1"/>
    <col min="11796" max="12034" width="10.83203125" style="236" customWidth="1"/>
    <col min="12035" max="12035" width="7.5" style="236" customWidth="1"/>
    <col min="12036" max="12036" width="2.5" style="236" customWidth="1"/>
    <col min="12037" max="12037" width="15.1640625" style="236" customWidth="1"/>
    <col min="12038" max="12038" width="26" style="236" customWidth="1"/>
    <col min="12039" max="12039" width="10.5" style="236" customWidth="1"/>
    <col min="12040" max="12040" width="3.1640625" style="236" customWidth="1"/>
    <col min="12041" max="12041" width="9.5" style="236" customWidth="1"/>
    <col min="12042" max="12042" width="8.1640625" style="236" customWidth="1"/>
    <col min="12043" max="12043" width="12.1640625" style="236" customWidth="1"/>
    <col min="12044" max="12044" width="13.33203125" style="236" customWidth="1"/>
    <col min="12045" max="12045" width="15.33203125" style="236" customWidth="1"/>
    <col min="12046" max="12046" width="16.1640625" style="236" customWidth="1"/>
    <col min="12047" max="12047" width="11.5" style="236" customWidth="1"/>
    <col min="12048" max="12048" width="11.33203125" style="236" customWidth="1"/>
    <col min="12049" max="12049" width="11.6640625" style="236" customWidth="1"/>
    <col min="12050" max="12050" width="4.83203125" style="236" customWidth="1"/>
    <col min="12051" max="12051" width="11.5" style="236" customWidth="1"/>
    <col min="12052" max="12290" width="10.83203125" style="236" customWidth="1"/>
    <col min="12291" max="12291" width="7.5" style="236" customWidth="1"/>
    <col min="12292" max="12292" width="2.5" style="236" customWidth="1"/>
    <col min="12293" max="12293" width="15.1640625" style="236" customWidth="1"/>
    <col min="12294" max="12294" width="26" style="236" customWidth="1"/>
    <col min="12295" max="12295" width="10.5" style="236" customWidth="1"/>
    <col min="12296" max="12296" width="3.1640625" style="236" customWidth="1"/>
    <col min="12297" max="12297" width="9.5" style="236" customWidth="1"/>
    <col min="12298" max="12298" width="8.1640625" style="236" customWidth="1"/>
    <col min="12299" max="12299" width="12.1640625" style="236" customWidth="1"/>
    <col min="12300" max="12300" width="13.33203125" style="236" customWidth="1"/>
    <col min="12301" max="12301" width="15.33203125" style="236" customWidth="1"/>
    <col min="12302" max="12302" width="16.1640625" style="236" customWidth="1"/>
    <col min="12303" max="12303" width="11.5" style="236" customWidth="1"/>
    <col min="12304" max="12304" width="11.33203125" style="236" customWidth="1"/>
    <col min="12305" max="12305" width="11.6640625" style="236" customWidth="1"/>
    <col min="12306" max="12306" width="4.83203125" style="236" customWidth="1"/>
    <col min="12307" max="12307" width="11.5" style="236" customWidth="1"/>
    <col min="12308" max="12546" width="10.83203125" style="236" customWidth="1"/>
    <col min="12547" max="12547" width="7.5" style="236" customWidth="1"/>
    <col min="12548" max="12548" width="2.5" style="236" customWidth="1"/>
    <col min="12549" max="12549" width="15.1640625" style="236" customWidth="1"/>
    <col min="12550" max="12550" width="26" style="236" customWidth="1"/>
    <col min="12551" max="12551" width="10.5" style="236" customWidth="1"/>
    <col min="12552" max="12552" width="3.1640625" style="236" customWidth="1"/>
    <col min="12553" max="12553" width="9.5" style="236" customWidth="1"/>
    <col min="12554" max="12554" width="8.1640625" style="236" customWidth="1"/>
    <col min="12555" max="12555" width="12.1640625" style="236" customWidth="1"/>
    <col min="12556" max="12556" width="13.33203125" style="236" customWidth="1"/>
    <col min="12557" max="12557" width="15.33203125" style="236" customWidth="1"/>
    <col min="12558" max="12558" width="16.1640625" style="236" customWidth="1"/>
    <col min="12559" max="12559" width="11.5" style="236" customWidth="1"/>
    <col min="12560" max="12560" width="11.33203125" style="236" customWidth="1"/>
    <col min="12561" max="12561" width="11.6640625" style="236" customWidth="1"/>
    <col min="12562" max="12562" width="4.83203125" style="236" customWidth="1"/>
    <col min="12563" max="12563" width="11.5" style="236" customWidth="1"/>
    <col min="12564" max="12802" width="10.83203125" style="236" customWidth="1"/>
    <col min="12803" max="12803" width="7.5" style="236" customWidth="1"/>
    <col min="12804" max="12804" width="2.5" style="236" customWidth="1"/>
    <col min="12805" max="12805" width="15.1640625" style="236" customWidth="1"/>
    <col min="12806" max="12806" width="26" style="236" customWidth="1"/>
    <col min="12807" max="12807" width="10.5" style="236" customWidth="1"/>
    <col min="12808" max="12808" width="3.1640625" style="236" customWidth="1"/>
    <col min="12809" max="12809" width="9.5" style="236" customWidth="1"/>
    <col min="12810" max="12810" width="8.1640625" style="236" customWidth="1"/>
    <col min="12811" max="12811" width="12.1640625" style="236" customWidth="1"/>
    <col min="12812" max="12812" width="13.33203125" style="236" customWidth="1"/>
    <col min="12813" max="12813" width="15.33203125" style="236" customWidth="1"/>
    <col min="12814" max="12814" width="16.1640625" style="236" customWidth="1"/>
    <col min="12815" max="12815" width="11.5" style="236" customWidth="1"/>
    <col min="12816" max="12816" width="11.33203125" style="236" customWidth="1"/>
    <col min="12817" max="12817" width="11.6640625" style="236" customWidth="1"/>
    <col min="12818" max="12818" width="4.83203125" style="236" customWidth="1"/>
    <col min="12819" max="12819" width="11.5" style="236" customWidth="1"/>
    <col min="12820" max="13058" width="10.83203125" style="236" customWidth="1"/>
    <col min="13059" max="13059" width="7.5" style="236" customWidth="1"/>
    <col min="13060" max="13060" width="2.5" style="236" customWidth="1"/>
    <col min="13061" max="13061" width="15.1640625" style="236" customWidth="1"/>
    <col min="13062" max="13062" width="26" style="236" customWidth="1"/>
    <col min="13063" max="13063" width="10.5" style="236" customWidth="1"/>
    <col min="13064" max="13064" width="3.1640625" style="236" customWidth="1"/>
    <col min="13065" max="13065" width="9.5" style="236" customWidth="1"/>
    <col min="13066" max="13066" width="8.1640625" style="236" customWidth="1"/>
    <col min="13067" max="13067" width="12.1640625" style="236" customWidth="1"/>
    <col min="13068" max="13068" width="13.33203125" style="236" customWidth="1"/>
    <col min="13069" max="13069" width="15.33203125" style="236" customWidth="1"/>
    <col min="13070" max="13070" width="16.1640625" style="236" customWidth="1"/>
    <col min="13071" max="13071" width="11.5" style="236" customWidth="1"/>
    <col min="13072" max="13072" width="11.33203125" style="236" customWidth="1"/>
    <col min="13073" max="13073" width="11.6640625" style="236" customWidth="1"/>
    <col min="13074" max="13074" width="4.83203125" style="236" customWidth="1"/>
    <col min="13075" max="13075" width="11.5" style="236" customWidth="1"/>
    <col min="13076" max="13314" width="10.83203125" style="236" customWidth="1"/>
    <col min="13315" max="13315" width="7.5" style="236" customWidth="1"/>
    <col min="13316" max="13316" width="2.5" style="236" customWidth="1"/>
    <col min="13317" max="13317" width="15.1640625" style="236" customWidth="1"/>
    <col min="13318" max="13318" width="26" style="236" customWidth="1"/>
    <col min="13319" max="13319" width="10.5" style="236" customWidth="1"/>
    <col min="13320" max="13320" width="3.1640625" style="236" customWidth="1"/>
    <col min="13321" max="13321" width="9.5" style="236" customWidth="1"/>
    <col min="13322" max="13322" width="8.1640625" style="236" customWidth="1"/>
    <col min="13323" max="13323" width="12.1640625" style="236" customWidth="1"/>
    <col min="13324" max="13324" width="13.33203125" style="236" customWidth="1"/>
    <col min="13325" max="13325" width="15.33203125" style="236" customWidth="1"/>
    <col min="13326" max="13326" width="16.1640625" style="236" customWidth="1"/>
    <col min="13327" max="13327" width="11.5" style="236" customWidth="1"/>
    <col min="13328" max="13328" width="11.33203125" style="236" customWidth="1"/>
    <col min="13329" max="13329" width="11.6640625" style="236" customWidth="1"/>
    <col min="13330" max="13330" width="4.83203125" style="236" customWidth="1"/>
    <col min="13331" max="13331" width="11.5" style="236" customWidth="1"/>
    <col min="13332" max="13570" width="10.83203125" style="236" customWidth="1"/>
    <col min="13571" max="13571" width="7.5" style="236" customWidth="1"/>
    <col min="13572" max="13572" width="2.5" style="236" customWidth="1"/>
    <col min="13573" max="13573" width="15.1640625" style="236" customWidth="1"/>
    <col min="13574" max="13574" width="26" style="236" customWidth="1"/>
    <col min="13575" max="13575" width="10.5" style="236" customWidth="1"/>
    <col min="13576" max="13576" width="3.1640625" style="236" customWidth="1"/>
    <col min="13577" max="13577" width="9.5" style="236" customWidth="1"/>
    <col min="13578" max="13578" width="8.1640625" style="236" customWidth="1"/>
    <col min="13579" max="13579" width="12.1640625" style="236" customWidth="1"/>
    <col min="13580" max="13580" width="13.33203125" style="236" customWidth="1"/>
    <col min="13581" max="13581" width="15.33203125" style="236" customWidth="1"/>
    <col min="13582" max="13582" width="16.1640625" style="236" customWidth="1"/>
    <col min="13583" max="13583" width="11.5" style="236" customWidth="1"/>
    <col min="13584" max="13584" width="11.33203125" style="236" customWidth="1"/>
    <col min="13585" max="13585" width="11.6640625" style="236" customWidth="1"/>
    <col min="13586" max="13586" width="4.83203125" style="236" customWidth="1"/>
    <col min="13587" max="13587" width="11.5" style="236" customWidth="1"/>
    <col min="13588" max="13826" width="10.83203125" style="236" customWidth="1"/>
    <col min="13827" max="13827" width="7.5" style="236" customWidth="1"/>
    <col min="13828" max="13828" width="2.5" style="236" customWidth="1"/>
    <col min="13829" max="13829" width="15.1640625" style="236" customWidth="1"/>
    <col min="13830" max="13830" width="26" style="236" customWidth="1"/>
    <col min="13831" max="13831" width="10.5" style="236" customWidth="1"/>
    <col min="13832" max="13832" width="3.1640625" style="236" customWidth="1"/>
    <col min="13833" max="13833" width="9.5" style="236" customWidth="1"/>
    <col min="13834" max="13834" width="8.1640625" style="236" customWidth="1"/>
    <col min="13835" max="13835" width="12.1640625" style="236" customWidth="1"/>
    <col min="13836" max="13836" width="13.33203125" style="236" customWidth="1"/>
    <col min="13837" max="13837" width="15.33203125" style="236" customWidth="1"/>
    <col min="13838" max="13838" width="16.1640625" style="236" customWidth="1"/>
    <col min="13839" max="13839" width="11.5" style="236" customWidth="1"/>
    <col min="13840" max="13840" width="11.33203125" style="236" customWidth="1"/>
    <col min="13841" max="13841" width="11.6640625" style="236" customWidth="1"/>
    <col min="13842" max="13842" width="4.83203125" style="236" customWidth="1"/>
    <col min="13843" max="13843" width="11.5" style="236" customWidth="1"/>
    <col min="13844" max="14082" width="10.83203125" style="236" customWidth="1"/>
    <col min="14083" max="14083" width="7.5" style="236" customWidth="1"/>
    <col min="14084" max="14084" width="2.5" style="236" customWidth="1"/>
    <col min="14085" max="14085" width="15.1640625" style="236" customWidth="1"/>
    <col min="14086" max="14086" width="26" style="236" customWidth="1"/>
    <col min="14087" max="14087" width="10.5" style="236" customWidth="1"/>
    <col min="14088" max="14088" width="3.1640625" style="236" customWidth="1"/>
    <col min="14089" max="14089" width="9.5" style="236" customWidth="1"/>
    <col min="14090" max="14090" width="8.1640625" style="236" customWidth="1"/>
    <col min="14091" max="14091" width="12.1640625" style="236" customWidth="1"/>
    <col min="14092" max="14092" width="13.33203125" style="236" customWidth="1"/>
    <col min="14093" max="14093" width="15.33203125" style="236" customWidth="1"/>
    <col min="14094" max="14094" width="16.1640625" style="236" customWidth="1"/>
    <col min="14095" max="14095" width="11.5" style="236" customWidth="1"/>
    <col min="14096" max="14096" width="11.33203125" style="236" customWidth="1"/>
    <col min="14097" max="14097" width="11.6640625" style="236" customWidth="1"/>
    <col min="14098" max="14098" width="4.83203125" style="236" customWidth="1"/>
    <col min="14099" max="14099" width="11.5" style="236" customWidth="1"/>
    <col min="14100" max="14338" width="10.83203125" style="236" customWidth="1"/>
    <col min="14339" max="14339" width="7.5" style="236" customWidth="1"/>
    <col min="14340" max="14340" width="2.5" style="236" customWidth="1"/>
    <col min="14341" max="14341" width="15.1640625" style="236" customWidth="1"/>
    <col min="14342" max="14342" width="26" style="236" customWidth="1"/>
    <col min="14343" max="14343" width="10.5" style="236" customWidth="1"/>
    <col min="14344" max="14344" width="3.1640625" style="236" customWidth="1"/>
    <col min="14345" max="14345" width="9.5" style="236" customWidth="1"/>
    <col min="14346" max="14346" width="8.1640625" style="236" customWidth="1"/>
    <col min="14347" max="14347" width="12.1640625" style="236" customWidth="1"/>
    <col min="14348" max="14348" width="13.33203125" style="236" customWidth="1"/>
    <col min="14349" max="14349" width="15.33203125" style="236" customWidth="1"/>
    <col min="14350" max="14350" width="16.1640625" style="236" customWidth="1"/>
    <col min="14351" max="14351" width="11.5" style="236" customWidth="1"/>
    <col min="14352" max="14352" width="11.33203125" style="236" customWidth="1"/>
    <col min="14353" max="14353" width="11.6640625" style="236" customWidth="1"/>
    <col min="14354" max="14354" width="4.83203125" style="236" customWidth="1"/>
    <col min="14355" max="14355" width="11.5" style="236" customWidth="1"/>
    <col min="14356" max="14594" width="10.83203125" style="236" customWidth="1"/>
    <col min="14595" max="14595" width="7.5" style="236" customWidth="1"/>
    <col min="14596" max="14596" width="2.5" style="236" customWidth="1"/>
    <col min="14597" max="14597" width="15.1640625" style="236" customWidth="1"/>
    <col min="14598" max="14598" width="26" style="236" customWidth="1"/>
    <col min="14599" max="14599" width="10.5" style="236" customWidth="1"/>
    <col min="14600" max="14600" width="3.1640625" style="236" customWidth="1"/>
    <col min="14601" max="14601" width="9.5" style="236" customWidth="1"/>
    <col min="14602" max="14602" width="8.1640625" style="236" customWidth="1"/>
    <col min="14603" max="14603" width="12.1640625" style="236" customWidth="1"/>
    <col min="14604" max="14604" width="13.33203125" style="236" customWidth="1"/>
    <col min="14605" max="14605" width="15.33203125" style="236" customWidth="1"/>
    <col min="14606" max="14606" width="16.1640625" style="236" customWidth="1"/>
    <col min="14607" max="14607" width="11.5" style="236" customWidth="1"/>
    <col min="14608" max="14608" width="11.33203125" style="236" customWidth="1"/>
    <col min="14609" max="14609" width="11.6640625" style="236" customWidth="1"/>
    <col min="14610" max="14610" width="4.83203125" style="236" customWidth="1"/>
    <col min="14611" max="14611" width="11.5" style="236" customWidth="1"/>
    <col min="14612" max="14850" width="10.83203125" style="236" customWidth="1"/>
    <col min="14851" max="14851" width="7.5" style="236" customWidth="1"/>
    <col min="14852" max="14852" width="2.5" style="236" customWidth="1"/>
    <col min="14853" max="14853" width="15.1640625" style="236" customWidth="1"/>
    <col min="14854" max="14854" width="26" style="236" customWidth="1"/>
    <col min="14855" max="14855" width="10.5" style="236" customWidth="1"/>
    <col min="14856" max="14856" width="3.1640625" style="236" customWidth="1"/>
    <col min="14857" max="14857" width="9.5" style="236" customWidth="1"/>
    <col min="14858" max="14858" width="8.1640625" style="236" customWidth="1"/>
    <col min="14859" max="14859" width="12.1640625" style="236" customWidth="1"/>
    <col min="14860" max="14860" width="13.33203125" style="236" customWidth="1"/>
    <col min="14861" max="14861" width="15.33203125" style="236" customWidth="1"/>
    <col min="14862" max="14862" width="16.1640625" style="236" customWidth="1"/>
    <col min="14863" max="14863" width="11.5" style="236" customWidth="1"/>
    <col min="14864" max="14864" width="11.33203125" style="236" customWidth="1"/>
    <col min="14865" max="14865" width="11.6640625" style="236" customWidth="1"/>
    <col min="14866" max="14866" width="4.83203125" style="236" customWidth="1"/>
    <col min="14867" max="14867" width="11.5" style="236" customWidth="1"/>
    <col min="14868" max="15106" width="10.83203125" style="236" customWidth="1"/>
    <col min="15107" max="15107" width="7.5" style="236" customWidth="1"/>
    <col min="15108" max="15108" width="2.5" style="236" customWidth="1"/>
    <col min="15109" max="15109" width="15.1640625" style="236" customWidth="1"/>
    <col min="15110" max="15110" width="26" style="236" customWidth="1"/>
    <col min="15111" max="15111" width="10.5" style="236" customWidth="1"/>
    <col min="15112" max="15112" width="3.1640625" style="236" customWidth="1"/>
    <col min="15113" max="15113" width="9.5" style="236" customWidth="1"/>
    <col min="15114" max="15114" width="8.1640625" style="236" customWidth="1"/>
    <col min="15115" max="15115" width="12.1640625" style="236" customWidth="1"/>
    <col min="15116" max="15116" width="13.33203125" style="236" customWidth="1"/>
    <col min="15117" max="15117" width="15.33203125" style="236" customWidth="1"/>
    <col min="15118" max="15118" width="16.1640625" style="236" customWidth="1"/>
    <col min="15119" max="15119" width="11.5" style="236" customWidth="1"/>
    <col min="15120" max="15120" width="11.33203125" style="236" customWidth="1"/>
    <col min="15121" max="15121" width="11.6640625" style="236" customWidth="1"/>
    <col min="15122" max="15122" width="4.83203125" style="236" customWidth="1"/>
    <col min="15123" max="15123" width="11.5" style="236" customWidth="1"/>
    <col min="15124" max="15362" width="10.83203125" style="236" customWidth="1"/>
    <col min="15363" max="15363" width="7.5" style="236" customWidth="1"/>
    <col min="15364" max="15364" width="2.5" style="236" customWidth="1"/>
    <col min="15365" max="15365" width="15.1640625" style="236" customWidth="1"/>
    <col min="15366" max="15366" width="26" style="236" customWidth="1"/>
    <col min="15367" max="15367" width="10.5" style="236" customWidth="1"/>
    <col min="15368" max="15368" width="3.1640625" style="236" customWidth="1"/>
    <col min="15369" max="15369" width="9.5" style="236" customWidth="1"/>
    <col min="15370" max="15370" width="8.1640625" style="236" customWidth="1"/>
    <col min="15371" max="15371" width="12.1640625" style="236" customWidth="1"/>
    <col min="15372" max="15372" width="13.33203125" style="236" customWidth="1"/>
    <col min="15373" max="15373" width="15.33203125" style="236" customWidth="1"/>
    <col min="15374" max="15374" width="16.1640625" style="236" customWidth="1"/>
    <col min="15375" max="15375" width="11.5" style="236" customWidth="1"/>
    <col min="15376" max="15376" width="11.33203125" style="236" customWidth="1"/>
    <col min="15377" max="15377" width="11.6640625" style="236" customWidth="1"/>
    <col min="15378" max="15378" width="4.83203125" style="236" customWidth="1"/>
    <col min="15379" max="15379" width="11.5" style="236" customWidth="1"/>
    <col min="15380" max="15618" width="10.83203125" style="236" customWidth="1"/>
    <col min="15619" max="15619" width="7.5" style="236" customWidth="1"/>
    <col min="15620" max="15620" width="2.5" style="236" customWidth="1"/>
    <col min="15621" max="15621" width="15.1640625" style="236" customWidth="1"/>
    <col min="15622" max="15622" width="26" style="236" customWidth="1"/>
    <col min="15623" max="15623" width="10.5" style="236" customWidth="1"/>
    <col min="15624" max="15624" width="3.1640625" style="236" customWidth="1"/>
    <col min="15625" max="15625" width="9.5" style="236" customWidth="1"/>
    <col min="15626" max="15626" width="8.1640625" style="236" customWidth="1"/>
    <col min="15627" max="15627" width="12.1640625" style="236" customWidth="1"/>
    <col min="15628" max="15628" width="13.33203125" style="236" customWidth="1"/>
    <col min="15629" max="15629" width="15.33203125" style="236" customWidth="1"/>
    <col min="15630" max="15630" width="16.1640625" style="236" customWidth="1"/>
    <col min="15631" max="15631" width="11.5" style="236" customWidth="1"/>
    <col min="15632" max="15632" width="11.33203125" style="236" customWidth="1"/>
    <col min="15633" max="15633" width="11.6640625" style="236" customWidth="1"/>
    <col min="15634" max="15634" width="4.83203125" style="236" customWidth="1"/>
    <col min="15635" max="15635" width="11.5" style="236" customWidth="1"/>
    <col min="15636" max="15874" width="10.83203125" style="236" customWidth="1"/>
    <col min="15875" max="15875" width="7.5" style="236" customWidth="1"/>
    <col min="15876" max="15876" width="2.5" style="236" customWidth="1"/>
    <col min="15877" max="15877" width="15.1640625" style="236" customWidth="1"/>
    <col min="15878" max="15878" width="26" style="236" customWidth="1"/>
    <col min="15879" max="15879" width="10.5" style="236" customWidth="1"/>
    <col min="15880" max="15880" width="3.1640625" style="236" customWidth="1"/>
    <col min="15881" max="15881" width="9.5" style="236" customWidth="1"/>
    <col min="15882" max="15882" width="8.1640625" style="236" customWidth="1"/>
    <col min="15883" max="15883" width="12.1640625" style="236" customWidth="1"/>
    <col min="15884" max="15884" width="13.33203125" style="236" customWidth="1"/>
    <col min="15885" max="15885" width="15.33203125" style="236" customWidth="1"/>
    <col min="15886" max="15886" width="16.1640625" style="236" customWidth="1"/>
    <col min="15887" max="15887" width="11.5" style="236" customWidth="1"/>
    <col min="15888" max="15888" width="11.33203125" style="236" customWidth="1"/>
    <col min="15889" max="15889" width="11.6640625" style="236" customWidth="1"/>
    <col min="15890" max="15890" width="4.83203125" style="236" customWidth="1"/>
    <col min="15891" max="15891" width="11.5" style="236" customWidth="1"/>
    <col min="15892" max="16130" width="10.83203125" style="236" customWidth="1"/>
    <col min="16131" max="16131" width="7.5" style="236" customWidth="1"/>
    <col min="16132" max="16132" width="2.5" style="236" customWidth="1"/>
    <col min="16133" max="16133" width="15.1640625" style="236" customWidth="1"/>
    <col min="16134" max="16134" width="26" style="236" customWidth="1"/>
    <col min="16135" max="16135" width="10.5" style="236" customWidth="1"/>
    <col min="16136" max="16136" width="3.1640625" style="236" customWidth="1"/>
    <col min="16137" max="16137" width="9.5" style="236" customWidth="1"/>
    <col min="16138" max="16138" width="8.1640625" style="236" customWidth="1"/>
    <col min="16139" max="16139" width="12.1640625" style="236" customWidth="1"/>
    <col min="16140" max="16140" width="13.33203125" style="236" customWidth="1"/>
    <col min="16141" max="16141" width="15.33203125" style="236" customWidth="1"/>
    <col min="16142" max="16142" width="16.1640625" style="236" customWidth="1"/>
    <col min="16143" max="16143" width="11.5" style="236" customWidth="1"/>
    <col min="16144" max="16144" width="11.33203125" style="236" customWidth="1"/>
    <col min="16145" max="16145" width="11.6640625" style="236" customWidth="1"/>
    <col min="16146" max="16146" width="4.83203125" style="236" customWidth="1"/>
    <col min="16147" max="16147" width="11.5" style="236" customWidth="1"/>
    <col min="16148" max="16384" width="10.83203125" style="236" customWidth="1"/>
  </cols>
  <sheetData>
    <row r="2" spans="2:18" x14ac:dyDescent="0.15">
      <c r="B2" s="27"/>
      <c r="C2" s="28"/>
      <c r="D2" s="28"/>
      <c r="E2" s="28"/>
      <c r="F2" s="28"/>
      <c r="G2" s="28"/>
      <c r="H2" s="28"/>
      <c r="I2" s="29"/>
      <c r="J2" s="29"/>
      <c r="K2" s="30"/>
      <c r="L2" s="30"/>
      <c r="M2" s="30"/>
      <c r="N2" s="31"/>
      <c r="O2" s="31"/>
      <c r="P2" s="31"/>
      <c r="Q2" s="31"/>
      <c r="R2" s="32"/>
    </row>
    <row r="3" spans="2:18" ht="18" customHeight="1" x14ac:dyDescent="0.2">
      <c r="B3" s="33"/>
      <c r="C3" s="34"/>
      <c r="D3" s="34"/>
      <c r="E3" s="34"/>
      <c r="F3" s="34"/>
      <c r="G3" s="34"/>
      <c r="H3" s="34"/>
      <c r="I3" s="34"/>
      <c r="J3" s="35"/>
      <c r="K3" s="36"/>
      <c r="L3" s="36"/>
      <c r="M3" s="36"/>
      <c r="N3" s="37"/>
      <c r="O3" s="37"/>
      <c r="P3" s="37"/>
      <c r="Q3" s="37"/>
      <c r="R3" s="38" t="s">
        <v>57</v>
      </c>
    </row>
    <row r="4" spans="2:18" ht="18" customHeight="1" x14ac:dyDescent="0.2">
      <c r="B4" s="33"/>
      <c r="C4" s="34"/>
      <c r="D4" s="34"/>
      <c r="E4" s="34"/>
      <c r="F4" s="34"/>
      <c r="G4" s="34"/>
      <c r="H4" s="34"/>
      <c r="I4" s="34"/>
      <c r="J4" s="35"/>
      <c r="K4" s="36"/>
      <c r="L4" s="36"/>
      <c r="M4" s="36"/>
      <c r="N4" s="619" t="e">
        <f>D9    &amp;#REF!</f>
        <v>#REF!</v>
      </c>
      <c r="O4" s="619"/>
      <c r="P4" s="619"/>
      <c r="Q4" s="619"/>
      <c r="R4" s="149"/>
    </row>
    <row r="5" spans="2:18" x14ac:dyDescent="0.15">
      <c r="B5" s="39"/>
      <c r="C5" s="70"/>
      <c r="D5" s="70"/>
      <c r="E5" s="70"/>
      <c r="F5" s="70"/>
      <c r="G5" s="70"/>
      <c r="H5" s="70"/>
      <c r="I5" s="65"/>
      <c r="J5" s="65"/>
      <c r="K5" s="67"/>
      <c r="L5" s="67"/>
      <c r="M5" s="67"/>
      <c r="N5" s="37"/>
      <c r="O5" s="37"/>
      <c r="P5" s="37"/>
      <c r="Q5" s="37"/>
      <c r="R5" s="40"/>
    </row>
    <row r="6" spans="2:18" ht="16" customHeight="1" x14ac:dyDescent="0.2">
      <c r="B6" s="41"/>
      <c r="C6" s="42"/>
      <c r="D6" s="42"/>
      <c r="E6" s="42"/>
      <c r="F6" s="42"/>
      <c r="G6" s="42"/>
      <c r="H6" s="42"/>
      <c r="I6" s="43"/>
      <c r="J6" s="161"/>
      <c r="K6" s="44"/>
      <c r="L6" s="162"/>
      <c r="M6" s="162"/>
      <c r="N6" s="162"/>
      <c r="O6" s="162"/>
      <c r="P6" s="162"/>
      <c r="Q6" s="45"/>
      <c r="R6" s="163"/>
    </row>
    <row r="7" spans="2:18" ht="14" customHeight="1" x14ac:dyDescent="0.2">
      <c r="B7" s="248" t="s">
        <v>58</v>
      </c>
      <c r="C7" s="47"/>
      <c r="D7" s="47"/>
      <c r="E7" s="47"/>
      <c r="F7" s="47"/>
      <c r="G7" s="47"/>
      <c r="H7" s="47"/>
      <c r="I7" s="48"/>
      <c r="J7" s="48"/>
      <c r="K7" s="476"/>
      <c r="L7" s="49"/>
      <c r="M7" s="49"/>
      <c r="P7" s="566"/>
      <c r="Q7" s="566"/>
      <c r="R7" s="50"/>
    </row>
    <row r="8" spans="2:18" ht="6" customHeight="1" x14ac:dyDescent="0.15">
      <c r="B8" s="46"/>
      <c r="C8" s="47"/>
      <c r="D8" s="47"/>
      <c r="E8" s="47"/>
      <c r="F8" s="47"/>
      <c r="G8" s="47"/>
      <c r="H8" s="47"/>
      <c r="I8" s="48"/>
      <c r="J8" s="48"/>
      <c r="K8" s="476"/>
      <c r="L8" s="49"/>
      <c r="M8" s="49"/>
      <c r="R8" s="50"/>
    </row>
    <row r="9" spans="2:18" ht="21" customHeight="1" x14ac:dyDescent="0.15">
      <c r="B9" s="152" t="s">
        <v>59</v>
      </c>
      <c r="C9" s="153"/>
      <c r="D9" s="231" t="e">
        <f>#REF!</f>
        <v>#REF!</v>
      </c>
      <c r="H9" s="51"/>
      <c r="I9" s="51"/>
      <c r="J9" s="51"/>
      <c r="K9" s="49"/>
      <c r="L9" s="49"/>
      <c r="M9" s="196" t="s">
        <v>60</v>
      </c>
      <c r="N9" s="197"/>
      <c r="O9" s="249" t="e">
        <f>IF(#REF!="x","SI","NO")</f>
        <v>#REF!</v>
      </c>
      <c r="P9" s="236"/>
      <c r="R9" s="52"/>
    </row>
    <row r="10" spans="2:18" ht="33.75" customHeight="1" x14ac:dyDescent="0.15">
      <c r="B10" s="147" t="s">
        <v>116</v>
      </c>
      <c r="C10" s="148"/>
      <c r="D10" s="567" t="e">
        <f>#REF!</f>
        <v>#REF!</v>
      </c>
      <c r="E10" s="567"/>
      <c r="F10" s="567"/>
      <c r="G10" s="567"/>
      <c r="H10" s="567"/>
      <c r="I10" s="567"/>
      <c r="J10" s="567"/>
      <c r="K10" s="567"/>
      <c r="L10" s="567"/>
      <c r="M10" s="198" t="s">
        <v>62</v>
      </c>
      <c r="N10" s="199"/>
      <c r="O10" s="200" t="e">
        <f>#REF!</f>
        <v>#REF!</v>
      </c>
      <c r="P10" s="193"/>
      <c r="R10" s="52"/>
    </row>
    <row r="11" spans="2:18" ht="15" customHeight="1" x14ac:dyDescent="0.2">
      <c r="B11" s="53" t="s">
        <v>63</v>
      </c>
      <c r="C11" s="51"/>
      <c r="D11" s="150" t="e">
        <f>#REF!</f>
        <v>#REF!</v>
      </c>
      <c r="H11" s="194"/>
      <c r="I11" s="58"/>
      <c r="J11" s="49"/>
      <c r="K11" s="620"/>
      <c r="L11" s="620"/>
      <c r="M11" s="198" t="s">
        <v>64</v>
      </c>
      <c r="N11" s="199"/>
      <c r="O11" s="200" t="e">
        <f>#REF!</f>
        <v>#REF!</v>
      </c>
      <c r="P11" s="193"/>
      <c r="R11" s="52"/>
    </row>
    <row r="12" spans="2:18" ht="15" customHeight="1" x14ac:dyDescent="0.2">
      <c r="B12" s="54" t="s">
        <v>65</v>
      </c>
      <c r="C12" s="51"/>
      <c r="D12" s="55" t="e">
        <f>#REF!</f>
        <v>#REF!</v>
      </c>
      <c r="F12" s="51"/>
      <c r="G12" s="51"/>
      <c r="H12" s="195"/>
      <c r="I12" s="58"/>
      <c r="J12" s="49"/>
      <c r="M12" s="56" t="s">
        <v>66</v>
      </c>
      <c r="N12" s="57"/>
      <c r="O12" s="236"/>
      <c r="P12" s="201" t="e">
        <f>O37</f>
        <v>#REF!</v>
      </c>
      <c r="R12" s="52"/>
    </row>
    <row r="13" spans="2:18" ht="16.5" customHeight="1" x14ac:dyDescent="0.2">
      <c r="B13" s="54"/>
      <c r="C13" s="51"/>
      <c r="D13" s="51"/>
      <c r="E13" s="51"/>
      <c r="F13" s="51"/>
      <c r="G13" s="51"/>
      <c r="H13" s="195"/>
      <c r="I13" s="58"/>
      <c r="J13" s="49"/>
      <c r="M13" s="59" t="s">
        <v>67</v>
      </c>
      <c r="N13" s="569" t="e">
        <f>+#REF!</f>
        <v>#REF!</v>
      </c>
      <c r="O13" s="569"/>
      <c r="P13" s="569"/>
      <c r="R13" s="52"/>
    </row>
    <row r="14" spans="2:18" ht="16.5" customHeight="1" x14ac:dyDescent="0.2">
      <c r="B14" s="54"/>
      <c r="C14" s="51"/>
      <c r="D14" s="51"/>
      <c r="E14" s="51"/>
      <c r="F14" s="51"/>
      <c r="G14" s="51"/>
      <c r="H14" s="195"/>
      <c r="I14" s="58"/>
      <c r="J14" s="235"/>
      <c r="K14" s="235"/>
      <c r="M14" s="59"/>
      <c r="N14" s="569"/>
      <c r="O14" s="569"/>
      <c r="P14" s="569"/>
      <c r="R14" s="52"/>
    </row>
    <row r="15" spans="2:18" ht="15" customHeight="1" x14ac:dyDescent="0.2">
      <c r="B15" s="54"/>
      <c r="C15" s="51"/>
      <c r="D15" s="51"/>
      <c r="E15" s="51"/>
      <c r="F15" s="51"/>
      <c r="G15" s="51"/>
      <c r="H15" s="51"/>
      <c r="I15" s="58"/>
      <c r="M15" s="236"/>
      <c r="N15" s="236"/>
      <c r="O15" s="236"/>
      <c r="P15" s="236"/>
      <c r="R15" s="52"/>
    </row>
    <row r="16" spans="2:18" x14ac:dyDescent="0.15">
      <c r="B16" s="46" t="s">
        <v>68</v>
      </c>
      <c r="F16" s="51"/>
      <c r="G16" s="51"/>
      <c r="R16" s="52"/>
    </row>
    <row r="17" spans="2:18" ht="32.25" customHeight="1" x14ac:dyDescent="0.15">
      <c r="B17" s="60"/>
      <c r="D17" s="570" t="e">
        <f>"Descripción en Orden de Servicio N° "&amp;D9&amp;"  "&amp;D10</f>
        <v>#REF!</v>
      </c>
      <c r="E17" s="570"/>
      <c r="F17" s="570"/>
      <c r="G17" s="570"/>
      <c r="H17" s="570"/>
      <c r="I17" s="570"/>
      <c r="J17" s="570"/>
      <c r="K17" s="570"/>
      <c r="L17" s="570"/>
      <c r="M17" s="570"/>
      <c r="N17" s="570"/>
      <c r="O17" s="570"/>
      <c r="P17" s="570"/>
      <c r="Q17" s="570"/>
      <c r="R17" s="52"/>
    </row>
    <row r="18" spans="2:18" ht="81.75" customHeight="1" x14ac:dyDescent="0.15">
      <c r="B18" s="54"/>
      <c r="C18" s="51"/>
      <c r="D18" s="571" t="e">
        <f>#REF!</f>
        <v>#REF!</v>
      </c>
      <c r="E18" s="572"/>
      <c r="F18" s="572"/>
      <c r="G18" s="572"/>
      <c r="H18" s="572"/>
      <c r="I18" s="572"/>
      <c r="J18" s="572"/>
      <c r="K18" s="572"/>
      <c r="L18" s="572"/>
      <c r="M18" s="572"/>
      <c r="N18" s="572"/>
      <c r="O18" s="572"/>
      <c r="P18" s="573"/>
      <c r="R18" s="52"/>
    </row>
    <row r="19" spans="2:18" ht="12.75" customHeight="1" x14ac:dyDescent="0.15">
      <c r="B19" s="60"/>
      <c r="C19" s="51"/>
      <c r="D19" s="192"/>
      <c r="E19" s="192"/>
      <c r="F19" s="192"/>
      <c r="G19" s="192"/>
      <c r="H19" s="192"/>
      <c r="I19" s="192"/>
      <c r="J19" s="192"/>
      <c r="K19" s="192"/>
      <c r="L19" s="192"/>
      <c r="M19" s="192"/>
      <c r="N19" s="192"/>
      <c r="O19" s="192"/>
      <c r="P19" s="192"/>
      <c r="R19" s="52"/>
    </row>
    <row r="20" spans="2:18" x14ac:dyDescent="0.15">
      <c r="B20" s="61" t="s">
        <v>117</v>
      </c>
      <c r="C20" s="51"/>
      <c r="D20" s="51"/>
      <c r="E20" s="51"/>
      <c r="F20" s="51"/>
      <c r="G20" s="51"/>
      <c r="H20" s="51"/>
      <c r="I20" s="65"/>
      <c r="J20" s="65"/>
      <c r="K20" s="49"/>
      <c r="L20" s="49"/>
      <c r="M20" s="49"/>
      <c r="N20" s="49"/>
      <c r="O20" s="49"/>
      <c r="P20" s="49"/>
      <c r="Q20" s="49"/>
      <c r="R20" s="52"/>
    </row>
    <row r="21" spans="2:18" x14ac:dyDescent="0.15">
      <c r="B21" s="236"/>
      <c r="C21" s="51"/>
      <c r="D21" s="51"/>
      <c r="E21" s="62"/>
      <c r="F21" s="51"/>
      <c r="G21" s="51"/>
      <c r="H21" s="51"/>
      <c r="I21" s="65"/>
      <c r="J21" s="65"/>
      <c r="K21" s="49"/>
      <c r="L21" s="49"/>
      <c r="M21" s="49"/>
      <c r="N21" s="49"/>
      <c r="O21" s="49"/>
      <c r="P21" s="49"/>
      <c r="Q21" s="49"/>
      <c r="R21" s="52"/>
    </row>
    <row r="22" spans="2:18" x14ac:dyDescent="0.15">
      <c r="B22" s="54"/>
      <c r="C22" s="56" t="s">
        <v>70</v>
      </c>
      <c r="D22" s="56"/>
      <c r="E22" s="62"/>
      <c r="F22" s="56" t="s">
        <v>71</v>
      </c>
      <c r="G22" s="51"/>
      <c r="H22" s="51"/>
      <c r="I22" s="65"/>
      <c r="J22" s="65"/>
      <c r="K22" s="64" t="s">
        <v>72</v>
      </c>
      <c r="L22" s="476"/>
      <c r="M22" s="476"/>
      <c r="N22" s="476"/>
      <c r="O22" s="49"/>
      <c r="P22" s="49"/>
      <c r="Q22" s="49"/>
      <c r="R22" s="52"/>
    </row>
    <row r="23" spans="2:18" x14ac:dyDescent="0.15">
      <c r="B23" s="54"/>
      <c r="C23" s="51"/>
      <c r="D23" s="51"/>
      <c r="E23" s="63"/>
      <c r="F23" s="236"/>
      <c r="G23" s="236"/>
      <c r="H23" s="236"/>
      <c r="K23" s="65"/>
      <c r="L23" s="49"/>
      <c r="M23" s="49"/>
      <c r="N23" s="49"/>
      <c r="O23" s="49"/>
      <c r="P23" s="236"/>
      <c r="Q23" s="49"/>
      <c r="R23" s="52"/>
    </row>
    <row r="24" spans="2:18" ht="15" customHeight="1" x14ac:dyDescent="0.2">
      <c r="B24" s="54"/>
      <c r="C24" s="202" t="e">
        <f>IF(C26="","X","")</f>
        <v>#REF!</v>
      </c>
      <c r="D24" s="58" t="s">
        <v>118</v>
      </c>
      <c r="E24" s="62"/>
      <c r="F24" s="625" t="e">
        <f>#REF!</f>
        <v>#REF!</v>
      </c>
      <c r="G24" s="626"/>
      <c r="H24" s="626"/>
      <c r="I24" s="626"/>
      <c r="L24" s="67" t="s">
        <v>75</v>
      </c>
      <c r="M24" s="211" t="e">
        <f>IF(#REF!&gt;=0,"SI",0)</f>
        <v>#REF!</v>
      </c>
      <c r="N24" s="51"/>
      <c r="O24" s="235" t="s">
        <v>73</v>
      </c>
      <c r="P24" s="269" t="e">
        <f>#REF!</f>
        <v>#REF!</v>
      </c>
      <c r="Q24" s="49"/>
      <c r="R24" s="52"/>
    </row>
    <row r="25" spans="2:18" ht="15" customHeight="1" x14ac:dyDescent="0.2">
      <c r="B25" s="54"/>
      <c r="C25" s="68"/>
      <c r="D25" s="58"/>
      <c r="F25" s="51"/>
      <c r="G25" s="66"/>
      <c r="H25" s="236"/>
      <c r="M25" s="236"/>
      <c r="O25" s="161"/>
      <c r="P25" s="161"/>
      <c r="R25" s="163"/>
    </row>
    <row r="26" spans="2:18" ht="15" customHeight="1" x14ac:dyDescent="0.2">
      <c r="B26" s="54"/>
      <c r="C26" s="202" t="e">
        <f>IF(#REF!="Si","X","")</f>
        <v>#REF!</v>
      </c>
      <c r="D26" s="58" t="s">
        <v>77</v>
      </c>
      <c r="F26" s="171" t="e">
        <f>IF(#REF!="si","Si","No")</f>
        <v>#REF!</v>
      </c>
      <c r="G26" s="66" t="s">
        <v>79</v>
      </c>
      <c r="H26" s="236"/>
      <c r="L26" s="235" t="s">
        <v>80</v>
      </c>
      <c r="M26" s="210" t="e">
        <f>IF(#REF!="No","Si","No")</f>
        <v>#REF!</v>
      </c>
      <c r="N26" s="236"/>
      <c r="Q26" s="161"/>
      <c r="R26" s="52"/>
    </row>
    <row r="27" spans="2:18" x14ac:dyDescent="0.15">
      <c r="B27" s="54"/>
      <c r="C27" s="236"/>
      <c r="D27" s="236"/>
      <c r="F27" s="70"/>
      <c r="G27" s="51"/>
      <c r="H27" s="65"/>
      <c r="K27" s="236"/>
      <c r="L27" s="236"/>
      <c r="M27" s="236"/>
      <c r="N27" s="236"/>
      <c r="O27" s="236"/>
      <c r="P27" s="236"/>
      <c r="R27" s="52"/>
    </row>
    <row r="28" spans="2:18" ht="15" customHeight="1" x14ac:dyDescent="0.2">
      <c r="B28" s="54"/>
      <c r="C28" s="51"/>
      <c r="D28" s="51"/>
      <c r="E28" s="69"/>
      <c r="F28" s="71" t="e">
        <f>IF(#REF!="X","Si","No")</f>
        <v>#REF!</v>
      </c>
      <c r="G28" s="72" t="s">
        <v>82</v>
      </c>
      <c r="H28" s="65"/>
      <c r="K28" s="49"/>
      <c r="L28" s="49"/>
      <c r="M28" s="49"/>
      <c r="N28" s="161"/>
      <c r="O28" s="161"/>
      <c r="P28" s="161"/>
      <c r="Q28" s="161"/>
      <c r="R28" s="52"/>
    </row>
    <row r="29" spans="2:18" ht="15" customHeight="1" x14ac:dyDescent="0.2">
      <c r="B29" s="60"/>
      <c r="C29" s="51"/>
      <c r="D29" s="51"/>
      <c r="E29" s="69"/>
      <c r="F29" s="236"/>
      <c r="G29" s="236"/>
      <c r="H29" s="236"/>
      <c r="K29" s="49"/>
      <c r="L29" s="49"/>
      <c r="M29" s="49"/>
      <c r="N29" s="161"/>
      <c r="O29" s="161"/>
      <c r="P29" s="161"/>
      <c r="Q29" s="161"/>
      <c r="R29" s="52"/>
    </row>
    <row r="30" spans="2:18" x14ac:dyDescent="0.15">
      <c r="B30" s="61" t="s">
        <v>83</v>
      </c>
      <c r="C30" s="56"/>
      <c r="D30" s="56"/>
      <c r="E30" s="51"/>
      <c r="F30" s="236"/>
      <c r="G30" s="236"/>
      <c r="H30" s="51"/>
      <c r="I30" s="70"/>
      <c r="J30" s="70"/>
      <c r="K30" s="49"/>
      <c r="L30" s="49"/>
      <c r="M30" s="49"/>
      <c r="N30" s="161"/>
      <c r="O30" s="161"/>
      <c r="P30" s="161"/>
      <c r="Q30" s="161"/>
      <c r="R30" s="73"/>
    </row>
    <row r="31" spans="2:18" ht="15.75" customHeight="1" x14ac:dyDescent="0.15">
      <c r="B31" s="74"/>
      <c r="C31" s="49"/>
      <c r="D31" s="49"/>
      <c r="E31" s="49"/>
      <c r="F31" s="49"/>
      <c r="G31" s="49"/>
      <c r="H31" s="49"/>
      <c r="I31" s="161"/>
      <c r="J31" s="161"/>
      <c r="K31" s="75"/>
      <c r="L31" s="162"/>
      <c r="M31" s="162"/>
      <c r="N31" s="162"/>
      <c r="O31" s="158" t="s">
        <v>26</v>
      </c>
      <c r="P31" s="158" t="e">
        <f>#REF!</f>
        <v>#REF!</v>
      </c>
      <c r="Q31" s="162"/>
      <c r="R31" s="76"/>
    </row>
    <row r="32" spans="2:18" ht="20.25" customHeight="1" x14ac:dyDescent="0.15">
      <c r="B32" s="60"/>
      <c r="C32" s="623" t="s">
        <v>84</v>
      </c>
      <c r="D32" s="624"/>
      <c r="E32" s="77" t="s">
        <v>28</v>
      </c>
      <c r="F32" s="77"/>
      <c r="G32" s="77"/>
      <c r="H32" s="77"/>
      <c r="I32" s="77"/>
      <c r="J32" s="77"/>
      <c r="K32" s="77"/>
      <c r="L32" s="78" t="s">
        <v>85</v>
      </c>
      <c r="M32" s="79" t="s">
        <v>30</v>
      </c>
      <c r="N32" s="477" t="s">
        <v>86</v>
      </c>
      <c r="O32" s="621" t="e">
        <f>"Precio Total "&amp;P31</f>
        <v>#REF!</v>
      </c>
      <c r="P32" s="622"/>
      <c r="Q32" s="80"/>
      <c r="R32" s="76"/>
    </row>
    <row r="33" spans="2:29" ht="33.75" customHeight="1" x14ac:dyDescent="0.15">
      <c r="B33" s="60"/>
      <c r="C33" s="601">
        <v>1</v>
      </c>
      <c r="D33" s="602"/>
      <c r="E33" s="603" t="e">
        <f>#REF!</f>
        <v>#REF!</v>
      </c>
      <c r="F33" s="604"/>
      <c r="G33" s="604"/>
      <c r="H33" s="604"/>
      <c r="I33" s="604"/>
      <c r="J33" s="604"/>
      <c r="K33" s="604"/>
      <c r="L33" s="81" t="s">
        <v>87</v>
      </c>
      <c r="M33" s="81">
        <v>1</v>
      </c>
      <c r="N33" s="82" t="e">
        <f>#REF!</f>
        <v>#REF!</v>
      </c>
      <c r="O33" s="627" t="e">
        <f>M33*N33</f>
        <v>#REF!</v>
      </c>
      <c r="P33" s="628"/>
      <c r="Q33" s="83"/>
      <c r="R33" s="76"/>
    </row>
    <row r="34" spans="2:29" ht="15" customHeight="1" x14ac:dyDescent="0.15">
      <c r="B34" s="60"/>
      <c r="C34" s="605"/>
      <c r="D34" s="606"/>
      <c r="E34" s="607" t="s">
        <v>119</v>
      </c>
      <c r="F34" s="608"/>
      <c r="G34" s="608"/>
      <c r="H34" s="608"/>
      <c r="I34" s="608"/>
      <c r="J34" s="608"/>
      <c r="K34" s="609"/>
      <c r="L34" s="84" t="s">
        <v>87</v>
      </c>
      <c r="M34" s="84">
        <v>1</v>
      </c>
      <c r="N34" s="85"/>
      <c r="O34" s="478"/>
      <c r="P34" s="479">
        <f>M34*N34</f>
        <v>0</v>
      </c>
      <c r="Q34" s="83"/>
      <c r="R34" s="76"/>
    </row>
    <row r="35" spans="2:29" ht="18.75" customHeight="1" x14ac:dyDescent="0.15">
      <c r="B35" s="60"/>
      <c r="C35" s="155"/>
      <c r="D35" s="155"/>
      <c r="E35" s="155"/>
      <c r="F35" s="155"/>
      <c r="G35" s="155"/>
      <c r="H35" s="155"/>
      <c r="I35" s="155"/>
      <c r="J35" s="155"/>
      <c r="K35" s="155"/>
      <c r="L35" s="648" t="s">
        <v>88</v>
      </c>
      <c r="M35" s="649"/>
      <c r="N35" s="650"/>
      <c r="O35" s="656" t="e">
        <f>IF(O9="SI",O33*0.35,0)</f>
        <v>#REF!</v>
      </c>
      <c r="P35" s="657"/>
      <c r="Q35" s="83"/>
      <c r="R35" s="76"/>
    </row>
    <row r="36" spans="2:29" s="256" customFormat="1" ht="17.25" customHeight="1" x14ac:dyDescent="0.15">
      <c r="B36" s="60"/>
      <c r="C36" s="156"/>
      <c r="D36" s="156"/>
      <c r="E36" s="86"/>
      <c r="F36" s="87"/>
      <c r="G36" s="87"/>
      <c r="H36" s="87"/>
      <c r="I36" s="87"/>
      <c r="J36" s="87"/>
      <c r="L36" s="651" t="s">
        <v>89</v>
      </c>
      <c r="M36" s="652"/>
      <c r="N36" s="653"/>
      <c r="O36" s="644" t="e">
        <f>O35+SUM(O33:P34)</f>
        <v>#REF!</v>
      </c>
      <c r="P36" s="645"/>
      <c r="Q36" s="470"/>
      <c r="R36" s="76"/>
      <c r="S36" s="236"/>
    </row>
    <row r="37" spans="2:29" s="256" customFormat="1" ht="19" customHeight="1" x14ac:dyDescent="0.2">
      <c r="B37" s="610"/>
      <c r="C37" s="554"/>
      <c r="D37" s="554"/>
      <c r="E37" s="554"/>
      <c r="F37" s="554"/>
      <c r="G37" s="554"/>
      <c r="H37" s="554"/>
      <c r="I37" s="554"/>
      <c r="J37" s="554"/>
      <c r="L37" s="654" t="s">
        <v>90</v>
      </c>
      <c r="M37" s="655"/>
      <c r="N37" s="655"/>
      <c r="O37" s="646" t="e">
        <f>IF(P31="USD",O36*1,IF(P31="CLP",O36/680,IF(P31="UF",O36*(26000/680),IF(P31="EUR",O36/0.9))))</f>
        <v>#REF!</v>
      </c>
      <c r="P37" s="647"/>
      <c r="Q37" s="470"/>
      <c r="R37" s="76"/>
      <c r="S37" s="236"/>
    </row>
    <row r="38" spans="2:29" s="256" customFormat="1" ht="15" customHeight="1" x14ac:dyDescent="0.15">
      <c r="B38" s="597"/>
      <c r="C38" s="535"/>
      <c r="D38" s="535"/>
      <c r="E38" s="535"/>
      <c r="F38" s="535"/>
      <c r="G38" s="535"/>
      <c r="H38" s="535"/>
      <c r="I38" s="535"/>
      <c r="J38" s="535"/>
      <c r="L38" s="641" t="e">
        <f>"TOTAL ORDEN DE SERVICIO EN " &amp;P31</f>
        <v>#REF!</v>
      </c>
      <c r="M38" s="642"/>
      <c r="N38" s="642"/>
      <c r="O38" s="642"/>
      <c r="P38" s="643"/>
      <c r="Q38" s="88"/>
      <c r="R38" s="76"/>
      <c r="S38" s="236"/>
    </row>
    <row r="39" spans="2:29" s="256" customFormat="1" ht="14" customHeight="1" x14ac:dyDescent="0.15">
      <c r="B39" s="610"/>
      <c r="C39" s="554"/>
      <c r="D39" s="554"/>
      <c r="E39" s="554"/>
      <c r="F39" s="554"/>
      <c r="G39" s="554"/>
      <c r="H39" s="554"/>
      <c r="I39" s="554"/>
      <c r="J39" s="554"/>
      <c r="L39" s="637" t="e">
        <f>+#REF!</f>
        <v>#REF!</v>
      </c>
      <c r="M39" s="638"/>
      <c r="N39" s="638"/>
      <c r="O39" s="639" t="e">
        <f>+#REF!</f>
        <v>#REF!</v>
      </c>
      <c r="P39" s="640"/>
      <c r="Q39" s="88"/>
      <c r="R39" s="76"/>
      <c r="S39" s="89"/>
      <c r="AB39" s="159" t="s">
        <v>120</v>
      </c>
      <c r="AC39" s="160" t="e">
        <f>1/M38</f>
        <v>#DIV/0!</v>
      </c>
    </row>
    <row r="40" spans="2:29" s="256" customFormat="1" ht="14" customHeight="1" x14ac:dyDescent="0.15">
      <c r="B40" s="598"/>
      <c r="C40" s="598"/>
      <c r="D40" s="598"/>
      <c r="E40" s="598"/>
      <c r="F40" s="598"/>
      <c r="G40" s="598"/>
      <c r="H40" s="598"/>
      <c r="I40" s="598"/>
      <c r="J40" s="90"/>
      <c r="K40" s="90"/>
      <c r="L40" s="633" t="s">
        <v>121</v>
      </c>
      <c r="M40" s="634"/>
      <c r="N40" s="634"/>
      <c r="O40" s="635" t="e">
        <f>+#REF!</f>
        <v>#REF!</v>
      </c>
      <c r="P40" s="636"/>
      <c r="Q40" s="90"/>
      <c r="R40" s="76"/>
      <c r="S40" s="91"/>
      <c r="AB40" s="159" t="s">
        <v>122</v>
      </c>
      <c r="AC40" s="159" t="e">
        <f>M39/M38</f>
        <v>#DIV/0!</v>
      </c>
    </row>
    <row r="41" spans="2:29" s="256" customFormat="1" ht="12.75" customHeight="1" x14ac:dyDescent="0.15">
      <c r="B41" s="93"/>
      <c r="C41" s="93"/>
      <c r="D41" s="93"/>
      <c r="E41" s="93"/>
      <c r="F41" s="93"/>
      <c r="G41" s="93"/>
      <c r="H41" s="93"/>
      <c r="I41" s="93"/>
      <c r="J41" s="90"/>
      <c r="K41" s="90"/>
      <c r="L41" s="633" t="s">
        <v>123</v>
      </c>
      <c r="M41" s="634"/>
      <c r="N41" s="634"/>
      <c r="O41" s="635" t="e">
        <f>+#REF!</f>
        <v>#REF!</v>
      </c>
      <c r="P41" s="636"/>
      <c r="Q41" s="90"/>
      <c r="R41" s="52"/>
      <c r="S41" s="91"/>
      <c r="AB41" s="159" t="s">
        <v>124</v>
      </c>
      <c r="AC41" s="159">
        <v>1</v>
      </c>
    </row>
    <row r="42" spans="2:29" s="256" customFormat="1" ht="19" customHeight="1" x14ac:dyDescent="0.2">
      <c r="B42" s="94"/>
      <c r="C42" s="94"/>
      <c r="D42" s="94"/>
      <c r="E42" s="94"/>
      <c r="F42" s="473"/>
      <c r="G42" s="473"/>
      <c r="H42" s="599"/>
      <c r="I42" s="599"/>
      <c r="J42" s="90"/>
      <c r="K42" s="90"/>
      <c r="L42" s="631" t="e">
        <f>+#REF!</f>
        <v>#REF!</v>
      </c>
      <c r="M42" s="632"/>
      <c r="N42" s="632"/>
      <c r="O42" s="629" t="e">
        <f>SUM(O39:P41)</f>
        <v>#REF!</v>
      </c>
      <c r="P42" s="630"/>
      <c r="Q42" s="90"/>
      <c r="R42" s="52"/>
      <c r="S42" s="91"/>
      <c r="AB42" s="159" t="s">
        <v>125</v>
      </c>
      <c r="AC42" s="159" t="e">
        <f>M40/M38</f>
        <v>#DIV/0!</v>
      </c>
    </row>
    <row r="43" spans="2:29" s="263" customFormat="1" ht="15" customHeight="1" x14ac:dyDescent="0.15">
      <c r="B43" s="264"/>
      <c r="C43" s="264"/>
      <c r="D43" s="264"/>
      <c r="E43" s="264"/>
      <c r="F43" s="474"/>
      <c r="G43" s="474"/>
      <c r="H43" s="600"/>
      <c r="I43" s="600"/>
      <c r="J43" s="265"/>
      <c r="K43" s="265"/>
      <c r="L43" s="587" t="s">
        <v>126</v>
      </c>
      <c r="M43" s="588"/>
      <c r="N43" s="588"/>
      <c r="O43" s="589" t="e">
        <f>+O42/O39</f>
        <v>#REF!</v>
      </c>
      <c r="P43" s="590"/>
      <c r="Q43" s="265"/>
      <c r="R43" s="266"/>
      <c r="S43" s="267"/>
      <c r="AB43" s="268" t="s">
        <v>125</v>
      </c>
      <c r="AC43" s="268" t="e">
        <f>M41/M39</f>
        <v>#DIV/0!</v>
      </c>
    </row>
    <row r="44" spans="2:29" s="263" customFormat="1" ht="14" customHeight="1" x14ac:dyDescent="0.15">
      <c r="B44" s="264"/>
      <c r="C44" s="264"/>
      <c r="D44" s="591" t="s">
        <v>127</v>
      </c>
      <c r="E44" s="591"/>
      <c r="F44" s="591"/>
      <c r="G44" s="591"/>
      <c r="H44" s="592" t="s">
        <v>128</v>
      </c>
      <c r="I44" s="593"/>
      <c r="J44" s="593"/>
      <c r="K44" s="593"/>
      <c r="L44" s="593"/>
      <c r="M44" s="593"/>
      <c r="N44" s="593"/>
      <c r="O44" s="593"/>
      <c r="P44" s="594"/>
      <c r="Q44" s="265"/>
      <c r="R44" s="266"/>
      <c r="S44" s="267"/>
      <c r="AB44" s="268"/>
      <c r="AC44" s="268"/>
    </row>
    <row r="45" spans="2:29" s="256" customFormat="1" ht="12.75" customHeight="1" x14ac:dyDescent="0.15">
      <c r="B45" s="94"/>
      <c r="C45" s="595"/>
      <c r="D45" s="595"/>
      <c r="E45" s="595"/>
      <c r="F45" s="472"/>
      <c r="G45" s="472"/>
      <c r="H45" s="596"/>
      <c r="I45" s="596"/>
      <c r="J45" s="90"/>
      <c r="K45" s="90"/>
      <c r="L45" s="90"/>
      <c r="M45" s="90"/>
      <c r="N45" s="90"/>
      <c r="O45" s="90"/>
      <c r="P45" s="90"/>
      <c r="Q45" s="90"/>
      <c r="R45" s="52"/>
      <c r="S45" s="467"/>
      <c r="AB45" s="256" t="s">
        <v>129</v>
      </c>
    </row>
    <row r="46" spans="2:29" s="256" customFormat="1" ht="12.75" customHeight="1" x14ac:dyDescent="0.15">
      <c r="B46" s="61" t="s">
        <v>92</v>
      </c>
      <c r="C46" s="61"/>
      <c r="D46" s="61"/>
      <c r="E46" s="56"/>
      <c r="F46" s="472"/>
      <c r="G46" s="472"/>
      <c r="H46" s="469"/>
      <c r="K46" s="90"/>
      <c r="L46" s="90"/>
      <c r="M46" s="90"/>
      <c r="N46" s="90"/>
      <c r="O46" s="90"/>
      <c r="P46" s="90"/>
      <c r="Q46" s="90"/>
      <c r="R46" s="52"/>
      <c r="S46" s="467"/>
    </row>
    <row r="47" spans="2:29" s="256" customFormat="1" ht="12.75" customHeight="1" x14ac:dyDescent="0.15">
      <c r="B47" s="92"/>
      <c r="C47" s="93"/>
      <c r="D47" s="93"/>
      <c r="E47" s="93"/>
      <c r="F47" s="472"/>
      <c r="G47" s="472"/>
      <c r="L47" s="90"/>
      <c r="M47" s="90"/>
      <c r="N47" s="90"/>
      <c r="O47" s="90"/>
      <c r="P47" s="90"/>
      <c r="Q47" s="90"/>
      <c r="R47" s="52"/>
      <c r="S47" s="467"/>
    </row>
    <row r="48" spans="2:29" s="256" customFormat="1" ht="27.75" customHeight="1" x14ac:dyDescent="0.2">
      <c r="B48" s="615" t="s">
        <v>93</v>
      </c>
      <c r="C48" s="537"/>
      <c r="D48" s="537"/>
      <c r="E48" s="538" t="e">
        <f>#REF!</f>
        <v>#REF!</v>
      </c>
      <c r="F48" s="538"/>
      <c r="G48" s="616"/>
      <c r="H48" s="170" t="e">
        <f>#REF!</f>
        <v>#REF!</v>
      </c>
      <c r="I48" s="58"/>
      <c r="K48" s="90"/>
      <c r="L48" s="90"/>
      <c r="M48" s="56" t="s">
        <v>94</v>
      </c>
      <c r="N48" s="57"/>
      <c r="P48" s="203" t="e">
        <f>IF(P31="USD",O39*1,IF(P31="CLP",O39/680,IF(P31="UF",O39*(26000/680),IF(P31="EUR",O39/0.9))))</f>
        <v>#REF!</v>
      </c>
      <c r="Q48" s="90"/>
      <c r="R48" s="52"/>
      <c r="S48" s="467"/>
    </row>
    <row r="49" spans="2:19" s="256" customFormat="1" ht="16.5" customHeight="1" x14ac:dyDescent="0.2">
      <c r="B49" s="618"/>
      <c r="C49" s="540"/>
      <c r="D49" s="540"/>
      <c r="E49" s="181"/>
      <c r="F49" s="182"/>
      <c r="G49" s="182"/>
      <c r="H49" s="170"/>
      <c r="I49" s="58"/>
      <c r="L49" s="90"/>
      <c r="M49" s="95" t="s">
        <v>96</v>
      </c>
      <c r="N49" s="235"/>
      <c r="P49" s="203">
        <v>0</v>
      </c>
      <c r="Q49" s="90"/>
      <c r="R49" s="52"/>
      <c r="S49" s="467"/>
    </row>
    <row r="50" spans="2:19" s="256" customFormat="1" ht="17" customHeight="1" x14ac:dyDescent="0.15">
      <c r="B50" s="618"/>
      <c r="C50" s="540"/>
      <c r="D50" s="540"/>
      <c r="E50" s="466"/>
      <c r="F50" s="469"/>
      <c r="G50" s="469"/>
      <c r="L50" s="90"/>
      <c r="M50" s="95" t="s">
        <v>97</v>
      </c>
      <c r="N50" s="235"/>
      <c r="P50" s="203" t="e">
        <f>+O37</f>
        <v>#REF!</v>
      </c>
      <c r="Q50" s="49"/>
      <c r="R50" s="52"/>
      <c r="S50" s="467"/>
    </row>
    <row r="51" spans="2:19" s="256" customFormat="1" ht="24" customHeight="1" x14ac:dyDescent="0.15">
      <c r="B51" s="529"/>
      <c r="C51" s="529"/>
      <c r="D51" s="529"/>
      <c r="E51" s="617"/>
      <c r="F51" s="617"/>
      <c r="G51" s="617"/>
      <c r="H51" s="617"/>
      <c r="I51" s="255"/>
      <c r="J51" s="255"/>
      <c r="K51" s="255"/>
      <c r="M51" s="470" t="s">
        <v>98</v>
      </c>
      <c r="N51" s="86"/>
      <c r="P51" s="203" t="e">
        <f>P48+P49+P50</f>
        <v>#REF!</v>
      </c>
      <c r="Q51" s="49"/>
      <c r="R51" s="52"/>
      <c r="S51" s="467"/>
    </row>
    <row r="52" spans="2:19" s="256" customFormat="1" ht="12.75" customHeight="1" x14ac:dyDescent="0.15">
      <c r="B52" s="257"/>
      <c r="D52" s="468"/>
      <c r="E52" s="168"/>
      <c r="F52" s="469"/>
      <c r="G52" s="469"/>
      <c r="I52" s="613"/>
      <c r="J52" s="613"/>
      <c r="K52" s="613"/>
      <c r="L52" s="49"/>
      <c r="M52" s="49"/>
      <c r="N52" s="49"/>
      <c r="O52" s="49"/>
      <c r="P52" s="49"/>
      <c r="Q52" s="49"/>
      <c r="R52" s="52"/>
      <c r="S52" s="467"/>
    </row>
    <row r="53" spans="2:19" s="256" customFormat="1" ht="18" customHeight="1" x14ac:dyDescent="0.15">
      <c r="B53" s="597"/>
      <c r="C53" s="535"/>
      <c r="D53" s="535"/>
      <c r="E53" s="535"/>
      <c r="F53" s="535"/>
      <c r="G53" s="535"/>
      <c r="H53" s="535"/>
      <c r="I53" s="535"/>
      <c r="J53" s="535"/>
      <c r="K53" s="535"/>
      <c r="L53" s="535"/>
      <c r="M53" s="535"/>
      <c r="N53" s="535"/>
      <c r="O53" s="535"/>
      <c r="P53" s="535"/>
      <c r="Q53" s="535"/>
      <c r="R53" s="614"/>
      <c r="S53" s="467"/>
    </row>
    <row r="54" spans="2:19" ht="12.75" customHeight="1" x14ac:dyDescent="0.15">
      <c r="B54" s="96"/>
      <c r="C54" s="97"/>
      <c r="D54" s="97"/>
      <c r="E54" s="97"/>
      <c r="F54" s="98"/>
      <c r="G54" s="98"/>
      <c r="H54" s="98"/>
      <c r="I54" s="98"/>
      <c r="J54" s="99"/>
      <c r="K54" s="611"/>
      <c r="L54" s="611"/>
      <c r="M54" s="611"/>
      <c r="N54" s="611"/>
      <c r="O54" s="611"/>
      <c r="P54" s="611"/>
      <c r="Q54" s="611"/>
      <c r="R54" s="612"/>
    </row>
    <row r="55" spans="2:19" x14ac:dyDescent="0.15">
      <c r="B55" s="100"/>
      <c r="C55" s="101"/>
      <c r="D55" s="101"/>
      <c r="E55" s="102"/>
      <c r="F55" s="101"/>
      <c r="G55" s="101"/>
      <c r="H55" s="101"/>
      <c r="I55" s="101"/>
      <c r="J55" s="103"/>
      <c r="K55" s="104"/>
      <c r="L55" s="105"/>
      <c r="M55" s="105"/>
      <c r="N55" s="105"/>
      <c r="O55" s="105"/>
      <c r="P55" s="105"/>
      <c r="Q55" s="105"/>
      <c r="R55" s="106"/>
    </row>
    <row r="56" spans="2:19" ht="7.5" customHeight="1" x14ac:dyDescent="0.15">
      <c r="B56" s="107"/>
      <c r="C56" s="108"/>
      <c r="D56" s="108"/>
      <c r="E56" s="109"/>
      <c r="F56" s="108"/>
      <c r="G56" s="108"/>
      <c r="H56" s="108"/>
      <c r="I56" s="108"/>
      <c r="J56" s="110"/>
      <c r="K56" s="110"/>
      <c r="L56" s="111"/>
      <c r="M56" s="111"/>
      <c r="N56" s="111"/>
      <c r="O56" s="111"/>
      <c r="P56" s="112"/>
      <c r="Q56" s="112"/>
      <c r="R56" s="113"/>
      <c r="S56" s="114"/>
    </row>
    <row r="57" spans="2:19" ht="18" customHeight="1" x14ac:dyDescent="0.15">
      <c r="B57" s="115" t="s">
        <v>99</v>
      </c>
      <c r="C57" s="116"/>
      <c r="D57" s="116"/>
      <c r="E57" s="116"/>
      <c r="F57" s="117"/>
      <c r="G57" s="117"/>
      <c r="H57" s="117"/>
      <c r="I57" s="117"/>
      <c r="J57" s="118"/>
      <c r="K57" s="118"/>
      <c r="L57" s="112"/>
      <c r="M57" s="112"/>
      <c r="N57" s="112"/>
      <c r="O57" s="112"/>
      <c r="P57" s="112"/>
      <c r="Q57" s="112"/>
      <c r="R57" s="119"/>
      <c r="S57" s="111"/>
    </row>
    <row r="58" spans="2:19" ht="15" customHeight="1" x14ac:dyDescent="0.15">
      <c r="B58" s="120"/>
      <c r="C58" s="121"/>
      <c r="D58" s="121"/>
      <c r="E58" s="109"/>
      <c r="F58" s="108"/>
      <c r="G58" s="108"/>
      <c r="H58" s="108"/>
      <c r="I58" s="108"/>
      <c r="J58" s="110"/>
      <c r="K58" s="110"/>
      <c r="L58" s="111"/>
      <c r="M58" s="111"/>
      <c r="N58" s="111"/>
      <c r="O58" s="111"/>
      <c r="P58" s="111"/>
      <c r="Q58" s="111"/>
      <c r="R58" s="113"/>
      <c r="S58" s="111"/>
    </row>
    <row r="59" spans="2:19" ht="12.75" customHeight="1" x14ac:dyDescent="0.15">
      <c r="B59" s="120"/>
      <c r="C59" s="263" t="s">
        <v>100</v>
      </c>
      <c r="D59" s="236"/>
      <c r="E59" s="263"/>
      <c r="F59" s="263"/>
      <c r="G59" s="236"/>
      <c r="H59" s="263"/>
      <c r="K59" s="263" t="s">
        <v>101</v>
      </c>
      <c r="L59" s="263"/>
      <c r="Q59" s="263"/>
      <c r="R59" s="123"/>
      <c r="S59" s="122"/>
    </row>
    <row r="60" spans="2:19" ht="12.75" customHeight="1" x14ac:dyDescent="0.15">
      <c r="B60" s="154"/>
      <c r="C60" s="256" t="s">
        <v>102</v>
      </c>
      <c r="D60" s="236"/>
      <c r="E60" s="256" t="s">
        <v>130</v>
      </c>
      <c r="F60" s="256"/>
      <c r="G60" s="236"/>
      <c r="H60" s="256"/>
      <c r="K60" s="256" t="s">
        <v>102</v>
      </c>
      <c r="L60" s="256" t="s">
        <v>104</v>
      </c>
      <c r="R60" s="127"/>
      <c r="S60" s="122"/>
    </row>
    <row r="61" spans="2:19" ht="12.75" customHeight="1" x14ac:dyDescent="0.15">
      <c r="B61" s="154"/>
      <c r="C61" s="256" t="s">
        <v>105</v>
      </c>
      <c r="D61" s="236"/>
      <c r="E61" s="256" t="s">
        <v>131</v>
      </c>
      <c r="F61" s="256"/>
      <c r="G61" s="236"/>
      <c r="H61" s="256"/>
      <c r="K61" s="256" t="s">
        <v>105</v>
      </c>
      <c r="L61" s="256" t="s">
        <v>107</v>
      </c>
      <c r="R61" s="127"/>
      <c r="S61" s="122"/>
    </row>
    <row r="62" spans="2:19" ht="14.25" customHeight="1" x14ac:dyDescent="0.15">
      <c r="B62" s="154"/>
      <c r="C62" s="256"/>
      <c r="D62" s="236"/>
      <c r="E62" s="256"/>
      <c r="F62" s="256"/>
      <c r="G62" s="236"/>
      <c r="H62" s="256"/>
      <c r="K62" s="256"/>
      <c r="L62" s="256"/>
      <c r="R62" s="127"/>
      <c r="S62" s="122"/>
    </row>
    <row r="63" spans="2:19" ht="14.25" customHeight="1" x14ac:dyDescent="0.15">
      <c r="B63" s="154"/>
      <c r="C63" s="256" t="s">
        <v>108</v>
      </c>
      <c r="D63" s="236"/>
      <c r="E63" s="125"/>
      <c r="F63" s="125"/>
      <c r="G63" s="125"/>
      <c r="H63" s="256"/>
      <c r="K63" s="256" t="s">
        <v>108</v>
      </c>
      <c r="L63" s="125"/>
      <c r="M63" s="126"/>
      <c r="N63" s="136"/>
      <c r="R63" s="127"/>
    </row>
    <row r="64" spans="2:19" ht="14.25" customHeight="1" x14ac:dyDescent="0.15">
      <c r="B64" s="60"/>
      <c r="C64" s="256"/>
      <c r="D64" s="236"/>
      <c r="E64" s="256"/>
      <c r="F64" s="256"/>
      <c r="G64" s="236"/>
      <c r="H64" s="256"/>
      <c r="I64" s="256"/>
      <c r="J64" s="256"/>
      <c r="K64" s="235"/>
      <c r="R64" s="127"/>
    </row>
    <row r="65" spans="2:18" ht="14.25" customHeight="1" x14ac:dyDescent="0.15">
      <c r="B65" s="128" t="s">
        <v>109</v>
      </c>
      <c r="C65" s="109"/>
      <c r="D65" s="109"/>
      <c r="E65" s="475"/>
      <c r="F65" s="256"/>
      <c r="G65" s="256"/>
      <c r="H65" s="256"/>
      <c r="J65" s="256"/>
      <c r="K65" s="256"/>
      <c r="L65" s="236"/>
      <c r="M65" s="256"/>
      <c r="N65" s="256"/>
      <c r="O65" s="256"/>
      <c r="R65" s="127"/>
    </row>
    <row r="66" spans="2:18" ht="14.25" customHeight="1" x14ac:dyDescent="0.15">
      <c r="B66" s="129"/>
      <c r="C66" s="109"/>
      <c r="D66" s="109"/>
      <c r="E66" s="475"/>
      <c r="F66" s="256"/>
      <c r="G66" s="256"/>
      <c r="H66" s="256"/>
      <c r="J66" s="234"/>
      <c r="K66" s="256"/>
      <c r="L66" s="236"/>
      <c r="M66" s="256"/>
      <c r="R66" s="163"/>
    </row>
    <row r="67" spans="2:18" ht="14.25" customHeight="1" x14ac:dyDescent="0.15">
      <c r="B67" s="137"/>
      <c r="C67" s="121" t="s">
        <v>110</v>
      </c>
      <c r="D67" s="121"/>
      <c r="E67" s="121"/>
      <c r="H67" s="121" t="s">
        <v>111</v>
      </c>
      <c r="J67" s="234"/>
      <c r="K67" s="130"/>
      <c r="L67" s="234"/>
      <c r="N67" s="444" t="s">
        <v>112</v>
      </c>
      <c r="P67" s="236"/>
      <c r="R67" s="131"/>
    </row>
    <row r="68" spans="2:18" ht="14.25" customHeight="1" x14ac:dyDescent="0.15">
      <c r="B68" s="137"/>
      <c r="C68" s="134" t="s">
        <v>102</v>
      </c>
      <c r="D68" s="134"/>
      <c r="E68" s="134" t="e">
        <f>+#REF!</f>
        <v>#REF!</v>
      </c>
      <c r="H68" s="134" t="s">
        <v>102</v>
      </c>
      <c r="I68" s="134" t="e">
        <f>VLOOKUP(N13,#REF!,3,0)</f>
        <v>#REF!</v>
      </c>
      <c r="J68" s="130"/>
      <c r="K68" s="236"/>
      <c r="L68" s="234"/>
      <c r="N68" s="444" t="s">
        <v>113</v>
      </c>
      <c r="R68" s="131"/>
    </row>
    <row r="69" spans="2:18" ht="16" customHeight="1" x14ac:dyDescent="0.15">
      <c r="B69" s="137"/>
      <c r="C69" s="134" t="s">
        <v>105</v>
      </c>
      <c r="D69" s="134"/>
      <c r="E69" s="166" t="e">
        <f>+#REF!</f>
        <v>#REF!</v>
      </c>
      <c r="H69" s="134" t="s">
        <v>105</v>
      </c>
      <c r="I69" s="134" t="e">
        <f>VLOOKUP(N13,#REF!,4,0)</f>
        <v>#REF!</v>
      </c>
      <c r="J69" s="132"/>
      <c r="K69" s="236"/>
      <c r="L69" s="234"/>
      <c r="N69" s="444"/>
      <c r="R69" s="133"/>
    </row>
    <row r="70" spans="2:18" ht="8.25" customHeight="1" x14ac:dyDescent="0.15">
      <c r="B70" s="137"/>
      <c r="C70" s="134"/>
      <c r="D70" s="134"/>
      <c r="E70" s="134"/>
      <c r="H70" s="134"/>
      <c r="I70" s="134"/>
      <c r="J70" s="130"/>
      <c r="K70" s="236"/>
      <c r="L70" s="234"/>
      <c r="N70" s="444"/>
      <c r="R70" s="131"/>
    </row>
    <row r="71" spans="2:18" x14ac:dyDescent="0.15">
      <c r="B71" s="137"/>
      <c r="C71" s="134" t="s">
        <v>108</v>
      </c>
      <c r="D71" s="134"/>
      <c r="E71" s="135"/>
      <c r="F71" s="135"/>
      <c r="H71" s="134" t="s">
        <v>108</v>
      </c>
      <c r="I71" s="135"/>
      <c r="J71" s="136"/>
      <c r="K71" s="136"/>
      <c r="L71" s="190"/>
      <c r="N71" s="444" t="s">
        <v>114</v>
      </c>
      <c r="O71" s="126"/>
      <c r="P71" s="126"/>
      <c r="Q71" s="126"/>
      <c r="R71" s="131"/>
    </row>
    <row r="72" spans="2:18" x14ac:dyDescent="0.15">
      <c r="B72" s="124"/>
      <c r="C72" s="134"/>
      <c r="D72" s="134"/>
      <c r="E72" s="134"/>
      <c r="F72" s="134"/>
      <c r="G72" s="134"/>
      <c r="H72" s="134"/>
      <c r="I72" s="139"/>
      <c r="N72" s="236"/>
      <c r="O72" s="234"/>
      <c r="R72" s="131"/>
    </row>
    <row r="73" spans="2:18" ht="15" customHeight="1" x14ac:dyDescent="0.15">
      <c r="B73" s="60"/>
      <c r="M73" s="191"/>
      <c r="N73" s="191" t="s">
        <v>115</v>
      </c>
      <c r="P73" s="191"/>
      <c r="R73" s="163"/>
    </row>
    <row r="74" spans="2:18" x14ac:dyDescent="0.15">
      <c r="B74" s="137"/>
      <c r="C74" s="138"/>
      <c r="D74" s="138"/>
      <c r="E74" s="138"/>
      <c r="F74" s="138"/>
      <c r="G74" s="138"/>
      <c r="H74" s="138"/>
      <c r="I74" s="139"/>
      <c r="O74" s="236"/>
      <c r="P74" s="234"/>
      <c r="R74" s="163"/>
    </row>
    <row r="75" spans="2:18" ht="29.25" customHeight="1" x14ac:dyDescent="0.15">
      <c r="B75" s="140"/>
      <c r="C75" s="141"/>
      <c r="D75" s="141"/>
      <c r="E75" s="141"/>
      <c r="F75" s="141"/>
      <c r="G75" s="141"/>
      <c r="H75" s="141"/>
      <c r="I75" s="142"/>
      <c r="J75" s="143"/>
      <c r="K75" s="144"/>
      <c r="L75" s="145"/>
      <c r="M75" s="145"/>
      <c r="N75" s="145"/>
      <c r="O75" s="143"/>
      <c r="P75" s="144"/>
      <c r="Q75" s="145"/>
      <c r="R75" s="146"/>
    </row>
    <row r="76" spans="2:18" x14ac:dyDescent="0.15">
      <c r="I76" s="234"/>
    </row>
    <row r="77" spans="2:18" x14ac:dyDescent="0.15">
      <c r="I77" s="234"/>
    </row>
    <row r="78" spans="2:18" x14ac:dyDescent="0.15">
      <c r="I78" s="234"/>
      <c r="J78" s="235"/>
      <c r="K78" s="235"/>
      <c r="L78" s="191"/>
      <c r="M78" s="191"/>
      <c r="N78" s="236"/>
    </row>
    <row r="79" spans="2:18" x14ac:dyDescent="0.15">
      <c r="I79" s="234"/>
      <c r="J79" s="235"/>
      <c r="K79" s="235"/>
      <c r="L79" s="191"/>
      <c r="M79" s="191"/>
      <c r="N79" s="236"/>
      <c r="O79" s="236"/>
      <c r="P79" s="236"/>
      <c r="Q79" s="236"/>
      <c r="R79" s="236"/>
    </row>
    <row r="80" spans="2:18" x14ac:dyDescent="0.15">
      <c r="J80" s="234"/>
      <c r="K80" s="235"/>
      <c r="N80" s="191"/>
      <c r="O80" s="191"/>
      <c r="P80" s="191"/>
      <c r="Q80" s="191"/>
      <c r="R80" s="236"/>
    </row>
    <row r="81" spans="10:18" x14ac:dyDescent="0.15">
      <c r="J81" s="234"/>
      <c r="K81" s="235"/>
      <c r="N81" s="191"/>
      <c r="O81" s="191"/>
      <c r="P81" s="191"/>
      <c r="Q81" s="191"/>
      <c r="R81" s="236"/>
    </row>
    <row r="82" spans="10:18" x14ac:dyDescent="0.15">
      <c r="J82" s="234"/>
      <c r="K82" s="235"/>
      <c r="N82" s="191"/>
      <c r="O82" s="191"/>
      <c r="P82" s="191"/>
      <c r="Q82" s="191"/>
      <c r="R82" s="236"/>
    </row>
    <row r="83" spans="10:18" x14ac:dyDescent="0.15">
      <c r="J83" s="234"/>
      <c r="K83" s="235"/>
      <c r="N83" s="191"/>
      <c r="O83" s="191"/>
      <c r="P83" s="191"/>
      <c r="Q83" s="191"/>
      <c r="R83" s="236"/>
    </row>
    <row r="84" spans="10:18" x14ac:dyDescent="0.15">
      <c r="J84" s="234"/>
      <c r="K84" s="235"/>
      <c r="N84" s="191"/>
      <c r="O84" s="191"/>
      <c r="P84" s="191"/>
      <c r="Q84" s="191"/>
      <c r="R84" s="236"/>
    </row>
  </sheetData>
  <mergeCells count="51">
    <mergeCell ref="O33:P33"/>
    <mergeCell ref="O42:P42"/>
    <mergeCell ref="L42:N42"/>
    <mergeCell ref="L41:N41"/>
    <mergeCell ref="O41:P41"/>
    <mergeCell ref="L39:N39"/>
    <mergeCell ref="O39:P39"/>
    <mergeCell ref="O40:P40"/>
    <mergeCell ref="L38:P38"/>
    <mergeCell ref="L40:N40"/>
    <mergeCell ref="O36:P36"/>
    <mergeCell ref="O37:P37"/>
    <mergeCell ref="L35:N35"/>
    <mergeCell ref="L36:N36"/>
    <mergeCell ref="L37:N37"/>
    <mergeCell ref="O35:P35"/>
    <mergeCell ref="N4:Q4"/>
    <mergeCell ref="D10:L10"/>
    <mergeCell ref="K11:L11"/>
    <mergeCell ref="P7:Q7"/>
    <mergeCell ref="O32:P32"/>
    <mergeCell ref="N13:P14"/>
    <mergeCell ref="D17:Q17"/>
    <mergeCell ref="C32:D32"/>
    <mergeCell ref="D18:P18"/>
    <mergeCell ref="F24:I24"/>
    <mergeCell ref="K54:R54"/>
    <mergeCell ref="I52:K52"/>
    <mergeCell ref="B51:D51"/>
    <mergeCell ref="B53:R53"/>
    <mergeCell ref="B48:D48"/>
    <mergeCell ref="E48:G48"/>
    <mergeCell ref="E51:H51"/>
    <mergeCell ref="B49:D49"/>
    <mergeCell ref="B50:D50"/>
    <mergeCell ref="B38:J38"/>
    <mergeCell ref="B40:I40"/>
    <mergeCell ref="H42:I42"/>
    <mergeCell ref="H43:I43"/>
    <mergeCell ref="C33:D33"/>
    <mergeCell ref="E33:K33"/>
    <mergeCell ref="C34:D34"/>
    <mergeCell ref="E34:K34"/>
    <mergeCell ref="B39:J39"/>
    <mergeCell ref="B37:J37"/>
    <mergeCell ref="L43:N43"/>
    <mergeCell ref="O43:P43"/>
    <mergeCell ref="D44:G44"/>
    <mergeCell ref="H44:P44"/>
    <mergeCell ref="C45:E45"/>
    <mergeCell ref="H45:I45"/>
  </mergeCells>
  <dataValidations count="1">
    <dataValidation type="list" allowBlank="1" showInputMessage="1" showErrorMessage="1" sqref="P31">
      <formula1>$AB$39:$AB$41</formula1>
    </dataValidation>
  </dataValidations>
  <printOptions horizontalCentered="1"/>
  <pageMargins left="0.19685039370078741" right="0.19685039370078741" top="0.39370078740157483" bottom="0.19685039370078741" header="0.19685039370078741" footer="0.19685039370078741"/>
  <pageSetup scale="51" orientation="portrait"/>
  <headerFooter>
    <oddFooter>&amp;C&amp;"Calibri,Regular"&amp;K000000Página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C3:J38"/>
  <sheetViews>
    <sheetView showGridLines="0" view="pageBreakPreview" zoomScaleSheetLayoutView="100" workbookViewId="0">
      <selection activeCell="L17" sqref="L17"/>
    </sheetView>
  </sheetViews>
  <sheetFormatPr baseColWidth="10" defaultRowHeight="13" x14ac:dyDescent="0.15"/>
  <cols>
    <col min="1" max="1" width="3.1640625" style="240" customWidth="1"/>
    <col min="2" max="2" width="13.5" style="240" customWidth="1"/>
    <col min="3" max="3" width="4.5" style="240" customWidth="1"/>
    <col min="4" max="4" width="7.6640625" style="240" customWidth="1"/>
    <col min="5" max="5" width="29" style="240" customWidth="1"/>
    <col min="6" max="6" width="9.1640625" style="240" customWidth="1"/>
    <col min="7" max="7" width="17.1640625" style="240" customWidth="1"/>
    <col min="8" max="8" width="10.6640625" style="240" customWidth="1"/>
    <col min="9" max="9" width="19" style="240" customWidth="1"/>
    <col min="10" max="10" width="5.1640625" style="240" customWidth="1"/>
    <col min="11" max="234" width="13.5" style="240" customWidth="1"/>
    <col min="235" max="236" width="3" style="240" customWidth="1"/>
    <col min="237" max="237" width="8.33203125" style="240" customWidth="1"/>
    <col min="238" max="238" width="9.6640625" style="240" customWidth="1"/>
    <col min="239" max="239" width="67.5" style="240" customWidth="1"/>
    <col min="240" max="240" width="10.1640625" style="240" customWidth="1"/>
    <col min="241" max="241" width="8.1640625" style="240" bestFit="1" customWidth="1"/>
    <col min="242" max="242" width="14.5" style="240" bestFit="1" customWidth="1"/>
    <col min="243" max="243" width="14" style="240" customWidth="1"/>
    <col min="244" max="244" width="12" style="240" customWidth="1"/>
    <col min="245" max="245" width="14.5" style="240" customWidth="1"/>
    <col min="246" max="246" width="12.5" style="240" customWidth="1"/>
    <col min="247" max="247" width="14.5" style="240" customWidth="1"/>
    <col min="248" max="248" width="11.5" style="240" customWidth="1"/>
    <col min="249" max="249" width="13.83203125" style="240" customWidth="1"/>
    <col min="250" max="251" width="3.1640625" style="240" customWidth="1"/>
    <col min="252" max="490" width="13.5" style="240" customWidth="1"/>
    <col min="491" max="492" width="3" style="240" customWidth="1"/>
    <col min="493" max="493" width="8.33203125" style="240" customWidth="1"/>
    <col min="494" max="494" width="9.6640625" style="240" customWidth="1"/>
    <col min="495" max="495" width="67.5" style="240" customWidth="1"/>
    <col min="496" max="496" width="10.1640625" style="240" customWidth="1"/>
    <col min="497" max="497" width="8.1640625" style="240" bestFit="1" customWidth="1"/>
    <col min="498" max="498" width="14.5" style="240" bestFit="1" customWidth="1"/>
    <col min="499" max="499" width="14" style="240" customWidth="1"/>
    <col min="500" max="500" width="12" style="240" customWidth="1"/>
    <col min="501" max="501" width="14.5" style="240" customWidth="1"/>
    <col min="502" max="502" width="12.5" style="240" customWidth="1"/>
    <col min="503" max="503" width="14.5" style="240" customWidth="1"/>
    <col min="504" max="504" width="11.5" style="240" customWidth="1"/>
    <col min="505" max="505" width="13.83203125" style="240" customWidth="1"/>
    <col min="506" max="507" width="3.1640625" style="240" customWidth="1"/>
    <col min="508" max="746" width="13.5" style="240" customWidth="1"/>
    <col min="747" max="748" width="3" style="240" customWidth="1"/>
    <col min="749" max="749" width="8.33203125" style="240" customWidth="1"/>
    <col min="750" max="750" width="9.6640625" style="240" customWidth="1"/>
    <col min="751" max="751" width="67.5" style="240" customWidth="1"/>
    <col min="752" max="752" width="10.1640625" style="240" customWidth="1"/>
    <col min="753" max="753" width="8.1640625" style="240" bestFit="1" customWidth="1"/>
    <col min="754" max="754" width="14.5" style="240" bestFit="1" customWidth="1"/>
    <col min="755" max="755" width="14" style="240" customWidth="1"/>
    <col min="756" max="756" width="12" style="240" customWidth="1"/>
    <col min="757" max="757" width="14.5" style="240" customWidth="1"/>
    <col min="758" max="758" width="12.5" style="240" customWidth="1"/>
    <col min="759" max="759" width="14.5" style="240" customWidth="1"/>
    <col min="760" max="760" width="11.5" style="240" customWidth="1"/>
    <col min="761" max="761" width="13.83203125" style="240" customWidth="1"/>
    <col min="762" max="763" width="3.1640625" style="240" customWidth="1"/>
    <col min="764" max="1002" width="13.5" style="240" customWidth="1"/>
    <col min="1003" max="1004" width="3" style="240" customWidth="1"/>
    <col min="1005" max="1005" width="8.33203125" style="240" customWidth="1"/>
    <col min="1006" max="1006" width="9.6640625" style="240" customWidth="1"/>
    <col min="1007" max="1007" width="67.5" style="240" customWidth="1"/>
    <col min="1008" max="1008" width="10.1640625" style="240" customWidth="1"/>
    <col min="1009" max="1009" width="8.1640625" style="240" bestFit="1" customWidth="1"/>
    <col min="1010" max="1010" width="14.5" style="240" bestFit="1" customWidth="1"/>
    <col min="1011" max="1011" width="14" style="240" customWidth="1"/>
    <col min="1012" max="1012" width="12" style="240" customWidth="1"/>
    <col min="1013" max="1013" width="14.5" style="240" customWidth="1"/>
    <col min="1014" max="1014" width="12.5" style="240" customWidth="1"/>
    <col min="1015" max="1015" width="14.5" style="240" customWidth="1"/>
    <col min="1016" max="1016" width="11.5" style="240" customWidth="1"/>
    <col min="1017" max="1017" width="13.83203125" style="240" customWidth="1"/>
    <col min="1018" max="1019" width="3.1640625" style="240" customWidth="1"/>
    <col min="1020" max="1258" width="13.5" style="240" customWidth="1"/>
    <col min="1259" max="1260" width="3" style="240" customWidth="1"/>
    <col min="1261" max="1261" width="8.33203125" style="240" customWidth="1"/>
    <col min="1262" max="1262" width="9.6640625" style="240" customWidth="1"/>
    <col min="1263" max="1263" width="67.5" style="240" customWidth="1"/>
    <col min="1264" max="1264" width="10.1640625" style="240" customWidth="1"/>
    <col min="1265" max="1265" width="8.1640625" style="240" bestFit="1" customWidth="1"/>
    <col min="1266" max="1266" width="14.5" style="240" bestFit="1" customWidth="1"/>
    <col min="1267" max="1267" width="14" style="240" customWidth="1"/>
    <col min="1268" max="1268" width="12" style="240" customWidth="1"/>
    <col min="1269" max="1269" width="14.5" style="240" customWidth="1"/>
    <col min="1270" max="1270" width="12.5" style="240" customWidth="1"/>
    <col min="1271" max="1271" width="14.5" style="240" customWidth="1"/>
    <col min="1272" max="1272" width="11.5" style="240" customWidth="1"/>
    <col min="1273" max="1273" width="13.83203125" style="240" customWidth="1"/>
    <col min="1274" max="1275" width="3.1640625" style="240" customWidth="1"/>
    <col min="1276" max="1514" width="13.5" style="240" customWidth="1"/>
    <col min="1515" max="1516" width="3" style="240" customWidth="1"/>
    <col min="1517" max="1517" width="8.33203125" style="240" customWidth="1"/>
    <col min="1518" max="1518" width="9.6640625" style="240" customWidth="1"/>
    <col min="1519" max="1519" width="67.5" style="240" customWidth="1"/>
    <col min="1520" max="1520" width="10.1640625" style="240" customWidth="1"/>
    <col min="1521" max="1521" width="8.1640625" style="240" bestFit="1" customWidth="1"/>
    <col min="1522" max="1522" width="14.5" style="240" bestFit="1" customWidth="1"/>
    <col min="1523" max="1523" width="14" style="240" customWidth="1"/>
    <col min="1524" max="1524" width="12" style="240" customWidth="1"/>
    <col min="1525" max="1525" width="14.5" style="240" customWidth="1"/>
    <col min="1526" max="1526" width="12.5" style="240" customWidth="1"/>
    <col min="1527" max="1527" width="14.5" style="240" customWidth="1"/>
    <col min="1528" max="1528" width="11.5" style="240" customWidth="1"/>
    <col min="1529" max="1529" width="13.83203125" style="240" customWidth="1"/>
    <col min="1530" max="1531" width="3.1640625" style="240" customWidth="1"/>
    <col min="1532" max="1770" width="13.5" style="240" customWidth="1"/>
    <col min="1771" max="1772" width="3" style="240" customWidth="1"/>
    <col min="1773" max="1773" width="8.33203125" style="240" customWidth="1"/>
    <col min="1774" max="1774" width="9.6640625" style="240" customWidth="1"/>
    <col min="1775" max="1775" width="67.5" style="240" customWidth="1"/>
    <col min="1776" max="1776" width="10.1640625" style="240" customWidth="1"/>
    <col min="1777" max="1777" width="8.1640625" style="240" bestFit="1" customWidth="1"/>
    <col min="1778" max="1778" width="14.5" style="240" bestFit="1" customWidth="1"/>
    <col min="1779" max="1779" width="14" style="240" customWidth="1"/>
    <col min="1780" max="1780" width="12" style="240" customWidth="1"/>
    <col min="1781" max="1781" width="14.5" style="240" customWidth="1"/>
    <col min="1782" max="1782" width="12.5" style="240" customWidth="1"/>
    <col min="1783" max="1783" width="14.5" style="240" customWidth="1"/>
    <col min="1784" max="1784" width="11.5" style="240" customWidth="1"/>
    <col min="1785" max="1785" width="13.83203125" style="240" customWidth="1"/>
    <col min="1786" max="1787" width="3.1640625" style="240" customWidth="1"/>
    <col min="1788" max="2026" width="13.5" style="240" customWidth="1"/>
    <col min="2027" max="2028" width="3" style="240" customWidth="1"/>
    <col min="2029" max="2029" width="8.33203125" style="240" customWidth="1"/>
    <col min="2030" max="2030" width="9.6640625" style="240" customWidth="1"/>
    <col min="2031" max="2031" width="67.5" style="240" customWidth="1"/>
    <col min="2032" max="2032" width="10.1640625" style="240" customWidth="1"/>
    <col min="2033" max="2033" width="8.1640625" style="240" bestFit="1" customWidth="1"/>
    <col min="2034" max="2034" width="14.5" style="240" bestFit="1" customWidth="1"/>
    <col min="2035" max="2035" width="14" style="240" customWidth="1"/>
    <col min="2036" max="2036" width="12" style="240" customWidth="1"/>
    <col min="2037" max="2037" width="14.5" style="240" customWidth="1"/>
    <col min="2038" max="2038" width="12.5" style="240" customWidth="1"/>
    <col min="2039" max="2039" width="14.5" style="240" customWidth="1"/>
    <col min="2040" max="2040" width="11.5" style="240" customWidth="1"/>
    <col min="2041" max="2041" width="13.83203125" style="240" customWidth="1"/>
    <col min="2042" max="2043" width="3.1640625" style="240" customWidth="1"/>
    <col min="2044" max="2282" width="13.5" style="240" customWidth="1"/>
    <col min="2283" max="2284" width="3" style="240" customWidth="1"/>
    <col min="2285" max="2285" width="8.33203125" style="240" customWidth="1"/>
    <col min="2286" max="2286" width="9.6640625" style="240" customWidth="1"/>
    <col min="2287" max="2287" width="67.5" style="240" customWidth="1"/>
    <col min="2288" max="2288" width="10.1640625" style="240" customWidth="1"/>
    <col min="2289" max="2289" width="8.1640625" style="240" bestFit="1" customWidth="1"/>
    <col min="2290" max="2290" width="14.5" style="240" bestFit="1" customWidth="1"/>
    <col min="2291" max="2291" width="14" style="240" customWidth="1"/>
    <col min="2292" max="2292" width="12" style="240" customWidth="1"/>
    <col min="2293" max="2293" width="14.5" style="240" customWidth="1"/>
    <col min="2294" max="2294" width="12.5" style="240" customWidth="1"/>
    <col min="2295" max="2295" width="14.5" style="240" customWidth="1"/>
    <col min="2296" max="2296" width="11.5" style="240" customWidth="1"/>
    <col min="2297" max="2297" width="13.83203125" style="240" customWidth="1"/>
    <col min="2298" max="2299" width="3.1640625" style="240" customWidth="1"/>
    <col min="2300" max="2538" width="13.5" style="240" customWidth="1"/>
    <col min="2539" max="2540" width="3" style="240" customWidth="1"/>
    <col min="2541" max="2541" width="8.33203125" style="240" customWidth="1"/>
    <col min="2542" max="2542" width="9.6640625" style="240" customWidth="1"/>
    <col min="2543" max="2543" width="67.5" style="240" customWidth="1"/>
    <col min="2544" max="2544" width="10.1640625" style="240" customWidth="1"/>
    <col min="2545" max="2545" width="8.1640625" style="240" bestFit="1" customWidth="1"/>
    <col min="2546" max="2546" width="14.5" style="240" bestFit="1" customWidth="1"/>
    <col min="2547" max="2547" width="14" style="240" customWidth="1"/>
    <col min="2548" max="2548" width="12" style="240" customWidth="1"/>
    <col min="2549" max="2549" width="14.5" style="240" customWidth="1"/>
    <col min="2550" max="2550" width="12.5" style="240" customWidth="1"/>
    <col min="2551" max="2551" width="14.5" style="240" customWidth="1"/>
    <col min="2552" max="2552" width="11.5" style="240" customWidth="1"/>
    <col min="2553" max="2553" width="13.83203125" style="240" customWidth="1"/>
    <col min="2554" max="2555" width="3.1640625" style="240" customWidth="1"/>
    <col min="2556" max="2794" width="13.5" style="240" customWidth="1"/>
    <col min="2795" max="2796" width="3" style="240" customWidth="1"/>
    <col min="2797" max="2797" width="8.33203125" style="240" customWidth="1"/>
    <col min="2798" max="2798" width="9.6640625" style="240" customWidth="1"/>
    <col min="2799" max="2799" width="67.5" style="240" customWidth="1"/>
    <col min="2800" max="2800" width="10.1640625" style="240" customWidth="1"/>
    <col min="2801" max="2801" width="8.1640625" style="240" bestFit="1" customWidth="1"/>
    <col min="2802" max="2802" width="14.5" style="240" bestFit="1" customWidth="1"/>
    <col min="2803" max="2803" width="14" style="240" customWidth="1"/>
    <col min="2804" max="2804" width="12" style="240" customWidth="1"/>
    <col min="2805" max="2805" width="14.5" style="240" customWidth="1"/>
    <col min="2806" max="2806" width="12.5" style="240" customWidth="1"/>
    <col min="2807" max="2807" width="14.5" style="240" customWidth="1"/>
    <col min="2808" max="2808" width="11.5" style="240" customWidth="1"/>
    <col min="2809" max="2809" width="13.83203125" style="240" customWidth="1"/>
    <col min="2810" max="2811" width="3.1640625" style="240" customWidth="1"/>
    <col min="2812" max="3050" width="13.5" style="240" customWidth="1"/>
    <col min="3051" max="3052" width="3" style="240" customWidth="1"/>
    <col min="3053" max="3053" width="8.33203125" style="240" customWidth="1"/>
    <col min="3054" max="3054" width="9.6640625" style="240" customWidth="1"/>
    <col min="3055" max="3055" width="67.5" style="240" customWidth="1"/>
    <col min="3056" max="3056" width="10.1640625" style="240" customWidth="1"/>
    <col min="3057" max="3057" width="8.1640625" style="240" bestFit="1" customWidth="1"/>
    <col min="3058" max="3058" width="14.5" style="240" bestFit="1" customWidth="1"/>
    <col min="3059" max="3059" width="14" style="240" customWidth="1"/>
    <col min="3060" max="3060" width="12" style="240" customWidth="1"/>
    <col min="3061" max="3061" width="14.5" style="240" customWidth="1"/>
    <col min="3062" max="3062" width="12.5" style="240" customWidth="1"/>
    <col min="3063" max="3063" width="14.5" style="240" customWidth="1"/>
    <col min="3064" max="3064" width="11.5" style="240" customWidth="1"/>
    <col min="3065" max="3065" width="13.83203125" style="240" customWidth="1"/>
    <col min="3066" max="3067" width="3.1640625" style="240" customWidth="1"/>
    <col min="3068" max="3306" width="13.5" style="240" customWidth="1"/>
    <col min="3307" max="3308" width="3" style="240" customWidth="1"/>
    <col min="3309" max="3309" width="8.33203125" style="240" customWidth="1"/>
    <col min="3310" max="3310" width="9.6640625" style="240" customWidth="1"/>
    <col min="3311" max="3311" width="67.5" style="240" customWidth="1"/>
    <col min="3312" max="3312" width="10.1640625" style="240" customWidth="1"/>
    <col min="3313" max="3313" width="8.1640625" style="240" bestFit="1" customWidth="1"/>
    <col min="3314" max="3314" width="14.5" style="240" bestFit="1" customWidth="1"/>
    <col min="3315" max="3315" width="14" style="240" customWidth="1"/>
    <col min="3316" max="3316" width="12" style="240" customWidth="1"/>
    <col min="3317" max="3317" width="14.5" style="240" customWidth="1"/>
    <col min="3318" max="3318" width="12.5" style="240" customWidth="1"/>
    <col min="3319" max="3319" width="14.5" style="240" customWidth="1"/>
    <col min="3320" max="3320" width="11.5" style="240" customWidth="1"/>
    <col min="3321" max="3321" width="13.83203125" style="240" customWidth="1"/>
    <col min="3322" max="3323" width="3.1640625" style="240" customWidth="1"/>
    <col min="3324" max="3562" width="13.5" style="240" customWidth="1"/>
    <col min="3563" max="3564" width="3" style="240" customWidth="1"/>
    <col min="3565" max="3565" width="8.33203125" style="240" customWidth="1"/>
    <col min="3566" max="3566" width="9.6640625" style="240" customWidth="1"/>
    <col min="3567" max="3567" width="67.5" style="240" customWidth="1"/>
    <col min="3568" max="3568" width="10.1640625" style="240" customWidth="1"/>
    <col min="3569" max="3569" width="8.1640625" style="240" bestFit="1" customWidth="1"/>
    <col min="3570" max="3570" width="14.5" style="240" bestFit="1" customWidth="1"/>
    <col min="3571" max="3571" width="14" style="240" customWidth="1"/>
    <col min="3572" max="3572" width="12" style="240" customWidth="1"/>
    <col min="3573" max="3573" width="14.5" style="240" customWidth="1"/>
    <col min="3574" max="3574" width="12.5" style="240" customWidth="1"/>
    <col min="3575" max="3575" width="14.5" style="240" customWidth="1"/>
    <col min="3576" max="3576" width="11.5" style="240" customWidth="1"/>
    <col min="3577" max="3577" width="13.83203125" style="240" customWidth="1"/>
    <col min="3578" max="3579" width="3.1640625" style="240" customWidth="1"/>
    <col min="3580" max="3818" width="13.5" style="240" customWidth="1"/>
    <col min="3819" max="3820" width="3" style="240" customWidth="1"/>
    <col min="3821" max="3821" width="8.33203125" style="240" customWidth="1"/>
    <col min="3822" max="3822" width="9.6640625" style="240" customWidth="1"/>
    <col min="3823" max="3823" width="67.5" style="240" customWidth="1"/>
    <col min="3824" max="3824" width="10.1640625" style="240" customWidth="1"/>
    <col min="3825" max="3825" width="8.1640625" style="240" bestFit="1" customWidth="1"/>
    <col min="3826" max="3826" width="14.5" style="240" bestFit="1" customWidth="1"/>
    <col min="3827" max="3827" width="14" style="240" customWidth="1"/>
    <col min="3828" max="3828" width="12" style="240" customWidth="1"/>
    <col min="3829" max="3829" width="14.5" style="240" customWidth="1"/>
    <col min="3830" max="3830" width="12.5" style="240" customWidth="1"/>
    <col min="3831" max="3831" width="14.5" style="240" customWidth="1"/>
    <col min="3832" max="3832" width="11.5" style="240" customWidth="1"/>
    <col min="3833" max="3833" width="13.83203125" style="240" customWidth="1"/>
    <col min="3834" max="3835" width="3.1640625" style="240" customWidth="1"/>
    <col min="3836" max="4074" width="13.5" style="240" customWidth="1"/>
    <col min="4075" max="4076" width="3" style="240" customWidth="1"/>
    <col min="4077" max="4077" width="8.33203125" style="240" customWidth="1"/>
    <col min="4078" max="4078" width="9.6640625" style="240" customWidth="1"/>
    <col min="4079" max="4079" width="67.5" style="240" customWidth="1"/>
    <col min="4080" max="4080" width="10.1640625" style="240" customWidth="1"/>
    <col min="4081" max="4081" width="8.1640625" style="240" bestFit="1" customWidth="1"/>
    <col min="4082" max="4082" width="14.5" style="240" bestFit="1" customWidth="1"/>
    <col min="4083" max="4083" width="14" style="240" customWidth="1"/>
    <col min="4084" max="4084" width="12" style="240" customWidth="1"/>
    <col min="4085" max="4085" width="14.5" style="240" customWidth="1"/>
    <col min="4086" max="4086" width="12.5" style="240" customWidth="1"/>
    <col min="4087" max="4087" width="14.5" style="240" customWidth="1"/>
    <col min="4088" max="4088" width="11.5" style="240" customWidth="1"/>
    <col min="4089" max="4089" width="13.83203125" style="240" customWidth="1"/>
    <col min="4090" max="4091" width="3.1640625" style="240" customWidth="1"/>
    <col min="4092" max="4330" width="13.5" style="240" customWidth="1"/>
    <col min="4331" max="4332" width="3" style="240" customWidth="1"/>
    <col min="4333" max="4333" width="8.33203125" style="240" customWidth="1"/>
    <col min="4334" max="4334" width="9.6640625" style="240" customWidth="1"/>
    <col min="4335" max="4335" width="67.5" style="240" customWidth="1"/>
    <col min="4336" max="4336" width="10.1640625" style="240" customWidth="1"/>
    <col min="4337" max="4337" width="8.1640625" style="240" bestFit="1" customWidth="1"/>
    <col min="4338" max="4338" width="14.5" style="240" bestFit="1" customWidth="1"/>
    <col min="4339" max="4339" width="14" style="240" customWidth="1"/>
    <col min="4340" max="4340" width="12" style="240" customWidth="1"/>
    <col min="4341" max="4341" width="14.5" style="240" customWidth="1"/>
    <col min="4342" max="4342" width="12.5" style="240" customWidth="1"/>
    <col min="4343" max="4343" width="14.5" style="240" customWidth="1"/>
    <col min="4344" max="4344" width="11.5" style="240" customWidth="1"/>
    <col min="4345" max="4345" width="13.83203125" style="240" customWidth="1"/>
    <col min="4346" max="4347" width="3.1640625" style="240" customWidth="1"/>
    <col min="4348" max="4586" width="13.5" style="240" customWidth="1"/>
    <col min="4587" max="4588" width="3" style="240" customWidth="1"/>
    <col min="4589" max="4589" width="8.33203125" style="240" customWidth="1"/>
    <col min="4590" max="4590" width="9.6640625" style="240" customWidth="1"/>
    <col min="4591" max="4591" width="67.5" style="240" customWidth="1"/>
    <col min="4592" max="4592" width="10.1640625" style="240" customWidth="1"/>
    <col min="4593" max="4593" width="8.1640625" style="240" bestFit="1" customWidth="1"/>
    <col min="4594" max="4594" width="14.5" style="240" bestFit="1" customWidth="1"/>
    <col min="4595" max="4595" width="14" style="240" customWidth="1"/>
    <col min="4596" max="4596" width="12" style="240" customWidth="1"/>
    <col min="4597" max="4597" width="14.5" style="240" customWidth="1"/>
    <col min="4598" max="4598" width="12.5" style="240" customWidth="1"/>
    <col min="4599" max="4599" width="14.5" style="240" customWidth="1"/>
    <col min="4600" max="4600" width="11.5" style="240" customWidth="1"/>
    <col min="4601" max="4601" width="13.83203125" style="240" customWidth="1"/>
    <col min="4602" max="4603" width="3.1640625" style="240" customWidth="1"/>
    <col min="4604" max="4842" width="13.5" style="240" customWidth="1"/>
    <col min="4843" max="4844" width="3" style="240" customWidth="1"/>
    <col min="4845" max="4845" width="8.33203125" style="240" customWidth="1"/>
    <col min="4846" max="4846" width="9.6640625" style="240" customWidth="1"/>
    <col min="4847" max="4847" width="67.5" style="240" customWidth="1"/>
    <col min="4848" max="4848" width="10.1640625" style="240" customWidth="1"/>
    <col min="4849" max="4849" width="8.1640625" style="240" bestFit="1" customWidth="1"/>
    <col min="4850" max="4850" width="14.5" style="240" bestFit="1" customWidth="1"/>
    <col min="4851" max="4851" width="14" style="240" customWidth="1"/>
    <col min="4852" max="4852" width="12" style="240" customWidth="1"/>
    <col min="4853" max="4853" width="14.5" style="240" customWidth="1"/>
    <col min="4854" max="4854" width="12.5" style="240" customWidth="1"/>
    <col min="4855" max="4855" width="14.5" style="240" customWidth="1"/>
    <col min="4856" max="4856" width="11.5" style="240" customWidth="1"/>
    <col min="4857" max="4857" width="13.83203125" style="240" customWidth="1"/>
    <col min="4858" max="4859" width="3.1640625" style="240" customWidth="1"/>
    <col min="4860" max="5098" width="13.5" style="240" customWidth="1"/>
    <col min="5099" max="5100" width="3" style="240" customWidth="1"/>
    <col min="5101" max="5101" width="8.33203125" style="240" customWidth="1"/>
    <col min="5102" max="5102" width="9.6640625" style="240" customWidth="1"/>
    <col min="5103" max="5103" width="67.5" style="240" customWidth="1"/>
    <col min="5104" max="5104" width="10.1640625" style="240" customWidth="1"/>
    <col min="5105" max="5105" width="8.1640625" style="240" bestFit="1" customWidth="1"/>
    <col min="5106" max="5106" width="14.5" style="240" bestFit="1" customWidth="1"/>
    <col min="5107" max="5107" width="14" style="240" customWidth="1"/>
    <col min="5108" max="5108" width="12" style="240" customWidth="1"/>
    <col min="5109" max="5109" width="14.5" style="240" customWidth="1"/>
    <col min="5110" max="5110" width="12.5" style="240" customWidth="1"/>
    <col min="5111" max="5111" width="14.5" style="240" customWidth="1"/>
    <col min="5112" max="5112" width="11.5" style="240" customWidth="1"/>
    <col min="5113" max="5113" width="13.83203125" style="240" customWidth="1"/>
    <col min="5114" max="5115" width="3.1640625" style="240" customWidth="1"/>
    <col min="5116" max="5354" width="13.5" style="240" customWidth="1"/>
    <col min="5355" max="5356" width="3" style="240" customWidth="1"/>
    <col min="5357" max="5357" width="8.33203125" style="240" customWidth="1"/>
    <col min="5358" max="5358" width="9.6640625" style="240" customWidth="1"/>
    <col min="5359" max="5359" width="67.5" style="240" customWidth="1"/>
    <col min="5360" max="5360" width="10.1640625" style="240" customWidth="1"/>
    <col min="5361" max="5361" width="8.1640625" style="240" bestFit="1" customWidth="1"/>
    <col min="5362" max="5362" width="14.5" style="240" bestFit="1" customWidth="1"/>
    <col min="5363" max="5363" width="14" style="240" customWidth="1"/>
    <col min="5364" max="5364" width="12" style="240" customWidth="1"/>
    <col min="5365" max="5365" width="14.5" style="240" customWidth="1"/>
    <col min="5366" max="5366" width="12.5" style="240" customWidth="1"/>
    <col min="5367" max="5367" width="14.5" style="240" customWidth="1"/>
    <col min="5368" max="5368" width="11.5" style="240" customWidth="1"/>
    <col min="5369" max="5369" width="13.83203125" style="240" customWidth="1"/>
    <col min="5370" max="5371" width="3.1640625" style="240" customWidth="1"/>
    <col min="5372" max="5610" width="13.5" style="240" customWidth="1"/>
    <col min="5611" max="5612" width="3" style="240" customWidth="1"/>
    <col min="5613" max="5613" width="8.33203125" style="240" customWidth="1"/>
    <col min="5614" max="5614" width="9.6640625" style="240" customWidth="1"/>
    <col min="5615" max="5615" width="67.5" style="240" customWidth="1"/>
    <col min="5616" max="5616" width="10.1640625" style="240" customWidth="1"/>
    <col min="5617" max="5617" width="8.1640625" style="240" bestFit="1" customWidth="1"/>
    <col min="5618" max="5618" width="14.5" style="240" bestFit="1" customWidth="1"/>
    <col min="5619" max="5619" width="14" style="240" customWidth="1"/>
    <col min="5620" max="5620" width="12" style="240" customWidth="1"/>
    <col min="5621" max="5621" width="14.5" style="240" customWidth="1"/>
    <col min="5622" max="5622" width="12.5" style="240" customWidth="1"/>
    <col min="5623" max="5623" width="14.5" style="240" customWidth="1"/>
    <col min="5624" max="5624" width="11.5" style="240" customWidth="1"/>
    <col min="5625" max="5625" width="13.83203125" style="240" customWidth="1"/>
    <col min="5626" max="5627" width="3.1640625" style="240" customWidth="1"/>
    <col min="5628" max="5866" width="13.5" style="240" customWidth="1"/>
    <col min="5867" max="5868" width="3" style="240" customWidth="1"/>
    <col min="5869" max="5869" width="8.33203125" style="240" customWidth="1"/>
    <col min="5870" max="5870" width="9.6640625" style="240" customWidth="1"/>
    <col min="5871" max="5871" width="67.5" style="240" customWidth="1"/>
    <col min="5872" max="5872" width="10.1640625" style="240" customWidth="1"/>
    <col min="5873" max="5873" width="8.1640625" style="240" bestFit="1" customWidth="1"/>
    <col min="5874" max="5874" width="14.5" style="240" bestFit="1" customWidth="1"/>
    <col min="5875" max="5875" width="14" style="240" customWidth="1"/>
    <col min="5876" max="5876" width="12" style="240" customWidth="1"/>
    <col min="5877" max="5877" width="14.5" style="240" customWidth="1"/>
    <col min="5878" max="5878" width="12.5" style="240" customWidth="1"/>
    <col min="5879" max="5879" width="14.5" style="240" customWidth="1"/>
    <col min="5880" max="5880" width="11.5" style="240" customWidth="1"/>
    <col min="5881" max="5881" width="13.83203125" style="240" customWidth="1"/>
    <col min="5882" max="5883" width="3.1640625" style="240" customWidth="1"/>
    <col min="5884" max="6122" width="13.5" style="240" customWidth="1"/>
    <col min="6123" max="6124" width="3" style="240" customWidth="1"/>
    <col min="6125" max="6125" width="8.33203125" style="240" customWidth="1"/>
    <col min="6126" max="6126" width="9.6640625" style="240" customWidth="1"/>
    <col min="6127" max="6127" width="67.5" style="240" customWidth="1"/>
    <col min="6128" max="6128" width="10.1640625" style="240" customWidth="1"/>
    <col min="6129" max="6129" width="8.1640625" style="240" bestFit="1" customWidth="1"/>
    <col min="6130" max="6130" width="14.5" style="240" bestFit="1" customWidth="1"/>
    <col min="6131" max="6131" width="14" style="240" customWidth="1"/>
    <col min="6132" max="6132" width="12" style="240" customWidth="1"/>
    <col min="6133" max="6133" width="14.5" style="240" customWidth="1"/>
    <col min="6134" max="6134" width="12.5" style="240" customWidth="1"/>
    <col min="6135" max="6135" width="14.5" style="240" customWidth="1"/>
    <col min="6136" max="6136" width="11.5" style="240" customWidth="1"/>
    <col min="6137" max="6137" width="13.83203125" style="240" customWidth="1"/>
    <col min="6138" max="6139" width="3.1640625" style="240" customWidth="1"/>
    <col min="6140" max="6378" width="13.5" style="240" customWidth="1"/>
    <col min="6379" max="6380" width="3" style="240" customWidth="1"/>
    <col min="6381" max="6381" width="8.33203125" style="240" customWidth="1"/>
    <col min="6382" max="6382" width="9.6640625" style="240" customWidth="1"/>
    <col min="6383" max="6383" width="67.5" style="240" customWidth="1"/>
    <col min="6384" max="6384" width="10.1640625" style="240" customWidth="1"/>
    <col min="6385" max="6385" width="8.1640625" style="240" bestFit="1" customWidth="1"/>
    <col min="6386" max="6386" width="14.5" style="240" bestFit="1" customWidth="1"/>
    <col min="6387" max="6387" width="14" style="240" customWidth="1"/>
    <col min="6388" max="6388" width="12" style="240" customWidth="1"/>
    <col min="6389" max="6389" width="14.5" style="240" customWidth="1"/>
    <col min="6390" max="6390" width="12.5" style="240" customWidth="1"/>
    <col min="6391" max="6391" width="14.5" style="240" customWidth="1"/>
    <col min="6392" max="6392" width="11.5" style="240" customWidth="1"/>
    <col min="6393" max="6393" width="13.83203125" style="240" customWidth="1"/>
    <col min="6394" max="6395" width="3.1640625" style="240" customWidth="1"/>
    <col min="6396" max="6634" width="13.5" style="240" customWidth="1"/>
    <col min="6635" max="6636" width="3" style="240" customWidth="1"/>
    <col min="6637" max="6637" width="8.33203125" style="240" customWidth="1"/>
    <col min="6638" max="6638" width="9.6640625" style="240" customWidth="1"/>
    <col min="6639" max="6639" width="67.5" style="240" customWidth="1"/>
    <col min="6640" max="6640" width="10.1640625" style="240" customWidth="1"/>
    <col min="6641" max="6641" width="8.1640625" style="240" bestFit="1" customWidth="1"/>
    <col min="6642" max="6642" width="14.5" style="240" bestFit="1" customWidth="1"/>
    <col min="6643" max="6643" width="14" style="240" customWidth="1"/>
    <col min="6644" max="6644" width="12" style="240" customWidth="1"/>
    <col min="6645" max="6645" width="14.5" style="240" customWidth="1"/>
    <col min="6646" max="6646" width="12.5" style="240" customWidth="1"/>
    <col min="6647" max="6647" width="14.5" style="240" customWidth="1"/>
    <col min="6648" max="6648" width="11.5" style="240" customWidth="1"/>
    <col min="6649" max="6649" width="13.83203125" style="240" customWidth="1"/>
    <col min="6650" max="6651" width="3.1640625" style="240" customWidth="1"/>
    <col min="6652" max="6890" width="13.5" style="240" customWidth="1"/>
    <col min="6891" max="6892" width="3" style="240" customWidth="1"/>
    <col min="6893" max="6893" width="8.33203125" style="240" customWidth="1"/>
    <col min="6894" max="6894" width="9.6640625" style="240" customWidth="1"/>
    <col min="6895" max="6895" width="67.5" style="240" customWidth="1"/>
    <col min="6896" max="6896" width="10.1640625" style="240" customWidth="1"/>
    <col min="6897" max="6897" width="8.1640625" style="240" bestFit="1" customWidth="1"/>
    <col min="6898" max="6898" width="14.5" style="240" bestFit="1" customWidth="1"/>
    <col min="6899" max="6899" width="14" style="240" customWidth="1"/>
    <col min="6900" max="6900" width="12" style="240" customWidth="1"/>
    <col min="6901" max="6901" width="14.5" style="240" customWidth="1"/>
    <col min="6902" max="6902" width="12.5" style="240" customWidth="1"/>
    <col min="6903" max="6903" width="14.5" style="240" customWidth="1"/>
    <col min="6904" max="6904" width="11.5" style="240" customWidth="1"/>
    <col min="6905" max="6905" width="13.83203125" style="240" customWidth="1"/>
    <col min="6906" max="6907" width="3.1640625" style="240" customWidth="1"/>
    <col min="6908" max="7146" width="13.5" style="240" customWidth="1"/>
    <col min="7147" max="7148" width="3" style="240" customWidth="1"/>
    <col min="7149" max="7149" width="8.33203125" style="240" customWidth="1"/>
    <col min="7150" max="7150" width="9.6640625" style="240" customWidth="1"/>
    <col min="7151" max="7151" width="67.5" style="240" customWidth="1"/>
    <col min="7152" max="7152" width="10.1640625" style="240" customWidth="1"/>
    <col min="7153" max="7153" width="8.1640625" style="240" bestFit="1" customWidth="1"/>
    <col min="7154" max="7154" width="14.5" style="240" bestFit="1" customWidth="1"/>
    <col min="7155" max="7155" width="14" style="240" customWidth="1"/>
    <col min="7156" max="7156" width="12" style="240" customWidth="1"/>
    <col min="7157" max="7157" width="14.5" style="240" customWidth="1"/>
    <col min="7158" max="7158" width="12.5" style="240" customWidth="1"/>
    <col min="7159" max="7159" width="14.5" style="240" customWidth="1"/>
    <col min="7160" max="7160" width="11.5" style="240" customWidth="1"/>
    <col min="7161" max="7161" width="13.83203125" style="240" customWidth="1"/>
    <col min="7162" max="7163" width="3.1640625" style="240" customWidth="1"/>
    <col min="7164" max="7402" width="13.5" style="240" customWidth="1"/>
    <col min="7403" max="7404" width="3" style="240" customWidth="1"/>
    <col min="7405" max="7405" width="8.33203125" style="240" customWidth="1"/>
    <col min="7406" max="7406" width="9.6640625" style="240" customWidth="1"/>
    <col min="7407" max="7407" width="67.5" style="240" customWidth="1"/>
    <col min="7408" max="7408" width="10.1640625" style="240" customWidth="1"/>
    <col min="7409" max="7409" width="8.1640625" style="240" bestFit="1" customWidth="1"/>
    <col min="7410" max="7410" width="14.5" style="240" bestFit="1" customWidth="1"/>
    <col min="7411" max="7411" width="14" style="240" customWidth="1"/>
    <col min="7412" max="7412" width="12" style="240" customWidth="1"/>
    <col min="7413" max="7413" width="14.5" style="240" customWidth="1"/>
    <col min="7414" max="7414" width="12.5" style="240" customWidth="1"/>
    <col min="7415" max="7415" width="14.5" style="240" customWidth="1"/>
    <col min="7416" max="7416" width="11.5" style="240" customWidth="1"/>
    <col min="7417" max="7417" width="13.83203125" style="240" customWidth="1"/>
    <col min="7418" max="7419" width="3.1640625" style="240" customWidth="1"/>
    <col min="7420" max="7658" width="13.5" style="240" customWidth="1"/>
    <col min="7659" max="7660" width="3" style="240" customWidth="1"/>
    <col min="7661" max="7661" width="8.33203125" style="240" customWidth="1"/>
    <col min="7662" max="7662" width="9.6640625" style="240" customWidth="1"/>
    <col min="7663" max="7663" width="67.5" style="240" customWidth="1"/>
    <col min="7664" max="7664" width="10.1640625" style="240" customWidth="1"/>
    <col min="7665" max="7665" width="8.1640625" style="240" bestFit="1" customWidth="1"/>
    <col min="7666" max="7666" width="14.5" style="240" bestFit="1" customWidth="1"/>
    <col min="7667" max="7667" width="14" style="240" customWidth="1"/>
    <col min="7668" max="7668" width="12" style="240" customWidth="1"/>
    <col min="7669" max="7669" width="14.5" style="240" customWidth="1"/>
    <col min="7670" max="7670" width="12.5" style="240" customWidth="1"/>
    <col min="7671" max="7671" width="14.5" style="240" customWidth="1"/>
    <col min="7672" max="7672" width="11.5" style="240" customWidth="1"/>
    <col min="7673" max="7673" width="13.83203125" style="240" customWidth="1"/>
    <col min="7674" max="7675" width="3.1640625" style="240" customWidth="1"/>
    <col min="7676" max="7914" width="13.5" style="240" customWidth="1"/>
    <col min="7915" max="7916" width="3" style="240" customWidth="1"/>
    <col min="7917" max="7917" width="8.33203125" style="240" customWidth="1"/>
    <col min="7918" max="7918" width="9.6640625" style="240" customWidth="1"/>
    <col min="7919" max="7919" width="67.5" style="240" customWidth="1"/>
    <col min="7920" max="7920" width="10.1640625" style="240" customWidth="1"/>
    <col min="7921" max="7921" width="8.1640625" style="240" bestFit="1" customWidth="1"/>
    <col min="7922" max="7922" width="14.5" style="240" bestFit="1" customWidth="1"/>
    <col min="7923" max="7923" width="14" style="240" customWidth="1"/>
    <col min="7924" max="7924" width="12" style="240" customWidth="1"/>
    <col min="7925" max="7925" width="14.5" style="240" customWidth="1"/>
    <col min="7926" max="7926" width="12.5" style="240" customWidth="1"/>
    <col min="7927" max="7927" width="14.5" style="240" customWidth="1"/>
    <col min="7928" max="7928" width="11.5" style="240" customWidth="1"/>
    <col min="7929" max="7929" width="13.83203125" style="240" customWidth="1"/>
    <col min="7930" max="7931" width="3.1640625" style="240" customWidth="1"/>
    <col min="7932" max="8170" width="13.5" style="240" customWidth="1"/>
    <col min="8171" max="8172" width="3" style="240" customWidth="1"/>
    <col min="8173" max="8173" width="8.33203125" style="240" customWidth="1"/>
    <col min="8174" max="8174" width="9.6640625" style="240" customWidth="1"/>
    <col min="8175" max="8175" width="67.5" style="240" customWidth="1"/>
    <col min="8176" max="8176" width="10.1640625" style="240" customWidth="1"/>
    <col min="8177" max="8177" width="8.1640625" style="240" bestFit="1" customWidth="1"/>
    <col min="8178" max="8178" width="14.5" style="240" bestFit="1" customWidth="1"/>
    <col min="8179" max="8179" width="14" style="240" customWidth="1"/>
    <col min="8180" max="8180" width="12" style="240" customWidth="1"/>
    <col min="8181" max="8181" width="14.5" style="240" customWidth="1"/>
    <col min="8182" max="8182" width="12.5" style="240" customWidth="1"/>
    <col min="8183" max="8183" width="14.5" style="240" customWidth="1"/>
    <col min="8184" max="8184" width="11.5" style="240" customWidth="1"/>
    <col min="8185" max="8185" width="13.83203125" style="240" customWidth="1"/>
    <col min="8186" max="8187" width="3.1640625" style="240" customWidth="1"/>
    <col min="8188" max="8426" width="13.5" style="240" customWidth="1"/>
    <col min="8427" max="8428" width="3" style="240" customWidth="1"/>
    <col min="8429" max="8429" width="8.33203125" style="240" customWidth="1"/>
    <col min="8430" max="8430" width="9.6640625" style="240" customWidth="1"/>
    <col min="8431" max="8431" width="67.5" style="240" customWidth="1"/>
    <col min="8432" max="8432" width="10.1640625" style="240" customWidth="1"/>
    <col min="8433" max="8433" width="8.1640625" style="240" bestFit="1" customWidth="1"/>
    <col min="8434" max="8434" width="14.5" style="240" bestFit="1" customWidth="1"/>
    <col min="8435" max="8435" width="14" style="240" customWidth="1"/>
    <col min="8436" max="8436" width="12" style="240" customWidth="1"/>
    <col min="8437" max="8437" width="14.5" style="240" customWidth="1"/>
    <col min="8438" max="8438" width="12.5" style="240" customWidth="1"/>
    <col min="8439" max="8439" width="14.5" style="240" customWidth="1"/>
    <col min="8440" max="8440" width="11.5" style="240" customWidth="1"/>
    <col min="8441" max="8441" width="13.83203125" style="240" customWidth="1"/>
    <col min="8442" max="8443" width="3.1640625" style="240" customWidth="1"/>
    <col min="8444" max="8682" width="13.5" style="240" customWidth="1"/>
    <col min="8683" max="8684" width="3" style="240" customWidth="1"/>
    <col min="8685" max="8685" width="8.33203125" style="240" customWidth="1"/>
    <col min="8686" max="8686" width="9.6640625" style="240" customWidth="1"/>
    <col min="8687" max="8687" width="67.5" style="240" customWidth="1"/>
    <col min="8688" max="8688" width="10.1640625" style="240" customWidth="1"/>
    <col min="8689" max="8689" width="8.1640625" style="240" bestFit="1" customWidth="1"/>
    <col min="8690" max="8690" width="14.5" style="240" bestFit="1" customWidth="1"/>
    <col min="8691" max="8691" width="14" style="240" customWidth="1"/>
    <col min="8692" max="8692" width="12" style="240" customWidth="1"/>
    <col min="8693" max="8693" width="14.5" style="240" customWidth="1"/>
    <col min="8694" max="8694" width="12.5" style="240" customWidth="1"/>
    <col min="8695" max="8695" width="14.5" style="240" customWidth="1"/>
    <col min="8696" max="8696" width="11.5" style="240" customWidth="1"/>
    <col min="8697" max="8697" width="13.83203125" style="240" customWidth="1"/>
    <col min="8698" max="8699" width="3.1640625" style="240" customWidth="1"/>
    <col min="8700" max="8938" width="13.5" style="240" customWidth="1"/>
    <col min="8939" max="8940" width="3" style="240" customWidth="1"/>
    <col min="8941" max="8941" width="8.33203125" style="240" customWidth="1"/>
    <col min="8942" max="8942" width="9.6640625" style="240" customWidth="1"/>
    <col min="8943" max="8943" width="67.5" style="240" customWidth="1"/>
    <col min="8944" max="8944" width="10.1640625" style="240" customWidth="1"/>
    <col min="8945" max="8945" width="8.1640625" style="240" bestFit="1" customWidth="1"/>
    <col min="8946" max="8946" width="14.5" style="240" bestFit="1" customWidth="1"/>
    <col min="8947" max="8947" width="14" style="240" customWidth="1"/>
    <col min="8948" max="8948" width="12" style="240" customWidth="1"/>
    <col min="8949" max="8949" width="14.5" style="240" customWidth="1"/>
    <col min="8950" max="8950" width="12.5" style="240" customWidth="1"/>
    <col min="8951" max="8951" width="14.5" style="240" customWidth="1"/>
    <col min="8952" max="8952" width="11.5" style="240" customWidth="1"/>
    <col min="8953" max="8953" width="13.83203125" style="240" customWidth="1"/>
    <col min="8954" max="8955" width="3.1640625" style="240" customWidth="1"/>
    <col min="8956" max="9194" width="13.5" style="240" customWidth="1"/>
    <col min="9195" max="9196" width="3" style="240" customWidth="1"/>
    <col min="9197" max="9197" width="8.33203125" style="240" customWidth="1"/>
    <col min="9198" max="9198" width="9.6640625" style="240" customWidth="1"/>
    <col min="9199" max="9199" width="67.5" style="240" customWidth="1"/>
    <col min="9200" max="9200" width="10.1640625" style="240" customWidth="1"/>
    <col min="9201" max="9201" width="8.1640625" style="240" bestFit="1" customWidth="1"/>
    <col min="9202" max="9202" width="14.5" style="240" bestFit="1" customWidth="1"/>
    <col min="9203" max="9203" width="14" style="240" customWidth="1"/>
    <col min="9204" max="9204" width="12" style="240" customWidth="1"/>
    <col min="9205" max="9205" width="14.5" style="240" customWidth="1"/>
    <col min="9206" max="9206" width="12.5" style="240" customWidth="1"/>
    <col min="9207" max="9207" width="14.5" style="240" customWidth="1"/>
    <col min="9208" max="9208" width="11.5" style="240" customWidth="1"/>
    <col min="9209" max="9209" width="13.83203125" style="240" customWidth="1"/>
    <col min="9210" max="9211" width="3.1640625" style="240" customWidth="1"/>
    <col min="9212" max="9450" width="13.5" style="240" customWidth="1"/>
    <col min="9451" max="9452" width="3" style="240" customWidth="1"/>
    <col min="9453" max="9453" width="8.33203125" style="240" customWidth="1"/>
    <col min="9454" max="9454" width="9.6640625" style="240" customWidth="1"/>
    <col min="9455" max="9455" width="67.5" style="240" customWidth="1"/>
    <col min="9456" max="9456" width="10.1640625" style="240" customWidth="1"/>
    <col min="9457" max="9457" width="8.1640625" style="240" bestFit="1" customWidth="1"/>
    <col min="9458" max="9458" width="14.5" style="240" bestFit="1" customWidth="1"/>
    <col min="9459" max="9459" width="14" style="240" customWidth="1"/>
    <col min="9460" max="9460" width="12" style="240" customWidth="1"/>
    <col min="9461" max="9461" width="14.5" style="240" customWidth="1"/>
    <col min="9462" max="9462" width="12.5" style="240" customWidth="1"/>
    <col min="9463" max="9463" width="14.5" style="240" customWidth="1"/>
    <col min="9464" max="9464" width="11.5" style="240" customWidth="1"/>
    <col min="9465" max="9465" width="13.83203125" style="240" customWidth="1"/>
    <col min="9466" max="9467" width="3.1640625" style="240" customWidth="1"/>
    <col min="9468" max="9706" width="13.5" style="240" customWidth="1"/>
    <col min="9707" max="9708" width="3" style="240" customWidth="1"/>
    <col min="9709" max="9709" width="8.33203125" style="240" customWidth="1"/>
    <col min="9710" max="9710" width="9.6640625" style="240" customWidth="1"/>
    <col min="9711" max="9711" width="67.5" style="240" customWidth="1"/>
    <col min="9712" max="9712" width="10.1640625" style="240" customWidth="1"/>
    <col min="9713" max="9713" width="8.1640625" style="240" bestFit="1" customWidth="1"/>
    <col min="9714" max="9714" width="14.5" style="240" bestFit="1" customWidth="1"/>
    <col min="9715" max="9715" width="14" style="240" customWidth="1"/>
    <col min="9716" max="9716" width="12" style="240" customWidth="1"/>
    <col min="9717" max="9717" width="14.5" style="240" customWidth="1"/>
    <col min="9718" max="9718" width="12.5" style="240" customWidth="1"/>
    <col min="9719" max="9719" width="14.5" style="240" customWidth="1"/>
    <col min="9720" max="9720" width="11.5" style="240" customWidth="1"/>
    <col min="9721" max="9721" width="13.83203125" style="240" customWidth="1"/>
    <col min="9722" max="9723" width="3.1640625" style="240" customWidth="1"/>
    <col min="9724" max="9962" width="13.5" style="240" customWidth="1"/>
    <col min="9963" max="9964" width="3" style="240" customWidth="1"/>
    <col min="9965" max="9965" width="8.33203125" style="240" customWidth="1"/>
    <col min="9966" max="9966" width="9.6640625" style="240" customWidth="1"/>
    <col min="9967" max="9967" width="67.5" style="240" customWidth="1"/>
    <col min="9968" max="9968" width="10.1640625" style="240" customWidth="1"/>
    <col min="9969" max="9969" width="8.1640625" style="240" bestFit="1" customWidth="1"/>
    <col min="9970" max="9970" width="14.5" style="240" bestFit="1" customWidth="1"/>
    <col min="9971" max="9971" width="14" style="240" customWidth="1"/>
    <col min="9972" max="9972" width="12" style="240" customWidth="1"/>
    <col min="9973" max="9973" width="14.5" style="240" customWidth="1"/>
    <col min="9974" max="9974" width="12.5" style="240" customWidth="1"/>
    <col min="9975" max="9975" width="14.5" style="240" customWidth="1"/>
    <col min="9976" max="9976" width="11.5" style="240" customWidth="1"/>
    <col min="9977" max="9977" width="13.83203125" style="240" customWidth="1"/>
    <col min="9978" max="9979" width="3.1640625" style="240" customWidth="1"/>
    <col min="9980" max="10218" width="13.5" style="240" customWidth="1"/>
    <col min="10219" max="10220" width="3" style="240" customWidth="1"/>
    <col min="10221" max="10221" width="8.33203125" style="240" customWidth="1"/>
    <col min="10222" max="10222" width="9.6640625" style="240" customWidth="1"/>
    <col min="10223" max="10223" width="67.5" style="240" customWidth="1"/>
    <col min="10224" max="10224" width="10.1640625" style="240" customWidth="1"/>
    <col min="10225" max="10225" width="8.1640625" style="240" bestFit="1" customWidth="1"/>
    <col min="10226" max="10226" width="14.5" style="240" bestFit="1" customWidth="1"/>
    <col min="10227" max="10227" width="14" style="240" customWidth="1"/>
    <col min="10228" max="10228" width="12" style="240" customWidth="1"/>
    <col min="10229" max="10229" width="14.5" style="240" customWidth="1"/>
    <col min="10230" max="10230" width="12.5" style="240" customWidth="1"/>
    <col min="10231" max="10231" width="14.5" style="240" customWidth="1"/>
    <col min="10232" max="10232" width="11.5" style="240" customWidth="1"/>
    <col min="10233" max="10233" width="13.83203125" style="240" customWidth="1"/>
    <col min="10234" max="10235" width="3.1640625" style="240" customWidth="1"/>
    <col min="10236" max="10474" width="13.5" style="240" customWidth="1"/>
    <col min="10475" max="10476" width="3" style="240" customWidth="1"/>
    <col min="10477" max="10477" width="8.33203125" style="240" customWidth="1"/>
    <col min="10478" max="10478" width="9.6640625" style="240" customWidth="1"/>
    <col min="10479" max="10479" width="67.5" style="240" customWidth="1"/>
    <col min="10480" max="10480" width="10.1640625" style="240" customWidth="1"/>
    <col min="10481" max="10481" width="8.1640625" style="240" bestFit="1" customWidth="1"/>
    <col min="10482" max="10482" width="14.5" style="240" bestFit="1" customWidth="1"/>
    <col min="10483" max="10483" width="14" style="240" customWidth="1"/>
    <col min="10484" max="10484" width="12" style="240" customWidth="1"/>
    <col min="10485" max="10485" width="14.5" style="240" customWidth="1"/>
    <col min="10486" max="10486" width="12.5" style="240" customWidth="1"/>
    <col min="10487" max="10487" width="14.5" style="240" customWidth="1"/>
    <col min="10488" max="10488" width="11.5" style="240" customWidth="1"/>
    <col min="10489" max="10489" width="13.83203125" style="240" customWidth="1"/>
    <col min="10490" max="10491" width="3.1640625" style="240" customWidth="1"/>
    <col min="10492" max="10730" width="13.5" style="240" customWidth="1"/>
    <col min="10731" max="10732" width="3" style="240" customWidth="1"/>
    <col min="10733" max="10733" width="8.33203125" style="240" customWidth="1"/>
    <col min="10734" max="10734" width="9.6640625" style="240" customWidth="1"/>
    <col min="10735" max="10735" width="67.5" style="240" customWidth="1"/>
    <col min="10736" max="10736" width="10.1640625" style="240" customWidth="1"/>
    <col min="10737" max="10737" width="8.1640625" style="240" bestFit="1" customWidth="1"/>
    <col min="10738" max="10738" width="14.5" style="240" bestFit="1" customWidth="1"/>
    <col min="10739" max="10739" width="14" style="240" customWidth="1"/>
    <col min="10740" max="10740" width="12" style="240" customWidth="1"/>
    <col min="10741" max="10741" width="14.5" style="240" customWidth="1"/>
    <col min="10742" max="10742" width="12.5" style="240" customWidth="1"/>
    <col min="10743" max="10743" width="14.5" style="240" customWidth="1"/>
    <col min="10744" max="10744" width="11.5" style="240" customWidth="1"/>
    <col min="10745" max="10745" width="13.83203125" style="240" customWidth="1"/>
    <col min="10746" max="10747" width="3.1640625" style="240" customWidth="1"/>
    <col min="10748" max="10986" width="13.5" style="240" customWidth="1"/>
    <col min="10987" max="10988" width="3" style="240" customWidth="1"/>
    <col min="10989" max="10989" width="8.33203125" style="240" customWidth="1"/>
    <col min="10990" max="10990" width="9.6640625" style="240" customWidth="1"/>
    <col min="10991" max="10991" width="67.5" style="240" customWidth="1"/>
    <col min="10992" max="10992" width="10.1640625" style="240" customWidth="1"/>
    <col min="10993" max="10993" width="8.1640625" style="240" bestFit="1" customWidth="1"/>
    <col min="10994" max="10994" width="14.5" style="240" bestFit="1" customWidth="1"/>
    <col min="10995" max="10995" width="14" style="240" customWidth="1"/>
    <col min="10996" max="10996" width="12" style="240" customWidth="1"/>
    <col min="10997" max="10997" width="14.5" style="240" customWidth="1"/>
    <col min="10998" max="10998" width="12.5" style="240" customWidth="1"/>
    <col min="10999" max="10999" width="14.5" style="240" customWidth="1"/>
    <col min="11000" max="11000" width="11.5" style="240" customWidth="1"/>
    <col min="11001" max="11001" width="13.83203125" style="240" customWidth="1"/>
    <col min="11002" max="11003" width="3.1640625" style="240" customWidth="1"/>
    <col min="11004" max="11242" width="13.5" style="240" customWidth="1"/>
    <col min="11243" max="11244" width="3" style="240" customWidth="1"/>
    <col min="11245" max="11245" width="8.33203125" style="240" customWidth="1"/>
    <col min="11246" max="11246" width="9.6640625" style="240" customWidth="1"/>
    <col min="11247" max="11247" width="67.5" style="240" customWidth="1"/>
    <col min="11248" max="11248" width="10.1640625" style="240" customWidth="1"/>
    <col min="11249" max="11249" width="8.1640625" style="240" bestFit="1" customWidth="1"/>
    <col min="11250" max="11250" width="14.5" style="240" bestFit="1" customWidth="1"/>
    <col min="11251" max="11251" width="14" style="240" customWidth="1"/>
    <col min="11252" max="11252" width="12" style="240" customWidth="1"/>
    <col min="11253" max="11253" width="14.5" style="240" customWidth="1"/>
    <col min="11254" max="11254" width="12.5" style="240" customWidth="1"/>
    <col min="11255" max="11255" width="14.5" style="240" customWidth="1"/>
    <col min="11256" max="11256" width="11.5" style="240" customWidth="1"/>
    <col min="11257" max="11257" width="13.83203125" style="240" customWidth="1"/>
    <col min="11258" max="11259" width="3.1640625" style="240" customWidth="1"/>
    <col min="11260" max="11498" width="13.5" style="240" customWidth="1"/>
    <col min="11499" max="11500" width="3" style="240" customWidth="1"/>
    <col min="11501" max="11501" width="8.33203125" style="240" customWidth="1"/>
    <col min="11502" max="11502" width="9.6640625" style="240" customWidth="1"/>
    <col min="11503" max="11503" width="67.5" style="240" customWidth="1"/>
    <col min="11504" max="11504" width="10.1640625" style="240" customWidth="1"/>
    <col min="11505" max="11505" width="8.1640625" style="240" bestFit="1" customWidth="1"/>
    <col min="11506" max="11506" width="14.5" style="240" bestFit="1" customWidth="1"/>
    <col min="11507" max="11507" width="14" style="240" customWidth="1"/>
    <col min="11508" max="11508" width="12" style="240" customWidth="1"/>
    <col min="11509" max="11509" width="14.5" style="240" customWidth="1"/>
    <col min="11510" max="11510" width="12.5" style="240" customWidth="1"/>
    <col min="11511" max="11511" width="14.5" style="240" customWidth="1"/>
    <col min="11512" max="11512" width="11.5" style="240" customWidth="1"/>
    <col min="11513" max="11513" width="13.83203125" style="240" customWidth="1"/>
    <col min="11514" max="11515" width="3.1640625" style="240" customWidth="1"/>
    <col min="11516" max="11754" width="13.5" style="240" customWidth="1"/>
    <col min="11755" max="11756" width="3" style="240" customWidth="1"/>
    <col min="11757" max="11757" width="8.33203125" style="240" customWidth="1"/>
    <col min="11758" max="11758" width="9.6640625" style="240" customWidth="1"/>
    <col min="11759" max="11759" width="67.5" style="240" customWidth="1"/>
    <col min="11760" max="11760" width="10.1640625" style="240" customWidth="1"/>
    <col min="11761" max="11761" width="8.1640625" style="240" bestFit="1" customWidth="1"/>
    <col min="11762" max="11762" width="14.5" style="240" bestFit="1" customWidth="1"/>
    <col min="11763" max="11763" width="14" style="240" customWidth="1"/>
    <col min="11764" max="11764" width="12" style="240" customWidth="1"/>
    <col min="11765" max="11765" width="14.5" style="240" customWidth="1"/>
    <col min="11766" max="11766" width="12.5" style="240" customWidth="1"/>
    <col min="11767" max="11767" width="14.5" style="240" customWidth="1"/>
    <col min="11768" max="11768" width="11.5" style="240" customWidth="1"/>
    <col min="11769" max="11769" width="13.83203125" style="240" customWidth="1"/>
    <col min="11770" max="11771" width="3.1640625" style="240" customWidth="1"/>
    <col min="11772" max="12010" width="13.5" style="240" customWidth="1"/>
    <col min="12011" max="12012" width="3" style="240" customWidth="1"/>
    <col min="12013" max="12013" width="8.33203125" style="240" customWidth="1"/>
    <col min="12014" max="12014" width="9.6640625" style="240" customWidth="1"/>
    <col min="12015" max="12015" width="67.5" style="240" customWidth="1"/>
    <col min="12016" max="12016" width="10.1640625" style="240" customWidth="1"/>
    <col min="12017" max="12017" width="8.1640625" style="240" bestFit="1" customWidth="1"/>
    <col min="12018" max="12018" width="14.5" style="240" bestFit="1" customWidth="1"/>
    <col min="12019" max="12019" width="14" style="240" customWidth="1"/>
    <col min="12020" max="12020" width="12" style="240" customWidth="1"/>
    <col min="12021" max="12021" width="14.5" style="240" customWidth="1"/>
    <col min="12022" max="12022" width="12.5" style="240" customWidth="1"/>
    <col min="12023" max="12023" width="14.5" style="240" customWidth="1"/>
    <col min="12024" max="12024" width="11.5" style="240" customWidth="1"/>
    <col min="12025" max="12025" width="13.83203125" style="240" customWidth="1"/>
    <col min="12026" max="12027" width="3.1640625" style="240" customWidth="1"/>
    <col min="12028" max="12266" width="13.5" style="240" customWidth="1"/>
    <col min="12267" max="12268" width="3" style="240" customWidth="1"/>
    <col min="12269" max="12269" width="8.33203125" style="240" customWidth="1"/>
    <col min="12270" max="12270" width="9.6640625" style="240" customWidth="1"/>
    <col min="12271" max="12271" width="67.5" style="240" customWidth="1"/>
    <col min="12272" max="12272" width="10.1640625" style="240" customWidth="1"/>
    <col min="12273" max="12273" width="8.1640625" style="240" bestFit="1" customWidth="1"/>
    <col min="12274" max="12274" width="14.5" style="240" bestFit="1" customWidth="1"/>
    <col min="12275" max="12275" width="14" style="240" customWidth="1"/>
    <col min="12276" max="12276" width="12" style="240" customWidth="1"/>
    <col min="12277" max="12277" width="14.5" style="240" customWidth="1"/>
    <col min="12278" max="12278" width="12.5" style="240" customWidth="1"/>
    <col min="12279" max="12279" width="14.5" style="240" customWidth="1"/>
    <col min="12280" max="12280" width="11.5" style="240" customWidth="1"/>
    <col min="12281" max="12281" width="13.83203125" style="240" customWidth="1"/>
    <col min="12282" max="12283" width="3.1640625" style="240" customWidth="1"/>
    <col min="12284" max="12522" width="13.5" style="240" customWidth="1"/>
    <col min="12523" max="12524" width="3" style="240" customWidth="1"/>
    <col min="12525" max="12525" width="8.33203125" style="240" customWidth="1"/>
    <col min="12526" max="12526" width="9.6640625" style="240" customWidth="1"/>
    <col min="12527" max="12527" width="67.5" style="240" customWidth="1"/>
    <col min="12528" max="12528" width="10.1640625" style="240" customWidth="1"/>
    <col min="12529" max="12529" width="8.1640625" style="240" bestFit="1" customWidth="1"/>
    <col min="12530" max="12530" width="14.5" style="240" bestFit="1" customWidth="1"/>
    <col min="12531" max="12531" width="14" style="240" customWidth="1"/>
    <col min="12532" max="12532" width="12" style="240" customWidth="1"/>
    <col min="12533" max="12533" width="14.5" style="240" customWidth="1"/>
    <col min="12534" max="12534" width="12.5" style="240" customWidth="1"/>
    <col min="12535" max="12535" width="14.5" style="240" customWidth="1"/>
    <col min="12536" max="12536" width="11.5" style="240" customWidth="1"/>
    <col min="12537" max="12537" width="13.83203125" style="240" customWidth="1"/>
    <col min="12538" max="12539" width="3.1640625" style="240" customWidth="1"/>
    <col min="12540" max="12778" width="13.5" style="240" customWidth="1"/>
    <col min="12779" max="12780" width="3" style="240" customWidth="1"/>
    <col min="12781" max="12781" width="8.33203125" style="240" customWidth="1"/>
    <col min="12782" max="12782" width="9.6640625" style="240" customWidth="1"/>
    <col min="12783" max="12783" width="67.5" style="240" customWidth="1"/>
    <col min="12784" max="12784" width="10.1640625" style="240" customWidth="1"/>
    <col min="12785" max="12785" width="8.1640625" style="240" bestFit="1" customWidth="1"/>
    <col min="12786" max="12786" width="14.5" style="240" bestFit="1" customWidth="1"/>
    <col min="12787" max="12787" width="14" style="240" customWidth="1"/>
    <col min="12788" max="12788" width="12" style="240" customWidth="1"/>
    <col min="12789" max="12789" width="14.5" style="240" customWidth="1"/>
    <col min="12790" max="12790" width="12.5" style="240" customWidth="1"/>
    <col min="12791" max="12791" width="14.5" style="240" customWidth="1"/>
    <col min="12792" max="12792" width="11.5" style="240" customWidth="1"/>
    <col min="12793" max="12793" width="13.83203125" style="240" customWidth="1"/>
    <col min="12794" max="12795" width="3.1640625" style="240" customWidth="1"/>
    <col min="12796" max="13034" width="13.5" style="240" customWidth="1"/>
    <col min="13035" max="13036" width="3" style="240" customWidth="1"/>
    <col min="13037" max="13037" width="8.33203125" style="240" customWidth="1"/>
    <col min="13038" max="13038" width="9.6640625" style="240" customWidth="1"/>
    <col min="13039" max="13039" width="67.5" style="240" customWidth="1"/>
    <col min="13040" max="13040" width="10.1640625" style="240" customWidth="1"/>
    <col min="13041" max="13041" width="8.1640625" style="240" bestFit="1" customWidth="1"/>
    <col min="13042" max="13042" width="14.5" style="240" bestFit="1" customWidth="1"/>
    <col min="13043" max="13043" width="14" style="240" customWidth="1"/>
    <col min="13044" max="13044" width="12" style="240" customWidth="1"/>
    <col min="13045" max="13045" width="14.5" style="240" customWidth="1"/>
    <col min="13046" max="13046" width="12.5" style="240" customWidth="1"/>
    <col min="13047" max="13047" width="14.5" style="240" customWidth="1"/>
    <col min="13048" max="13048" width="11.5" style="240" customWidth="1"/>
    <col min="13049" max="13049" width="13.83203125" style="240" customWidth="1"/>
    <col min="13050" max="13051" width="3.1640625" style="240" customWidth="1"/>
    <col min="13052" max="13290" width="13.5" style="240" customWidth="1"/>
    <col min="13291" max="13292" width="3" style="240" customWidth="1"/>
    <col min="13293" max="13293" width="8.33203125" style="240" customWidth="1"/>
    <col min="13294" max="13294" width="9.6640625" style="240" customWidth="1"/>
    <col min="13295" max="13295" width="67.5" style="240" customWidth="1"/>
    <col min="13296" max="13296" width="10.1640625" style="240" customWidth="1"/>
    <col min="13297" max="13297" width="8.1640625" style="240" bestFit="1" customWidth="1"/>
    <col min="13298" max="13298" width="14.5" style="240" bestFit="1" customWidth="1"/>
    <col min="13299" max="13299" width="14" style="240" customWidth="1"/>
    <col min="13300" max="13300" width="12" style="240" customWidth="1"/>
    <col min="13301" max="13301" width="14.5" style="240" customWidth="1"/>
    <col min="13302" max="13302" width="12.5" style="240" customWidth="1"/>
    <col min="13303" max="13303" width="14.5" style="240" customWidth="1"/>
    <col min="13304" max="13304" width="11.5" style="240" customWidth="1"/>
    <col min="13305" max="13305" width="13.83203125" style="240" customWidth="1"/>
    <col min="13306" max="13307" width="3.1640625" style="240" customWidth="1"/>
    <col min="13308" max="13546" width="13.5" style="240" customWidth="1"/>
    <col min="13547" max="13548" width="3" style="240" customWidth="1"/>
    <col min="13549" max="13549" width="8.33203125" style="240" customWidth="1"/>
    <col min="13550" max="13550" width="9.6640625" style="240" customWidth="1"/>
    <col min="13551" max="13551" width="67.5" style="240" customWidth="1"/>
    <col min="13552" max="13552" width="10.1640625" style="240" customWidth="1"/>
    <col min="13553" max="13553" width="8.1640625" style="240" bestFit="1" customWidth="1"/>
    <col min="13554" max="13554" width="14.5" style="240" bestFit="1" customWidth="1"/>
    <col min="13555" max="13555" width="14" style="240" customWidth="1"/>
    <col min="13556" max="13556" width="12" style="240" customWidth="1"/>
    <col min="13557" max="13557" width="14.5" style="240" customWidth="1"/>
    <col min="13558" max="13558" width="12.5" style="240" customWidth="1"/>
    <col min="13559" max="13559" width="14.5" style="240" customWidth="1"/>
    <col min="13560" max="13560" width="11.5" style="240" customWidth="1"/>
    <col min="13561" max="13561" width="13.83203125" style="240" customWidth="1"/>
    <col min="13562" max="13563" width="3.1640625" style="240" customWidth="1"/>
    <col min="13564" max="13802" width="13.5" style="240" customWidth="1"/>
    <col min="13803" max="13804" width="3" style="240" customWidth="1"/>
    <col min="13805" max="13805" width="8.33203125" style="240" customWidth="1"/>
    <col min="13806" max="13806" width="9.6640625" style="240" customWidth="1"/>
    <col min="13807" max="13807" width="67.5" style="240" customWidth="1"/>
    <col min="13808" max="13808" width="10.1640625" style="240" customWidth="1"/>
    <col min="13809" max="13809" width="8.1640625" style="240" bestFit="1" customWidth="1"/>
    <col min="13810" max="13810" width="14.5" style="240" bestFit="1" customWidth="1"/>
    <col min="13811" max="13811" width="14" style="240" customWidth="1"/>
    <col min="13812" max="13812" width="12" style="240" customWidth="1"/>
    <col min="13813" max="13813" width="14.5" style="240" customWidth="1"/>
    <col min="13814" max="13814" width="12.5" style="240" customWidth="1"/>
    <col min="13815" max="13815" width="14.5" style="240" customWidth="1"/>
    <col min="13816" max="13816" width="11.5" style="240" customWidth="1"/>
    <col min="13817" max="13817" width="13.83203125" style="240" customWidth="1"/>
    <col min="13818" max="13819" width="3.1640625" style="240" customWidth="1"/>
    <col min="13820" max="14058" width="13.5" style="240" customWidth="1"/>
    <col min="14059" max="14060" width="3" style="240" customWidth="1"/>
    <col min="14061" max="14061" width="8.33203125" style="240" customWidth="1"/>
    <col min="14062" max="14062" width="9.6640625" style="240" customWidth="1"/>
    <col min="14063" max="14063" width="67.5" style="240" customWidth="1"/>
    <col min="14064" max="14064" width="10.1640625" style="240" customWidth="1"/>
    <col min="14065" max="14065" width="8.1640625" style="240" bestFit="1" customWidth="1"/>
    <col min="14066" max="14066" width="14.5" style="240" bestFit="1" customWidth="1"/>
    <col min="14067" max="14067" width="14" style="240" customWidth="1"/>
    <col min="14068" max="14068" width="12" style="240" customWidth="1"/>
    <col min="14069" max="14069" width="14.5" style="240" customWidth="1"/>
    <col min="14070" max="14070" width="12.5" style="240" customWidth="1"/>
    <col min="14071" max="14071" width="14.5" style="240" customWidth="1"/>
    <col min="14072" max="14072" width="11.5" style="240" customWidth="1"/>
    <col min="14073" max="14073" width="13.83203125" style="240" customWidth="1"/>
    <col min="14074" max="14075" width="3.1640625" style="240" customWidth="1"/>
    <col min="14076" max="14314" width="13.5" style="240" customWidth="1"/>
    <col min="14315" max="14316" width="3" style="240" customWidth="1"/>
    <col min="14317" max="14317" width="8.33203125" style="240" customWidth="1"/>
    <col min="14318" max="14318" width="9.6640625" style="240" customWidth="1"/>
    <col min="14319" max="14319" width="67.5" style="240" customWidth="1"/>
    <col min="14320" max="14320" width="10.1640625" style="240" customWidth="1"/>
    <col min="14321" max="14321" width="8.1640625" style="240" bestFit="1" customWidth="1"/>
    <col min="14322" max="14322" width="14.5" style="240" bestFit="1" customWidth="1"/>
    <col min="14323" max="14323" width="14" style="240" customWidth="1"/>
    <col min="14324" max="14324" width="12" style="240" customWidth="1"/>
    <col min="14325" max="14325" width="14.5" style="240" customWidth="1"/>
    <col min="14326" max="14326" width="12.5" style="240" customWidth="1"/>
    <col min="14327" max="14327" width="14.5" style="240" customWidth="1"/>
    <col min="14328" max="14328" width="11.5" style="240" customWidth="1"/>
    <col min="14329" max="14329" width="13.83203125" style="240" customWidth="1"/>
    <col min="14330" max="14331" width="3.1640625" style="240" customWidth="1"/>
    <col min="14332" max="14570" width="13.5" style="240" customWidth="1"/>
    <col min="14571" max="14572" width="3" style="240" customWidth="1"/>
    <col min="14573" max="14573" width="8.33203125" style="240" customWidth="1"/>
    <col min="14574" max="14574" width="9.6640625" style="240" customWidth="1"/>
    <col min="14575" max="14575" width="67.5" style="240" customWidth="1"/>
    <col min="14576" max="14576" width="10.1640625" style="240" customWidth="1"/>
    <col min="14577" max="14577" width="8.1640625" style="240" bestFit="1" customWidth="1"/>
    <col min="14578" max="14578" width="14.5" style="240" bestFit="1" customWidth="1"/>
    <col min="14579" max="14579" width="14" style="240" customWidth="1"/>
    <col min="14580" max="14580" width="12" style="240" customWidth="1"/>
    <col min="14581" max="14581" width="14.5" style="240" customWidth="1"/>
    <col min="14582" max="14582" width="12.5" style="240" customWidth="1"/>
    <col min="14583" max="14583" width="14.5" style="240" customWidth="1"/>
    <col min="14584" max="14584" width="11.5" style="240" customWidth="1"/>
    <col min="14585" max="14585" width="13.83203125" style="240" customWidth="1"/>
    <col min="14586" max="14587" width="3.1640625" style="240" customWidth="1"/>
    <col min="14588" max="14826" width="13.5" style="240" customWidth="1"/>
    <col min="14827" max="14828" width="3" style="240" customWidth="1"/>
    <col min="14829" max="14829" width="8.33203125" style="240" customWidth="1"/>
    <col min="14830" max="14830" width="9.6640625" style="240" customWidth="1"/>
    <col min="14831" max="14831" width="67.5" style="240" customWidth="1"/>
    <col min="14832" max="14832" width="10.1640625" style="240" customWidth="1"/>
    <col min="14833" max="14833" width="8.1640625" style="240" bestFit="1" customWidth="1"/>
    <col min="14834" max="14834" width="14.5" style="240" bestFit="1" customWidth="1"/>
    <col min="14835" max="14835" width="14" style="240" customWidth="1"/>
    <col min="14836" max="14836" width="12" style="240" customWidth="1"/>
    <col min="14837" max="14837" width="14.5" style="240" customWidth="1"/>
    <col min="14838" max="14838" width="12.5" style="240" customWidth="1"/>
    <col min="14839" max="14839" width="14.5" style="240" customWidth="1"/>
    <col min="14840" max="14840" width="11.5" style="240" customWidth="1"/>
    <col min="14841" max="14841" width="13.83203125" style="240" customWidth="1"/>
    <col min="14842" max="14843" width="3.1640625" style="240" customWidth="1"/>
    <col min="14844" max="15082" width="13.5" style="240" customWidth="1"/>
    <col min="15083" max="15084" width="3" style="240" customWidth="1"/>
    <col min="15085" max="15085" width="8.33203125" style="240" customWidth="1"/>
    <col min="15086" max="15086" width="9.6640625" style="240" customWidth="1"/>
    <col min="15087" max="15087" width="67.5" style="240" customWidth="1"/>
    <col min="15088" max="15088" width="10.1640625" style="240" customWidth="1"/>
    <col min="15089" max="15089" width="8.1640625" style="240" bestFit="1" customWidth="1"/>
    <col min="15090" max="15090" width="14.5" style="240" bestFit="1" customWidth="1"/>
    <col min="15091" max="15091" width="14" style="240" customWidth="1"/>
    <col min="15092" max="15092" width="12" style="240" customWidth="1"/>
    <col min="15093" max="15093" width="14.5" style="240" customWidth="1"/>
    <col min="15094" max="15094" width="12.5" style="240" customWidth="1"/>
    <col min="15095" max="15095" width="14.5" style="240" customWidth="1"/>
    <col min="15096" max="15096" width="11.5" style="240" customWidth="1"/>
    <col min="15097" max="15097" width="13.83203125" style="240" customWidth="1"/>
    <col min="15098" max="15099" width="3.1640625" style="240" customWidth="1"/>
    <col min="15100" max="15338" width="13.5" style="240" customWidth="1"/>
    <col min="15339" max="15340" width="3" style="240" customWidth="1"/>
    <col min="15341" max="15341" width="8.33203125" style="240" customWidth="1"/>
    <col min="15342" max="15342" width="9.6640625" style="240" customWidth="1"/>
    <col min="15343" max="15343" width="67.5" style="240" customWidth="1"/>
    <col min="15344" max="15344" width="10.1640625" style="240" customWidth="1"/>
    <col min="15345" max="15345" width="8.1640625" style="240" bestFit="1" customWidth="1"/>
    <col min="15346" max="15346" width="14.5" style="240" bestFit="1" customWidth="1"/>
    <col min="15347" max="15347" width="14" style="240" customWidth="1"/>
    <col min="15348" max="15348" width="12" style="240" customWidth="1"/>
    <col min="15349" max="15349" width="14.5" style="240" customWidth="1"/>
    <col min="15350" max="15350" width="12.5" style="240" customWidth="1"/>
    <col min="15351" max="15351" width="14.5" style="240" customWidth="1"/>
    <col min="15352" max="15352" width="11.5" style="240" customWidth="1"/>
    <col min="15353" max="15353" width="13.83203125" style="240" customWidth="1"/>
    <col min="15354" max="15355" width="3.1640625" style="240" customWidth="1"/>
    <col min="15356" max="15594" width="13.5" style="240" customWidth="1"/>
    <col min="15595" max="15596" width="3" style="240" customWidth="1"/>
    <col min="15597" max="15597" width="8.33203125" style="240" customWidth="1"/>
    <col min="15598" max="15598" width="9.6640625" style="240" customWidth="1"/>
    <col min="15599" max="15599" width="67.5" style="240" customWidth="1"/>
    <col min="15600" max="15600" width="10.1640625" style="240" customWidth="1"/>
    <col min="15601" max="15601" width="8.1640625" style="240" bestFit="1" customWidth="1"/>
    <col min="15602" max="15602" width="14.5" style="240" bestFit="1" customWidth="1"/>
    <col min="15603" max="15603" width="14" style="240" customWidth="1"/>
    <col min="15604" max="15604" width="12" style="240" customWidth="1"/>
    <col min="15605" max="15605" width="14.5" style="240" customWidth="1"/>
    <col min="15606" max="15606" width="12.5" style="240" customWidth="1"/>
    <col min="15607" max="15607" width="14.5" style="240" customWidth="1"/>
    <col min="15608" max="15608" width="11.5" style="240" customWidth="1"/>
    <col min="15609" max="15609" width="13.83203125" style="240" customWidth="1"/>
    <col min="15610" max="15611" width="3.1640625" style="240" customWidth="1"/>
    <col min="15612" max="15850" width="13.5" style="240" customWidth="1"/>
    <col min="15851" max="15852" width="3" style="240" customWidth="1"/>
    <col min="15853" max="15853" width="8.33203125" style="240" customWidth="1"/>
    <col min="15854" max="15854" width="9.6640625" style="240" customWidth="1"/>
    <col min="15855" max="15855" width="67.5" style="240" customWidth="1"/>
    <col min="15856" max="15856" width="10.1640625" style="240" customWidth="1"/>
    <col min="15857" max="15857" width="8.1640625" style="240" bestFit="1" customWidth="1"/>
    <col min="15858" max="15858" width="14.5" style="240" bestFit="1" customWidth="1"/>
    <col min="15859" max="15859" width="14" style="240" customWidth="1"/>
    <col min="15860" max="15860" width="12" style="240" customWidth="1"/>
    <col min="15861" max="15861" width="14.5" style="240" customWidth="1"/>
    <col min="15862" max="15862" width="12.5" style="240" customWidth="1"/>
    <col min="15863" max="15863" width="14.5" style="240" customWidth="1"/>
    <col min="15864" max="15864" width="11.5" style="240" customWidth="1"/>
    <col min="15865" max="15865" width="13.83203125" style="240" customWidth="1"/>
    <col min="15866" max="15867" width="3.1640625" style="240" customWidth="1"/>
    <col min="15868" max="16106" width="13.5" style="240" customWidth="1"/>
    <col min="16107" max="16108" width="3" style="240" customWidth="1"/>
    <col min="16109" max="16109" width="8.33203125" style="240" customWidth="1"/>
    <col min="16110" max="16110" width="9.6640625" style="240" customWidth="1"/>
    <col min="16111" max="16111" width="67.5" style="240" customWidth="1"/>
    <col min="16112" max="16112" width="10.1640625" style="240" customWidth="1"/>
    <col min="16113" max="16113" width="8.1640625" style="240" bestFit="1" customWidth="1"/>
    <col min="16114" max="16114" width="14.5" style="240" bestFit="1" customWidth="1"/>
    <col min="16115" max="16115" width="14" style="240" customWidth="1"/>
    <col min="16116" max="16116" width="12" style="240" customWidth="1"/>
    <col min="16117" max="16117" width="14.5" style="240" customWidth="1"/>
    <col min="16118" max="16118" width="12.5" style="240" customWidth="1"/>
    <col min="16119" max="16119" width="14.5" style="240" customWidth="1"/>
    <col min="16120" max="16120" width="11.5" style="240" customWidth="1"/>
    <col min="16121" max="16121" width="13.83203125" style="240" customWidth="1"/>
    <col min="16122" max="16123" width="3.1640625" style="240" customWidth="1"/>
    <col min="16124" max="16384" width="13.5" style="240" customWidth="1"/>
  </cols>
  <sheetData>
    <row r="3" spans="3:10" ht="25.5" customHeight="1" x14ac:dyDescent="0.15">
      <c r="C3" s="659" t="s">
        <v>132</v>
      </c>
      <c r="D3" s="659"/>
      <c r="E3" s="659"/>
      <c r="F3" s="659"/>
      <c r="G3" s="659"/>
      <c r="H3" s="659"/>
      <c r="I3" s="659"/>
      <c r="J3" s="659"/>
    </row>
    <row r="4" spans="3:10" ht="18" customHeight="1" x14ac:dyDescent="0.2">
      <c r="C4" s="660" t="s">
        <v>133</v>
      </c>
      <c r="D4" s="660"/>
      <c r="E4" s="660"/>
      <c r="F4" s="660"/>
      <c r="G4" s="660"/>
      <c r="H4" s="660"/>
      <c r="I4" s="660"/>
      <c r="J4" s="660"/>
    </row>
    <row r="5" spans="3:10" ht="18" customHeight="1" x14ac:dyDescent="0.2">
      <c r="C5" s="480"/>
      <c r="D5" s="480"/>
      <c r="E5" s="480"/>
      <c r="F5" s="480"/>
      <c r="G5" s="480"/>
      <c r="H5" s="480"/>
      <c r="I5" s="480"/>
      <c r="J5" s="480"/>
    </row>
    <row r="6" spans="3:10" ht="20" customHeight="1" x14ac:dyDescent="0.2">
      <c r="C6" s="242"/>
      <c r="D6" s="242"/>
      <c r="E6" s="242"/>
      <c r="F6" s="242"/>
      <c r="G6" s="242"/>
      <c r="H6" s="242"/>
      <c r="I6" s="242"/>
      <c r="J6" s="242"/>
    </row>
    <row r="7" spans="3:10" x14ac:dyDescent="0.15">
      <c r="D7" s="243"/>
      <c r="E7" s="244" t="s">
        <v>134</v>
      </c>
      <c r="F7" s="661" t="e">
        <f>+#REF!</f>
        <v>#REF!</v>
      </c>
      <c r="G7" s="662"/>
      <c r="H7" s="662"/>
      <c r="I7" s="662"/>
    </row>
    <row r="8" spans="3:10" x14ac:dyDescent="0.15">
      <c r="D8" s="243"/>
      <c r="E8" s="244" t="s">
        <v>135</v>
      </c>
      <c r="F8" s="662" t="e">
        <f>+#REF!</f>
        <v>#REF!</v>
      </c>
      <c r="G8" s="662"/>
      <c r="H8" s="662"/>
      <c r="I8" s="662"/>
    </row>
    <row r="9" spans="3:10" x14ac:dyDescent="0.15">
      <c r="D9" s="243"/>
      <c r="E9" s="244" t="s">
        <v>136</v>
      </c>
      <c r="F9" s="662" t="e">
        <f>+#REF!</f>
        <v>#REF!</v>
      </c>
      <c r="G9" s="662"/>
      <c r="H9" s="662"/>
      <c r="I9" s="662"/>
    </row>
    <row r="10" spans="3:10" x14ac:dyDescent="0.15">
      <c r="D10" s="243" t="s">
        <v>137</v>
      </c>
      <c r="E10" s="244" t="s">
        <v>138</v>
      </c>
      <c r="F10" s="662" t="e">
        <f>+#REF!</f>
        <v>#REF!</v>
      </c>
      <c r="G10" s="662"/>
      <c r="H10" s="662"/>
      <c r="I10" s="662"/>
    </row>
    <row r="11" spans="3:10" x14ac:dyDescent="0.15">
      <c r="D11" s="243"/>
    </row>
    <row r="12" spans="3:10" ht="13.25" customHeight="1" x14ac:dyDescent="0.15">
      <c r="D12" s="668" t="e">
        <f>+ " El abajo firmante (“El Contratista”), ha sido contratado por el Proyecto NuevaUnión, para dar cumplimiento al alcance de trabajo, y en los plazos determinados en la Orden de Servicio con código : " &amp;F7</f>
        <v>#REF!</v>
      </c>
      <c r="E12" s="668"/>
      <c r="F12" s="668"/>
      <c r="G12" s="668"/>
      <c r="H12" s="668"/>
      <c r="I12" s="668"/>
    </row>
    <row r="13" spans="3:10" ht="21.5" customHeight="1" x14ac:dyDescent="0.15">
      <c r="D13" s="668"/>
      <c r="E13" s="668"/>
      <c r="F13" s="668"/>
      <c r="G13" s="668"/>
      <c r="H13" s="668"/>
      <c r="I13" s="668"/>
    </row>
    <row r="14" spans="3:10" ht="33" customHeight="1" x14ac:dyDescent="0.15">
      <c r="D14" s="668" t="s">
        <v>139</v>
      </c>
      <c r="E14" s="668"/>
      <c r="F14" s="668"/>
      <c r="G14" s="668"/>
      <c r="H14" s="668"/>
      <c r="I14" s="668"/>
    </row>
    <row r="15" spans="3:10" x14ac:dyDescent="0.15">
      <c r="D15" s="258"/>
      <c r="E15" s="484"/>
      <c r="F15" s="484"/>
      <c r="G15" s="484"/>
      <c r="H15" s="484"/>
      <c r="I15" s="484"/>
    </row>
    <row r="16" spans="3:10" ht="48.5" customHeight="1" x14ac:dyDescent="0.15">
      <c r="E16" s="669" t="s">
        <v>140</v>
      </c>
      <c r="F16" s="669"/>
      <c r="G16" s="669"/>
      <c r="H16" s="669"/>
      <c r="I16" s="669"/>
    </row>
    <row r="17" spans="4:10" ht="68" customHeight="1" x14ac:dyDescent="0.15">
      <c r="E17" s="669" t="s">
        <v>141</v>
      </c>
      <c r="F17" s="669"/>
      <c r="G17" s="669"/>
      <c r="H17" s="669"/>
      <c r="I17" s="669"/>
      <c r="J17" s="485"/>
    </row>
    <row r="18" spans="4:10" ht="49.25" customHeight="1" x14ac:dyDescent="0.15">
      <c r="E18" s="664" t="s">
        <v>142</v>
      </c>
      <c r="F18" s="664"/>
      <c r="G18" s="664"/>
      <c r="H18" s="664"/>
      <c r="I18" s="664"/>
      <c r="J18" s="259"/>
    </row>
    <row r="19" spans="4:10" ht="63" customHeight="1" x14ac:dyDescent="0.15">
      <c r="E19" s="658" t="s">
        <v>143</v>
      </c>
      <c r="F19" s="658"/>
      <c r="G19" s="658"/>
      <c r="H19" s="658"/>
      <c r="I19" s="658"/>
      <c r="J19" s="260"/>
    </row>
    <row r="20" spans="4:10" s="262" customFormat="1" ht="21.5" customHeight="1" x14ac:dyDescent="0.2">
      <c r="D20" s="663" t="s">
        <v>144</v>
      </c>
      <c r="E20" s="663"/>
      <c r="F20" s="663"/>
      <c r="G20" s="663"/>
      <c r="H20" s="663"/>
      <c r="I20" s="261">
        <v>42685</v>
      </c>
    </row>
    <row r="21" spans="4:10" x14ac:dyDescent="0.15">
      <c r="D21" s="481" t="s">
        <v>137</v>
      </c>
      <c r="E21" s="481"/>
      <c r="F21" s="481"/>
      <c r="G21" s="481"/>
      <c r="H21" s="481"/>
      <c r="I21" s="481"/>
    </row>
    <row r="22" spans="4:10" x14ac:dyDescent="0.15">
      <c r="D22" s="481"/>
      <c r="E22" s="481"/>
      <c r="F22" s="481"/>
      <c r="G22" s="481"/>
      <c r="H22" s="481"/>
      <c r="I22" s="481"/>
    </row>
    <row r="23" spans="4:10" ht="24.5" customHeight="1" x14ac:dyDescent="0.15">
      <c r="D23" s="481"/>
      <c r="E23" s="481"/>
      <c r="F23" s="481"/>
      <c r="G23" s="481"/>
      <c r="H23" s="481"/>
      <c r="I23" s="481"/>
    </row>
    <row r="24" spans="4:10" x14ac:dyDescent="0.15">
      <c r="D24" s="481"/>
      <c r="E24" s="481"/>
      <c r="F24" s="481"/>
      <c r="G24" s="481"/>
      <c r="H24" s="481"/>
      <c r="I24" s="481"/>
    </row>
    <row r="25" spans="4:10" x14ac:dyDescent="0.15">
      <c r="E25" s="665" t="s">
        <v>145</v>
      </c>
      <c r="F25" s="665"/>
      <c r="H25" s="665" t="s">
        <v>146</v>
      </c>
      <c r="I25" s="665"/>
    </row>
    <row r="26" spans="4:10" ht="18.5" customHeight="1" x14ac:dyDescent="0.15">
      <c r="D26" s="484"/>
      <c r="E26" s="240" t="s">
        <v>102</v>
      </c>
      <c r="G26" s="484"/>
      <c r="H26" s="672" t="e">
        <f>+#REF!</f>
        <v>#REF!</v>
      </c>
      <c r="I26" s="672"/>
    </row>
    <row r="27" spans="4:10" x14ac:dyDescent="0.15">
      <c r="D27" s="481"/>
      <c r="E27" s="671" t="s">
        <v>147</v>
      </c>
      <c r="F27" s="671"/>
      <c r="G27" s="481"/>
      <c r="H27" s="671" t="s">
        <v>147</v>
      </c>
      <c r="I27" s="671"/>
    </row>
    <row r="28" spans="4:10" x14ac:dyDescent="0.15">
      <c r="D28" s="481"/>
      <c r="E28" s="481"/>
      <c r="F28" s="481"/>
      <c r="G28" s="481"/>
      <c r="H28" s="481"/>
      <c r="I28" s="481"/>
    </row>
    <row r="29" spans="4:10" x14ac:dyDescent="0.15">
      <c r="D29" s="481"/>
      <c r="E29" s="481"/>
      <c r="F29" s="481"/>
      <c r="G29" s="481"/>
      <c r="H29" s="481"/>
      <c r="I29" s="481"/>
    </row>
    <row r="30" spans="4:10" x14ac:dyDescent="0.15">
      <c r="D30" s="481"/>
      <c r="E30" s="481"/>
      <c r="F30" s="481"/>
      <c r="G30" s="481"/>
      <c r="H30" s="481"/>
      <c r="I30" s="481"/>
    </row>
    <row r="31" spans="4:10" x14ac:dyDescent="0.15">
      <c r="E31" s="665" t="s">
        <v>148</v>
      </c>
      <c r="F31" s="665"/>
      <c r="H31" s="670"/>
      <c r="I31" s="670"/>
    </row>
    <row r="32" spans="4:10" ht="17.5" customHeight="1" x14ac:dyDescent="0.15">
      <c r="E32" s="659"/>
      <c r="F32" s="659"/>
      <c r="H32" s="659"/>
      <c r="I32" s="659"/>
    </row>
    <row r="33" spans="4:9" x14ac:dyDescent="0.15">
      <c r="D33" s="241" t="s">
        <v>102</v>
      </c>
      <c r="E33" s="666"/>
      <c r="F33" s="666"/>
      <c r="G33" s="241"/>
      <c r="H33" s="667"/>
      <c r="I33" s="667"/>
    </row>
    <row r="34" spans="4:9" ht="20" customHeight="1" x14ac:dyDescent="0.15">
      <c r="D34" s="241" t="s">
        <v>149</v>
      </c>
      <c r="E34" s="666"/>
      <c r="F34" s="666"/>
      <c r="G34" s="241"/>
      <c r="H34" s="667"/>
      <c r="I34" s="667"/>
    </row>
    <row r="35" spans="4:9" ht="20" customHeight="1" x14ac:dyDescent="0.15">
      <c r="D35" s="241"/>
      <c r="E35" s="482"/>
      <c r="F35" s="482"/>
      <c r="G35" s="241"/>
      <c r="H35" s="483"/>
      <c r="I35" s="483"/>
    </row>
    <row r="36" spans="4:9" ht="23.5" customHeight="1" x14ac:dyDescent="0.15">
      <c r="D36" s="481"/>
      <c r="E36" s="481"/>
      <c r="F36" s="481"/>
      <c r="G36" s="481"/>
      <c r="H36" s="481"/>
      <c r="I36" s="481"/>
    </row>
    <row r="37" spans="4:9" ht="39" customHeight="1" x14ac:dyDescent="0.15">
      <c r="D37" s="664" t="e">
        <f>" Los arriba firmantes, declaran que la información entregada en este documento es verdadera y exacta. Esta declaración fue otorgada como un acto libre en representación de la empresa " &amp;F9</f>
        <v>#REF!</v>
      </c>
      <c r="E37" s="664"/>
      <c r="F37" s="664"/>
      <c r="G37" s="664"/>
      <c r="H37" s="664"/>
      <c r="I37" s="664"/>
    </row>
    <row r="38" spans="4:9" x14ac:dyDescent="0.15">
      <c r="D38" s="484"/>
      <c r="E38" s="484"/>
      <c r="F38" s="484"/>
      <c r="G38" s="484"/>
      <c r="H38" s="484"/>
      <c r="I38" s="484"/>
    </row>
  </sheetData>
  <mergeCells count="27">
    <mergeCell ref="E25:F25"/>
    <mergeCell ref="H25:I25"/>
    <mergeCell ref="E27:F27"/>
    <mergeCell ref="H27:I27"/>
    <mergeCell ref="H26:I26"/>
    <mergeCell ref="D20:H20"/>
    <mergeCell ref="F10:I10"/>
    <mergeCell ref="D37:I37"/>
    <mergeCell ref="E31:F31"/>
    <mergeCell ref="E32:F32"/>
    <mergeCell ref="E33:F33"/>
    <mergeCell ref="E34:F34"/>
    <mergeCell ref="H32:I32"/>
    <mergeCell ref="H33:I33"/>
    <mergeCell ref="H34:I34"/>
    <mergeCell ref="D12:I13"/>
    <mergeCell ref="D14:I14"/>
    <mergeCell ref="E16:I16"/>
    <mergeCell ref="H31:I31"/>
    <mergeCell ref="E17:I17"/>
    <mergeCell ref="E18:I18"/>
    <mergeCell ref="E19:I19"/>
    <mergeCell ref="C3:J3"/>
    <mergeCell ref="C4:J4"/>
    <mergeCell ref="F7:I7"/>
    <mergeCell ref="F8:I8"/>
    <mergeCell ref="F9:I9"/>
  </mergeCells>
  <printOptions horizontalCentered="1"/>
  <pageMargins left="0.31496062992125978" right="0.31496062992125978" top="0.74803149606299213" bottom="0.35433070866141742" header="0.31496062992125978" footer="0.31496062992125978"/>
  <pageSetup paperSize="9" scale="95"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R96"/>
  <sheetViews>
    <sheetView showGridLines="0" view="pageBreakPreview" zoomScaleSheetLayoutView="100" workbookViewId="0">
      <selection activeCell="B82" sqref="B82:B83"/>
    </sheetView>
  </sheetViews>
  <sheetFormatPr baseColWidth="10" defaultRowHeight="13" x14ac:dyDescent="0.15"/>
  <cols>
    <col min="1" max="1" width="2.83203125" style="18" customWidth="1"/>
    <col min="2" max="2" width="20" style="23" customWidth="1"/>
    <col min="3" max="3" width="10" style="23" customWidth="1"/>
    <col min="4" max="4" width="14.6640625" style="23" customWidth="1"/>
    <col min="5" max="5" width="17.5" style="18" customWidth="1"/>
    <col min="6" max="6" width="8.5" style="18" customWidth="1"/>
    <col min="7" max="7" width="14.6640625" style="19" customWidth="1"/>
    <col min="8" max="8" width="4.6640625" style="16" customWidth="1"/>
    <col min="9" max="9" width="11.5" style="16" customWidth="1"/>
    <col min="10" max="10" width="19.33203125" style="17" customWidth="1"/>
    <col min="11" max="11" width="13.33203125" style="17" customWidth="1"/>
    <col min="12" max="12" width="15.83203125" style="18" customWidth="1"/>
    <col min="13" max="13" width="8" style="18" customWidth="1"/>
    <col min="14" max="14" width="3.1640625" style="18" customWidth="1"/>
    <col min="15" max="15" width="23.33203125" style="18" customWidth="1"/>
    <col min="16" max="16" width="10.83203125" style="18" customWidth="1"/>
    <col min="17" max="17" width="17.33203125" style="18" customWidth="1"/>
    <col min="18" max="20" width="10.83203125" style="18" customWidth="1"/>
    <col min="21" max="21" width="16.1640625" style="18" customWidth="1"/>
    <col min="22" max="258" width="10.83203125" style="18" customWidth="1"/>
    <col min="259" max="260" width="13.5" style="18" customWidth="1"/>
    <col min="261" max="261" width="6.5" style="18" customWidth="1"/>
    <col min="262" max="262" width="23.1640625" style="18" customWidth="1"/>
    <col min="263" max="263" width="8.83203125" style="18" customWidth="1"/>
    <col min="264" max="264" width="10.33203125" style="18" customWidth="1"/>
    <col min="265" max="265" width="11" style="18" customWidth="1"/>
    <col min="266" max="266" width="14.6640625" style="18" customWidth="1"/>
    <col min="267" max="267" width="8.5" style="18" customWidth="1"/>
    <col min="268" max="268" width="11.83203125" style="18" customWidth="1"/>
    <col min="269" max="269" width="17.6640625" style="18" customWidth="1"/>
    <col min="270" max="514" width="10.83203125" style="18" customWidth="1"/>
    <col min="515" max="516" width="13.5" style="18" customWidth="1"/>
    <col min="517" max="517" width="6.5" style="18" customWidth="1"/>
    <col min="518" max="518" width="23.1640625" style="18" customWidth="1"/>
    <col min="519" max="519" width="8.83203125" style="18" customWidth="1"/>
    <col min="520" max="520" width="10.33203125" style="18" customWidth="1"/>
    <col min="521" max="521" width="11" style="18" customWidth="1"/>
    <col min="522" max="522" width="14.6640625" style="18" customWidth="1"/>
    <col min="523" max="523" width="8.5" style="18" customWidth="1"/>
    <col min="524" max="524" width="11.83203125" style="18" customWidth="1"/>
    <col min="525" max="525" width="17.6640625" style="18" customWidth="1"/>
    <col min="526" max="770" width="10.83203125" style="18" customWidth="1"/>
    <col min="771" max="772" width="13.5" style="18" customWidth="1"/>
    <col min="773" max="773" width="6.5" style="18" customWidth="1"/>
    <col min="774" max="774" width="23.1640625" style="18" customWidth="1"/>
    <col min="775" max="775" width="8.83203125" style="18" customWidth="1"/>
    <col min="776" max="776" width="10.33203125" style="18" customWidth="1"/>
    <col min="777" max="777" width="11" style="18" customWidth="1"/>
    <col min="778" max="778" width="14.6640625" style="18" customWidth="1"/>
    <col min="779" max="779" width="8.5" style="18" customWidth="1"/>
    <col min="780" max="780" width="11.83203125" style="18" customWidth="1"/>
    <col min="781" max="781" width="17.6640625" style="18" customWidth="1"/>
    <col min="782" max="1026" width="10.83203125" style="18" customWidth="1"/>
    <col min="1027" max="1028" width="13.5" style="18" customWidth="1"/>
    <col min="1029" max="1029" width="6.5" style="18" customWidth="1"/>
    <col min="1030" max="1030" width="23.1640625" style="18" customWidth="1"/>
    <col min="1031" max="1031" width="8.83203125" style="18" customWidth="1"/>
    <col min="1032" max="1032" width="10.33203125" style="18" customWidth="1"/>
    <col min="1033" max="1033" width="11" style="18" customWidth="1"/>
    <col min="1034" max="1034" width="14.6640625" style="18" customWidth="1"/>
    <col min="1035" max="1035" width="8.5" style="18" customWidth="1"/>
    <col min="1036" max="1036" width="11.83203125" style="18" customWidth="1"/>
    <col min="1037" max="1037" width="17.6640625" style="18" customWidth="1"/>
    <col min="1038" max="1282" width="10.83203125" style="18" customWidth="1"/>
    <col min="1283" max="1284" width="13.5" style="18" customWidth="1"/>
    <col min="1285" max="1285" width="6.5" style="18" customWidth="1"/>
    <col min="1286" max="1286" width="23.1640625" style="18" customWidth="1"/>
    <col min="1287" max="1287" width="8.83203125" style="18" customWidth="1"/>
    <col min="1288" max="1288" width="10.33203125" style="18" customWidth="1"/>
    <col min="1289" max="1289" width="11" style="18" customWidth="1"/>
    <col min="1290" max="1290" width="14.6640625" style="18" customWidth="1"/>
    <col min="1291" max="1291" width="8.5" style="18" customWidth="1"/>
    <col min="1292" max="1292" width="11.83203125" style="18" customWidth="1"/>
    <col min="1293" max="1293" width="17.6640625" style="18" customWidth="1"/>
    <col min="1294" max="1538" width="10.83203125" style="18" customWidth="1"/>
    <col min="1539" max="1540" width="13.5" style="18" customWidth="1"/>
    <col min="1541" max="1541" width="6.5" style="18" customWidth="1"/>
    <col min="1542" max="1542" width="23.1640625" style="18" customWidth="1"/>
    <col min="1543" max="1543" width="8.83203125" style="18" customWidth="1"/>
    <col min="1544" max="1544" width="10.33203125" style="18" customWidth="1"/>
    <col min="1545" max="1545" width="11" style="18" customWidth="1"/>
    <col min="1546" max="1546" width="14.6640625" style="18" customWidth="1"/>
    <col min="1547" max="1547" width="8.5" style="18" customWidth="1"/>
    <col min="1548" max="1548" width="11.83203125" style="18" customWidth="1"/>
    <col min="1549" max="1549" width="17.6640625" style="18" customWidth="1"/>
    <col min="1550" max="1794" width="10.83203125" style="18" customWidth="1"/>
    <col min="1795" max="1796" width="13.5" style="18" customWidth="1"/>
    <col min="1797" max="1797" width="6.5" style="18" customWidth="1"/>
    <col min="1798" max="1798" width="23.1640625" style="18" customWidth="1"/>
    <col min="1799" max="1799" width="8.83203125" style="18" customWidth="1"/>
    <col min="1800" max="1800" width="10.33203125" style="18" customWidth="1"/>
    <col min="1801" max="1801" width="11" style="18" customWidth="1"/>
    <col min="1802" max="1802" width="14.6640625" style="18" customWidth="1"/>
    <col min="1803" max="1803" width="8.5" style="18" customWidth="1"/>
    <col min="1804" max="1804" width="11.83203125" style="18" customWidth="1"/>
    <col min="1805" max="1805" width="17.6640625" style="18" customWidth="1"/>
    <col min="1806" max="2050" width="10.83203125" style="18" customWidth="1"/>
    <col min="2051" max="2052" width="13.5" style="18" customWidth="1"/>
    <col min="2053" max="2053" width="6.5" style="18" customWidth="1"/>
    <col min="2054" max="2054" width="23.1640625" style="18" customWidth="1"/>
    <col min="2055" max="2055" width="8.83203125" style="18" customWidth="1"/>
    <col min="2056" max="2056" width="10.33203125" style="18" customWidth="1"/>
    <col min="2057" max="2057" width="11" style="18" customWidth="1"/>
    <col min="2058" max="2058" width="14.6640625" style="18" customWidth="1"/>
    <col min="2059" max="2059" width="8.5" style="18" customWidth="1"/>
    <col min="2060" max="2060" width="11.83203125" style="18" customWidth="1"/>
    <col min="2061" max="2061" width="17.6640625" style="18" customWidth="1"/>
    <col min="2062" max="2306" width="10.83203125" style="18" customWidth="1"/>
    <col min="2307" max="2308" width="13.5" style="18" customWidth="1"/>
    <col min="2309" max="2309" width="6.5" style="18" customWidth="1"/>
    <col min="2310" max="2310" width="23.1640625" style="18" customWidth="1"/>
    <col min="2311" max="2311" width="8.83203125" style="18" customWidth="1"/>
    <col min="2312" max="2312" width="10.33203125" style="18" customWidth="1"/>
    <col min="2313" max="2313" width="11" style="18" customWidth="1"/>
    <col min="2314" max="2314" width="14.6640625" style="18" customWidth="1"/>
    <col min="2315" max="2315" width="8.5" style="18" customWidth="1"/>
    <col min="2316" max="2316" width="11.83203125" style="18" customWidth="1"/>
    <col min="2317" max="2317" width="17.6640625" style="18" customWidth="1"/>
    <col min="2318" max="2562" width="10.83203125" style="18" customWidth="1"/>
    <col min="2563" max="2564" width="13.5" style="18" customWidth="1"/>
    <col min="2565" max="2565" width="6.5" style="18" customWidth="1"/>
    <col min="2566" max="2566" width="23.1640625" style="18" customWidth="1"/>
    <col min="2567" max="2567" width="8.83203125" style="18" customWidth="1"/>
    <col min="2568" max="2568" width="10.33203125" style="18" customWidth="1"/>
    <col min="2569" max="2569" width="11" style="18" customWidth="1"/>
    <col min="2570" max="2570" width="14.6640625" style="18" customWidth="1"/>
    <col min="2571" max="2571" width="8.5" style="18" customWidth="1"/>
    <col min="2572" max="2572" width="11.83203125" style="18" customWidth="1"/>
    <col min="2573" max="2573" width="17.6640625" style="18" customWidth="1"/>
    <col min="2574" max="2818" width="10.83203125" style="18" customWidth="1"/>
    <col min="2819" max="2820" width="13.5" style="18" customWidth="1"/>
    <col min="2821" max="2821" width="6.5" style="18" customWidth="1"/>
    <col min="2822" max="2822" width="23.1640625" style="18" customWidth="1"/>
    <col min="2823" max="2823" width="8.83203125" style="18" customWidth="1"/>
    <col min="2824" max="2824" width="10.33203125" style="18" customWidth="1"/>
    <col min="2825" max="2825" width="11" style="18" customWidth="1"/>
    <col min="2826" max="2826" width="14.6640625" style="18" customWidth="1"/>
    <col min="2827" max="2827" width="8.5" style="18" customWidth="1"/>
    <col min="2828" max="2828" width="11.83203125" style="18" customWidth="1"/>
    <col min="2829" max="2829" width="17.6640625" style="18" customWidth="1"/>
    <col min="2830" max="3074" width="10.83203125" style="18" customWidth="1"/>
    <col min="3075" max="3076" width="13.5" style="18" customWidth="1"/>
    <col min="3077" max="3077" width="6.5" style="18" customWidth="1"/>
    <col min="3078" max="3078" width="23.1640625" style="18" customWidth="1"/>
    <col min="3079" max="3079" width="8.83203125" style="18" customWidth="1"/>
    <col min="3080" max="3080" width="10.33203125" style="18" customWidth="1"/>
    <col min="3081" max="3081" width="11" style="18" customWidth="1"/>
    <col min="3082" max="3082" width="14.6640625" style="18" customWidth="1"/>
    <col min="3083" max="3083" width="8.5" style="18" customWidth="1"/>
    <col min="3084" max="3084" width="11.83203125" style="18" customWidth="1"/>
    <col min="3085" max="3085" width="17.6640625" style="18" customWidth="1"/>
    <col min="3086" max="3330" width="10.83203125" style="18" customWidth="1"/>
    <col min="3331" max="3332" width="13.5" style="18" customWidth="1"/>
    <col min="3333" max="3333" width="6.5" style="18" customWidth="1"/>
    <col min="3334" max="3334" width="23.1640625" style="18" customWidth="1"/>
    <col min="3335" max="3335" width="8.83203125" style="18" customWidth="1"/>
    <col min="3336" max="3336" width="10.33203125" style="18" customWidth="1"/>
    <col min="3337" max="3337" width="11" style="18" customWidth="1"/>
    <col min="3338" max="3338" width="14.6640625" style="18" customWidth="1"/>
    <col min="3339" max="3339" width="8.5" style="18" customWidth="1"/>
    <col min="3340" max="3340" width="11.83203125" style="18" customWidth="1"/>
    <col min="3341" max="3341" width="17.6640625" style="18" customWidth="1"/>
    <col min="3342" max="3586" width="10.83203125" style="18" customWidth="1"/>
    <col min="3587" max="3588" width="13.5" style="18" customWidth="1"/>
    <col min="3589" max="3589" width="6.5" style="18" customWidth="1"/>
    <col min="3590" max="3590" width="23.1640625" style="18" customWidth="1"/>
    <col min="3591" max="3591" width="8.83203125" style="18" customWidth="1"/>
    <col min="3592" max="3592" width="10.33203125" style="18" customWidth="1"/>
    <col min="3593" max="3593" width="11" style="18" customWidth="1"/>
    <col min="3594" max="3594" width="14.6640625" style="18" customWidth="1"/>
    <col min="3595" max="3595" width="8.5" style="18" customWidth="1"/>
    <col min="3596" max="3596" width="11.83203125" style="18" customWidth="1"/>
    <col min="3597" max="3597" width="17.6640625" style="18" customWidth="1"/>
    <col min="3598" max="3842" width="10.83203125" style="18" customWidth="1"/>
    <col min="3843" max="3844" width="13.5" style="18" customWidth="1"/>
    <col min="3845" max="3845" width="6.5" style="18" customWidth="1"/>
    <col min="3846" max="3846" width="23.1640625" style="18" customWidth="1"/>
    <col min="3847" max="3847" width="8.83203125" style="18" customWidth="1"/>
    <col min="3848" max="3848" width="10.33203125" style="18" customWidth="1"/>
    <col min="3849" max="3849" width="11" style="18" customWidth="1"/>
    <col min="3850" max="3850" width="14.6640625" style="18" customWidth="1"/>
    <col min="3851" max="3851" width="8.5" style="18" customWidth="1"/>
    <col min="3852" max="3852" width="11.83203125" style="18" customWidth="1"/>
    <col min="3853" max="3853" width="17.6640625" style="18" customWidth="1"/>
    <col min="3854" max="4098" width="10.83203125" style="18" customWidth="1"/>
    <col min="4099" max="4100" width="13.5" style="18" customWidth="1"/>
    <col min="4101" max="4101" width="6.5" style="18" customWidth="1"/>
    <col min="4102" max="4102" width="23.1640625" style="18" customWidth="1"/>
    <col min="4103" max="4103" width="8.83203125" style="18" customWidth="1"/>
    <col min="4104" max="4104" width="10.33203125" style="18" customWidth="1"/>
    <col min="4105" max="4105" width="11" style="18" customWidth="1"/>
    <col min="4106" max="4106" width="14.6640625" style="18" customWidth="1"/>
    <col min="4107" max="4107" width="8.5" style="18" customWidth="1"/>
    <col min="4108" max="4108" width="11.83203125" style="18" customWidth="1"/>
    <col min="4109" max="4109" width="17.6640625" style="18" customWidth="1"/>
    <col min="4110" max="4354" width="10.83203125" style="18" customWidth="1"/>
    <col min="4355" max="4356" width="13.5" style="18" customWidth="1"/>
    <col min="4357" max="4357" width="6.5" style="18" customWidth="1"/>
    <col min="4358" max="4358" width="23.1640625" style="18" customWidth="1"/>
    <col min="4359" max="4359" width="8.83203125" style="18" customWidth="1"/>
    <col min="4360" max="4360" width="10.33203125" style="18" customWidth="1"/>
    <col min="4361" max="4361" width="11" style="18" customWidth="1"/>
    <col min="4362" max="4362" width="14.6640625" style="18" customWidth="1"/>
    <col min="4363" max="4363" width="8.5" style="18" customWidth="1"/>
    <col min="4364" max="4364" width="11.83203125" style="18" customWidth="1"/>
    <col min="4365" max="4365" width="17.6640625" style="18" customWidth="1"/>
    <col min="4366" max="4610" width="10.83203125" style="18" customWidth="1"/>
    <col min="4611" max="4612" width="13.5" style="18" customWidth="1"/>
    <col min="4613" max="4613" width="6.5" style="18" customWidth="1"/>
    <col min="4614" max="4614" width="23.1640625" style="18" customWidth="1"/>
    <col min="4615" max="4615" width="8.83203125" style="18" customWidth="1"/>
    <col min="4616" max="4616" width="10.33203125" style="18" customWidth="1"/>
    <col min="4617" max="4617" width="11" style="18" customWidth="1"/>
    <col min="4618" max="4618" width="14.6640625" style="18" customWidth="1"/>
    <col min="4619" max="4619" width="8.5" style="18" customWidth="1"/>
    <col min="4620" max="4620" width="11.83203125" style="18" customWidth="1"/>
    <col min="4621" max="4621" width="17.6640625" style="18" customWidth="1"/>
    <col min="4622" max="4866" width="10.83203125" style="18" customWidth="1"/>
    <col min="4867" max="4868" width="13.5" style="18" customWidth="1"/>
    <col min="4869" max="4869" width="6.5" style="18" customWidth="1"/>
    <col min="4870" max="4870" width="23.1640625" style="18" customWidth="1"/>
    <col min="4871" max="4871" width="8.83203125" style="18" customWidth="1"/>
    <col min="4872" max="4872" width="10.33203125" style="18" customWidth="1"/>
    <col min="4873" max="4873" width="11" style="18" customWidth="1"/>
    <col min="4874" max="4874" width="14.6640625" style="18" customWidth="1"/>
    <col min="4875" max="4875" width="8.5" style="18" customWidth="1"/>
    <col min="4876" max="4876" width="11.83203125" style="18" customWidth="1"/>
    <col min="4877" max="4877" width="17.6640625" style="18" customWidth="1"/>
    <col min="4878" max="5122" width="10.83203125" style="18" customWidth="1"/>
    <col min="5123" max="5124" width="13.5" style="18" customWidth="1"/>
    <col min="5125" max="5125" width="6.5" style="18" customWidth="1"/>
    <col min="5126" max="5126" width="23.1640625" style="18" customWidth="1"/>
    <col min="5127" max="5127" width="8.83203125" style="18" customWidth="1"/>
    <col min="5128" max="5128" width="10.33203125" style="18" customWidth="1"/>
    <col min="5129" max="5129" width="11" style="18" customWidth="1"/>
    <col min="5130" max="5130" width="14.6640625" style="18" customWidth="1"/>
    <col min="5131" max="5131" width="8.5" style="18" customWidth="1"/>
    <col min="5132" max="5132" width="11.83203125" style="18" customWidth="1"/>
    <col min="5133" max="5133" width="17.6640625" style="18" customWidth="1"/>
    <col min="5134" max="5378" width="10.83203125" style="18" customWidth="1"/>
    <col min="5379" max="5380" width="13.5" style="18" customWidth="1"/>
    <col min="5381" max="5381" width="6.5" style="18" customWidth="1"/>
    <col min="5382" max="5382" width="23.1640625" style="18" customWidth="1"/>
    <col min="5383" max="5383" width="8.83203125" style="18" customWidth="1"/>
    <col min="5384" max="5384" width="10.33203125" style="18" customWidth="1"/>
    <col min="5385" max="5385" width="11" style="18" customWidth="1"/>
    <col min="5386" max="5386" width="14.6640625" style="18" customWidth="1"/>
    <col min="5387" max="5387" width="8.5" style="18" customWidth="1"/>
    <col min="5388" max="5388" width="11.83203125" style="18" customWidth="1"/>
    <col min="5389" max="5389" width="17.6640625" style="18" customWidth="1"/>
    <col min="5390" max="5634" width="10.83203125" style="18" customWidth="1"/>
    <col min="5635" max="5636" width="13.5" style="18" customWidth="1"/>
    <col min="5637" max="5637" width="6.5" style="18" customWidth="1"/>
    <col min="5638" max="5638" width="23.1640625" style="18" customWidth="1"/>
    <col min="5639" max="5639" width="8.83203125" style="18" customWidth="1"/>
    <col min="5640" max="5640" width="10.33203125" style="18" customWidth="1"/>
    <col min="5641" max="5641" width="11" style="18" customWidth="1"/>
    <col min="5642" max="5642" width="14.6640625" style="18" customWidth="1"/>
    <col min="5643" max="5643" width="8.5" style="18" customWidth="1"/>
    <col min="5644" max="5644" width="11.83203125" style="18" customWidth="1"/>
    <col min="5645" max="5645" width="17.6640625" style="18" customWidth="1"/>
    <col min="5646" max="5890" width="10.83203125" style="18" customWidth="1"/>
    <col min="5891" max="5892" width="13.5" style="18" customWidth="1"/>
    <col min="5893" max="5893" width="6.5" style="18" customWidth="1"/>
    <col min="5894" max="5894" width="23.1640625" style="18" customWidth="1"/>
    <col min="5895" max="5895" width="8.83203125" style="18" customWidth="1"/>
    <col min="5896" max="5896" width="10.33203125" style="18" customWidth="1"/>
    <col min="5897" max="5897" width="11" style="18" customWidth="1"/>
    <col min="5898" max="5898" width="14.6640625" style="18" customWidth="1"/>
    <col min="5899" max="5899" width="8.5" style="18" customWidth="1"/>
    <col min="5900" max="5900" width="11.83203125" style="18" customWidth="1"/>
    <col min="5901" max="5901" width="17.6640625" style="18" customWidth="1"/>
    <col min="5902" max="6146" width="10.83203125" style="18" customWidth="1"/>
    <col min="6147" max="6148" width="13.5" style="18" customWidth="1"/>
    <col min="6149" max="6149" width="6.5" style="18" customWidth="1"/>
    <col min="6150" max="6150" width="23.1640625" style="18" customWidth="1"/>
    <col min="6151" max="6151" width="8.83203125" style="18" customWidth="1"/>
    <col min="6152" max="6152" width="10.33203125" style="18" customWidth="1"/>
    <col min="6153" max="6153" width="11" style="18" customWidth="1"/>
    <col min="6154" max="6154" width="14.6640625" style="18" customWidth="1"/>
    <col min="6155" max="6155" width="8.5" style="18" customWidth="1"/>
    <col min="6156" max="6156" width="11.83203125" style="18" customWidth="1"/>
    <col min="6157" max="6157" width="17.6640625" style="18" customWidth="1"/>
    <col min="6158" max="6402" width="10.83203125" style="18" customWidth="1"/>
    <col min="6403" max="6404" width="13.5" style="18" customWidth="1"/>
    <col min="6405" max="6405" width="6.5" style="18" customWidth="1"/>
    <col min="6406" max="6406" width="23.1640625" style="18" customWidth="1"/>
    <col min="6407" max="6407" width="8.83203125" style="18" customWidth="1"/>
    <col min="6408" max="6408" width="10.33203125" style="18" customWidth="1"/>
    <col min="6409" max="6409" width="11" style="18" customWidth="1"/>
    <col min="6410" max="6410" width="14.6640625" style="18" customWidth="1"/>
    <col min="6411" max="6411" width="8.5" style="18" customWidth="1"/>
    <col min="6412" max="6412" width="11.83203125" style="18" customWidth="1"/>
    <col min="6413" max="6413" width="17.6640625" style="18" customWidth="1"/>
    <col min="6414" max="6658" width="10.83203125" style="18" customWidth="1"/>
    <col min="6659" max="6660" width="13.5" style="18" customWidth="1"/>
    <col min="6661" max="6661" width="6.5" style="18" customWidth="1"/>
    <col min="6662" max="6662" width="23.1640625" style="18" customWidth="1"/>
    <col min="6663" max="6663" width="8.83203125" style="18" customWidth="1"/>
    <col min="6664" max="6664" width="10.33203125" style="18" customWidth="1"/>
    <col min="6665" max="6665" width="11" style="18" customWidth="1"/>
    <col min="6666" max="6666" width="14.6640625" style="18" customWidth="1"/>
    <col min="6667" max="6667" width="8.5" style="18" customWidth="1"/>
    <col min="6668" max="6668" width="11.83203125" style="18" customWidth="1"/>
    <col min="6669" max="6669" width="17.6640625" style="18" customWidth="1"/>
    <col min="6670" max="6914" width="10.83203125" style="18" customWidth="1"/>
    <col min="6915" max="6916" width="13.5" style="18" customWidth="1"/>
    <col min="6917" max="6917" width="6.5" style="18" customWidth="1"/>
    <col min="6918" max="6918" width="23.1640625" style="18" customWidth="1"/>
    <col min="6919" max="6919" width="8.83203125" style="18" customWidth="1"/>
    <col min="6920" max="6920" width="10.33203125" style="18" customWidth="1"/>
    <col min="6921" max="6921" width="11" style="18" customWidth="1"/>
    <col min="6922" max="6922" width="14.6640625" style="18" customWidth="1"/>
    <col min="6923" max="6923" width="8.5" style="18" customWidth="1"/>
    <col min="6924" max="6924" width="11.83203125" style="18" customWidth="1"/>
    <col min="6925" max="6925" width="17.6640625" style="18" customWidth="1"/>
    <col min="6926" max="7170" width="10.83203125" style="18" customWidth="1"/>
    <col min="7171" max="7172" width="13.5" style="18" customWidth="1"/>
    <col min="7173" max="7173" width="6.5" style="18" customWidth="1"/>
    <col min="7174" max="7174" width="23.1640625" style="18" customWidth="1"/>
    <col min="7175" max="7175" width="8.83203125" style="18" customWidth="1"/>
    <col min="7176" max="7176" width="10.33203125" style="18" customWidth="1"/>
    <col min="7177" max="7177" width="11" style="18" customWidth="1"/>
    <col min="7178" max="7178" width="14.6640625" style="18" customWidth="1"/>
    <col min="7179" max="7179" width="8.5" style="18" customWidth="1"/>
    <col min="7180" max="7180" width="11.83203125" style="18" customWidth="1"/>
    <col min="7181" max="7181" width="17.6640625" style="18" customWidth="1"/>
    <col min="7182" max="7426" width="10.83203125" style="18" customWidth="1"/>
    <col min="7427" max="7428" width="13.5" style="18" customWidth="1"/>
    <col min="7429" max="7429" width="6.5" style="18" customWidth="1"/>
    <col min="7430" max="7430" width="23.1640625" style="18" customWidth="1"/>
    <col min="7431" max="7431" width="8.83203125" style="18" customWidth="1"/>
    <col min="7432" max="7432" width="10.33203125" style="18" customWidth="1"/>
    <col min="7433" max="7433" width="11" style="18" customWidth="1"/>
    <col min="7434" max="7434" width="14.6640625" style="18" customWidth="1"/>
    <col min="7435" max="7435" width="8.5" style="18" customWidth="1"/>
    <col min="7436" max="7436" width="11.83203125" style="18" customWidth="1"/>
    <col min="7437" max="7437" width="17.6640625" style="18" customWidth="1"/>
    <col min="7438" max="7682" width="10.83203125" style="18" customWidth="1"/>
    <col min="7683" max="7684" width="13.5" style="18" customWidth="1"/>
    <col min="7685" max="7685" width="6.5" style="18" customWidth="1"/>
    <col min="7686" max="7686" width="23.1640625" style="18" customWidth="1"/>
    <col min="7687" max="7687" width="8.83203125" style="18" customWidth="1"/>
    <col min="7688" max="7688" width="10.33203125" style="18" customWidth="1"/>
    <col min="7689" max="7689" width="11" style="18" customWidth="1"/>
    <col min="7690" max="7690" width="14.6640625" style="18" customWidth="1"/>
    <col min="7691" max="7691" width="8.5" style="18" customWidth="1"/>
    <col min="7692" max="7692" width="11.83203125" style="18" customWidth="1"/>
    <col min="7693" max="7693" width="17.6640625" style="18" customWidth="1"/>
    <col min="7694" max="7938" width="10.83203125" style="18" customWidth="1"/>
    <col min="7939" max="7940" width="13.5" style="18" customWidth="1"/>
    <col min="7941" max="7941" width="6.5" style="18" customWidth="1"/>
    <col min="7942" max="7942" width="23.1640625" style="18" customWidth="1"/>
    <col min="7943" max="7943" width="8.83203125" style="18" customWidth="1"/>
    <col min="7944" max="7944" width="10.33203125" style="18" customWidth="1"/>
    <col min="7945" max="7945" width="11" style="18" customWidth="1"/>
    <col min="7946" max="7946" width="14.6640625" style="18" customWidth="1"/>
    <col min="7947" max="7947" width="8.5" style="18" customWidth="1"/>
    <col min="7948" max="7948" width="11.83203125" style="18" customWidth="1"/>
    <col min="7949" max="7949" width="17.6640625" style="18" customWidth="1"/>
    <col min="7950" max="8194" width="10.83203125" style="18" customWidth="1"/>
    <col min="8195" max="8196" width="13.5" style="18" customWidth="1"/>
    <col min="8197" max="8197" width="6.5" style="18" customWidth="1"/>
    <col min="8198" max="8198" width="23.1640625" style="18" customWidth="1"/>
    <col min="8199" max="8199" width="8.83203125" style="18" customWidth="1"/>
    <col min="8200" max="8200" width="10.33203125" style="18" customWidth="1"/>
    <col min="8201" max="8201" width="11" style="18" customWidth="1"/>
    <col min="8202" max="8202" width="14.6640625" style="18" customWidth="1"/>
    <col min="8203" max="8203" width="8.5" style="18" customWidth="1"/>
    <col min="8204" max="8204" width="11.83203125" style="18" customWidth="1"/>
    <col min="8205" max="8205" width="17.6640625" style="18" customWidth="1"/>
    <col min="8206" max="8450" width="10.83203125" style="18" customWidth="1"/>
    <col min="8451" max="8452" width="13.5" style="18" customWidth="1"/>
    <col min="8453" max="8453" width="6.5" style="18" customWidth="1"/>
    <col min="8454" max="8454" width="23.1640625" style="18" customWidth="1"/>
    <col min="8455" max="8455" width="8.83203125" style="18" customWidth="1"/>
    <col min="8456" max="8456" width="10.33203125" style="18" customWidth="1"/>
    <col min="8457" max="8457" width="11" style="18" customWidth="1"/>
    <col min="8458" max="8458" width="14.6640625" style="18" customWidth="1"/>
    <col min="8459" max="8459" width="8.5" style="18" customWidth="1"/>
    <col min="8460" max="8460" width="11.83203125" style="18" customWidth="1"/>
    <col min="8461" max="8461" width="17.6640625" style="18" customWidth="1"/>
    <col min="8462" max="8706" width="10.83203125" style="18" customWidth="1"/>
    <col min="8707" max="8708" width="13.5" style="18" customWidth="1"/>
    <col min="8709" max="8709" width="6.5" style="18" customWidth="1"/>
    <col min="8710" max="8710" width="23.1640625" style="18" customWidth="1"/>
    <col min="8711" max="8711" width="8.83203125" style="18" customWidth="1"/>
    <col min="8712" max="8712" width="10.33203125" style="18" customWidth="1"/>
    <col min="8713" max="8713" width="11" style="18" customWidth="1"/>
    <col min="8714" max="8714" width="14.6640625" style="18" customWidth="1"/>
    <col min="8715" max="8715" width="8.5" style="18" customWidth="1"/>
    <col min="8716" max="8716" width="11.83203125" style="18" customWidth="1"/>
    <col min="8717" max="8717" width="17.6640625" style="18" customWidth="1"/>
    <col min="8718" max="8962" width="10.83203125" style="18" customWidth="1"/>
    <col min="8963" max="8964" width="13.5" style="18" customWidth="1"/>
    <col min="8965" max="8965" width="6.5" style="18" customWidth="1"/>
    <col min="8966" max="8966" width="23.1640625" style="18" customWidth="1"/>
    <col min="8967" max="8967" width="8.83203125" style="18" customWidth="1"/>
    <col min="8968" max="8968" width="10.33203125" style="18" customWidth="1"/>
    <col min="8969" max="8969" width="11" style="18" customWidth="1"/>
    <col min="8970" max="8970" width="14.6640625" style="18" customWidth="1"/>
    <col min="8971" max="8971" width="8.5" style="18" customWidth="1"/>
    <col min="8972" max="8972" width="11.83203125" style="18" customWidth="1"/>
    <col min="8973" max="8973" width="17.6640625" style="18" customWidth="1"/>
    <col min="8974" max="9218" width="10.83203125" style="18" customWidth="1"/>
    <col min="9219" max="9220" width="13.5" style="18" customWidth="1"/>
    <col min="9221" max="9221" width="6.5" style="18" customWidth="1"/>
    <col min="9222" max="9222" width="23.1640625" style="18" customWidth="1"/>
    <col min="9223" max="9223" width="8.83203125" style="18" customWidth="1"/>
    <col min="9224" max="9224" width="10.33203125" style="18" customWidth="1"/>
    <col min="9225" max="9225" width="11" style="18" customWidth="1"/>
    <col min="9226" max="9226" width="14.6640625" style="18" customWidth="1"/>
    <col min="9227" max="9227" width="8.5" style="18" customWidth="1"/>
    <col min="9228" max="9228" width="11.83203125" style="18" customWidth="1"/>
    <col min="9229" max="9229" width="17.6640625" style="18" customWidth="1"/>
    <col min="9230" max="9474" width="10.83203125" style="18" customWidth="1"/>
    <col min="9475" max="9476" width="13.5" style="18" customWidth="1"/>
    <col min="9477" max="9477" width="6.5" style="18" customWidth="1"/>
    <col min="9478" max="9478" width="23.1640625" style="18" customWidth="1"/>
    <col min="9479" max="9479" width="8.83203125" style="18" customWidth="1"/>
    <col min="9480" max="9480" width="10.33203125" style="18" customWidth="1"/>
    <col min="9481" max="9481" width="11" style="18" customWidth="1"/>
    <col min="9482" max="9482" width="14.6640625" style="18" customWidth="1"/>
    <col min="9483" max="9483" width="8.5" style="18" customWidth="1"/>
    <col min="9484" max="9484" width="11.83203125" style="18" customWidth="1"/>
    <col min="9485" max="9485" width="17.6640625" style="18" customWidth="1"/>
    <col min="9486" max="9730" width="10.83203125" style="18" customWidth="1"/>
    <col min="9731" max="9732" width="13.5" style="18" customWidth="1"/>
    <col min="9733" max="9733" width="6.5" style="18" customWidth="1"/>
    <col min="9734" max="9734" width="23.1640625" style="18" customWidth="1"/>
    <col min="9735" max="9735" width="8.83203125" style="18" customWidth="1"/>
    <col min="9736" max="9736" width="10.33203125" style="18" customWidth="1"/>
    <col min="9737" max="9737" width="11" style="18" customWidth="1"/>
    <col min="9738" max="9738" width="14.6640625" style="18" customWidth="1"/>
    <col min="9739" max="9739" width="8.5" style="18" customWidth="1"/>
    <col min="9740" max="9740" width="11.83203125" style="18" customWidth="1"/>
    <col min="9741" max="9741" width="17.6640625" style="18" customWidth="1"/>
    <col min="9742" max="9986" width="10.83203125" style="18" customWidth="1"/>
    <col min="9987" max="9988" width="13.5" style="18" customWidth="1"/>
    <col min="9989" max="9989" width="6.5" style="18" customWidth="1"/>
    <col min="9990" max="9990" width="23.1640625" style="18" customWidth="1"/>
    <col min="9991" max="9991" width="8.83203125" style="18" customWidth="1"/>
    <col min="9992" max="9992" width="10.33203125" style="18" customWidth="1"/>
    <col min="9993" max="9993" width="11" style="18" customWidth="1"/>
    <col min="9994" max="9994" width="14.6640625" style="18" customWidth="1"/>
    <col min="9995" max="9995" width="8.5" style="18" customWidth="1"/>
    <col min="9996" max="9996" width="11.83203125" style="18" customWidth="1"/>
    <col min="9997" max="9997" width="17.6640625" style="18" customWidth="1"/>
    <col min="9998" max="10242" width="10.83203125" style="18" customWidth="1"/>
    <col min="10243" max="10244" width="13.5" style="18" customWidth="1"/>
    <col min="10245" max="10245" width="6.5" style="18" customWidth="1"/>
    <col min="10246" max="10246" width="23.1640625" style="18" customWidth="1"/>
    <col min="10247" max="10247" width="8.83203125" style="18" customWidth="1"/>
    <col min="10248" max="10248" width="10.33203125" style="18" customWidth="1"/>
    <col min="10249" max="10249" width="11" style="18" customWidth="1"/>
    <col min="10250" max="10250" width="14.6640625" style="18" customWidth="1"/>
    <col min="10251" max="10251" width="8.5" style="18" customWidth="1"/>
    <col min="10252" max="10252" width="11.83203125" style="18" customWidth="1"/>
    <col min="10253" max="10253" width="17.6640625" style="18" customWidth="1"/>
    <col min="10254" max="10498" width="10.83203125" style="18" customWidth="1"/>
    <col min="10499" max="10500" width="13.5" style="18" customWidth="1"/>
    <col min="10501" max="10501" width="6.5" style="18" customWidth="1"/>
    <col min="10502" max="10502" width="23.1640625" style="18" customWidth="1"/>
    <col min="10503" max="10503" width="8.83203125" style="18" customWidth="1"/>
    <col min="10504" max="10504" width="10.33203125" style="18" customWidth="1"/>
    <col min="10505" max="10505" width="11" style="18" customWidth="1"/>
    <col min="10506" max="10506" width="14.6640625" style="18" customWidth="1"/>
    <col min="10507" max="10507" width="8.5" style="18" customWidth="1"/>
    <col min="10508" max="10508" width="11.83203125" style="18" customWidth="1"/>
    <col min="10509" max="10509" width="17.6640625" style="18" customWidth="1"/>
    <col min="10510" max="10754" width="10.83203125" style="18" customWidth="1"/>
    <col min="10755" max="10756" width="13.5" style="18" customWidth="1"/>
    <col min="10757" max="10757" width="6.5" style="18" customWidth="1"/>
    <col min="10758" max="10758" width="23.1640625" style="18" customWidth="1"/>
    <col min="10759" max="10759" width="8.83203125" style="18" customWidth="1"/>
    <col min="10760" max="10760" width="10.33203125" style="18" customWidth="1"/>
    <col min="10761" max="10761" width="11" style="18" customWidth="1"/>
    <col min="10762" max="10762" width="14.6640625" style="18" customWidth="1"/>
    <col min="10763" max="10763" width="8.5" style="18" customWidth="1"/>
    <col min="10764" max="10764" width="11.83203125" style="18" customWidth="1"/>
    <col min="10765" max="10765" width="17.6640625" style="18" customWidth="1"/>
    <col min="10766" max="11010" width="10.83203125" style="18" customWidth="1"/>
    <col min="11011" max="11012" width="13.5" style="18" customWidth="1"/>
    <col min="11013" max="11013" width="6.5" style="18" customWidth="1"/>
    <col min="11014" max="11014" width="23.1640625" style="18" customWidth="1"/>
    <col min="11015" max="11015" width="8.83203125" style="18" customWidth="1"/>
    <col min="11016" max="11016" width="10.33203125" style="18" customWidth="1"/>
    <col min="11017" max="11017" width="11" style="18" customWidth="1"/>
    <col min="11018" max="11018" width="14.6640625" style="18" customWidth="1"/>
    <col min="11019" max="11019" width="8.5" style="18" customWidth="1"/>
    <col min="11020" max="11020" width="11.83203125" style="18" customWidth="1"/>
    <col min="11021" max="11021" width="17.6640625" style="18" customWidth="1"/>
    <col min="11022" max="11266" width="10.83203125" style="18" customWidth="1"/>
    <col min="11267" max="11268" width="13.5" style="18" customWidth="1"/>
    <col min="11269" max="11269" width="6.5" style="18" customWidth="1"/>
    <col min="11270" max="11270" width="23.1640625" style="18" customWidth="1"/>
    <col min="11271" max="11271" width="8.83203125" style="18" customWidth="1"/>
    <col min="11272" max="11272" width="10.33203125" style="18" customWidth="1"/>
    <col min="11273" max="11273" width="11" style="18" customWidth="1"/>
    <col min="11274" max="11274" width="14.6640625" style="18" customWidth="1"/>
    <col min="11275" max="11275" width="8.5" style="18" customWidth="1"/>
    <col min="11276" max="11276" width="11.83203125" style="18" customWidth="1"/>
    <col min="11277" max="11277" width="17.6640625" style="18" customWidth="1"/>
    <col min="11278" max="11522" width="10.83203125" style="18" customWidth="1"/>
    <col min="11523" max="11524" width="13.5" style="18" customWidth="1"/>
    <col min="11525" max="11525" width="6.5" style="18" customWidth="1"/>
    <col min="11526" max="11526" width="23.1640625" style="18" customWidth="1"/>
    <col min="11527" max="11527" width="8.83203125" style="18" customWidth="1"/>
    <col min="11528" max="11528" width="10.33203125" style="18" customWidth="1"/>
    <col min="11529" max="11529" width="11" style="18" customWidth="1"/>
    <col min="11530" max="11530" width="14.6640625" style="18" customWidth="1"/>
    <col min="11531" max="11531" width="8.5" style="18" customWidth="1"/>
    <col min="11532" max="11532" width="11.83203125" style="18" customWidth="1"/>
    <col min="11533" max="11533" width="17.6640625" style="18" customWidth="1"/>
    <col min="11534" max="11778" width="10.83203125" style="18" customWidth="1"/>
    <col min="11779" max="11780" width="13.5" style="18" customWidth="1"/>
    <col min="11781" max="11781" width="6.5" style="18" customWidth="1"/>
    <col min="11782" max="11782" width="23.1640625" style="18" customWidth="1"/>
    <col min="11783" max="11783" width="8.83203125" style="18" customWidth="1"/>
    <col min="11784" max="11784" width="10.33203125" style="18" customWidth="1"/>
    <col min="11785" max="11785" width="11" style="18" customWidth="1"/>
    <col min="11786" max="11786" width="14.6640625" style="18" customWidth="1"/>
    <col min="11787" max="11787" width="8.5" style="18" customWidth="1"/>
    <col min="11788" max="11788" width="11.83203125" style="18" customWidth="1"/>
    <col min="11789" max="11789" width="17.6640625" style="18" customWidth="1"/>
    <col min="11790" max="12034" width="10.83203125" style="18" customWidth="1"/>
    <col min="12035" max="12036" width="13.5" style="18" customWidth="1"/>
    <col min="12037" max="12037" width="6.5" style="18" customWidth="1"/>
    <col min="12038" max="12038" width="23.1640625" style="18" customWidth="1"/>
    <col min="12039" max="12039" width="8.83203125" style="18" customWidth="1"/>
    <col min="12040" max="12040" width="10.33203125" style="18" customWidth="1"/>
    <col min="12041" max="12041" width="11" style="18" customWidth="1"/>
    <col min="12042" max="12042" width="14.6640625" style="18" customWidth="1"/>
    <col min="12043" max="12043" width="8.5" style="18" customWidth="1"/>
    <col min="12044" max="12044" width="11.83203125" style="18" customWidth="1"/>
    <col min="12045" max="12045" width="17.6640625" style="18" customWidth="1"/>
    <col min="12046" max="12290" width="10.83203125" style="18" customWidth="1"/>
    <col min="12291" max="12292" width="13.5" style="18" customWidth="1"/>
    <col min="12293" max="12293" width="6.5" style="18" customWidth="1"/>
    <col min="12294" max="12294" width="23.1640625" style="18" customWidth="1"/>
    <col min="12295" max="12295" width="8.83203125" style="18" customWidth="1"/>
    <col min="12296" max="12296" width="10.33203125" style="18" customWidth="1"/>
    <col min="12297" max="12297" width="11" style="18" customWidth="1"/>
    <col min="12298" max="12298" width="14.6640625" style="18" customWidth="1"/>
    <col min="12299" max="12299" width="8.5" style="18" customWidth="1"/>
    <col min="12300" max="12300" width="11.83203125" style="18" customWidth="1"/>
    <col min="12301" max="12301" width="17.6640625" style="18" customWidth="1"/>
    <col min="12302" max="12546" width="10.83203125" style="18" customWidth="1"/>
    <col min="12547" max="12548" width="13.5" style="18" customWidth="1"/>
    <col min="12549" max="12549" width="6.5" style="18" customWidth="1"/>
    <col min="12550" max="12550" width="23.1640625" style="18" customWidth="1"/>
    <col min="12551" max="12551" width="8.83203125" style="18" customWidth="1"/>
    <col min="12552" max="12552" width="10.33203125" style="18" customWidth="1"/>
    <col min="12553" max="12553" width="11" style="18" customWidth="1"/>
    <col min="12554" max="12554" width="14.6640625" style="18" customWidth="1"/>
    <col min="12555" max="12555" width="8.5" style="18" customWidth="1"/>
    <col min="12556" max="12556" width="11.83203125" style="18" customWidth="1"/>
    <col min="12557" max="12557" width="17.6640625" style="18" customWidth="1"/>
    <col min="12558" max="12802" width="10.83203125" style="18" customWidth="1"/>
    <col min="12803" max="12804" width="13.5" style="18" customWidth="1"/>
    <col min="12805" max="12805" width="6.5" style="18" customWidth="1"/>
    <col min="12806" max="12806" width="23.1640625" style="18" customWidth="1"/>
    <col min="12807" max="12807" width="8.83203125" style="18" customWidth="1"/>
    <col min="12808" max="12808" width="10.33203125" style="18" customWidth="1"/>
    <col min="12809" max="12809" width="11" style="18" customWidth="1"/>
    <col min="12810" max="12810" width="14.6640625" style="18" customWidth="1"/>
    <col min="12811" max="12811" width="8.5" style="18" customWidth="1"/>
    <col min="12812" max="12812" width="11.83203125" style="18" customWidth="1"/>
    <col min="12813" max="12813" width="17.6640625" style="18" customWidth="1"/>
    <col min="12814" max="13058" width="10.83203125" style="18" customWidth="1"/>
    <col min="13059" max="13060" width="13.5" style="18" customWidth="1"/>
    <col min="13061" max="13061" width="6.5" style="18" customWidth="1"/>
    <col min="13062" max="13062" width="23.1640625" style="18" customWidth="1"/>
    <col min="13063" max="13063" width="8.83203125" style="18" customWidth="1"/>
    <col min="13064" max="13064" width="10.33203125" style="18" customWidth="1"/>
    <col min="13065" max="13065" width="11" style="18" customWidth="1"/>
    <col min="13066" max="13066" width="14.6640625" style="18" customWidth="1"/>
    <col min="13067" max="13067" width="8.5" style="18" customWidth="1"/>
    <col min="13068" max="13068" width="11.83203125" style="18" customWidth="1"/>
    <col min="13069" max="13069" width="17.6640625" style="18" customWidth="1"/>
    <col min="13070" max="13314" width="10.83203125" style="18" customWidth="1"/>
    <col min="13315" max="13316" width="13.5" style="18" customWidth="1"/>
    <col min="13317" max="13317" width="6.5" style="18" customWidth="1"/>
    <col min="13318" max="13318" width="23.1640625" style="18" customWidth="1"/>
    <col min="13319" max="13319" width="8.83203125" style="18" customWidth="1"/>
    <col min="13320" max="13320" width="10.33203125" style="18" customWidth="1"/>
    <col min="13321" max="13321" width="11" style="18" customWidth="1"/>
    <col min="13322" max="13322" width="14.6640625" style="18" customWidth="1"/>
    <col min="13323" max="13323" width="8.5" style="18" customWidth="1"/>
    <col min="13324" max="13324" width="11.83203125" style="18" customWidth="1"/>
    <col min="13325" max="13325" width="17.6640625" style="18" customWidth="1"/>
    <col min="13326" max="13570" width="10.83203125" style="18" customWidth="1"/>
    <col min="13571" max="13572" width="13.5" style="18" customWidth="1"/>
    <col min="13573" max="13573" width="6.5" style="18" customWidth="1"/>
    <col min="13574" max="13574" width="23.1640625" style="18" customWidth="1"/>
    <col min="13575" max="13575" width="8.83203125" style="18" customWidth="1"/>
    <col min="13576" max="13576" width="10.33203125" style="18" customWidth="1"/>
    <col min="13577" max="13577" width="11" style="18" customWidth="1"/>
    <col min="13578" max="13578" width="14.6640625" style="18" customWidth="1"/>
    <col min="13579" max="13579" width="8.5" style="18" customWidth="1"/>
    <col min="13580" max="13580" width="11.83203125" style="18" customWidth="1"/>
    <col min="13581" max="13581" width="17.6640625" style="18" customWidth="1"/>
    <col min="13582" max="13826" width="10.83203125" style="18" customWidth="1"/>
    <col min="13827" max="13828" width="13.5" style="18" customWidth="1"/>
    <col min="13829" max="13829" width="6.5" style="18" customWidth="1"/>
    <col min="13830" max="13830" width="23.1640625" style="18" customWidth="1"/>
    <col min="13831" max="13831" width="8.83203125" style="18" customWidth="1"/>
    <col min="13832" max="13832" width="10.33203125" style="18" customWidth="1"/>
    <col min="13833" max="13833" width="11" style="18" customWidth="1"/>
    <col min="13834" max="13834" width="14.6640625" style="18" customWidth="1"/>
    <col min="13835" max="13835" width="8.5" style="18" customWidth="1"/>
    <col min="13836" max="13836" width="11.83203125" style="18" customWidth="1"/>
    <col min="13837" max="13837" width="17.6640625" style="18" customWidth="1"/>
    <col min="13838" max="14082" width="10.83203125" style="18" customWidth="1"/>
    <col min="14083" max="14084" width="13.5" style="18" customWidth="1"/>
    <col min="14085" max="14085" width="6.5" style="18" customWidth="1"/>
    <col min="14086" max="14086" width="23.1640625" style="18" customWidth="1"/>
    <col min="14087" max="14087" width="8.83203125" style="18" customWidth="1"/>
    <col min="14088" max="14088" width="10.33203125" style="18" customWidth="1"/>
    <col min="14089" max="14089" width="11" style="18" customWidth="1"/>
    <col min="14090" max="14090" width="14.6640625" style="18" customWidth="1"/>
    <col min="14091" max="14091" width="8.5" style="18" customWidth="1"/>
    <col min="14092" max="14092" width="11.83203125" style="18" customWidth="1"/>
    <col min="14093" max="14093" width="17.6640625" style="18" customWidth="1"/>
    <col min="14094" max="14338" width="10.83203125" style="18" customWidth="1"/>
    <col min="14339" max="14340" width="13.5" style="18" customWidth="1"/>
    <col min="14341" max="14341" width="6.5" style="18" customWidth="1"/>
    <col min="14342" max="14342" width="23.1640625" style="18" customWidth="1"/>
    <col min="14343" max="14343" width="8.83203125" style="18" customWidth="1"/>
    <col min="14344" max="14344" width="10.33203125" style="18" customWidth="1"/>
    <col min="14345" max="14345" width="11" style="18" customWidth="1"/>
    <col min="14346" max="14346" width="14.6640625" style="18" customWidth="1"/>
    <col min="14347" max="14347" width="8.5" style="18" customWidth="1"/>
    <col min="14348" max="14348" width="11.83203125" style="18" customWidth="1"/>
    <col min="14349" max="14349" width="17.6640625" style="18" customWidth="1"/>
    <col min="14350" max="14594" width="10.83203125" style="18" customWidth="1"/>
    <col min="14595" max="14596" width="13.5" style="18" customWidth="1"/>
    <col min="14597" max="14597" width="6.5" style="18" customWidth="1"/>
    <col min="14598" max="14598" width="23.1640625" style="18" customWidth="1"/>
    <col min="14599" max="14599" width="8.83203125" style="18" customWidth="1"/>
    <col min="14600" max="14600" width="10.33203125" style="18" customWidth="1"/>
    <col min="14601" max="14601" width="11" style="18" customWidth="1"/>
    <col min="14602" max="14602" width="14.6640625" style="18" customWidth="1"/>
    <col min="14603" max="14603" width="8.5" style="18" customWidth="1"/>
    <col min="14604" max="14604" width="11.83203125" style="18" customWidth="1"/>
    <col min="14605" max="14605" width="17.6640625" style="18" customWidth="1"/>
    <col min="14606" max="14850" width="10.83203125" style="18" customWidth="1"/>
    <col min="14851" max="14852" width="13.5" style="18" customWidth="1"/>
    <col min="14853" max="14853" width="6.5" style="18" customWidth="1"/>
    <col min="14854" max="14854" width="23.1640625" style="18" customWidth="1"/>
    <col min="14855" max="14855" width="8.83203125" style="18" customWidth="1"/>
    <col min="14856" max="14856" width="10.33203125" style="18" customWidth="1"/>
    <col min="14857" max="14857" width="11" style="18" customWidth="1"/>
    <col min="14858" max="14858" width="14.6640625" style="18" customWidth="1"/>
    <col min="14859" max="14859" width="8.5" style="18" customWidth="1"/>
    <col min="14860" max="14860" width="11.83203125" style="18" customWidth="1"/>
    <col min="14861" max="14861" width="17.6640625" style="18" customWidth="1"/>
    <col min="14862" max="15106" width="10.83203125" style="18" customWidth="1"/>
    <col min="15107" max="15108" width="13.5" style="18" customWidth="1"/>
    <col min="15109" max="15109" width="6.5" style="18" customWidth="1"/>
    <col min="15110" max="15110" width="23.1640625" style="18" customWidth="1"/>
    <col min="15111" max="15111" width="8.83203125" style="18" customWidth="1"/>
    <col min="15112" max="15112" width="10.33203125" style="18" customWidth="1"/>
    <col min="15113" max="15113" width="11" style="18" customWidth="1"/>
    <col min="15114" max="15114" width="14.6640625" style="18" customWidth="1"/>
    <col min="15115" max="15115" width="8.5" style="18" customWidth="1"/>
    <col min="15116" max="15116" width="11.83203125" style="18" customWidth="1"/>
    <col min="15117" max="15117" width="17.6640625" style="18" customWidth="1"/>
    <col min="15118" max="15362" width="10.83203125" style="18" customWidth="1"/>
    <col min="15363" max="15364" width="13.5" style="18" customWidth="1"/>
    <col min="15365" max="15365" width="6.5" style="18" customWidth="1"/>
    <col min="15366" max="15366" width="23.1640625" style="18" customWidth="1"/>
    <col min="15367" max="15367" width="8.83203125" style="18" customWidth="1"/>
    <col min="15368" max="15368" width="10.33203125" style="18" customWidth="1"/>
    <col min="15369" max="15369" width="11" style="18" customWidth="1"/>
    <col min="15370" max="15370" width="14.6640625" style="18" customWidth="1"/>
    <col min="15371" max="15371" width="8.5" style="18" customWidth="1"/>
    <col min="15372" max="15372" width="11.83203125" style="18" customWidth="1"/>
    <col min="15373" max="15373" width="17.6640625" style="18" customWidth="1"/>
    <col min="15374" max="15618" width="10.83203125" style="18" customWidth="1"/>
    <col min="15619" max="15620" width="13.5" style="18" customWidth="1"/>
    <col min="15621" max="15621" width="6.5" style="18" customWidth="1"/>
    <col min="15622" max="15622" width="23.1640625" style="18" customWidth="1"/>
    <col min="15623" max="15623" width="8.83203125" style="18" customWidth="1"/>
    <col min="15624" max="15624" width="10.33203125" style="18" customWidth="1"/>
    <col min="15625" max="15625" width="11" style="18" customWidth="1"/>
    <col min="15626" max="15626" width="14.6640625" style="18" customWidth="1"/>
    <col min="15627" max="15627" width="8.5" style="18" customWidth="1"/>
    <col min="15628" max="15628" width="11.83203125" style="18" customWidth="1"/>
    <col min="15629" max="15629" width="17.6640625" style="18" customWidth="1"/>
    <col min="15630" max="15874" width="10.83203125" style="18" customWidth="1"/>
    <col min="15875" max="15876" width="13.5" style="18" customWidth="1"/>
    <col min="15877" max="15877" width="6.5" style="18" customWidth="1"/>
    <col min="15878" max="15878" width="23.1640625" style="18" customWidth="1"/>
    <col min="15879" max="15879" width="8.83203125" style="18" customWidth="1"/>
    <col min="15880" max="15880" width="10.33203125" style="18" customWidth="1"/>
    <col min="15881" max="15881" width="11" style="18" customWidth="1"/>
    <col min="15882" max="15882" width="14.6640625" style="18" customWidth="1"/>
    <col min="15883" max="15883" width="8.5" style="18" customWidth="1"/>
    <col min="15884" max="15884" width="11.83203125" style="18" customWidth="1"/>
    <col min="15885" max="15885" width="17.6640625" style="18" customWidth="1"/>
    <col min="15886" max="16130" width="10.83203125" style="18" customWidth="1"/>
    <col min="16131" max="16132" width="13.5" style="18" customWidth="1"/>
    <col min="16133" max="16133" width="6.5" style="18" customWidth="1"/>
    <col min="16134" max="16134" width="23.1640625" style="18" customWidth="1"/>
    <col min="16135" max="16135" width="8.83203125" style="18" customWidth="1"/>
    <col min="16136" max="16136" width="10.33203125" style="18" customWidth="1"/>
    <col min="16137" max="16137" width="11" style="18" customWidth="1"/>
    <col min="16138" max="16138" width="14.6640625" style="18" customWidth="1"/>
    <col min="16139" max="16139" width="8.5" style="18" customWidth="1"/>
    <col min="16140" max="16140" width="11.83203125" style="18" customWidth="1"/>
    <col min="16141" max="16141" width="17.6640625" style="18" customWidth="1"/>
    <col min="16142" max="16384" width="10.83203125" style="18" customWidth="1"/>
  </cols>
  <sheetData>
    <row r="1" spans="2:13" ht="14" customHeight="1" x14ac:dyDescent="0.15"/>
    <row r="2" spans="2:13" x14ac:dyDescent="0.15">
      <c r="B2" s="280"/>
      <c r="C2" s="281"/>
      <c r="D2" s="281"/>
      <c r="E2" s="285"/>
      <c r="F2" s="285"/>
      <c r="G2" s="282"/>
      <c r="H2" s="283"/>
      <c r="I2" s="283"/>
      <c r="J2" s="284"/>
      <c r="K2" s="284"/>
      <c r="L2" s="285"/>
      <c r="M2" s="286"/>
    </row>
    <row r="3" spans="2:13" ht="18" customHeight="1" x14ac:dyDescent="0.2">
      <c r="B3" s="675" t="s">
        <v>150</v>
      </c>
      <c r="C3" s="676"/>
      <c r="D3" s="676"/>
      <c r="E3" s="676"/>
      <c r="F3" s="13"/>
      <c r="G3" s="14"/>
      <c r="M3" s="15"/>
    </row>
    <row r="4" spans="2:13" ht="6" customHeight="1" x14ac:dyDescent="0.15">
      <c r="B4" s="308"/>
      <c r="G4" s="14"/>
      <c r="M4" s="15"/>
    </row>
    <row r="5" spans="2:13" x14ac:dyDescent="0.15">
      <c r="B5" s="308"/>
      <c r="M5" s="15"/>
    </row>
    <row r="6" spans="2:13" ht="18" customHeight="1" x14ac:dyDescent="0.2">
      <c r="B6" s="287" t="s">
        <v>151</v>
      </c>
      <c r="C6" s="677" t="e">
        <f>#REF!</f>
        <v>#REF!</v>
      </c>
      <c r="D6" s="677"/>
      <c r="E6" s="22"/>
      <c r="G6" s="17"/>
      <c r="J6" s="18"/>
      <c r="K6" s="18"/>
      <c r="M6" s="288"/>
    </row>
    <row r="7" spans="2:13" x14ac:dyDescent="0.15">
      <c r="B7" s="289" t="s">
        <v>152</v>
      </c>
      <c r="C7" s="678" t="e">
        <f>#REF!</f>
        <v>#REF!</v>
      </c>
      <c r="D7" s="678"/>
      <c r="E7" s="678"/>
      <c r="F7" s="678"/>
      <c r="G7" s="17"/>
      <c r="M7" s="15"/>
    </row>
    <row r="8" spans="2:13" ht="6.75" customHeight="1" x14ac:dyDescent="0.15">
      <c r="B8" s="308"/>
      <c r="E8" s="23"/>
      <c r="M8" s="15"/>
    </row>
    <row r="9" spans="2:13" ht="3.75" customHeight="1" x14ac:dyDescent="0.2">
      <c r="B9" s="308"/>
      <c r="E9" s="23"/>
      <c r="F9" s="20"/>
      <c r="M9" s="15"/>
    </row>
    <row r="10" spans="2:13" ht="12.75" customHeight="1" x14ac:dyDescent="0.15">
      <c r="B10" s="305" t="s">
        <v>153</v>
      </c>
      <c r="C10" s="178"/>
      <c r="D10" s="175"/>
      <c r="E10" s="9"/>
      <c r="F10" s="9"/>
      <c r="G10" s="26"/>
      <c r="H10" s="22"/>
      <c r="I10" s="169" t="s">
        <v>154</v>
      </c>
      <c r="J10" s="679" t="e">
        <f>#REF!</f>
        <v>#REF!</v>
      </c>
      <c r="K10" s="679"/>
      <c r="L10" s="679"/>
      <c r="M10" s="15"/>
    </row>
    <row r="11" spans="2:13" x14ac:dyDescent="0.15">
      <c r="B11" s="290" t="s">
        <v>155</v>
      </c>
      <c r="C11" s="178" t="e">
        <f>#REF!</f>
        <v>#REF!</v>
      </c>
      <c r="D11" s="178"/>
      <c r="H11" s="21" t="s">
        <v>156</v>
      </c>
      <c r="I11" s="177"/>
      <c r="J11" s="177"/>
      <c r="K11" s="177"/>
      <c r="M11" s="15"/>
    </row>
    <row r="12" spans="2:13" x14ac:dyDescent="0.15">
      <c r="B12" s="291" t="s">
        <v>157</v>
      </c>
      <c r="C12" s="177" t="e">
        <f>#REF!</f>
        <v>#REF!</v>
      </c>
      <c r="D12" s="177"/>
      <c r="H12" s="177" t="s">
        <v>158</v>
      </c>
      <c r="I12" s="177"/>
      <c r="J12" s="177"/>
      <c r="K12" s="177"/>
      <c r="M12" s="15"/>
    </row>
    <row r="13" spans="2:13" x14ac:dyDescent="0.15">
      <c r="B13" s="291" t="s">
        <v>159</v>
      </c>
      <c r="C13" s="178" t="e">
        <f>#REF!</f>
        <v>#REF!</v>
      </c>
      <c r="D13" s="177"/>
      <c r="H13" s="177" t="s">
        <v>160</v>
      </c>
      <c r="I13" s="177"/>
      <c r="J13" s="177"/>
      <c r="K13" s="177"/>
      <c r="M13" s="15"/>
    </row>
    <row r="14" spans="2:13" x14ac:dyDescent="0.15">
      <c r="B14" s="291" t="s">
        <v>161</v>
      </c>
      <c r="C14" s="177" t="e">
        <f>#REF!</f>
        <v>#REF!</v>
      </c>
      <c r="D14" s="177"/>
      <c r="H14" s="177" t="s">
        <v>162</v>
      </c>
      <c r="I14" s="177"/>
      <c r="J14" s="177"/>
      <c r="K14" s="177"/>
      <c r="M14" s="15"/>
    </row>
    <row r="15" spans="2:13" x14ac:dyDescent="0.15">
      <c r="B15" s="291" t="s">
        <v>163</v>
      </c>
      <c r="C15" s="177" t="e">
        <f>#REF!</f>
        <v>#REF!</v>
      </c>
      <c r="H15" s="177" t="s">
        <v>164</v>
      </c>
      <c r="I15" s="177"/>
      <c r="J15" s="177"/>
      <c r="K15" s="177"/>
      <c r="M15" s="15"/>
    </row>
    <row r="16" spans="2:13" x14ac:dyDescent="0.15">
      <c r="B16" s="291" t="s">
        <v>165</v>
      </c>
      <c r="C16" s="177" t="e">
        <f>#REF!</f>
        <v>#REF!</v>
      </c>
      <c r="D16" s="177"/>
      <c r="H16" s="177" t="s">
        <v>166</v>
      </c>
      <c r="I16" s="177"/>
      <c r="J16" s="177"/>
      <c r="K16" s="177"/>
      <c r="M16" s="15"/>
    </row>
    <row r="17" spans="2:13" x14ac:dyDescent="0.15">
      <c r="B17" s="291" t="s">
        <v>167</v>
      </c>
      <c r="C17" s="177" t="e">
        <f>#REF!</f>
        <v>#REF!</v>
      </c>
      <c r="D17" s="177"/>
      <c r="H17" s="177" t="s">
        <v>168</v>
      </c>
      <c r="I17" s="177"/>
      <c r="J17" s="177"/>
      <c r="K17" s="177"/>
      <c r="M17" s="15"/>
    </row>
    <row r="18" spans="2:13" x14ac:dyDescent="0.15">
      <c r="B18" s="291" t="s">
        <v>169</v>
      </c>
      <c r="C18" s="176" t="e">
        <f>#REF!</f>
        <v>#REF!</v>
      </c>
      <c r="D18" s="177"/>
      <c r="H18" s="177" t="s">
        <v>170</v>
      </c>
      <c r="I18" s="177"/>
      <c r="J18" s="177"/>
      <c r="K18" s="177"/>
      <c r="M18" s="15"/>
    </row>
    <row r="19" spans="2:13" x14ac:dyDescent="0.15">
      <c r="B19" s="291" t="s">
        <v>171</v>
      </c>
      <c r="C19" s="177" t="e">
        <f>#REF!</f>
        <v>#REF!</v>
      </c>
      <c r="D19" s="177"/>
      <c r="E19" s="177"/>
      <c r="F19" s="177"/>
      <c r="H19" s="177" t="s">
        <v>172</v>
      </c>
      <c r="I19" s="177"/>
      <c r="J19" s="177"/>
      <c r="K19" s="177"/>
      <c r="M19" s="15"/>
    </row>
    <row r="20" spans="2:13" x14ac:dyDescent="0.15">
      <c r="B20" s="291" t="s">
        <v>173</v>
      </c>
      <c r="C20" s="177" t="e">
        <f>#REF!</f>
        <v>#REF!</v>
      </c>
      <c r="D20" s="177"/>
      <c r="E20" s="23"/>
      <c r="F20" s="23"/>
      <c r="H20" s="18"/>
      <c r="I20" s="18"/>
      <c r="J20" s="18"/>
      <c r="K20" s="18"/>
      <c r="M20" s="15"/>
    </row>
    <row r="21" spans="2:13" ht="6.75" customHeight="1" x14ac:dyDescent="0.15">
      <c r="B21" s="291"/>
      <c r="C21" s="177"/>
      <c r="D21" s="177"/>
      <c r="M21" s="15"/>
    </row>
    <row r="22" spans="2:13" ht="35.25" customHeight="1" x14ac:dyDescent="0.15">
      <c r="B22" s="292" t="s">
        <v>174</v>
      </c>
      <c r="C22" s="680" t="e">
        <f>#REF!</f>
        <v>#REF!</v>
      </c>
      <c r="D22" s="681"/>
      <c r="E22" s="681"/>
      <c r="F22" s="681"/>
      <c r="G22" s="681"/>
      <c r="H22" s="681"/>
      <c r="I22" s="681"/>
      <c r="J22" s="681"/>
      <c r="K22" s="681"/>
      <c r="L22" s="681"/>
      <c r="M22" s="682"/>
    </row>
    <row r="23" spans="2:13" ht="35.25" customHeight="1" x14ac:dyDescent="0.15">
      <c r="B23" s="293" t="s">
        <v>175</v>
      </c>
      <c r="C23" s="673" t="e">
        <f>+#REF!</f>
        <v>#REF!</v>
      </c>
      <c r="D23" s="673"/>
      <c r="E23" s="673"/>
      <c r="F23" s="673"/>
      <c r="G23" s="673"/>
      <c r="H23" s="673"/>
      <c r="I23" s="673"/>
      <c r="J23" s="673"/>
      <c r="K23" s="673"/>
      <c r="L23" s="673"/>
      <c r="M23" s="674"/>
    </row>
    <row r="24" spans="2:13" ht="25.5" customHeight="1" x14ac:dyDescent="0.15">
      <c r="B24" s="294"/>
      <c r="C24" s="673"/>
      <c r="D24" s="673"/>
      <c r="E24" s="673"/>
      <c r="F24" s="673"/>
      <c r="G24" s="673"/>
      <c r="H24" s="673"/>
      <c r="I24" s="673"/>
      <c r="J24" s="673"/>
      <c r="K24" s="673"/>
      <c r="L24" s="673"/>
      <c r="M24" s="674"/>
    </row>
    <row r="25" spans="2:13" ht="35.25" hidden="1" customHeight="1" x14ac:dyDescent="0.15">
      <c r="B25" s="294"/>
      <c r="C25" s="673"/>
      <c r="D25" s="673"/>
      <c r="E25" s="673"/>
      <c r="F25" s="673"/>
      <c r="G25" s="673"/>
      <c r="H25" s="673"/>
      <c r="I25" s="673"/>
      <c r="J25" s="673"/>
      <c r="K25" s="673"/>
      <c r="L25" s="673"/>
      <c r="M25" s="674"/>
    </row>
    <row r="26" spans="2:13" ht="35.25" hidden="1" customHeight="1" x14ac:dyDescent="0.15">
      <c r="B26" s="294"/>
      <c r="C26" s="673"/>
      <c r="D26" s="673"/>
      <c r="E26" s="673"/>
      <c r="F26" s="673"/>
      <c r="G26" s="673"/>
      <c r="H26" s="673"/>
      <c r="I26" s="673"/>
      <c r="J26" s="673"/>
      <c r="K26" s="673"/>
      <c r="L26" s="673"/>
      <c r="M26" s="674"/>
    </row>
    <row r="27" spans="2:13" ht="35.25" hidden="1" customHeight="1" x14ac:dyDescent="0.15">
      <c r="B27" s="294"/>
      <c r="C27" s="673"/>
      <c r="D27" s="673"/>
      <c r="E27" s="673"/>
      <c r="F27" s="673"/>
      <c r="G27" s="673"/>
      <c r="H27" s="673"/>
      <c r="I27" s="673"/>
      <c r="J27" s="673"/>
      <c r="K27" s="673"/>
      <c r="L27" s="673"/>
      <c r="M27" s="674"/>
    </row>
    <row r="28" spans="2:13" ht="35.25" hidden="1" customHeight="1" x14ac:dyDescent="0.15">
      <c r="B28" s="294"/>
      <c r="C28" s="673"/>
      <c r="D28" s="673"/>
      <c r="E28" s="673"/>
      <c r="F28" s="673"/>
      <c r="G28" s="673"/>
      <c r="H28" s="673"/>
      <c r="I28" s="673"/>
      <c r="J28" s="673"/>
      <c r="K28" s="673"/>
      <c r="L28" s="673"/>
      <c r="M28" s="674"/>
    </row>
    <row r="29" spans="2:13" ht="35.25" hidden="1" customHeight="1" x14ac:dyDescent="0.15">
      <c r="B29" s="294"/>
      <c r="C29" s="673"/>
      <c r="D29" s="673"/>
      <c r="E29" s="673"/>
      <c r="F29" s="673"/>
      <c r="G29" s="673"/>
      <c r="H29" s="673"/>
      <c r="I29" s="673"/>
      <c r="J29" s="673"/>
      <c r="K29" s="673"/>
      <c r="L29" s="673"/>
      <c r="M29" s="674"/>
    </row>
    <row r="30" spans="2:13" ht="35.25" hidden="1" customHeight="1" x14ac:dyDescent="0.15">
      <c r="B30" s="294"/>
      <c r="C30" s="673"/>
      <c r="D30" s="673"/>
      <c r="E30" s="673"/>
      <c r="F30" s="673"/>
      <c r="G30" s="673"/>
      <c r="H30" s="673"/>
      <c r="I30" s="673"/>
      <c r="J30" s="673"/>
      <c r="K30" s="673"/>
      <c r="L30" s="673"/>
      <c r="M30" s="674"/>
    </row>
    <row r="31" spans="2:13" ht="35.25" hidden="1" customHeight="1" x14ac:dyDescent="0.15">
      <c r="B31" s="294"/>
      <c r="C31" s="673"/>
      <c r="D31" s="673"/>
      <c r="E31" s="673"/>
      <c r="F31" s="673"/>
      <c r="G31" s="673"/>
      <c r="H31" s="673"/>
      <c r="I31" s="673"/>
      <c r="J31" s="673"/>
      <c r="K31" s="673"/>
      <c r="L31" s="673"/>
      <c r="M31" s="674"/>
    </row>
    <row r="32" spans="2:13" ht="5.25" customHeight="1" x14ac:dyDescent="0.15">
      <c r="B32" s="294"/>
      <c r="C32" s="164"/>
      <c r="D32" s="165"/>
      <c r="E32" s="165"/>
      <c r="F32" s="165"/>
      <c r="G32" s="165"/>
      <c r="H32" s="165"/>
      <c r="I32" s="165"/>
      <c r="J32" s="165"/>
      <c r="K32" s="165"/>
      <c r="L32" s="165"/>
      <c r="M32" s="295"/>
    </row>
    <row r="33" spans="2:17" ht="12.75" customHeight="1" x14ac:dyDescent="0.15">
      <c r="B33" s="291"/>
      <c r="C33" s="177"/>
      <c r="D33" s="177"/>
      <c r="L33" s="158" t="s">
        <v>176</v>
      </c>
      <c r="M33" s="296" t="e">
        <f>#REF!</f>
        <v>#REF!</v>
      </c>
    </row>
    <row r="34" spans="2:17" ht="27.75" customHeight="1" x14ac:dyDescent="0.15">
      <c r="B34" s="297" t="s">
        <v>177</v>
      </c>
      <c r="C34" s="683" t="s">
        <v>178</v>
      </c>
      <c r="D34" s="684"/>
      <c r="E34" s="684"/>
      <c r="F34" s="684"/>
      <c r="G34" s="684"/>
      <c r="H34" s="685"/>
      <c r="I34" s="204" t="s">
        <v>179</v>
      </c>
      <c r="J34" s="205" t="s">
        <v>180</v>
      </c>
      <c r="K34" s="206" t="s">
        <v>181</v>
      </c>
      <c r="L34" s="686" t="e">
        <f>" Total ("&amp;M33&amp;") "</f>
        <v>#REF!</v>
      </c>
      <c r="M34" s="687"/>
      <c r="Q34" s="25"/>
    </row>
    <row r="35" spans="2:17" ht="24.75" customHeight="1" x14ac:dyDescent="0.15">
      <c r="B35" s="298"/>
      <c r="C35" s="688" t="e">
        <f>C22</f>
        <v>#REF!</v>
      </c>
      <c r="D35" s="689"/>
      <c r="E35" s="689"/>
      <c r="F35" s="689"/>
      <c r="G35" s="689"/>
      <c r="H35" s="690"/>
      <c r="I35" s="172"/>
      <c r="J35" s="173"/>
      <c r="K35" s="174"/>
      <c r="L35" s="691"/>
      <c r="M35" s="692"/>
      <c r="Q35" s="25"/>
    </row>
    <row r="36" spans="2:17" ht="16.5" customHeight="1" x14ac:dyDescent="0.15">
      <c r="B36" s="299" t="e">
        <f>#REF!</f>
        <v>#REF!</v>
      </c>
      <c r="C36" s="693" t="e">
        <f>#REF!</f>
        <v>#REF!</v>
      </c>
      <c r="D36" s="694"/>
      <c r="E36" s="694"/>
      <c r="F36" s="694"/>
      <c r="G36" s="694"/>
      <c r="H36" s="694"/>
      <c r="I36" s="271" t="e">
        <f>#REF!</f>
        <v>#REF!</v>
      </c>
      <c r="J36" s="272" t="e">
        <f>#REF!</f>
        <v>#REF!</v>
      </c>
      <c r="K36" s="272" t="e">
        <f>#REF!</f>
        <v>#REF!</v>
      </c>
      <c r="L36" s="695" t="e">
        <f t="shared" ref="L36:L46" si="0">J36*K36</f>
        <v>#REF!</v>
      </c>
      <c r="M36" s="696"/>
      <c r="Q36" s="25"/>
    </row>
    <row r="37" spans="2:17" ht="16.5" customHeight="1" x14ac:dyDescent="0.15">
      <c r="B37" s="299" t="e">
        <f>#REF!</f>
        <v>#REF!</v>
      </c>
      <c r="C37" s="697" t="e">
        <f>#REF!</f>
        <v>#REF!</v>
      </c>
      <c r="D37" s="697"/>
      <c r="E37" s="697"/>
      <c r="F37" s="697"/>
      <c r="G37" s="697"/>
      <c r="H37" s="693"/>
      <c r="I37" s="271" t="e">
        <f>#REF!</f>
        <v>#REF!</v>
      </c>
      <c r="J37" s="272" t="e">
        <f>#REF!</f>
        <v>#REF!</v>
      </c>
      <c r="K37" s="272" t="e">
        <f>#REF!</f>
        <v>#REF!</v>
      </c>
      <c r="L37" s="695" t="e">
        <f t="shared" si="0"/>
        <v>#REF!</v>
      </c>
      <c r="M37" s="696"/>
      <c r="Q37" s="25"/>
    </row>
    <row r="38" spans="2:17" ht="16.5" customHeight="1" x14ac:dyDescent="0.15">
      <c r="B38" s="299" t="e">
        <f>#REF!</f>
        <v>#REF!</v>
      </c>
      <c r="C38" s="697" t="e">
        <f>#REF!</f>
        <v>#REF!</v>
      </c>
      <c r="D38" s="697"/>
      <c r="E38" s="697"/>
      <c r="F38" s="697"/>
      <c r="G38" s="697"/>
      <c r="H38" s="693"/>
      <c r="I38" s="271" t="e">
        <f>#REF!</f>
        <v>#REF!</v>
      </c>
      <c r="J38" s="272" t="e">
        <f>#REF!</f>
        <v>#REF!</v>
      </c>
      <c r="K38" s="272" t="e">
        <f>#REF!</f>
        <v>#REF!</v>
      </c>
      <c r="L38" s="695" t="e">
        <f t="shared" si="0"/>
        <v>#REF!</v>
      </c>
      <c r="M38" s="696"/>
      <c r="Q38" s="25"/>
    </row>
    <row r="39" spans="2:17" ht="16.5" customHeight="1" x14ac:dyDescent="0.15">
      <c r="B39" s="299" t="e">
        <f>#REF!</f>
        <v>#REF!</v>
      </c>
      <c r="C39" s="697" t="e">
        <f>#REF!</f>
        <v>#REF!</v>
      </c>
      <c r="D39" s="697"/>
      <c r="E39" s="697"/>
      <c r="F39" s="697"/>
      <c r="G39" s="697"/>
      <c r="H39" s="693"/>
      <c r="I39" s="271" t="e">
        <f>#REF!</f>
        <v>#REF!</v>
      </c>
      <c r="J39" s="272" t="e">
        <f>#REF!</f>
        <v>#REF!</v>
      </c>
      <c r="K39" s="272" t="e">
        <f>#REF!</f>
        <v>#REF!</v>
      </c>
      <c r="L39" s="695" t="e">
        <f t="shared" si="0"/>
        <v>#REF!</v>
      </c>
      <c r="M39" s="696"/>
      <c r="Q39" s="25"/>
    </row>
    <row r="40" spans="2:17" ht="16.5" customHeight="1" x14ac:dyDescent="0.15">
      <c r="B40" s="299" t="e">
        <f>#REF!</f>
        <v>#REF!</v>
      </c>
      <c r="C40" s="697" t="e">
        <f>#REF!</f>
        <v>#REF!</v>
      </c>
      <c r="D40" s="697"/>
      <c r="E40" s="697"/>
      <c r="F40" s="697"/>
      <c r="G40" s="697"/>
      <c r="H40" s="693"/>
      <c r="I40" s="271" t="e">
        <f>#REF!</f>
        <v>#REF!</v>
      </c>
      <c r="J40" s="272" t="e">
        <f>#REF!</f>
        <v>#REF!</v>
      </c>
      <c r="K40" s="272" t="e">
        <f>#REF!</f>
        <v>#REF!</v>
      </c>
      <c r="L40" s="695" t="e">
        <f t="shared" si="0"/>
        <v>#REF!</v>
      </c>
      <c r="M40" s="696"/>
      <c r="Q40" s="25"/>
    </row>
    <row r="41" spans="2:17" ht="16.5" customHeight="1" x14ac:dyDescent="0.15">
      <c r="B41" s="299" t="e">
        <f>#REF!</f>
        <v>#REF!</v>
      </c>
      <c r="C41" s="697" t="e">
        <f>#REF!</f>
        <v>#REF!</v>
      </c>
      <c r="D41" s="697"/>
      <c r="E41" s="697"/>
      <c r="F41" s="697"/>
      <c r="G41" s="697"/>
      <c r="H41" s="693"/>
      <c r="I41" s="271" t="e">
        <f>#REF!</f>
        <v>#REF!</v>
      </c>
      <c r="J41" s="272" t="e">
        <f>#REF!</f>
        <v>#REF!</v>
      </c>
      <c r="K41" s="272" t="e">
        <f>#REF!</f>
        <v>#REF!</v>
      </c>
      <c r="L41" s="695" t="e">
        <f t="shared" si="0"/>
        <v>#REF!</v>
      </c>
      <c r="M41" s="696"/>
      <c r="Q41" s="25"/>
    </row>
    <row r="42" spans="2:17" ht="16.5" customHeight="1" x14ac:dyDescent="0.15">
      <c r="B42" s="299" t="e">
        <f>#REF!</f>
        <v>#REF!</v>
      </c>
      <c r="C42" s="697" t="e">
        <f>#REF!</f>
        <v>#REF!</v>
      </c>
      <c r="D42" s="697"/>
      <c r="E42" s="697"/>
      <c r="F42" s="697"/>
      <c r="G42" s="697"/>
      <c r="H42" s="693"/>
      <c r="I42" s="271" t="e">
        <f>#REF!</f>
        <v>#REF!</v>
      </c>
      <c r="J42" s="272" t="e">
        <f>#REF!</f>
        <v>#REF!</v>
      </c>
      <c r="K42" s="272" t="e">
        <f>#REF!</f>
        <v>#REF!</v>
      </c>
      <c r="L42" s="695" t="e">
        <f t="shared" si="0"/>
        <v>#REF!</v>
      </c>
      <c r="M42" s="696"/>
      <c r="Q42" s="25"/>
    </row>
    <row r="43" spans="2:17" ht="16.5" customHeight="1" x14ac:dyDescent="0.15">
      <c r="B43" s="299" t="e">
        <f>#REF!</f>
        <v>#REF!</v>
      </c>
      <c r="C43" s="697" t="e">
        <f>#REF!</f>
        <v>#REF!</v>
      </c>
      <c r="D43" s="697"/>
      <c r="E43" s="697"/>
      <c r="F43" s="697"/>
      <c r="G43" s="697"/>
      <c r="H43" s="693"/>
      <c r="I43" s="271" t="e">
        <f>#REF!</f>
        <v>#REF!</v>
      </c>
      <c r="J43" s="272" t="e">
        <f>#REF!</f>
        <v>#REF!</v>
      </c>
      <c r="K43" s="272" t="e">
        <f>#REF!</f>
        <v>#REF!</v>
      </c>
      <c r="L43" s="695" t="e">
        <f t="shared" si="0"/>
        <v>#REF!</v>
      </c>
      <c r="M43" s="696"/>
      <c r="Q43" s="25"/>
    </row>
    <row r="44" spans="2:17" ht="16.5" customHeight="1" x14ac:dyDescent="0.15">
      <c r="B44" s="299" t="e">
        <f>#REF!</f>
        <v>#REF!</v>
      </c>
      <c r="C44" s="697" t="e">
        <f>#REF!</f>
        <v>#REF!</v>
      </c>
      <c r="D44" s="697"/>
      <c r="E44" s="697"/>
      <c r="F44" s="697"/>
      <c r="G44" s="697"/>
      <c r="H44" s="693"/>
      <c r="I44" s="271" t="e">
        <f>#REF!</f>
        <v>#REF!</v>
      </c>
      <c r="J44" s="272" t="e">
        <f>#REF!</f>
        <v>#REF!</v>
      </c>
      <c r="K44" s="272" t="e">
        <f>#REF!</f>
        <v>#REF!</v>
      </c>
      <c r="L44" s="695" t="e">
        <f t="shared" si="0"/>
        <v>#REF!</v>
      </c>
      <c r="M44" s="696"/>
      <c r="Q44" s="25"/>
    </row>
    <row r="45" spans="2:17" ht="16.5" customHeight="1" x14ac:dyDescent="0.15">
      <c r="B45" s="299" t="e">
        <f>#REF!</f>
        <v>#REF!</v>
      </c>
      <c r="C45" s="697" t="e">
        <f>#REF!</f>
        <v>#REF!</v>
      </c>
      <c r="D45" s="697"/>
      <c r="E45" s="697"/>
      <c r="F45" s="697"/>
      <c r="G45" s="697"/>
      <c r="H45" s="693"/>
      <c r="I45" s="271" t="e">
        <f>#REF!</f>
        <v>#REF!</v>
      </c>
      <c r="J45" s="272" t="e">
        <f>#REF!</f>
        <v>#REF!</v>
      </c>
      <c r="K45" s="272" t="e">
        <f>#REF!</f>
        <v>#REF!</v>
      </c>
      <c r="L45" s="695" t="e">
        <f t="shared" si="0"/>
        <v>#REF!</v>
      </c>
      <c r="M45" s="696"/>
      <c r="Q45" s="25"/>
    </row>
    <row r="46" spans="2:17" ht="16.5" customHeight="1" x14ac:dyDescent="0.15">
      <c r="B46" s="299" t="e">
        <f>#REF!</f>
        <v>#REF!</v>
      </c>
      <c r="C46" s="697" t="e">
        <f>#REF!</f>
        <v>#REF!</v>
      </c>
      <c r="D46" s="697"/>
      <c r="E46" s="697"/>
      <c r="F46" s="697"/>
      <c r="G46" s="697"/>
      <c r="H46" s="693"/>
      <c r="I46" s="271" t="e">
        <f>#REF!</f>
        <v>#REF!</v>
      </c>
      <c r="J46" s="272" t="e">
        <f>#REF!</f>
        <v>#REF!</v>
      </c>
      <c r="K46" s="272" t="e">
        <f>#REF!</f>
        <v>#REF!</v>
      </c>
      <c r="L46" s="695" t="e">
        <f t="shared" si="0"/>
        <v>#REF!</v>
      </c>
      <c r="M46" s="696"/>
    </row>
    <row r="47" spans="2:17" ht="12" customHeight="1" x14ac:dyDescent="0.15">
      <c r="B47" s="706"/>
      <c r="C47" s="707"/>
      <c r="D47" s="707"/>
      <c r="E47" s="707"/>
      <c r="F47" s="707"/>
      <c r="G47" s="707"/>
      <c r="H47" s="707"/>
      <c r="I47" s="707"/>
      <c r="J47" s="707"/>
      <c r="K47" s="707"/>
      <c r="L47" s="707"/>
      <c r="M47" s="708"/>
    </row>
    <row r="48" spans="2:17" ht="15" customHeight="1" x14ac:dyDescent="0.15">
      <c r="B48" s="213" t="s">
        <v>182</v>
      </c>
      <c r="C48" s="214"/>
      <c r="D48" s="214"/>
      <c r="E48" s="214"/>
      <c r="F48" s="214"/>
      <c r="G48" s="214"/>
      <c r="H48" s="215"/>
      <c r="I48" s="709" t="e">
        <f>"Net Value ("&amp;M33&amp;") :"</f>
        <v>#REF!</v>
      </c>
      <c r="J48" s="710"/>
      <c r="K48" s="711"/>
      <c r="L48" s="712" t="e">
        <f>SUM(L35:M46)</f>
        <v>#REF!</v>
      </c>
      <c r="M48" s="713"/>
    </row>
    <row r="49" spans="2:18" ht="12.75" customHeight="1" x14ac:dyDescent="0.15">
      <c r="B49" s="703" t="s">
        <v>183</v>
      </c>
      <c r="C49" s="704"/>
      <c r="D49" s="704"/>
      <c r="E49" s="704"/>
      <c r="F49" s="704"/>
      <c r="G49" s="704"/>
      <c r="H49" s="705"/>
      <c r="I49" s="709" t="s">
        <v>184</v>
      </c>
      <c r="J49" s="710"/>
      <c r="K49" s="711"/>
      <c r="L49" s="712" t="e">
        <f>IF(#REF!="x",L48*0.19,0)</f>
        <v>#REF!</v>
      </c>
      <c r="M49" s="713"/>
      <c r="P49" s="179"/>
      <c r="R49" s="179"/>
    </row>
    <row r="50" spans="2:18" ht="26" customHeight="1" x14ac:dyDescent="0.15">
      <c r="B50" s="703"/>
      <c r="C50" s="704"/>
      <c r="D50" s="704"/>
      <c r="E50" s="704"/>
      <c r="F50" s="704"/>
      <c r="G50" s="704"/>
      <c r="H50" s="705"/>
      <c r="I50" s="698" t="e">
        <f>"Total ("&amp;M33&amp;") :"</f>
        <v>#REF!</v>
      </c>
      <c r="J50" s="699"/>
      <c r="K50" s="700"/>
      <c r="L50" s="701" t="e">
        <f>+L48+L49</f>
        <v>#REF!</v>
      </c>
      <c r="M50" s="702"/>
    </row>
    <row r="51" spans="2:18" ht="12.75" customHeight="1" x14ac:dyDescent="0.15">
      <c r="B51" s="216" t="s">
        <v>185</v>
      </c>
      <c r="C51" s="217"/>
      <c r="D51" s="217"/>
      <c r="E51" s="217"/>
      <c r="F51" s="217"/>
      <c r="G51" s="217"/>
      <c r="H51" s="218"/>
      <c r="I51" s="768" t="e">
        <f>+ "Updated Total Amount of " &amp;C6</f>
        <v>#REF!</v>
      </c>
      <c r="J51" s="769"/>
      <c r="K51" s="769"/>
      <c r="L51" s="769"/>
      <c r="M51" s="770"/>
    </row>
    <row r="52" spans="2:18" ht="12.75" customHeight="1" x14ac:dyDescent="0.15">
      <c r="B52" s="488"/>
      <c r="C52" s="489"/>
      <c r="D52" s="321"/>
      <c r="E52" s="322"/>
      <c r="F52" s="323"/>
      <c r="G52" s="323"/>
      <c r="H52" s="212"/>
      <c r="I52" s="737" t="str">
        <f>"Initial Services Order Total Amount "</f>
        <v xml:space="preserve">Initial Services Order Total Amount </v>
      </c>
      <c r="J52" s="738"/>
      <c r="K52" s="739"/>
      <c r="L52" s="740">
        <v>97000</v>
      </c>
      <c r="M52" s="741"/>
    </row>
    <row r="53" spans="2:18" ht="12.75" customHeight="1" x14ac:dyDescent="0.15">
      <c r="B53" s="300" t="s">
        <v>186</v>
      </c>
      <c r="C53" s="177"/>
      <c r="D53" s="167"/>
      <c r="E53" s="167"/>
      <c r="F53" s="167"/>
      <c r="G53" s="167"/>
      <c r="H53" s="212"/>
      <c r="I53" s="737" t="s">
        <v>187</v>
      </c>
      <c r="J53" s="738"/>
      <c r="K53" s="739"/>
      <c r="L53" s="740">
        <v>66000</v>
      </c>
      <c r="M53" s="741"/>
    </row>
    <row r="54" spans="2:18" ht="12.75" customHeight="1" x14ac:dyDescent="0.15">
      <c r="B54" s="765" t="s">
        <v>188</v>
      </c>
      <c r="C54" s="766"/>
      <c r="D54" s="180" t="e">
        <f>#REF!</f>
        <v>#REF!</v>
      </c>
      <c r="E54" s="151" t="s">
        <v>189</v>
      </c>
      <c r="F54" s="767" t="e">
        <f>#REF!</f>
        <v>#REF!</v>
      </c>
      <c r="G54" s="767"/>
      <c r="H54" s="212"/>
      <c r="I54" s="737" t="s">
        <v>190</v>
      </c>
      <c r="J54" s="738"/>
      <c r="K54" s="739"/>
      <c r="L54" s="740">
        <v>0</v>
      </c>
      <c r="M54" s="741">
        <v>0</v>
      </c>
    </row>
    <row r="55" spans="2:18" ht="20.5" customHeight="1" x14ac:dyDescent="0.15">
      <c r="B55" s="18"/>
      <c r="C55" s="18"/>
      <c r="D55" s="18"/>
      <c r="G55" s="18"/>
      <c r="H55" s="212"/>
      <c r="I55" s="757" t="e">
        <f>+"TOTAL ACCUMULATED "&amp;C6&amp;" :"</f>
        <v>#REF!</v>
      </c>
      <c r="J55" s="758"/>
      <c r="K55" s="759"/>
      <c r="L55" s="760">
        <f>SUM(L52:M54)</f>
        <v>163000</v>
      </c>
      <c r="M55" s="761"/>
    </row>
    <row r="56" spans="2:18" ht="18.5" customHeight="1" x14ac:dyDescent="0.15">
      <c r="B56" s="762" t="e">
        <f>"1.- The services scope are detailed in the contractor quotation dated "&amp;TEXT(#REF!,"dd" &amp; "/" &amp; "mm" &amp; "/" &amp; "yy")&amp;" and in clarification emails, plus to stated in the following paragraphs of the present Order. "</f>
        <v>#REF!</v>
      </c>
      <c r="C56" s="763"/>
      <c r="D56" s="763"/>
      <c r="E56" s="763"/>
      <c r="F56" s="763"/>
      <c r="G56" s="763"/>
      <c r="H56" s="763"/>
      <c r="I56" s="763"/>
      <c r="J56" s="763"/>
      <c r="K56" s="763"/>
      <c r="L56" s="763"/>
      <c r="M56" s="764"/>
    </row>
    <row r="57" spans="2:18" x14ac:dyDescent="0.15">
      <c r="B57" s="748" t="s">
        <v>191</v>
      </c>
      <c r="C57" s="749"/>
      <c r="D57" s="749"/>
      <c r="E57" s="749"/>
      <c r="F57" s="749"/>
      <c r="G57" s="749"/>
      <c r="H57" s="749"/>
      <c r="I57" s="749"/>
      <c r="J57" s="749"/>
      <c r="K57" s="749"/>
      <c r="L57" s="749"/>
      <c r="M57" s="750"/>
    </row>
    <row r="58" spans="2:18" ht="12.75" customHeight="1" x14ac:dyDescent="0.15">
      <c r="B58" s="751"/>
      <c r="C58" s="752"/>
      <c r="D58" s="752"/>
      <c r="E58" s="752"/>
      <c r="F58" s="752"/>
      <c r="G58" s="752"/>
      <c r="H58" s="752"/>
      <c r="I58" s="752"/>
      <c r="J58" s="752"/>
      <c r="K58" s="752"/>
      <c r="L58" s="752"/>
      <c r="M58" s="753"/>
    </row>
    <row r="59" spans="2:18" ht="15" customHeight="1" x14ac:dyDescent="0.15">
      <c r="B59" s="715" t="s">
        <v>192</v>
      </c>
      <c r="C59" s="716"/>
      <c r="D59" s="716"/>
      <c r="E59" s="716"/>
      <c r="F59" s="716"/>
      <c r="G59" s="716"/>
      <c r="H59" s="716"/>
      <c r="I59" s="716"/>
      <c r="J59" s="716"/>
      <c r="K59" s="716"/>
      <c r="L59" s="716"/>
      <c r="M59" s="717"/>
    </row>
    <row r="60" spans="2:18" ht="12.75" customHeight="1" x14ac:dyDescent="0.15">
      <c r="B60" s="754"/>
      <c r="C60" s="755"/>
      <c r="D60" s="755"/>
      <c r="E60" s="755"/>
      <c r="F60" s="755"/>
      <c r="G60" s="755"/>
      <c r="H60" s="755"/>
      <c r="I60" s="755"/>
      <c r="J60" s="755"/>
      <c r="K60" s="755"/>
      <c r="L60" s="755"/>
      <c r="M60" s="756"/>
    </row>
    <row r="61" spans="2:18" ht="12.75" customHeight="1" x14ac:dyDescent="0.15">
      <c r="B61" s="715" t="s">
        <v>193</v>
      </c>
      <c r="C61" s="716"/>
      <c r="D61" s="716"/>
      <c r="E61" s="716"/>
      <c r="F61" s="716"/>
      <c r="G61" s="716"/>
      <c r="H61" s="716"/>
      <c r="I61" s="716"/>
      <c r="J61" s="716"/>
      <c r="K61" s="716"/>
      <c r="L61" s="716"/>
      <c r="M61" s="717"/>
    </row>
    <row r="62" spans="2:18" ht="12.75" customHeight="1" x14ac:dyDescent="0.15">
      <c r="B62" s="754"/>
      <c r="C62" s="755"/>
      <c r="D62" s="755"/>
      <c r="E62" s="755"/>
      <c r="F62" s="755"/>
      <c r="G62" s="755"/>
      <c r="H62" s="755"/>
      <c r="I62" s="755"/>
      <c r="J62" s="755"/>
      <c r="K62" s="755"/>
      <c r="L62" s="755"/>
      <c r="M62" s="756"/>
    </row>
    <row r="63" spans="2:18" ht="12.75" customHeight="1" x14ac:dyDescent="0.15">
      <c r="B63" s="715" t="s">
        <v>194</v>
      </c>
      <c r="C63" s="716"/>
      <c r="D63" s="716"/>
      <c r="E63" s="716"/>
      <c r="F63" s="716"/>
      <c r="G63" s="716"/>
      <c r="H63" s="716"/>
      <c r="I63" s="716"/>
      <c r="J63" s="716"/>
      <c r="K63" s="716"/>
      <c r="L63" s="716"/>
      <c r="M63" s="717"/>
    </row>
    <row r="64" spans="2:18" ht="15" customHeight="1" x14ac:dyDescent="0.15">
      <c r="B64" s="301" t="s">
        <v>195</v>
      </c>
      <c r="C64" s="207"/>
      <c r="D64" s="208"/>
      <c r="E64" s="208"/>
      <c r="F64" s="209"/>
      <c r="G64" s="209"/>
      <c r="H64" s="718" t="s">
        <v>196</v>
      </c>
      <c r="I64" s="719"/>
      <c r="J64" s="719"/>
      <c r="K64" s="719"/>
      <c r="L64" s="719"/>
      <c r="M64" s="720"/>
    </row>
    <row r="65" spans="2:13" x14ac:dyDescent="0.15">
      <c r="B65" s="302" t="s">
        <v>197</v>
      </c>
      <c r="C65" s="325" t="e">
        <f>+#REF!</f>
        <v>#REF!</v>
      </c>
      <c r="D65" s="736" t="e">
        <f>+#REF!</f>
        <v>#REF!</v>
      </c>
      <c r="E65" s="736"/>
      <c r="F65" s="251"/>
      <c r="G65" s="251"/>
      <c r="H65" s="721"/>
      <c r="I65" s="722"/>
      <c r="J65" s="722"/>
      <c r="K65" s="722"/>
      <c r="L65" s="722"/>
      <c r="M65" s="723"/>
    </row>
    <row r="66" spans="2:13" ht="12.75" customHeight="1" x14ac:dyDescent="0.15">
      <c r="B66" s="324" t="s">
        <v>198</v>
      </c>
      <c r="C66" s="327" t="s">
        <v>199</v>
      </c>
      <c r="D66" s="328"/>
      <c r="E66" s="326"/>
      <c r="F66" s="270"/>
      <c r="G66" s="251"/>
      <c r="H66" s="721"/>
      <c r="I66" s="722"/>
      <c r="J66" s="722"/>
      <c r="K66" s="722"/>
      <c r="L66" s="722"/>
      <c r="M66" s="723"/>
    </row>
    <row r="67" spans="2:13" ht="13.25" customHeight="1" x14ac:dyDescent="0.15">
      <c r="B67" s="302" t="s">
        <v>200</v>
      </c>
      <c r="C67" s="330" t="e">
        <f>+#REF!</f>
        <v>#REF!</v>
      </c>
      <c r="D67" s="329"/>
      <c r="E67" s="329"/>
      <c r="F67" s="270"/>
      <c r="G67" s="251"/>
      <c r="H67" s="721"/>
      <c r="I67" s="722"/>
      <c r="J67" s="722"/>
      <c r="K67" s="722"/>
      <c r="L67" s="722"/>
      <c r="M67" s="723"/>
    </row>
    <row r="68" spans="2:13" ht="13.25" customHeight="1" x14ac:dyDescent="0.15">
      <c r="B68" s="302" t="s">
        <v>201</v>
      </c>
      <c r="C68" s="252"/>
      <c r="D68" s="252"/>
      <c r="E68" s="253"/>
      <c r="F68" s="254"/>
      <c r="G68" s="251"/>
      <c r="H68" s="721"/>
      <c r="I68" s="722"/>
      <c r="J68" s="722"/>
      <c r="K68" s="722"/>
      <c r="L68" s="722"/>
      <c r="M68" s="723"/>
    </row>
    <row r="69" spans="2:13" ht="12.75" customHeight="1" x14ac:dyDescent="0.15">
      <c r="B69" s="724" t="s">
        <v>202</v>
      </c>
      <c r="C69" s="725"/>
      <c r="D69" s="725"/>
      <c r="E69" s="725"/>
      <c r="F69" s="725"/>
      <c r="G69" s="726"/>
      <c r="H69" s="721"/>
      <c r="I69" s="722"/>
      <c r="J69" s="722"/>
      <c r="K69" s="722"/>
      <c r="L69" s="722"/>
      <c r="M69" s="723"/>
    </row>
    <row r="70" spans="2:13" ht="12.75" customHeight="1" x14ac:dyDescent="0.15">
      <c r="B70" s="724"/>
      <c r="C70" s="725"/>
      <c r="D70" s="725"/>
      <c r="E70" s="725"/>
      <c r="F70" s="725"/>
      <c r="G70" s="726"/>
      <c r="H70" s="721"/>
      <c r="I70" s="722"/>
      <c r="J70" s="722"/>
      <c r="K70" s="722"/>
      <c r="L70" s="722"/>
      <c r="M70" s="723"/>
    </row>
    <row r="71" spans="2:13" ht="25.5" customHeight="1" x14ac:dyDescent="0.15">
      <c r="B71" s="727"/>
      <c r="C71" s="728"/>
      <c r="D71" s="728"/>
      <c r="E71" s="728"/>
      <c r="F71" s="728"/>
      <c r="G71" s="729"/>
      <c r="H71" s="721"/>
      <c r="I71" s="722"/>
      <c r="J71" s="722"/>
      <c r="K71" s="722"/>
      <c r="L71" s="722"/>
      <c r="M71" s="723"/>
    </row>
    <row r="72" spans="2:13" ht="3.75" customHeight="1" x14ac:dyDescent="0.15">
      <c r="B72" s="730"/>
      <c r="C72" s="731"/>
      <c r="D72" s="731"/>
      <c r="E72" s="731"/>
      <c r="F72" s="731"/>
      <c r="G72" s="732"/>
      <c r="H72" s="733"/>
      <c r="I72" s="734"/>
      <c r="J72" s="734"/>
      <c r="K72" s="734"/>
      <c r="L72" s="734"/>
      <c r="M72" s="735"/>
    </row>
    <row r="73" spans="2:13" ht="3.75" customHeight="1" x14ac:dyDescent="0.15">
      <c r="B73" s="303"/>
      <c r="C73" s="2"/>
      <c r="D73" s="1"/>
      <c r="E73" s="1"/>
      <c r="F73" s="3"/>
      <c r="G73" s="3"/>
      <c r="H73" s="3"/>
      <c r="I73" s="4"/>
      <c r="J73" s="4"/>
      <c r="K73" s="4"/>
      <c r="L73" s="4"/>
      <c r="M73" s="304"/>
    </row>
    <row r="74" spans="2:13" ht="16" customHeight="1" x14ac:dyDescent="0.2">
      <c r="B74" s="305" t="s">
        <v>203</v>
      </c>
      <c r="D74" s="178"/>
      <c r="E74" s="178"/>
      <c r="F74" s="178"/>
      <c r="H74" s="24"/>
      <c r="I74" s="24"/>
      <c r="J74" s="24"/>
      <c r="K74" s="24"/>
      <c r="L74" s="5"/>
      <c r="M74" s="15"/>
    </row>
    <row r="75" spans="2:13" ht="16" customHeight="1" x14ac:dyDescent="0.2">
      <c r="B75" s="306" t="s">
        <v>204</v>
      </c>
      <c r="C75" s="178" t="e">
        <f>#REF!</f>
        <v>#REF!</v>
      </c>
      <c r="D75" s="179"/>
      <c r="F75" s="177"/>
      <c r="H75" s="18"/>
      <c r="I75" s="18"/>
      <c r="J75" s="18"/>
      <c r="K75" s="18"/>
      <c r="L75" s="6"/>
      <c r="M75" s="15"/>
    </row>
    <row r="76" spans="2:13" ht="12.75" customHeight="1" x14ac:dyDescent="0.15">
      <c r="B76" s="307" t="s">
        <v>205</v>
      </c>
      <c r="C76" s="678" t="e">
        <f>#REF!</f>
        <v>#REF!</v>
      </c>
      <c r="D76" s="678"/>
      <c r="H76" s="18"/>
      <c r="I76" s="18"/>
      <c r="J76" s="18"/>
      <c r="K76" s="18"/>
      <c r="M76" s="15"/>
    </row>
    <row r="77" spans="2:13" ht="14" customHeight="1" x14ac:dyDescent="0.15">
      <c r="B77" s="307"/>
      <c r="C77" s="179"/>
      <c r="H77" s="18"/>
      <c r="I77" s="18"/>
      <c r="J77" s="18"/>
      <c r="K77" s="18"/>
      <c r="M77" s="15"/>
    </row>
    <row r="78" spans="2:13" s="188" customFormat="1" ht="17" customHeight="1" x14ac:dyDescent="0.2">
      <c r="B78" s="742" t="s">
        <v>206</v>
      </c>
      <c r="C78" s="743"/>
      <c r="D78" s="743"/>
      <c r="E78" s="743"/>
      <c r="F78" s="743"/>
      <c r="G78" s="743"/>
      <c r="H78" s="743"/>
      <c r="I78" s="743"/>
      <c r="J78" s="743"/>
      <c r="K78" s="743"/>
      <c r="L78" s="743"/>
      <c r="M78" s="744"/>
    </row>
    <row r="79" spans="2:13" x14ac:dyDescent="0.15">
      <c r="B79" s="308"/>
      <c r="D79" s="18"/>
      <c r="G79" s="18"/>
      <c r="H79" s="18"/>
      <c r="I79" s="18"/>
      <c r="J79" s="18"/>
      <c r="K79" s="18"/>
      <c r="M79" s="15"/>
    </row>
    <row r="80" spans="2:13" ht="16" customHeight="1" x14ac:dyDescent="0.15">
      <c r="B80" s="309" t="s">
        <v>207</v>
      </c>
      <c r="C80" s="157"/>
      <c r="D80" s="157"/>
      <c r="E80" s="7"/>
      <c r="F80" s="7"/>
      <c r="H80" s="157" t="s">
        <v>208</v>
      </c>
      <c r="I80" s="7"/>
      <c r="J80" s="11"/>
      <c r="K80" s="11"/>
      <c r="L80" s="12"/>
      <c r="M80" s="15"/>
    </row>
    <row r="81" spans="2:13" ht="16" customHeight="1" x14ac:dyDescent="0.15">
      <c r="B81" s="309"/>
      <c r="C81" s="157"/>
      <c r="D81" s="157"/>
      <c r="E81" s="7"/>
      <c r="F81" s="7"/>
      <c r="H81" s="157"/>
      <c r="I81" s="7"/>
      <c r="J81" s="11"/>
      <c r="K81" s="11"/>
      <c r="L81" s="12"/>
      <c r="M81" s="15"/>
    </row>
    <row r="82" spans="2:13" s="188" customFormat="1" ht="16" customHeight="1" x14ac:dyDescent="0.2">
      <c r="B82" s="310" t="s">
        <v>204</v>
      </c>
      <c r="C82" s="184"/>
      <c r="D82" s="184"/>
      <c r="E82" s="184"/>
      <c r="F82" s="184"/>
      <c r="G82" s="185"/>
      <c r="H82" s="183" t="e">
        <f>+#REF!</f>
        <v>#REF!</v>
      </c>
      <c r="I82" s="184"/>
      <c r="J82" s="186"/>
      <c r="K82" s="186"/>
      <c r="L82" s="187"/>
      <c r="M82" s="311"/>
    </row>
    <row r="83" spans="2:13" s="188" customFormat="1" ht="19.5" customHeight="1" x14ac:dyDescent="0.2">
      <c r="B83" s="310" t="s">
        <v>205</v>
      </c>
      <c r="C83" s="184"/>
      <c r="D83" s="184"/>
      <c r="E83" s="184"/>
      <c r="F83" s="184"/>
      <c r="G83" s="185"/>
      <c r="H83" s="183" t="e">
        <f>VLOOKUP(H82,#REF!,2,0)</f>
        <v>#REF!</v>
      </c>
      <c r="I83" s="184"/>
      <c r="J83" s="189"/>
      <c r="K83" s="189"/>
      <c r="L83" s="187"/>
      <c r="M83" s="311"/>
    </row>
    <row r="84" spans="2:13" ht="14.25" customHeight="1" x14ac:dyDescent="0.15">
      <c r="B84" s="312"/>
      <c r="C84" s="9"/>
      <c r="D84" s="9"/>
      <c r="E84" s="9"/>
      <c r="F84" s="9"/>
      <c r="H84" s="9"/>
      <c r="I84" s="9"/>
      <c r="J84" s="11"/>
      <c r="K84" s="11"/>
      <c r="L84" s="12"/>
      <c r="M84" s="15"/>
    </row>
    <row r="85" spans="2:13" s="188" customFormat="1" ht="12" customHeight="1" x14ac:dyDescent="0.2">
      <c r="B85" s="310" t="s">
        <v>108</v>
      </c>
      <c r="C85" s="273"/>
      <c r="D85" s="273"/>
      <c r="E85" s="274"/>
      <c r="F85" s="189"/>
      <c r="G85" s="185"/>
      <c r="H85" s="184" t="s">
        <v>108</v>
      </c>
      <c r="I85" s="273"/>
      <c r="J85" s="275"/>
      <c r="K85" s="275"/>
      <c r="L85" s="276"/>
      <c r="M85" s="311"/>
    </row>
    <row r="86" spans="2:13" ht="11.25" customHeight="1" x14ac:dyDescent="0.15">
      <c r="B86" s="312"/>
      <c r="C86" s="9"/>
      <c r="D86" s="9"/>
      <c r="E86" s="8"/>
      <c r="F86" s="8"/>
      <c r="H86" s="9"/>
      <c r="I86" s="9"/>
      <c r="J86" s="11"/>
      <c r="K86" s="11"/>
      <c r="L86" s="12"/>
      <c r="M86" s="15"/>
    </row>
    <row r="87" spans="2:13" ht="14.25" customHeight="1" x14ac:dyDescent="0.15">
      <c r="B87" s="312"/>
      <c r="C87" s="10"/>
      <c r="D87" s="10"/>
      <c r="E87" s="9"/>
      <c r="F87" s="9"/>
      <c r="G87" s="320"/>
      <c r="H87" s="11"/>
      <c r="I87" s="11"/>
      <c r="J87" s="11"/>
      <c r="K87" s="11"/>
      <c r="L87" s="12"/>
      <c r="M87" s="15"/>
    </row>
    <row r="88" spans="2:13" ht="12.75" customHeight="1" x14ac:dyDescent="0.15">
      <c r="B88" s="745" t="e">
        <f>"Acceptance of "&amp; C6&amp;" by "&amp;C11</f>
        <v>#REF!</v>
      </c>
      <c r="C88" s="746"/>
      <c r="D88" s="746"/>
      <c r="E88" s="746"/>
      <c r="F88" s="746"/>
      <c r="G88" s="746"/>
      <c r="H88" s="746"/>
      <c r="I88" s="746"/>
      <c r="J88" s="746"/>
      <c r="K88" s="746"/>
      <c r="L88" s="746"/>
      <c r="M88" s="747"/>
    </row>
    <row r="89" spans="2:13" ht="16" customHeight="1" x14ac:dyDescent="0.15">
      <c r="B89" s="309"/>
      <c r="C89" s="10"/>
      <c r="D89" s="9"/>
      <c r="E89" s="157"/>
      <c r="F89" s="7"/>
      <c r="G89" s="7"/>
      <c r="H89" s="12"/>
      <c r="I89" s="12"/>
      <c r="J89" s="12"/>
      <c r="K89" s="12"/>
      <c r="L89" s="12"/>
      <c r="M89" s="15"/>
    </row>
    <row r="90" spans="2:13" x14ac:dyDescent="0.15">
      <c r="B90" s="309" t="s">
        <v>209</v>
      </c>
      <c r="C90" s="487"/>
      <c r="D90" s="157"/>
      <c r="E90" s="9"/>
      <c r="F90" s="9"/>
      <c r="G90" s="9"/>
      <c r="H90" s="12"/>
      <c r="I90" s="12"/>
      <c r="J90" s="12"/>
      <c r="K90" s="12"/>
      <c r="L90" s="12"/>
      <c r="M90" s="15"/>
    </row>
    <row r="91" spans="2:13" x14ac:dyDescent="0.15">
      <c r="B91" s="309" t="s">
        <v>210</v>
      </c>
      <c r="C91" s="487"/>
      <c r="D91" s="157"/>
      <c r="E91" s="9"/>
      <c r="F91" s="9"/>
      <c r="G91" s="9"/>
      <c r="H91" s="12"/>
      <c r="I91" s="12"/>
      <c r="J91" s="12"/>
      <c r="K91" s="12"/>
      <c r="L91" s="12"/>
      <c r="M91" s="15"/>
    </row>
    <row r="92" spans="2:13" x14ac:dyDescent="0.15">
      <c r="B92" s="309"/>
      <c r="C92" s="487"/>
      <c r="D92" s="157"/>
      <c r="E92" s="9"/>
      <c r="F92" s="9"/>
      <c r="G92" s="9"/>
      <c r="H92" s="12"/>
      <c r="I92" s="12"/>
      <c r="J92" s="12"/>
      <c r="K92" s="12"/>
      <c r="L92" s="12"/>
      <c r="M92" s="15"/>
    </row>
    <row r="93" spans="2:13" ht="12" customHeight="1" x14ac:dyDescent="0.15">
      <c r="B93" s="312" t="s">
        <v>211</v>
      </c>
      <c r="C93" s="277"/>
      <c r="D93" s="279"/>
      <c r="E93" s="279"/>
      <c r="F93" s="279"/>
      <c r="G93" s="279"/>
      <c r="H93" s="279"/>
      <c r="I93" s="279"/>
      <c r="J93" s="278"/>
      <c r="K93" s="12"/>
      <c r="L93" s="12"/>
      <c r="M93" s="15"/>
    </row>
    <row r="94" spans="2:13" hidden="1" x14ac:dyDescent="0.15">
      <c r="B94" s="486"/>
      <c r="C94" s="714" t="s">
        <v>212</v>
      </c>
      <c r="D94" s="714"/>
      <c r="E94" s="714"/>
      <c r="F94" s="714"/>
      <c r="G94" s="714"/>
      <c r="H94" s="714"/>
      <c r="I94" s="714"/>
      <c r="J94" s="11"/>
      <c r="K94" s="11"/>
      <c r="L94" s="12"/>
      <c r="M94" s="15"/>
    </row>
    <row r="95" spans="2:13" ht="14" customHeight="1" x14ac:dyDescent="0.15">
      <c r="B95" s="313"/>
      <c r="C95" s="314"/>
      <c r="D95" s="314"/>
      <c r="E95" s="315"/>
      <c r="F95" s="315"/>
      <c r="G95" s="315"/>
      <c r="H95" s="316"/>
      <c r="I95" s="316"/>
      <c r="J95" s="317"/>
      <c r="K95" s="317"/>
      <c r="L95" s="318"/>
      <c r="M95" s="319"/>
    </row>
    <row r="96" spans="2:13" x14ac:dyDescent="0.15">
      <c r="B96" s="10"/>
      <c r="C96" s="10"/>
      <c r="D96" s="10"/>
      <c r="E96" s="9"/>
      <c r="F96" s="9"/>
      <c r="G96" s="320"/>
      <c r="H96" s="320"/>
      <c r="I96" s="11"/>
      <c r="J96" s="11"/>
      <c r="K96" s="11"/>
      <c r="L96" s="12"/>
    </row>
  </sheetData>
  <mergeCells count="65">
    <mergeCell ref="I51:M51"/>
    <mergeCell ref="I52:K52"/>
    <mergeCell ref="L52:M52"/>
    <mergeCell ref="I53:K53"/>
    <mergeCell ref="L53:M53"/>
    <mergeCell ref="I54:K54"/>
    <mergeCell ref="L54:M54"/>
    <mergeCell ref="C76:D76"/>
    <mergeCell ref="B78:M78"/>
    <mergeCell ref="B88:M88"/>
    <mergeCell ref="B57:M58"/>
    <mergeCell ref="B59:M60"/>
    <mergeCell ref="B61:M62"/>
    <mergeCell ref="I55:K55"/>
    <mergeCell ref="L55:M55"/>
    <mergeCell ref="B56:M56"/>
    <mergeCell ref="B54:C54"/>
    <mergeCell ref="F54:G54"/>
    <mergeCell ref="C94:I94"/>
    <mergeCell ref="B63:M63"/>
    <mergeCell ref="H64:M70"/>
    <mergeCell ref="B69:G70"/>
    <mergeCell ref="B71:G72"/>
    <mergeCell ref="H71:M72"/>
    <mergeCell ref="D65:E65"/>
    <mergeCell ref="I50:K50"/>
    <mergeCell ref="L50:M50"/>
    <mergeCell ref="B49:H50"/>
    <mergeCell ref="C46:H46"/>
    <mergeCell ref="L46:M46"/>
    <mergeCell ref="B47:M47"/>
    <mergeCell ref="I48:K48"/>
    <mergeCell ref="L48:M48"/>
    <mergeCell ref="I49:K49"/>
    <mergeCell ref="L49:M49"/>
    <mergeCell ref="C43:H43"/>
    <mergeCell ref="L43:M43"/>
    <mergeCell ref="C44:H44"/>
    <mergeCell ref="L44:M44"/>
    <mergeCell ref="C45:H45"/>
    <mergeCell ref="L45:M45"/>
    <mergeCell ref="C40:H40"/>
    <mergeCell ref="L40:M40"/>
    <mergeCell ref="C41:H41"/>
    <mergeCell ref="L41:M41"/>
    <mergeCell ref="C42:H42"/>
    <mergeCell ref="L42:M42"/>
    <mergeCell ref="C37:H37"/>
    <mergeCell ref="L37:M37"/>
    <mergeCell ref="C38:H38"/>
    <mergeCell ref="L38:M38"/>
    <mergeCell ref="C39:H39"/>
    <mergeCell ref="L39:M39"/>
    <mergeCell ref="C34:H34"/>
    <mergeCell ref="L34:M34"/>
    <mergeCell ref="C35:H35"/>
    <mergeCell ref="L35:M35"/>
    <mergeCell ref="C36:H36"/>
    <mergeCell ref="L36:M36"/>
    <mergeCell ref="C23:M31"/>
    <mergeCell ref="B3:E3"/>
    <mergeCell ref="C6:D6"/>
    <mergeCell ref="C7:F7"/>
    <mergeCell ref="J10:L10"/>
    <mergeCell ref="C22:M22"/>
  </mergeCells>
  <printOptions horizontalCentered="1" gridLinesSet="0"/>
  <pageMargins left="0.19685039370078741" right="0.19685039370078741" top="0.39370078740157483" bottom="0.39370078740157483" header="0.19685039370078741" footer="0.19685039370078741"/>
  <pageSetup scale="6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Datos</vt:lpstr>
      <vt:lpstr>Contratos --&gt;</vt:lpstr>
      <vt:lpstr>19. ODC (Ctto)</vt:lpstr>
      <vt:lpstr>20. Aut. Commitment (Ctto)</vt:lpstr>
      <vt:lpstr>Actualización --&gt;</vt:lpstr>
      <vt:lpstr>10. CA-Actualización</vt:lpstr>
      <vt:lpstr>16. Finiquito OS</vt:lpstr>
      <vt:lpstr>18. ACT. Services Order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msalas</dc:creator>
  <cp:keywords/>
  <dc:description/>
  <cp:lastModifiedBy>Michael Leyton</cp:lastModifiedBy>
  <cp:revision/>
  <cp:lastPrinted>2017-04-06T13:19:38Z</cp:lastPrinted>
  <dcterms:created xsi:type="dcterms:W3CDTF">2013-01-09T18:12:54Z</dcterms:created>
  <dcterms:modified xsi:type="dcterms:W3CDTF">2017-04-07T02:13:58Z</dcterms:modified>
  <cp:category/>
  <dc:identifier/>
  <cp:contentStatus/>
  <dc:language/>
  <cp:version/>
</cp:coreProperties>
</file>