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Default Extension="vml" ContentType="application/vnd.openxmlformats-officedocument.vmlDrawing"/>
  <Default Extension="bin" ContentType="application/vnd.openxmlformats-officedocument.spreadsheetml.printerSettings"/>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codeName="ThisWorkbook" autoCompressPictures="0"/>
  <mc:AlternateContent xmlns:mc="http://schemas.openxmlformats.org/markup-compatibility/2006">
    <mc:Choice Requires="x15">
      <x15ac:absPath xmlns:x15ac="http://schemas.microsoft.com/office/spreadsheetml/2010/11/ac" url="/Users/michaelleyton/Desktop/"/>
    </mc:Choice>
  </mc:AlternateContent>
  <bookViews>
    <workbookView xWindow="27220" yWindow="1040" windowWidth="30280" windowHeight="28700" tabRatio="701" activeTab="9"/>
  </bookViews>
  <sheets>
    <sheet name="Summary" sheetId="47" r:id="rId1"/>
    <sheet name="Summary 2015-2016" sheetId="61" r:id="rId2"/>
    <sheet name="Guidelines" sheetId="60" r:id="rId3"/>
    <sheet name="JAN-17" sheetId="58" r:id="rId4"/>
    <sheet name="FEB-17" sheetId="59" r:id="rId5"/>
    <sheet name="MAR-17" sheetId="62" r:id="rId6"/>
    <sheet name="APR-17" sheetId="63" r:id="rId7"/>
    <sheet name="Hoja2" sheetId="65" r:id="rId8"/>
    <sheet name="Horas Hombre_anterior" sheetId="64" r:id="rId9"/>
    <sheet name="HH Contratistas" sheetId="66" r:id="rId10"/>
    <sheet name="Indices" sheetId="48" r:id="rId11"/>
  </sheets>
  <externalReferences>
    <externalReference r:id="rId12"/>
  </externalReferences>
  <definedNames>
    <definedName name="_xlnm._FilterDatabase" localSheetId="9" hidden="1">'HH Contratistas'!$A$1:$G$173</definedName>
    <definedName name="_xlnm._FilterDatabase" localSheetId="8" hidden="1">'Horas Hombre_anterior'!$A$1:$I$261</definedName>
    <definedName name="ABEL_LAZO_OLMEDO" localSheetId="6">#REF!</definedName>
    <definedName name="ABEL_LAZO_OLMEDO" localSheetId="4">#REF!</definedName>
    <definedName name="ABEL_LAZO_OLMEDO" localSheetId="9">#REF!</definedName>
    <definedName name="ABEL_LAZO_OLMEDO" localSheetId="5">#REF!</definedName>
    <definedName name="ABEL_LAZO_OLMEDO" localSheetId="1">#REF!</definedName>
    <definedName name="ABEL_LAZO_OLMEDO">#REF!</definedName>
    <definedName name="_xlnm.Print_Area" localSheetId="6">'APR-17'!$B$1:$AP$232</definedName>
    <definedName name="_xlnm.Print_Area" localSheetId="4">'FEB-17'!$B$1:$AN$183</definedName>
    <definedName name="_xlnm.Print_Area" localSheetId="3">'JAN-17'!$B$1:$AQ$185</definedName>
    <definedName name="_xlnm.Print_Area" localSheetId="5">'MAR-17'!$B$1:$AQ$192</definedName>
    <definedName name="_xlnm.Print_Area" localSheetId="0">Summary!$A$1:$R$26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 i="66" l="1"/>
  <c r="J4" i="66"/>
  <c r="J5" i="66"/>
  <c r="J6" i="66"/>
  <c r="J7" i="66"/>
  <c r="J8" i="66"/>
  <c r="J9" i="66"/>
  <c r="J10" i="66"/>
  <c r="J11" i="66"/>
  <c r="J12" i="66"/>
  <c r="J13" i="66"/>
  <c r="J14" i="66"/>
  <c r="J15" i="66"/>
  <c r="J16" i="66"/>
  <c r="J17" i="66"/>
  <c r="J18" i="66"/>
  <c r="J19" i="66"/>
  <c r="J20" i="66"/>
  <c r="J21" i="66"/>
  <c r="J22" i="66"/>
  <c r="J23" i="66"/>
  <c r="J24" i="66"/>
  <c r="J25" i="66"/>
  <c r="J26" i="66"/>
  <c r="J27" i="66"/>
  <c r="J28" i="66"/>
  <c r="J29" i="66"/>
  <c r="J30" i="66"/>
  <c r="J31" i="66"/>
  <c r="J32" i="66"/>
  <c r="J33" i="66"/>
  <c r="J34" i="66"/>
  <c r="J35" i="66"/>
  <c r="J36" i="66"/>
  <c r="J37" i="66"/>
  <c r="J38" i="66"/>
  <c r="J39" i="66"/>
  <c r="J40" i="66"/>
  <c r="J41" i="66"/>
  <c r="J42" i="66"/>
  <c r="J43" i="66"/>
  <c r="J44" i="66"/>
  <c r="J45" i="66"/>
  <c r="J46" i="66"/>
  <c r="J47" i="66"/>
  <c r="J48" i="66"/>
  <c r="J49" i="66"/>
  <c r="J50" i="66"/>
  <c r="J51" i="66"/>
  <c r="J52" i="66"/>
  <c r="J53" i="66"/>
  <c r="J54" i="66"/>
  <c r="J55" i="66"/>
  <c r="J56" i="66"/>
  <c r="J57" i="66"/>
  <c r="J58" i="66"/>
  <c r="J59" i="66"/>
  <c r="J60" i="66"/>
  <c r="J61" i="66"/>
  <c r="J62" i="66"/>
  <c r="J63" i="66"/>
  <c r="J64" i="66"/>
  <c r="J65" i="66"/>
  <c r="J66" i="66"/>
  <c r="J67" i="66"/>
  <c r="J68" i="66"/>
  <c r="J69" i="66"/>
  <c r="J70" i="66"/>
  <c r="J71" i="66"/>
  <c r="J72" i="66"/>
  <c r="J73" i="66"/>
  <c r="J74" i="66"/>
  <c r="J75" i="66"/>
  <c r="J76" i="66"/>
  <c r="J77" i="66"/>
  <c r="J78" i="66"/>
  <c r="J79" i="66"/>
  <c r="J80" i="66"/>
  <c r="J81" i="66"/>
  <c r="J82" i="66"/>
  <c r="J83" i="66"/>
  <c r="J84" i="66"/>
  <c r="J85" i="66"/>
  <c r="J86" i="66"/>
  <c r="J87" i="66"/>
  <c r="J88" i="66"/>
  <c r="J89" i="66"/>
  <c r="J90" i="66"/>
  <c r="J91" i="66"/>
  <c r="J92" i="66"/>
  <c r="J93" i="66"/>
  <c r="J94" i="66"/>
  <c r="J95" i="66"/>
  <c r="J96" i="66"/>
  <c r="J97" i="66"/>
  <c r="J98" i="66"/>
  <c r="J99" i="66"/>
  <c r="J100" i="66"/>
  <c r="J101" i="66"/>
  <c r="J102" i="66"/>
  <c r="J103" i="66"/>
  <c r="J104" i="66"/>
  <c r="J105" i="66"/>
  <c r="J106" i="66"/>
  <c r="J107" i="66"/>
  <c r="J108" i="66"/>
  <c r="J109" i="66"/>
  <c r="J110" i="66"/>
  <c r="J111" i="66"/>
  <c r="J112" i="66"/>
  <c r="J113" i="66"/>
  <c r="J114" i="66"/>
  <c r="J115" i="66"/>
  <c r="J116" i="66"/>
  <c r="J117" i="66"/>
  <c r="J118" i="66"/>
  <c r="J119" i="66"/>
  <c r="J120" i="66"/>
  <c r="J121" i="66"/>
  <c r="J122" i="66"/>
  <c r="J123" i="66"/>
  <c r="J124" i="66"/>
  <c r="J125" i="66"/>
  <c r="J126" i="66"/>
  <c r="J127" i="66"/>
  <c r="J128" i="66"/>
  <c r="J129" i="66"/>
  <c r="J130" i="66"/>
  <c r="J131" i="66"/>
  <c r="J132" i="66"/>
  <c r="J133" i="66"/>
  <c r="J134" i="66"/>
  <c r="J135" i="66"/>
  <c r="J136" i="66"/>
  <c r="J137" i="66"/>
  <c r="J138" i="66"/>
  <c r="J139" i="66"/>
  <c r="J140" i="66"/>
  <c r="J141" i="66"/>
  <c r="J142" i="66"/>
  <c r="J143" i="66"/>
  <c r="J144" i="66"/>
  <c r="J145" i="66"/>
  <c r="J146" i="66"/>
  <c r="J147" i="66"/>
  <c r="J148" i="66"/>
  <c r="J149" i="66"/>
  <c r="J150" i="66"/>
  <c r="J151" i="66"/>
  <c r="J152" i="66"/>
  <c r="J153" i="66"/>
  <c r="J154" i="66"/>
  <c r="J155" i="66"/>
  <c r="J156" i="66"/>
  <c r="J157" i="66"/>
  <c r="J158" i="66"/>
  <c r="J159" i="66"/>
  <c r="J160" i="66"/>
  <c r="J161" i="66"/>
  <c r="J162" i="66"/>
  <c r="J163" i="66"/>
  <c r="J164" i="66"/>
  <c r="J165" i="66"/>
  <c r="J166" i="66"/>
  <c r="J167" i="66"/>
  <c r="J168" i="66"/>
  <c r="J169" i="66"/>
  <c r="J170" i="66"/>
  <c r="J171" i="66"/>
  <c r="J172" i="66"/>
  <c r="J173" i="66"/>
  <c r="J174" i="66"/>
  <c r="J175" i="66"/>
  <c r="J176" i="66"/>
  <c r="J177" i="66"/>
  <c r="J178" i="66"/>
  <c r="J179" i="66"/>
  <c r="J180" i="66"/>
  <c r="J181" i="66"/>
  <c r="J182" i="66"/>
  <c r="J183" i="66"/>
  <c r="J184" i="66"/>
  <c r="J185" i="66"/>
  <c r="J186" i="66"/>
  <c r="J187" i="66"/>
  <c r="J188" i="66"/>
  <c r="J189" i="66"/>
  <c r="J190" i="66"/>
  <c r="J191" i="66"/>
  <c r="J192" i="66"/>
  <c r="J193" i="66"/>
  <c r="J194" i="66"/>
  <c r="J195" i="66"/>
  <c r="J196" i="66"/>
  <c r="J197" i="66"/>
  <c r="J198" i="66"/>
  <c r="J199" i="66"/>
  <c r="J200" i="66"/>
  <c r="J201" i="66"/>
  <c r="J202" i="66"/>
  <c r="J203" i="66"/>
  <c r="J204" i="66"/>
  <c r="J205" i="66"/>
  <c r="J206" i="66"/>
  <c r="J207" i="66"/>
  <c r="J208" i="66"/>
  <c r="J209" i="66"/>
  <c r="J210" i="66"/>
  <c r="J211" i="66"/>
  <c r="J212" i="66"/>
  <c r="J213" i="66"/>
  <c r="J214" i="66"/>
  <c r="J215" i="66"/>
  <c r="J216" i="66"/>
  <c r="J217" i="66"/>
  <c r="J218" i="66"/>
  <c r="J219" i="66"/>
  <c r="J220" i="66"/>
  <c r="J221" i="66"/>
  <c r="J222" i="66"/>
  <c r="J223" i="66"/>
  <c r="J224" i="66"/>
  <c r="J225" i="66"/>
  <c r="J226" i="66"/>
  <c r="J227" i="66"/>
  <c r="J228" i="66"/>
  <c r="J229" i="66"/>
  <c r="J230" i="66"/>
  <c r="J231" i="66"/>
  <c r="J232" i="66"/>
  <c r="J233" i="66"/>
  <c r="J234" i="66"/>
  <c r="J235" i="66"/>
  <c r="J236" i="66"/>
  <c r="J237" i="66"/>
  <c r="J238" i="66"/>
  <c r="J239" i="66"/>
  <c r="J240" i="66"/>
  <c r="J241" i="66"/>
  <c r="J242" i="66"/>
  <c r="J243" i="66"/>
  <c r="J244" i="66"/>
  <c r="J245" i="66"/>
  <c r="J246" i="66"/>
  <c r="J247" i="66"/>
  <c r="J248" i="66"/>
  <c r="J249" i="66"/>
  <c r="J250" i="66"/>
  <c r="J251" i="66"/>
  <c r="J252" i="66"/>
  <c r="J253" i="66"/>
  <c r="J254" i="66"/>
  <c r="J255" i="66"/>
  <c r="J256" i="66"/>
  <c r="J257" i="66"/>
  <c r="J258" i="66"/>
  <c r="J259" i="66"/>
  <c r="J260" i="66"/>
  <c r="J261" i="66"/>
  <c r="J262" i="66"/>
  <c r="J263" i="66"/>
  <c r="J264" i="66"/>
  <c r="J265" i="66"/>
  <c r="J266" i="66"/>
  <c r="J267" i="66"/>
  <c r="J268" i="66"/>
  <c r="J269" i="66"/>
  <c r="J270" i="66"/>
  <c r="J271" i="66"/>
  <c r="J272" i="66"/>
  <c r="J273" i="66"/>
  <c r="J274" i="66"/>
  <c r="J275" i="66"/>
  <c r="J276" i="66"/>
  <c r="J277" i="66"/>
  <c r="J278" i="66"/>
  <c r="J279" i="66"/>
  <c r="J280" i="66"/>
  <c r="J281" i="66"/>
  <c r="J282" i="66"/>
  <c r="J283" i="66"/>
  <c r="J284" i="66"/>
  <c r="J285" i="66"/>
  <c r="J2" i="66"/>
  <c r="N30" i="47"/>
  <c r="M30" i="47"/>
  <c r="L30" i="47"/>
  <c r="K30" i="47"/>
  <c r="J30" i="47"/>
  <c r="F30" i="47"/>
  <c r="E30" i="47"/>
  <c r="D30" i="47"/>
  <c r="C30" i="47"/>
  <c r="B30" i="47"/>
  <c r="N10" i="47"/>
  <c r="M10" i="47"/>
  <c r="L10" i="47"/>
  <c r="K10" i="47"/>
  <c r="J10" i="47"/>
  <c r="F10" i="47"/>
  <c r="E10" i="47"/>
  <c r="D10" i="47"/>
  <c r="C10" i="47"/>
  <c r="B10" i="47"/>
  <c r="AW10" i="63"/>
  <c r="AU10" i="63"/>
  <c r="AI230" i="63"/>
  <c r="AI229" i="63"/>
  <c r="AI228" i="63"/>
  <c r="AI227" i="63"/>
  <c r="AI226" i="63"/>
  <c r="AI225" i="63"/>
  <c r="AI224" i="63"/>
  <c r="AP223" i="63"/>
  <c r="AP222" i="63"/>
  <c r="AP221" i="63"/>
  <c r="AP220" i="63"/>
  <c r="AP219" i="63"/>
  <c r="AP218" i="63"/>
  <c r="AP217" i="63"/>
  <c r="AP57" i="63"/>
  <c r="AO57" i="63"/>
  <c r="AN57" i="63"/>
  <c r="AI57" i="63"/>
  <c r="AO55" i="63"/>
  <c r="AN55" i="63"/>
  <c r="AP55" i="63"/>
  <c r="AI55" i="63"/>
  <c r="AI48" i="63"/>
  <c r="AN48" i="63"/>
  <c r="AO48" i="63"/>
  <c r="AP48" i="63"/>
  <c r="AI49" i="63"/>
  <c r="AN49" i="63"/>
  <c r="AP49" i="63"/>
  <c r="AO49" i="63"/>
  <c r="AI50" i="63"/>
  <c r="AN50" i="63"/>
  <c r="AP50" i="63"/>
  <c r="AO50" i="63"/>
  <c r="AI51" i="63"/>
  <c r="AN51" i="63"/>
  <c r="AP51" i="63"/>
  <c r="AO51" i="63"/>
  <c r="AO211" i="63"/>
  <c r="AN211" i="63"/>
  <c r="AP211" i="63"/>
  <c r="AI211" i="63"/>
  <c r="AP210" i="63"/>
  <c r="AO210" i="63"/>
  <c r="AN210" i="63"/>
  <c r="AI210" i="63"/>
  <c r="AO162" i="63"/>
  <c r="AN162" i="63"/>
  <c r="AI162" i="63"/>
  <c r="AO161" i="63"/>
  <c r="AN161" i="63"/>
  <c r="AI161" i="63"/>
  <c r="AP162" i="63"/>
  <c r="AP161" i="63"/>
  <c r="AI178" i="63"/>
  <c r="AN178" i="63"/>
  <c r="AO178" i="63"/>
  <c r="AP178" i="63"/>
  <c r="AI129" i="63"/>
  <c r="AN129" i="63"/>
  <c r="AO129" i="63"/>
  <c r="AP129" i="63"/>
  <c r="AI209" i="63"/>
  <c r="AN209" i="63"/>
  <c r="AO209" i="63"/>
  <c r="AP209" i="63"/>
  <c r="AI160" i="63"/>
  <c r="AN160" i="63"/>
  <c r="AO160" i="63"/>
  <c r="AP160" i="63"/>
  <c r="AI208" i="63"/>
  <c r="AN208" i="63"/>
  <c r="AO208" i="63"/>
  <c r="AP208" i="63"/>
  <c r="AI159" i="63"/>
  <c r="AN159" i="63"/>
  <c r="AO159" i="63"/>
  <c r="AI163" i="63"/>
  <c r="AN163" i="63"/>
  <c r="AP163" i="63"/>
  <c r="AO163" i="63"/>
  <c r="AP159" i="63"/>
  <c r="AI186" i="63"/>
  <c r="AN186" i="63"/>
  <c r="AO186" i="63"/>
  <c r="AP186" i="63"/>
  <c r="AI137" i="63"/>
  <c r="AN137" i="63"/>
  <c r="AP137" i="63"/>
  <c r="AO137" i="63"/>
  <c r="AI182" i="63"/>
  <c r="AI142" i="63"/>
  <c r="AN142" i="63"/>
  <c r="AO142" i="63"/>
  <c r="AI143" i="63"/>
  <c r="AN143" i="63"/>
  <c r="AO143" i="63"/>
  <c r="AI191" i="63"/>
  <c r="AN191" i="63"/>
  <c r="AO191" i="63"/>
  <c r="AI192" i="63"/>
  <c r="AN192" i="63"/>
  <c r="AO192" i="63"/>
  <c r="AP192" i="63"/>
  <c r="AP143" i="63"/>
  <c r="AP191" i="63"/>
  <c r="AP142" i="63"/>
  <c r="AM164" i="63"/>
  <c r="AL164" i="63"/>
  <c r="AK164" i="63"/>
  <c r="AJ164" i="63"/>
  <c r="AM213" i="63"/>
  <c r="AO212" i="63"/>
  <c r="AN212" i="63"/>
  <c r="AO207" i="63"/>
  <c r="AN207" i="63"/>
  <c r="AO206" i="63"/>
  <c r="AN206" i="63"/>
  <c r="AO205" i="63"/>
  <c r="AN205" i="63"/>
  <c r="AO204" i="63"/>
  <c r="AN204" i="63"/>
  <c r="AO203" i="63"/>
  <c r="AN203" i="63"/>
  <c r="AO202" i="63"/>
  <c r="AN202" i="63"/>
  <c r="AO201" i="63"/>
  <c r="AN201" i="63"/>
  <c r="AO200" i="63"/>
  <c r="AN200" i="63"/>
  <c r="AO199" i="63"/>
  <c r="AN199" i="63"/>
  <c r="AO198" i="63"/>
  <c r="AN198" i="63"/>
  <c r="AO197" i="63"/>
  <c r="AN197" i="63"/>
  <c r="AO196" i="63"/>
  <c r="AN196" i="63"/>
  <c r="AO195" i="63"/>
  <c r="AN195" i="63"/>
  <c r="AO194" i="63"/>
  <c r="AN194" i="63"/>
  <c r="AO193" i="63"/>
  <c r="AN193" i="63"/>
  <c r="AO190" i="63"/>
  <c r="AN190" i="63"/>
  <c r="AO189" i="63"/>
  <c r="AN189" i="63"/>
  <c r="AO188" i="63"/>
  <c r="AN188" i="63"/>
  <c r="AO187" i="63"/>
  <c r="AN187" i="63"/>
  <c r="AO185" i="63"/>
  <c r="AN185" i="63"/>
  <c r="AO184" i="63"/>
  <c r="AN184" i="63"/>
  <c r="AO183" i="63"/>
  <c r="AN183" i="63"/>
  <c r="AO182" i="63"/>
  <c r="AN182" i="63"/>
  <c r="AO181" i="63"/>
  <c r="AN181" i="63"/>
  <c r="AO180" i="63"/>
  <c r="AN180" i="63"/>
  <c r="AO179" i="63"/>
  <c r="AN179" i="63"/>
  <c r="AO177" i="63"/>
  <c r="AN177" i="63"/>
  <c r="AO176" i="63"/>
  <c r="AN176" i="63"/>
  <c r="AO175" i="63"/>
  <c r="AN175" i="63"/>
  <c r="AO174" i="63"/>
  <c r="AN174" i="63"/>
  <c r="AO173" i="63"/>
  <c r="AN173" i="63"/>
  <c r="AO172" i="63"/>
  <c r="AP172" i="63"/>
  <c r="AN172" i="63"/>
  <c r="AI212" i="63"/>
  <c r="AI207" i="63"/>
  <c r="AI206" i="63"/>
  <c r="AI205" i="63"/>
  <c r="AI204" i="63"/>
  <c r="AI203" i="63"/>
  <c r="AI202" i="63"/>
  <c r="AI201" i="63"/>
  <c r="AI200" i="63"/>
  <c r="AI199" i="63"/>
  <c r="AI198" i="63"/>
  <c r="AI197" i="63"/>
  <c r="AI196" i="63"/>
  <c r="AI195" i="63"/>
  <c r="AI194" i="63"/>
  <c r="AI193" i="63"/>
  <c r="AI190" i="63"/>
  <c r="AI189" i="63"/>
  <c r="AI188" i="63"/>
  <c r="AI187" i="63"/>
  <c r="AI185" i="63"/>
  <c r="AI184" i="63"/>
  <c r="AI183" i="63"/>
  <c r="AI181" i="63"/>
  <c r="AI180" i="63"/>
  <c r="AI179" i="63"/>
  <c r="AI177" i="63"/>
  <c r="AI176" i="63"/>
  <c r="AI175" i="63"/>
  <c r="AI174" i="63"/>
  <c r="AI173" i="63"/>
  <c r="AI158" i="63"/>
  <c r="AI157" i="63"/>
  <c r="AI156" i="63"/>
  <c r="AI155" i="63"/>
  <c r="AI154" i="63"/>
  <c r="AI153" i="63"/>
  <c r="AI152" i="63"/>
  <c r="AI151" i="63"/>
  <c r="AI150" i="63"/>
  <c r="AI149" i="63"/>
  <c r="AI148" i="63"/>
  <c r="AI147" i="63"/>
  <c r="AI146" i="63"/>
  <c r="AI145" i="63"/>
  <c r="AI144" i="63"/>
  <c r="AI141" i="63"/>
  <c r="AI140" i="63"/>
  <c r="AI139" i="63"/>
  <c r="AI138" i="63"/>
  <c r="AI136" i="63"/>
  <c r="AI135" i="63"/>
  <c r="AI134" i="63"/>
  <c r="AI133" i="63"/>
  <c r="AI132" i="63"/>
  <c r="AI131" i="63"/>
  <c r="AI130" i="63"/>
  <c r="AI128" i="63"/>
  <c r="AI127" i="63"/>
  <c r="AI126" i="63"/>
  <c r="AI125" i="63"/>
  <c r="AI124" i="63"/>
  <c r="AN134" i="63"/>
  <c r="AO134" i="63"/>
  <c r="AN135" i="63"/>
  <c r="AO135" i="63"/>
  <c r="AN87" i="63"/>
  <c r="AP175" i="63"/>
  <c r="AP181" i="63"/>
  <c r="AP185" i="63"/>
  <c r="AP196" i="63"/>
  <c r="AP200" i="63"/>
  <c r="AP188" i="63"/>
  <c r="AP206" i="63"/>
  <c r="AP203" i="63"/>
  <c r="AP207" i="63"/>
  <c r="AP173" i="63"/>
  <c r="AP194" i="63"/>
  <c r="AP204" i="63"/>
  <c r="AP212" i="63"/>
  <c r="AP184" i="63"/>
  <c r="AP187" i="63"/>
  <c r="AP189" i="63"/>
  <c r="AP193" i="63"/>
  <c r="AP195" i="63"/>
  <c r="AP197" i="63"/>
  <c r="AP199" i="63"/>
  <c r="AP201" i="63"/>
  <c r="AP174" i="63"/>
  <c r="AP198" i="63"/>
  <c r="AP179" i="63"/>
  <c r="AP183" i="63"/>
  <c r="AP177" i="63"/>
  <c r="AP182" i="63"/>
  <c r="AP190" i="63"/>
  <c r="AP205" i="63"/>
  <c r="AO213" i="63"/>
  <c r="AP180" i="63"/>
  <c r="AP176" i="63"/>
  <c r="AN213" i="63"/>
  <c r="AP202" i="63"/>
  <c r="AP134" i="63"/>
  <c r="AP135" i="63"/>
  <c r="AO103" i="63"/>
  <c r="AN103" i="63"/>
  <c r="AI103" i="63"/>
  <c r="AO102" i="63"/>
  <c r="AN102" i="63"/>
  <c r="AI102" i="63"/>
  <c r="AO101" i="63"/>
  <c r="AN101" i="63"/>
  <c r="AI101" i="63"/>
  <c r="AO100" i="63"/>
  <c r="AN100" i="63"/>
  <c r="AI100" i="63"/>
  <c r="AO99" i="63"/>
  <c r="AN99" i="63"/>
  <c r="AI99" i="63"/>
  <c r="AO98" i="63"/>
  <c r="AN98" i="63"/>
  <c r="AI98" i="63"/>
  <c r="AO97" i="63"/>
  <c r="AN97" i="63"/>
  <c r="AI97" i="63"/>
  <c r="AO96" i="63"/>
  <c r="AN96" i="63"/>
  <c r="AI96" i="63"/>
  <c r="AO95" i="63"/>
  <c r="AN95" i="63"/>
  <c r="AI95" i="63"/>
  <c r="AO94" i="63"/>
  <c r="AN94" i="63"/>
  <c r="AI94" i="63"/>
  <c r="AO93" i="63"/>
  <c r="AN93" i="63"/>
  <c r="AI93" i="63"/>
  <c r="AO92" i="63"/>
  <c r="AN92" i="63"/>
  <c r="AI92" i="63"/>
  <c r="AO91" i="63"/>
  <c r="AN91" i="63"/>
  <c r="AI91" i="63"/>
  <c r="AO90" i="63"/>
  <c r="AN90" i="63"/>
  <c r="AI90" i="63"/>
  <c r="AO89" i="63"/>
  <c r="AN89" i="63"/>
  <c r="AI89" i="63"/>
  <c r="AO88" i="63"/>
  <c r="AN88" i="63"/>
  <c r="AI88" i="63"/>
  <c r="AP92" i="63"/>
  <c r="AP100" i="63"/>
  <c r="AP213" i="63"/>
  <c r="AP99" i="63"/>
  <c r="AP103" i="63"/>
  <c r="AP94" i="63"/>
  <c r="AP98" i="63"/>
  <c r="AP102" i="63"/>
  <c r="AP96" i="63"/>
  <c r="AP95" i="63"/>
  <c r="AP91" i="63"/>
  <c r="AP101" i="63"/>
  <c r="AP97" i="63"/>
  <c r="AP93" i="63"/>
  <c r="AP90" i="63"/>
  <c r="AP89" i="63"/>
  <c r="AP88" i="63"/>
  <c r="AE37" i="63"/>
  <c r="AI33" i="63"/>
  <c r="AN33" i="63"/>
  <c r="AO33" i="63"/>
  <c r="AI34" i="63"/>
  <c r="AN34" i="63"/>
  <c r="AO34" i="63"/>
  <c r="AI35" i="63"/>
  <c r="AN35" i="63"/>
  <c r="AO35" i="63"/>
  <c r="E37" i="63"/>
  <c r="AI10" i="63"/>
  <c r="AP35" i="63"/>
  <c r="AP33" i="63"/>
  <c r="AP34" i="63"/>
  <c r="AM215" i="63"/>
  <c r="AL213" i="63"/>
  <c r="AL215" i="63"/>
  <c r="AK213" i="63"/>
  <c r="AK215" i="63"/>
  <c r="AJ213" i="63"/>
  <c r="AJ215" i="63"/>
  <c r="AH213" i="63"/>
  <c r="AH215" i="63"/>
  <c r="AG213" i="63"/>
  <c r="AG215" i="63"/>
  <c r="AF213" i="63"/>
  <c r="AF215" i="63"/>
  <c r="AE213" i="63"/>
  <c r="AE215" i="63"/>
  <c r="AD213" i="63"/>
  <c r="AD215" i="63"/>
  <c r="AC213" i="63"/>
  <c r="AC215" i="63"/>
  <c r="AB213" i="63"/>
  <c r="AB215" i="63"/>
  <c r="AA213" i="63"/>
  <c r="AA215" i="63"/>
  <c r="Z213" i="63"/>
  <c r="Z215" i="63"/>
  <c r="Y213" i="63"/>
  <c r="Y215" i="63"/>
  <c r="X213" i="63"/>
  <c r="X215" i="63"/>
  <c r="W213" i="63"/>
  <c r="W215" i="63"/>
  <c r="V213" i="63"/>
  <c r="V215" i="63"/>
  <c r="U213" i="63"/>
  <c r="U215" i="63"/>
  <c r="T213" i="63"/>
  <c r="T215" i="63"/>
  <c r="S213" i="63"/>
  <c r="S215" i="63"/>
  <c r="R213" i="63"/>
  <c r="R215" i="63"/>
  <c r="Q213" i="63"/>
  <c r="Q215" i="63"/>
  <c r="P213" i="63"/>
  <c r="P215" i="63"/>
  <c r="O213" i="63"/>
  <c r="O215" i="63"/>
  <c r="N213" i="63"/>
  <c r="N215" i="63"/>
  <c r="M213" i="63"/>
  <c r="M215" i="63"/>
  <c r="L213" i="63"/>
  <c r="L215" i="63"/>
  <c r="K213" i="63"/>
  <c r="K215" i="63"/>
  <c r="J213" i="63"/>
  <c r="J215" i="63"/>
  <c r="I213" i="63"/>
  <c r="I215" i="63"/>
  <c r="H213" i="63"/>
  <c r="H215" i="63"/>
  <c r="G213" i="63"/>
  <c r="G215" i="63"/>
  <c r="F213" i="63"/>
  <c r="F215" i="63"/>
  <c r="E213" i="63"/>
  <c r="E215" i="63"/>
  <c r="AI172" i="63"/>
  <c r="AI213" i="63"/>
  <c r="AM166" i="63"/>
  <c r="AL166" i="63"/>
  <c r="AK166" i="63"/>
  <c r="AJ166" i="63"/>
  <c r="AH164" i="63"/>
  <c r="AG164" i="63"/>
  <c r="AF164" i="63"/>
  <c r="AE164" i="63"/>
  <c r="AD164" i="63"/>
  <c r="AC164" i="63"/>
  <c r="AB164" i="63"/>
  <c r="AA164" i="63"/>
  <c r="Z164" i="63"/>
  <c r="Y164" i="63"/>
  <c r="X164" i="63"/>
  <c r="W164" i="63"/>
  <c r="V164" i="63"/>
  <c r="U164" i="63"/>
  <c r="T164" i="63"/>
  <c r="S164" i="63"/>
  <c r="R164" i="63"/>
  <c r="Q164" i="63"/>
  <c r="P164" i="63"/>
  <c r="O164" i="63"/>
  <c r="N164" i="63"/>
  <c r="M164" i="63"/>
  <c r="L164" i="63"/>
  <c r="K164" i="63"/>
  <c r="J164" i="63"/>
  <c r="I164" i="63"/>
  <c r="H164" i="63"/>
  <c r="G164" i="63"/>
  <c r="F164" i="63"/>
  <c r="E164" i="63"/>
  <c r="E166" i="63"/>
  <c r="AO158" i="63"/>
  <c r="AN158" i="63"/>
  <c r="AO157" i="63"/>
  <c r="AN157" i="63"/>
  <c r="AO156" i="63"/>
  <c r="AN156" i="63"/>
  <c r="AO155" i="63"/>
  <c r="AN155" i="63"/>
  <c r="AO154" i="63"/>
  <c r="AN154" i="63"/>
  <c r="AO153" i="63"/>
  <c r="AN153" i="63"/>
  <c r="AO152" i="63"/>
  <c r="AN152" i="63"/>
  <c r="AO151" i="63"/>
  <c r="AN151" i="63"/>
  <c r="AO150" i="63"/>
  <c r="AN150" i="63"/>
  <c r="AO149" i="63"/>
  <c r="AN149" i="63"/>
  <c r="AO148" i="63"/>
  <c r="AN148" i="63"/>
  <c r="AO147" i="63"/>
  <c r="AN147" i="63"/>
  <c r="AO146" i="63"/>
  <c r="AN146" i="63"/>
  <c r="AO145" i="63"/>
  <c r="AN145" i="63"/>
  <c r="AO144" i="63"/>
  <c r="AN144" i="63"/>
  <c r="AO141" i="63"/>
  <c r="AN141" i="63"/>
  <c r="AO140" i="63"/>
  <c r="AN140" i="63"/>
  <c r="AO139" i="63"/>
  <c r="AN139" i="63"/>
  <c r="AO138" i="63"/>
  <c r="AN138" i="63"/>
  <c r="AO136" i="63"/>
  <c r="AN136" i="63"/>
  <c r="AO133" i="63"/>
  <c r="AN133" i="63"/>
  <c r="AO132" i="63"/>
  <c r="AN132" i="63"/>
  <c r="AO131" i="63"/>
  <c r="AN131" i="63"/>
  <c r="AO130" i="63"/>
  <c r="AN130" i="63"/>
  <c r="AO128" i="63"/>
  <c r="AN128" i="63"/>
  <c r="AO127" i="63"/>
  <c r="AN127" i="63"/>
  <c r="AO126" i="63"/>
  <c r="AN126" i="63"/>
  <c r="AO125" i="63"/>
  <c r="AN125" i="63"/>
  <c r="AO124" i="63"/>
  <c r="AN124" i="63"/>
  <c r="AO123" i="63"/>
  <c r="AN123" i="63"/>
  <c r="AI123" i="63"/>
  <c r="AI164" i="63"/>
  <c r="AM118" i="63"/>
  <c r="AL118" i="63"/>
  <c r="AK118" i="63"/>
  <c r="AJ118" i="63"/>
  <c r="AH118" i="63"/>
  <c r="AG118" i="63"/>
  <c r="AF118" i="63"/>
  <c r="AE118" i="63"/>
  <c r="AD118" i="63"/>
  <c r="AC118" i="63"/>
  <c r="AB118" i="63"/>
  <c r="AA118" i="63"/>
  <c r="Z118" i="63"/>
  <c r="Y118" i="63"/>
  <c r="X118" i="63"/>
  <c r="W118" i="63"/>
  <c r="V118" i="63"/>
  <c r="U118" i="63"/>
  <c r="T118" i="63"/>
  <c r="S118" i="63"/>
  <c r="R118" i="63"/>
  <c r="Q118" i="63"/>
  <c r="P118" i="63"/>
  <c r="O118" i="63"/>
  <c r="N118" i="63"/>
  <c r="M118" i="63"/>
  <c r="L118" i="63"/>
  <c r="K118" i="63"/>
  <c r="J118" i="63"/>
  <c r="I118" i="63"/>
  <c r="H118" i="63"/>
  <c r="G118" i="63"/>
  <c r="F118" i="63"/>
  <c r="E118" i="63"/>
  <c r="AO117" i="63"/>
  <c r="AN117" i="63"/>
  <c r="AI117" i="63"/>
  <c r="AO116" i="63"/>
  <c r="AN116" i="63"/>
  <c r="AI116" i="63"/>
  <c r="AO115" i="63"/>
  <c r="AN115" i="63"/>
  <c r="AI115" i="63"/>
  <c r="AO114" i="63"/>
  <c r="AN114" i="63"/>
  <c r="AI114" i="63"/>
  <c r="B114" i="63"/>
  <c r="B115" i="63"/>
  <c r="B116" i="63"/>
  <c r="B117" i="63"/>
  <c r="AO113" i="63"/>
  <c r="AN113" i="63"/>
  <c r="AI113" i="63"/>
  <c r="AM105" i="63"/>
  <c r="AL105" i="63"/>
  <c r="AK105" i="63"/>
  <c r="AJ105" i="63"/>
  <c r="AH105" i="63"/>
  <c r="AG105" i="63"/>
  <c r="AF105" i="63"/>
  <c r="AE105" i="63"/>
  <c r="AD105" i="63"/>
  <c r="AC105" i="63"/>
  <c r="AB105" i="63"/>
  <c r="AA105" i="63"/>
  <c r="Z105" i="63"/>
  <c r="Y105" i="63"/>
  <c r="X105" i="63"/>
  <c r="W105" i="63"/>
  <c r="V105" i="63"/>
  <c r="U105" i="63"/>
  <c r="T105" i="63"/>
  <c r="S105" i="63"/>
  <c r="R105" i="63"/>
  <c r="Q105" i="63"/>
  <c r="P105" i="63"/>
  <c r="O105" i="63"/>
  <c r="N105" i="63"/>
  <c r="M105" i="63"/>
  <c r="L105" i="63"/>
  <c r="K105" i="63"/>
  <c r="J105" i="63"/>
  <c r="I105" i="63"/>
  <c r="H105" i="63"/>
  <c r="G105" i="63"/>
  <c r="F105" i="63"/>
  <c r="E105" i="63"/>
  <c r="AO104" i="63"/>
  <c r="AN104" i="63"/>
  <c r="AI104" i="63"/>
  <c r="AO87" i="63"/>
  <c r="AI87" i="63"/>
  <c r="AM82" i="63"/>
  <c r="AL82" i="63"/>
  <c r="AK82" i="63"/>
  <c r="AJ82" i="63"/>
  <c r="AH82" i="63"/>
  <c r="AG82" i="63"/>
  <c r="AG107" i="63"/>
  <c r="AF82" i="63"/>
  <c r="AF107" i="63"/>
  <c r="AE82" i="63"/>
  <c r="AD82" i="63"/>
  <c r="AC82" i="63"/>
  <c r="AC107" i="63"/>
  <c r="AB82" i="63"/>
  <c r="AA82" i="63"/>
  <c r="Z82" i="63"/>
  <c r="Y82" i="63"/>
  <c r="Y107" i="63"/>
  <c r="X82" i="63"/>
  <c r="W82" i="63"/>
  <c r="V82" i="63"/>
  <c r="U82" i="63"/>
  <c r="U107" i="63"/>
  <c r="T82" i="63"/>
  <c r="S82" i="63"/>
  <c r="R82" i="63"/>
  <c r="Q82" i="63"/>
  <c r="Q107" i="63"/>
  <c r="P82" i="63"/>
  <c r="P107" i="63"/>
  <c r="O82" i="63"/>
  <c r="N82" i="63"/>
  <c r="M82" i="63"/>
  <c r="L82" i="63"/>
  <c r="K82" i="63"/>
  <c r="J82" i="63"/>
  <c r="I82" i="63"/>
  <c r="H82" i="63"/>
  <c r="G82" i="63"/>
  <c r="F82" i="63"/>
  <c r="E82" i="63"/>
  <c r="AO81" i="63"/>
  <c r="AN81" i="63"/>
  <c r="AI81" i="63"/>
  <c r="AO80" i="63"/>
  <c r="AN80" i="63"/>
  <c r="AI80" i="63"/>
  <c r="AO79" i="63"/>
  <c r="AN79" i="63"/>
  <c r="AI79" i="63"/>
  <c r="AO78" i="63"/>
  <c r="AN78" i="63"/>
  <c r="AI78" i="63"/>
  <c r="AO77" i="63"/>
  <c r="AN77" i="63"/>
  <c r="AI77" i="63"/>
  <c r="AO76" i="63"/>
  <c r="AN76" i="63"/>
  <c r="AI76" i="63"/>
  <c r="AO75" i="63"/>
  <c r="AN75" i="63"/>
  <c r="AI75" i="63"/>
  <c r="AO74" i="63"/>
  <c r="AN74" i="63"/>
  <c r="AI74" i="63"/>
  <c r="AO73" i="63"/>
  <c r="AN73" i="63"/>
  <c r="AI73" i="63"/>
  <c r="AO72" i="63"/>
  <c r="AN72" i="63"/>
  <c r="AI72" i="63"/>
  <c r="AM64" i="63"/>
  <c r="AL64" i="63"/>
  <c r="AK64" i="63"/>
  <c r="AJ64" i="63"/>
  <c r="AH64" i="63"/>
  <c r="AG64" i="63"/>
  <c r="AF64" i="63"/>
  <c r="AE64" i="63"/>
  <c r="AD64" i="63"/>
  <c r="AC64" i="63"/>
  <c r="AB64" i="63"/>
  <c r="AA64" i="63"/>
  <c r="Z64" i="63"/>
  <c r="Y64" i="63"/>
  <c r="X64" i="63"/>
  <c r="W64" i="63"/>
  <c r="V64" i="63"/>
  <c r="U64" i="63"/>
  <c r="T64" i="63"/>
  <c r="S64" i="63"/>
  <c r="R64" i="63"/>
  <c r="Q64" i="63"/>
  <c r="P64" i="63"/>
  <c r="O64" i="63"/>
  <c r="N64" i="63"/>
  <c r="M64" i="63"/>
  <c r="L64" i="63"/>
  <c r="K64" i="63"/>
  <c r="J64" i="63"/>
  <c r="I64" i="63"/>
  <c r="H64" i="63"/>
  <c r="G64" i="63"/>
  <c r="F64" i="63"/>
  <c r="E64" i="63"/>
  <c r="AO63" i="63"/>
  <c r="AN63" i="63"/>
  <c r="AI63" i="63"/>
  <c r="AO62" i="63"/>
  <c r="AN62" i="63"/>
  <c r="AI62" i="63"/>
  <c r="AO61" i="63"/>
  <c r="AN61" i="63"/>
  <c r="AI61" i="63"/>
  <c r="AO60" i="63"/>
  <c r="AN60" i="63"/>
  <c r="AI60" i="63"/>
  <c r="AO59" i="63"/>
  <c r="AN59" i="63"/>
  <c r="AI59" i="63"/>
  <c r="AO58" i="63"/>
  <c r="AN58" i="63"/>
  <c r="AI58" i="63"/>
  <c r="AO56" i="63"/>
  <c r="AN56" i="63"/>
  <c r="AI56" i="63"/>
  <c r="AO54" i="63"/>
  <c r="AN54" i="63"/>
  <c r="AI54" i="63"/>
  <c r="AO53" i="63"/>
  <c r="AN53" i="63"/>
  <c r="AI53" i="63"/>
  <c r="AO52" i="63"/>
  <c r="AN52" i="63"/>
  <c r="AI52" i="63"/>
  <c r="AO47" i="63"/>
  <c r="AN47" i="63"/>
  <c r="AI47" i="63"/>
  <c r="AO46" i="63"/>
  <c r="AN46" i="63"/>
  <c r="AI46" i="63"/>
  <c r="AO45" i="63"/>
  <c r="AN45" i="63"/>
  <c r="AI45" i="63"/>
  <c r="AO44" i="63"/>
  <c r="AN44" i="63"/>
  <c r="AI44" i="63"/>
  <c r="AO43" i="63"/>
  <c r="AN43" i="63"/>
  <c r="AI43" i="63"/>
  <c r="AO42" i="63"/>
  <c r="AN42" i="63"/>
  <c r="AI42" i="63"/>
  <c r="AM37" i="63"/>
  <c r="AL37" i="63"/>
  <c r="AK37" i="63"/>
  <c r="AJ37" i="63"/>
  <c r="AH37" i="63"/>
  <c r="AG37" i="63"/>
  <c r="AF37" i="63"/>
  <c r="AD37" i="63"/>
  <c r="AC37" i="63"/>
  <c r="AB37" i="63"/>
  <c r="AA37" i="63"/>
  <c r="Z37" i="63"/>
  <c r="Y37" i="63"/>
  <c r="X37" i="63"/>
  <c r="W37" i="63"/>
  <c r="V37" i="63"/>
  <c r="U37" i="63"/>
  <c r="T37" i="63"/>
  <c r="S37" i="63"/>
  <c r="R37" i="63"/>
  <c r="Q37" i="63"/>
  <c r="P37" i="63"/>
  <c r="O37" i="63"/>
  <c r="N37" i="63"/>
  <c r="M37" i="63"/>
  <c r="L37" i="63"/>
  <c r="K37" i="63"/>
  <c r="J37" i="63"/>
  <c r="I37" i="63"/>
  <c r="H37" i="63"/>
  <c r="G37" i="63"/>
  <c r="F37" i="63"/>
  <c r="AO36" i="63"/>
  <c r="AN36" i="63"/>
  <c r="AI36" i="63"/>
  <c r="AO32" i="63"/>
  <c r="AN32" i="63"/>
  <c r="AI32" i="63"/>
  <c r="AO31" i="63"/>
  <c r="AN31" i="63"/>
  <c r="AI31" i="63"/>
  <c r="AO30" i="63"/>
  <c r="AN30" i="63"/>
  <c r="AI30" i="63"/>
  <c r="AO29" i="63"/>
  <c r="AN29" i="63"/>
  <c r="AI29" i="63"/>
  <c r="AO28" i="63"/>
  <c r="AN28" i="63"/>
  <c r="AI28" i="63"/>
  <c r="AO27" i="63"/>
  <c r="AN27" i="63"/>
  <c r="AI27" i="63"/>
  <c r="AO26" i="63"/>
  <c r="AN26" i="63"/>
  <c r="AI26" i="63"/>
  <c r="AO25" i="63"/>
  <c r="AN25" i="63"/>
  <c r="AI25" i="63"/>
  <c r="AO24" i="63"/>
  <c r="AN24" i="63"/>
  <c r="AI24" i="63"/>
  <c r="AO23" i="63"/>
  <c r="AN23" i="63"/>
  <c r="AI23" i="63"/>
  <c r="AO22" i="63"/>
  <c r="AN22" i="63"/>
  <c r="AI22" i="63"/>
  <c r="AO21" i="63"/>
  <c r="AN21" i="63"/>
  <c r="AI21" i="63"/>
  <c r="AO20" i="63"/>
  <c r="AN20" i="63"/>
  <c r="AI20" i="63"/>
  <c r="AO19" i="63"/>
  <c r="AN19" i="63"/>
  <c r="AI19" i="63"/>
  <c r="AO18" i="63"/>
  <c r="AN18" i="63"/>
  <c r="AI18" i="63"/>
  <c r="AT17" i="63"/>
  <c r="AO17" i="63"/>
  <c r="AN17" i="63"/>
  <c r="AI17" i="63"/>
  <c r="AO16" i="63"/>
  <c r="AN16" i="63"/>
  <c r="AI16" i="63"/>
  <c r="AO15" i="63"/>
  <c r="AN15" i="63"/>
  <c r="AI15" i="63"/>
  <c r="AO14" i="63"/>
  <c r="AN14" i="63"/>
  <c r="AI14" i="63"/>
  <c r="AO13" i="63"/>
  <c r="AN13" i="63"/>
  <c r="AI13" i="63"/>
  <c r="AO12" i="63"/>
  <c r="AN12" i="63"/>
  <c r="AI12" i="63"/>
  <c r="AO11" i="63"/>
  <c r="AN11" i="63"/>
  <c r="AI11" i="63"/>
  <c r="AT10" i="63"/>
  <c r="AO10" i="63"/>
  <c r="AN10" i="63"/>
  <c r="E107" i="63"/>
  <c r="I107" i="63"/>
  <c r="M107" i="63"/>
  <c r="K107" i="63"/>
  <c r="S107" i="63"/>
  <c r="F107" i="63"/>
  <c r="J107" i="63"/>
  <c r="N107" i="63"/>
  <c r="R107" i="63"/>
  <c r="V107" i="63"/>
  <c r="Z107" i="63"/>
  <c r="AD107" i="63"/>
  <c r="AH107" i="63"/>
  <c r="AI37" i="63"/>
  <c r="Q166" i="63"/>
  <c r="AN164" i="63"/>
  <c r="AO164" i="63"/>
  <c r="AP140" i="63"/>
  <c r="AP146" i="63"/>
  <c r="AP150" i="63"/>
  <c r="AP154" i="63"/>
  <c r="AP158" i="63"/>
  <c r="AJ107" i="63"/>
  <c r="AI105" i="63"/>
  <c r="AM66" i="63"/>
  <c r="AP113" i="63"/>
  <c r="AP125" i="63"/>
  <c r="AP130" i="63"/>
  <c r="AP138" i="63"/>
  <c r="AP144" i="63"/>
  <c r="AP148" i="63"/>
  <c r="AP152" i="63"/>
  <c r="AP156" i="63"/>
  <c r="AP116" i="63"/>
  <c r="H166" i="63"/>
  <c r="L166" i="63"/>
  <c r="P166" i="63"/>
  <c r="T166" i="63"/>
  <c r="X166" i="63"/>
  <c r="AB166" i="63"/>
  <c r="AP80" i="63"/>
  <c r="AP74" i="63"/>
  <c r="AP54" i="63"/>
  <c r="AP78" i="63"/>
  <c r="AP46" i="63"/>
  <c r="AH66" i="63"/>
  <c r="AN82" i="63"/>
  <c r="F66" i="63"/>
  <c r="J66" i="63"/>
  <c r="N66" i="63"/>
  <c r="R66" i="63"/>
  <c r="V66" i="63"/>
  <c r="Z66" i="63"/>
  <c r="AD66" i="63"/>
  <c r="AJ232" i="63"/>
  <c r="AP72" i="63"/>
  <c r="AP77" i="63"/>
  <c r="AP136" i="63"/>
  <c r="AP141" i="63"/>
  <c r="AP147" i="63"/>
  <c r="AP151" i="63"/>
  <c r="AP155" i="63"/>
  <c r="AF66" i="63"/>
  <c r="AK66" i="63"/>
  <c r="AO215" i="63"/>
  <c r="H66" i="63"/>
  <c r="L66" i="63"/>
  <c r="P66" i="63"/>
  <c r="T66" i="63"/>
  <c r="X66" i="63"/>
  <c r="AB66" i="63"/>
  <c r="AP59" i="63"/>
  <c r="AP63" i="63"/>
  <c r="AP79" i="63"/>
  <c r="AN105" i="63"/>
  <c r="AP104" i="63"/>
  <c r="AI118" i="63"/>
  <c r="I166" i="63"/>
  <c r="M166" i="63"/>
  <c r="U166" i="63"/>
  <c r="Y166" i="63"/>
  <c r="AC166" i="63"/>
  <c r="AG166" i="63"/>
  <c r="AP139" i="63"/>
  <c r="AP145" i="63"/>
  <c r="AP149" i="63"/>
  <c r="AP153" i="63"/>
  <c r="AP157" i="63"/>
  <c r="AP24" i="63"/>
  <c r="AP16" i="63"/>
  <c r="AP73" i="63"/>
  <c r="AN118" i="63"/>
  <c r="G166" i="63"/>
  <c r="K166" i="63"/>
  <c r="O166" i="63"/>
  <c r="S166" i="63"/>
  <c r="W166" i="63"/>
  <c r="AA166" i="63"/>
  <c r="AE166" i="63"/>
  <c r="BG17" i="63"/>
  <c r="AP20" i="63"/>
  <c r="AP28" i="63"/>
  <c r="AP32" i="63"/>
  <c r="AP76" i="63"/>
  <c r="G107" i="63"/>
  <c r="O107" i="63"/>
  <c r="W107" i="63"/>
  <c r="AA107" i="63"/>
  <c r="AE107" i="63"/>
  <c r="AM107" i="63"/>
  <c r="F166" i="63"/>
  <c r="J166" i="63"/>
  <c r="N166" i="63"/>
  <c r="R166" i="63"/>
  <c r="V166" i="63"/>
  <c r="Z166" i="63"/>
  <c r="AD166" i="63"/>
  <c r="AH166" i="63"/>
  <c r="E66" i="63"/>
  <c r="I66" i="63"/>
  <c r="M66" i="63"/>
  <c r="Q66" i="63"/>
  <c r="U66" i="63"/>
  <c r="Y66" i="63"/>
  <c r="AC66" i="63"/>
  <c r="AG66" i="63"/>
  <c r="AL66" i="63"/>
  <c r="AP45" i="63"/>
  <c r="AP53" i="63"/>
  <c r="AP62" i="63"/>
  <c r="AP75" i="63"/>
  <c r="AK107" i="63"/>
  <c r="H107" i="63"/>
  <c r="L107" i="63"/>
  <c r="T107" i="63"/>
  <c r="X107" i="63"/>
  <c r="AB107" i="63"/>
  <c r="AO118" i="63"/>
  <c r="AP117" i="63"/>
  <c r="BF17" i="63"/>
  <c r="AP124" i="63"/>
  <c r="AP128" i="63"/>
  <c r="AP133" i="63"/>
  <c r="AP36" i="63"/>
  <c r="AP30" i="63"/>
  <c r="AP15" i="63"/>
  <c r="AP13" i="63"/>
  <c r="G66" i="63"/>
  <c r="K66" i="63"/>
  <c r="O66" i="63"/>
  <c r="W66" i="63"/>
  <c r="AA66" i="63"/>
  <c r="AE66" i="63"/>
  <c r="AP11" i="63"/>
  <c r="AP12" i="63"/>
  <c r="AP19" i="63"/>
  <c r="AP21" i="63"/>
  <c r="AP23" i="63"/>
  <c r="AP17" i="63"/>
  <c r="AP18" i="63"/>
  <c r="AP25" i="63"/>
  <c r="AP22" i="63"/>
  <c r="AP27" i="63"/>
  <c r="AP29" i="63"/>
  <c r="AP14" i="63"/>
  <c r="AP26" i="63"/>
  <c r="AP31" i="63"/>
  <c r="AO82" i="63"/>
  <c r="AP42" i="63"/>
  <c r="AN64" i="63"/>
  <c r="AO105" i="63"/>
  <c r="AP87" i="63"/>
  <c r="S66" i="63"/>
  <c r="AN37" i="63"/>
  <c r="AO64" i="63"/>
  <c r="AO37" i="63"/>
  <c r="AP10" i="63"/>
  <c r="AL107" i="63"/>
  <c r="AN215" i="63"/>
  <c r="AK232" i="63"/>
  <c r="AP114" i="63"/>
  <c r="AL232" i="63"/>
  <c r="AP44" i="63"/>
  <c r="AP52" i="63"/>
  <c r="AP58" i="63"/>
  <c r="AP61" i="63"/>
  <c r="AP81" i="63"/>
  <c r="AP115" i="63"/>
  <c r="AF166" i="63"/>
  <c r="AP123" i="63"/>
  <c r="AP127" i="63"/>
  <c r="AP132" i="63"/>
  <c r="AJ66" i="63"/>
  <c r="AI82" i="63"/>
  <c r="AM232" i="63"/>
  <c r="AI64" i="63"/>
  <c r="AP43" i="63"/>
  <c r="AP47" i="63"/>
  <c r="AP56" i="63"/>
  <c r="AP60" i="63"/>
  <c r="AP126" i="63"/>
  <c r="AP131" i="63"/>
  <c r="AJ145" i="62"/>
  <c r="AJ173" i="62"/>
  <c r="AJ190" i="62"/>
  <c r="AJ104" i="62"/>
  <c r="AJ132" i="62"/>
  <c r="AJ189" i="62"/>
  <c r="AJ192" i="62"/>
  <c r="AQ204" i="62"/>
  <c r="BH17" i="62"/>
  <c r="BG17" i="62"/>
  <c r="BI17" i="62"/>
  <c r="AU204" i="62"/>
  <c r="AQ203" i="62"/>
  <c r="BG10" i="62"/>
  <c r="BI10" i="62"/>
  <c r="AU203" i="62"/>
  <c r="AO104" i="62"/>
  <c r="AP104" i="62"/>
  <c r="AQ104" i="62"/>
  <c r="AQ132" i="62"/>
  <c r="AQ182" i="62"/>
  <c r="AQ198" i="62"/>
  <c r="AO145" i="62"/>
  <c r="AP145" i="62"/>
  <c r="AQ145" i="62"/>
  <c r="AQ173" i="62"/>
  <c r="AQ183" i="62"/>
  <c r="AQ199" i="62"/>
  <c r="AQ200" i="62"/>
  <c r="AY17" i="62"/>
  <c r="AZ17" i="62"/>
  <c r="BA17" i="62"/>
  <c r="AU200" i="62"/>
  <c r="N29" i="47"/>
  <c r="M29" i="47"/>
  <c r="L29" i="47"/>
  <c r="K29" i="47"/>
  <c r="J29" i="47"/>
  <c r="O29" i="47"/>
  <c r="F29" i="47"/>
  <c r="E29" i="47"/>
  <c r="D29" i="47"/>
  <c r="C29" i="47"/>
  <c r="G29" i="47"/>
  <c r="B29" i="47"/>
  <c r="AB7" i="47"/>
  <c r="N9" i="47"/>
  <c r="M9" i="47"/>
  <c r="O9" i="47"/>
  <c r="L9" i="47"/>
  <c r="K9" i="47"/>
  <c r="J9" i="47"/>
  <c r="F9" i="47"/>
  <c r="AY10" i="62"/>
  <c r="E9" i="47"/>
  <c r="D9" i="47"/>
  <c r="C9" i="47"/>
  <c r="B9" i="47"/>
  <c r="BF10" i="62"/>
  <c r="BD10" i="62"/>
  <c r="BF17" i="62"/>
  <c r="BE17" i="62"/>
  <c r="BD17" i="62"/>
  <c r="AU17" i="62"/>
  <c r="AU10" i="62"/>
  <c r="AO10" i="62"/>
  <c r="AP10" i="62"/>
  <c r="AQ10" i="62"/>
  <c r="AO11" i="62"/>
  <c r="AP11" i="62"/>
  <c r="AQ11" i="62"/>
  <c r="AO12" i="62"/>
  <c r="AP12" i="62"/>
  <c r="AQ12" i="62"/>
  <c r="AO13" i="62"/>
  <c r="AP13" i="62"/>
  <c r="AQ13" i="62"/>
  <c r="AO14" i="62"/>
  <c r="AP14" i="62"/>
  <c r="AQ14" i="62"/>
  <c r="AO15" i="62"/>
  <c r="AP15" i="62"/>
  <c r="AQ15" i="62"/>
  <c r="AO16" i="62"/>
  <c r="AP16" i="62"/>
  <c r="AQ16" i="62"/>
  <c r="AO17" i="62"/>
  <c r="AP17" i="62"/>
  <c r="AQ17" i="62"/>
  <c r="AO18" i="62"/>
  <c r="AP18" i="62"/>
  <c r="AQ18" i="62"/>
  <c r="AO19" i="62"/>
  <c r="AP19" i="62"/>
  <c r="AQ19" i="62"/>
  <c r="AO20" i="62"/>
  <c r="AP20" i="62"/>
  <c r="AQ20" i="62"/>
  <c r="AO21" i="62"/>
  <c r="AP21" i="62"/>
  <c r="AQ21" i="62"/>
  <c r="AO22" i="62"/>
  <c r="AP22" i="62"/>
  <c r="AQ22" i="62"/>
  <c r="AO23" i="62"/>
  <c r="AP23" i="62"/>
  <c r="AQ23" i="62"/>
  <c r="AO24" i="62"/>
  <c r="AP24" i="62"/>
  <c r="AQ24" i="62"/>
  <c r="AO25" i="62"/>
  <c r="AP25" i="62"/>
  <c r="AQ25" i="62"/>
  <c r="AO26" i="62"/>
  <c r="AP26" i="62"/>
  <c r="AQ26" i="62"/>
  <c r="AO27" i="62"/>
  <c r="AP27" i="62"/>
  <c r="AQ27" i="62"/>
  <c r="AO28" i="62"/>
  <c r="AP28" i="62"/>
  <c r="AQ28" i="62"/>
  <c r="AO29" i="62"/>
  <c r="AP29" i="62"/>
  <c r="AQ29" i="62"/>
  <c r="AO30" i="62"/>
  <c r="AP30" i="62"/>
  <c r="AQ30" i="62"/>
  <c r="AO31" i="62"/>
  <c r="AP31" i="62"/>
  <c r="AQ31" i="62"/>
  <c r="AO32" i="62"/>
  <c r="AP32" i="62"/>
  <c r="AQ32" i="62"/>
  <c r="AO33" i="62"/>
  <c r="AP33" i="62"/>
  <c r="AQ33" i="62"/>
  <c r="AQ34" i="62"/>
  <c r="AQ177" i="62"/>
  <c r="AO64" i="62"/>
  <c r="AP64" i="62"/>
  <c r="AQ64" i="62"/>
  <c r="AO65" i="62"/>
  <c r="AP65" i="62"/>
  <c r="AQ65" i="62"/>
  <c r="AO66" i="62"/>
  <c r="AP66" i="62"/>
  <c r="AQ66" i="62"/>
  <c r="AO67" i="62"/>
  <c r="AP67" i="62"/>
  <c r="AQ67" i="62"/>
  <c r="AO68" i="62"/>
  <c r="AP68" i="62"/>
  <c r="AQ68" i="62"/>
  <c r="AO69" i="62"/>
  <c r="AP69" i="62"/>
  <c r="AQ69" i="62"/>
  <c r="AO70" i="62"/>
  <c r="AP70" i="62"/>
  <c r="AQ70" i="62"/>
  <c r="AO71" i="62"/>
  <c r="AP71" i="62"/>
  <c r="AQ71" i="62"/>
  <c r="AO72" i="62"/>
  <c r="AP72" i="62"/>
  <c r="AQ72" i="62"/>
  <c r="AO73" i="62"/>
  <c r="AP73" i="62"/>
  <c r="AQ73" i="62"/>
  <c r="AQ74" i="62"/>
  <c r="AQ179" i="62"/>
  <c r="AV10" i="62"/>
  <c r="AO89" i="62"/>
  <c r="AP89" i="62"/>
  <c r="AQ89" i="62"/>
  <c r="AO90" i="62"/>
  <c r="AP90" i="62"/>
  <c r="AQ90" i="62"/>
  <c r="AO91" i="62"/>
  <c r="AP91" i="62"/>
  <c r="AQ91" i="62"/>
  <c r="AO92" i="62"/>
  <c r="AP92" i="62"/>
  <c r="AQ92" i="62"/>
  <c r="AO93" i="62"/>
  <c r="AP93" i="62"/>
  <c r="AQ93" i="62"/>
  <c r="AQ94" i="62"/>
  <c r="AQ181" i="62"/>
  <c r="AX10" i="62"/>
  <c r="AO99" i="62"/>
  <c r="AP99" i="62"/>
  <c r="AQ99" i="62"/>
  <c r="AO100" i="62"/>
  <c r="AP100" i="62"/>
  <c r="AQ100" i="62"/>
  <c r="AO101" i="62"/>
  <c r="AP101" i="62"/>
  <c r="AQ101" i="62"/>
  <c r="AO102" i="62"/>
  <c r="AP102" i="62"/>
  <c r="AQ102" i="62"/>
  <c r="AO103" i="62"/>
  <c r="AP103" i="62"/>
  <c r="AQ103" i="62"/>
  <c r="AO105" i="62"/>
  <c r="AP105" i="62"/>
  <c r="AQ105" i="62"/>
  <c r="AO106" i="62"/>
  <c r="AP106" i="62"/>
  <c r="AQ106" i="62"/>
  <c r="AO107" i="62"/>
  <c r="AP107" i="62"/>
  <c r="AQ107" i="62"/>
  <c r="AO108" i="62"/>
  <c r="AP108" i="62"/>
  <c r="AQ108" i="62"/>
  <c r="AO109" i="62"/>
  <c r="AP109" i="62"/>
  <c r="AQ109" i="62"/>
  <c r="AO110" i="62"/>
  <c r="AP110" i="62"/>
  <c r="AQ110" i="62"/>
  <c r="AO111" i="62"/>
  <c r="AP111" i="62"/>
  <c r="AQ111" i="62"/>
  <c r="AO112" i="62"/>
  <c r="AP112" i="62"/>
  <c r="AQ112" i="62"/>
  <c r="AO113" i="62"/>
  <c r="AP113" i="62"/>
  <c r="AQ113" i="62"/>
  <c r="AO114" i="62"/>
  <c r="AP114" i="62"/>
  <c r="AQ114" i="62"/>
  <c r="AO115" i="62"/>
  <c r="AP115" i="62"/>
  <c r="AQ115" i="62"/>
  <c r="AO116" i="62"/>
  <c r="AP116" i="62"/>
  <c r="AQ116" i="62"/>
  <c r="AO117" i="62"/>
  <c r="AP117" i="62"/>
  <c r="AQ117" i="62"/>
  <c r="AO118" i="62"/>
  <c r="AP118" i="62"/>
  <c r="AQ118" i="62"/>
  <c r="AO119" i="62"/>
  <c r="AP119" i="62"/>
  <c r="AQ119" i="62"/>
  <c r="AO120" i="62"/>
  <c r="AP120" i="62"/>
  <c r="AQ120" i="62"/>
  <c r="AO121" i="62"/>
  <c r="AP121" i="62"/>
  <c r="AQ121" i="62"/>
  <c r="AO122" i="62"/>
  <c r="AP122" i="62"/>
  <c r="AQ122" i="62"/>
  <c r="AO123" i="62"/>
  <c r="AP123" i="62"/>
  <c r="AQ123" i="62"/>
  <c r="AO124" i="62"/>
  <c r="AP124" i="62"/>
  <c r="AQ124" i="62"/>
  <c r="AO125" i="62"/>
  <c r="AP125" i="62"/>
  <c r="AQ125" i="62"/>
  <c r="AO126" i="62"/>
  <c r="AP126" i="62"/>
  <c r="AQ126" i="62"/>
  <c r="AO127" i="62"/>
  <c r="AP127" i="62"/>
  <c r="AQ127" i="62"/>
  <c r="AO128" i="62"/>
  <c r="AP128" i="62"/>
  <c r="AQ128" i="62"/>
  <c r="AO129" i="62"/>
  <c r="AP129" i="62"/>
  <c r="AQ129" i="62"/>
  <c r="AO130" i="62"/>
  <c r="AP130" i="62"/>
  <c r="AQ130" i="62"/>
  <c r="BA10" i="62"/>
  <c r="AV17" i="62"/>
  <c r="AO39" i="62"/>
  <c r="AP39" i="62"/>
  <c r="AQ39" i="62"/>
  <c r="AO40" i="62"/>
  <c r="AP40" i="62"/>
  <c r="AQ40" i="62"/>
  <c r="AO41" i="62"/>
  <c r="AP41" i="62"/>
  <c r="AQ41" i="62"/>
  <c r="AO42" i="62"/>
  <c r="AP42" i="62"/>
  <c r="AQ42" i="62"/>
  <c r="AO43" i="62"/>
  <c r="AP43" i="62"/>
  <c r="AQ43" i="62"/>
  <c r="AO44" i="62"/>
  <c r="AP44" i="62"/>
  <c r="AQ44" i="62"/>
  <c r="AO45" i="62"/>
  <c r="AP45" i="62"/>
  <c r="AQ45" i="62"/>
  <c r="AO46" i="62"/>
  <c r="AP46" i="62"/>
  <c r="AQ46" i="62"/>
  <c r="AO47" i="62"/>
  <c r="AP47" i="62"/>
  <c r="AQ47" i="62"/>
  <c r="AO48" i="62"/>
  <c r="AP48" i="62"/>
  <c r="AQ48" i="62"/>
  <c r="AO49" i="62"/>
  <c r="AP49" i="62"/>
  <c r="AQ49" i="62"/>
  <c r="AO50" i="62"/>
  <c r="AP50" i="62"/>
  <c r="AQ50" i="62"/>
  <c r="AO51" i="62"/>
  <c r="AP51" i="62"/>
  <c r="AQ51" i="62"/>
  <c r="AO52" i="62"/>
  <c r="AP52" i="62"/>
  <c r="AQ52" i="62"/>
  <c r="AO53" i="62"/>
  <c r="AP53" i="62"/>
  <c r="AQ53" i="62"/>
  <c r="AO54" i="62"/>
  <c r="AP54" i="62"/>
  <c r="AQ54" i="62"/>
  <c r="AO55" i="62"/>
  <c r="AP55" i="62"/>
  <c r="AQ55" i="62"/>
  <c r="AQ56" i="62"/>
  <c r="AQ178" i="62"/>
  <c r="AO79" i="62"/>
  <c r="AP79" i="62"/>
  <c r="AQ79" i="62"/>
  <c r="AO80" i="62"/>
  <c r="AP80" i="62"/>
  <c r="AQ80" i="62"/>
  <c r="AQ81" i="62"/>
  <c r="AQ180" i="62"/>
  <c r="AW17" i="62"/>
  <c r="AX17" i="62"/>
  <c r="AO140" i="62"/>
  <c r="AP140" i="62"/>
  <c r="AQ140" i="62"/>
  <c r="AO141" i="62"/>
  <c r="AP141" i="62"/>
  <c r="AQ141" i="62"/>
  <c r="AO142" i="62"/>
  <c r="AP142" i="62"/>
  <c r="AQ142" i="62"/>
  <c r="AO143" i="62"/>
  <c r="AP143" i="62"/>
  <c r="AQ143" i="62"/>
  <c r="AO144" i="62"/>
  <c r="AP144" i="62"/>
  <c r="AQ144" i="62"/>
  <c r="AO146" i="62"/>
  <c r="AP146" i="62"/>
  <c r="AQ146" i="62"/>
  <c r="AO147" i="62"/>
  <c r="AP147" i="62"/>
  <c r="AQ147" i="62"/>
  <c r="AO148" i="62"/>
  <c r="AP148" i="62"/>
  <c r="AQ148" i="62"/>
  <c r="AO149" i="62"/>
  <c r="AP149" i="62"/>
  <c r="AQ149" i="62"/>
  <c r="AO150" i="62"/>
  <c r="AP150" i="62"/>
  <c r="AQ150" i="62"/>
  <c r="AO151" i="62"/>
  <c r="AP151" i="62"/>
  <c r="AQ151" i="62"/>
  <c r="AO152" i="62"/>
  <c r="AP152" i="62"/>
  <c r="AQ152" i="62"/>
  <c r="AO153" i="62"/>
  <c r="AP153" i="62"/>
  <c r="AQ153" i="62"/>
  <c r="AO154" i="62"/>
  <c r="AP154" i="62"/>
  <c r="AQ154" i="62"/>
  <c r="AO155" i="62"/>
  <c r="AP155" i="62"/>
  <c r="AQ155" i="62"/>
  <c r="AO156" i="62"/>
  <c r="AP156" i="62"/>
  <c r="AQ156" i="62"/>
  <c r="AO157" i="62"/>
  <c r="AP157" i="62"/>
  <c r="AQ157" i="62"/>
  <c r="AO158" i="62"/>
  <c r="AP158" i="62"/>
  <c r="AQ158" i="62"/>
  <c r="AO159" i="62"/>
  <c r="AP159" i="62"/>
  <c r="AQ159" i="62"/>
  <c r="AO160" i="62"/>
  <c r="AP160" i="62"/>
  <c r="AQ160" i="62"/>
  <c r="AO161" i="62"/>
  <c r="AP161" i="62"/>
  <c r="AQ161" i="62"/>
  <c r="AO162" i="62"/>
  <c r="AP162" i="62"/>
  <c r="AQ162" i="62"/>
  <c r="AO163" i="62"/>
  <c r="AP163" i="62"/>
  <c r="AQ163" i="62"/>
  <c r="AO164" i="62"/>
  <c r="AP164" i="62"/>
  <c r="AQ164" i="62"/>
  <c r="AO165" i="62"/>
  <c r="AP165" i="62"/>
  <c r="AQ165" i="62"/>
  <c r="AO166" i="62"/>
  <c r="AP166" i="62"/>
  <c r="AQ166" i="62"/>
  <c r="AO167" i="62"/>
  <c r="AP167" i="62"/>
  <c r="AQ167" i="62"/>
  <c r="AO168" i="62"/>
  <c r="AP168" i="62"/>
  <c r="AQ168" i="62"/>
  <c r="AO169" i="62"/>
  <c r="AP169" i="62"/>
  <c r="AQ169" i="62"/>
  <c r="AO170" i="62"/>
  <c r="AP170" i="62"/>
  <c r="AQ170" i="62"/>
  <c r="AO171" i="62"/>
  <c r="AP171" i="62"/>
  <c r="AQ171" i="62"/>
  <c r="AO172" i="62"/>
  <c r="AP172" i="62"/>
  <c r="AQ172" i="62"/>
  <c r="AJ92" i="62"/>
  <c r="AJ91" i="62"/>
  <c r="AJ90" i="62"/>
  <c r="AJ89" i="62"/>
  <c r="AJ39" i="62"/>
  <c r="AJ40" i="62"/>
  <c r="AJ41" i="62"/>
  <c r="AJ42" i="62"/>
  <c r="AJ43" i="62"/>
  <c r="AJ44" i="62"/>
  <c r="AJ45" i="62"/>
  <c r="AJ46" i="62"/>
  <c r="AJ47" i="62"/>
  <c r="AJ48" i="62"/>
  <c r="AJ49" i="62"/>
  <c r="AJ50" i="62"/>
  <c r="AJ51" i="62"/>
  <c r="AJ52" i="62"/>
  <c r="AJ53" i="62"/>
  <c r="AJ54" i="62"/>
  <c r="AJ55" i="62"/>
  <c r="AJ56" i="62"/>
  <c r="J56" i="62"/>
  <c r="AM56" i="62"/>
  <c r="AK56" i="62"/>
  <c r="AK34" i="62"/>
  <c r="AK58" i="62"/>
  <c r="AJ22" i="62"/>
  <c r="AJ10" i="62"/>
  <c r="AJ15" i="62"/>
  <c r="AJ20" i="62"/>
  <c r="AJ21" i="62"/>
  <c r="AJ23" i="62"/>
  <c r="AJ24" i="62"/>
  <c r="AJ25" i="62"/>
  <c r="AJ26" i="62"/>
  <c r="AJ27" i="62"/>
  <c r="AJ28" i="62"/>
  <c r="AJ29" i="62"/>
  <c r="AJ30" i="62"/>
  <c r="AJ31" i="62"/>
  <c r="AJ32" i="62"/>
  <c r="AJ33" i="62"/>
  <c r="AJ11" i="62"/>
  <c r="AJ12" i="62"/>
  <c r="AJ13" i="62"/>
  <c r="AJ14" i="62"/>
  <c r="AJ16" i="62"/>
  <c r="AJ17" i="62"/>
  <c r="AJ18" i="62"/>
  <c r="AJ19" i="62"/>
  <c r="AJ34" i="62"/>
  <c r="AI173" i="62"/>
  <c r="AI175" i="62"/>
  <c r="AH173" i="62"/>
  <c r="AG173" i="62"/>
  <c r="AF173" i="62"/>
  <c r="AE173" i="62"/>
  <c r="AD173" i="62"/>
  <c r="AC173" i="62"/>
  <c r="AB173" i="62"/>
  <c r="AA173" i="62"/>
  <c r="Z173" i="62"/>
  <c r="Y173" i="62"/>
  <c r="X173" i="62"/>
  <c r="W173" i="62"/>
  <c r="V173" i="62"/>
  <c r="U173" i="62"/>
  <c r="T173" i="62"/>
  <c r="S173" i="62"/>
  <c r="R173" i="62"/>
  <c r="Q173" i="62"/>
  <c r="P173" i="62"/>
  <c r="O173" i="62"/>
  <c r="N173" i="62"/>
  <c r="M173" i="62"/>
  <c r="L173" i="62"/>
  <c r="K173" i="62"/>
  <c r="J173" i="62"/>
  <c r="I173" i="62"/>
  <c r="H173" i="62"/>
  <c r="G173" i="62"/>
  <c r="F173" i="62"/>
  <c r="E173" i="62"/>
  <c r="AJ172" i="62"/>
  <c r="AJ140" i="62"/>
  <c r="AJ141" i="62"/>
  <c r="AJ142" i="62"/>
  <c r="AJ143" i="62"/>
  <c r="AJ144" i="62"/>
  <c r="AJ146" i="62"/>
  <c r="AJ147" i="62"/>
  <c r="AJ148" i="62"/>
  <c r="AJ149" i="62"/>
  <c r="AJ150" i="62"/>
  <c r="AJ151" i="62"/>
  <c r="AJ152" i="62"/>
  <c r="AJ153" i="62"/>
  <c r="AJ154" i="62"/>
  <c r="AJ155" i="62"/>
  <c r="AJ156" i="62"/>
  <c r="AJ157" i="62"/>
  <c r="AJ158" i="62"/>
  <c r="AJ159" i="62"/>
  <c r="AJ160" i="62"/>
  <c r="AJ161" i="62"/>
  <c r="AJ162" i="62"/>
  <c r="AJ163" i="62"/>
  <c r="AJ164" i="62"/>
  <c r="AJ165" i="62"/>
  <c r="AJ166" i="62"/>
  <c r="AJ167" i="62"/>
  <c r="AJ168" i="62"/>
  <c r="AJ169" i="62"/>
  <c r="AJ170" i="62"/>
  <c r="AJ171" i="62"/>
  <c r="AO173" i="62"/>
  <c r="AN173" i="62"/>
  <c r="AM173" i="62"/>
  <c r="AL173" i="62"/>
  <c r="AK173" i="62"/>
  <c r="AP173" i="62"/>
  <c r="AP132" i="62"/>
  <c r="AO132" i="62"/>
  <c r="AN132" i="62"/>
  <c r="AM132" i="62"/>
  <c r="AL132" i="62"/>
  <c r="AK132" i="62"/>
  <c r="AI132" i="62"/>
  <c r="AH132" i="62"/>
  <c r="AG132" i="62"/>
  <c r="AF132" i="62"/>
  <c r="AE132" i="62"/>
  <c r="AD132" i="62"/>
  <c r="AC132" i="62"/>
  <c r="AB132" i="62"/>
  <c r="AA132" i="62"/>
  <c r="Z132" i="62"/>
  <c r="Y132" i="62"/>
  <c r="X132" i="62"/>
  <c r="W132" i="62"/>
  <c r="V132" i="62"/>
  <c r="U132" i="62"/>
  <c r="T132" i="62"/>
  <c r="S132" i="62"/>
  <c r="R132" i="62"/>
  <c r="Q132" i="62"/>
  <c r="P132" i="62"/>
  <c r="O132" i="62"/>
  <c r="N132" i="62"/>
  <c r="M132" i="62"/>
  <c r="L132" i="62"/>
  <c r="K132" i="62"/>
  <c r="J132" i="62"/>
  <c r="I132" i="62"/>
  <c r="H132" i="62"/>
  <c r="G132" i="62"/>
  <c r="F132" i="62"/>
  <c r="E132" i="62"/>
  <c r="AJ99" i="62"/>
  <c r="AJ100" i="62"/>
  <c r="AJ101" i="62"/>
  <c r="AJ102" i="62"/>
  <c r="AJ103" i="62"/>
  <c r="AJ105" i="62"/>
  <c r="AJ106" i="62"/>
  <c r="AJ107" i="62"/>
  <c r="AJ108" i="62"/>
  <c r="AJ111" i="62"/>
  <c r="AJ112" i="62"/>
  <c r="AJ113" i="62"/>
  <c r="AJ114" i="62"/>
  <c r="AJ115" i="62"/>
  <c r="AJ116" i="62"/>
  <c r="AJ117" i="62"/>
  <c r="AJ118" i="62"/>
  <c r="AJ119" i="62"/>
  <c r="AJ120" i="62"/>
  <c r="AJ121" i="62"/>
  <c r="AJ122" i="62"/>
  <c r="AJ123" i="62"/>
  <c r="AJ124" i="62"/>
  <c r="AJ125" i="62"/>
  <c r="AJ126" i="62"/>
  <c r="AJ127" i="62"/>
  <c r="AJ128" i="62"/>
  <c r="AJ129" i="62"/>
  <c r="AJ130" i="62"/>
  <c r="AJ131" i="62"/>
  <c r="E94" i="62"/>
  <c r="E134" i="62"/>
  <c r="AJ93" i="62"/>
  <c r="AJ94" i="62"/>
  <c r="AJ188" i="62"/>
  <c r="AJ79" i="62"/>
  <c r="AJ80" i="62"/>
  <c r="AJ81" i="62"/>
  <c r="AJ187" i="62"/>
  <c r="AJ71" i="62"/>
  <c r="AJ73" i="62"/>
  <c r="AJ64" i="62"/>
  <c r="AJ65" i="62"/>
  <c r="AJ66" i="62"/>
  <c r="AJ67" i="62"/>
  <c r="AJ68" i="62"/>
  <c r="AJ69" i="62"/>
  <c r="AJ70" i="62"/>
  <c r="AJ72" i="62"/>
  <c r="AJ74" i="62"/>
  <c r="AJ186" i="62"/>
  <c r="AJ185" i="62"/>
  <c r="AJ184" i="62"/>
  <c r="AK81" i="62"/>
  <c r="AL81" i="62"/>
  <c r="AM81" i="62"/>
  <c r="AN81" i="62"/>
  <c r="AJ175" i="62"/>
  <c r="AG94" i="62"/>
  <c r="AG134" i="62"/>
  <c r="AF94" i="62"/>
  <c r="AH94" i="62"/>
  <c r="AI94" i="62"/>
  <c r="AG81" i="62"/>
  <c r="AH81" i="62"/>
  <c r="AI81" i="62"/>
  <c r="AG74" i="62"/>
  <c r="AH74" i="62"/>
  <c r="AI74" i="62"/>
  <c r="AG56" i="62"/>
  <c r="AH56" i="62"/>
  <c r="AH34" i="62"/>
  <c r="AH58" i="62"/>
  <c r="AI56" i="62"/>
  <c r="AH175" i="62"/>
  <c r="AG175" i="62"/>
  <c r="AG34" i="62"/>
  <c r="AG58" i="62"/>
  <c r="AI34" i="62"/>
  <c r="AN175" i="62"/>
  <c r="AM175" i="62"/>
  <c r="AL175" i="62"/>
  <c r="AK175" i="62"/>
  <c r="AF175" i="62"/>
  <c r="AE175" i="62"/>
  <c r="AD175" i="62"/>
  <c r="AC175" i="62"/>
  <c r="AB175" i="62"/>
  <c r="AA175" i="62"/>
  <c r="Z175" i="62"/>
  <c r="Y175" i="62"/>
  <c r="X175" i="62"/>
  <c r="W175" i="62"/>
  <c r="V175" i="62"/>
  <c r="U175" i="62"/>
  <c r="T175" i="62"/>
  <c r="S175" i="62"/>
  <c r="R175" i="62"/>
  <c r="Q175" i="62"/>
  <c r="P175" i="62"/>
  <c r="O175" i="62"/>
  <c r="N175" i="62"/>
  <c r="M175" i="62"/>
  <c r="L175" i="62"/>
  <c r="K175" i="62"/>
  <c r="J175" i="62"/>
  <c r="I175" i="62"/>
  <c r="H175" i="62"/>
  <c r="G175" i="62"/>
  <c r="F175" i="62"/>
  <c r="E175" i="62"/>
  <c r="AN134" i="62"/>
  <c r="AM134" i="62"/>
  <c r="AL134" i="62"/>
  <c r="AK134" i="62"/>
  <c r="AN94" i="62"/>
  <c r="AM94" i="62"/>
  <c r="AL94" i="62"/>
  <c r="AK94" i="62"/>
  <c r="AE94" i="62"/>
  <c r="AD94" i="62"/>
  <c r="AC94" i="62"/>
  <c r="AB94" i="62"/>
  <c r="AA94" i="62"/>
  <c r="Z94" i="62"/>
  <c r="Y94" i="62"/>
  <c r="X94" i="62"/>
  <c r="W94" i="62"/>
  <c r="V94" i="62"/>
  <c r="U94" i="62"/>
  <c r="T94" i="62"/>
  <c r="S94" i="62"/>
  <c r="R94" i="62"/>
  <c r="Q94" i="62"/>
  <c r="P94" i="62"/>
  <c r="O94" i="62"/>
  <c r="N94" i="62"/>
  <c r="M94" i="62"/>
  <c r="L94" i="62"/>
  <c r="K94" i="62"/>
  <c r="J94" i="62"/>
  <c r="I94" i="62"/>
  <c r="H94" i="62"/>
  <c r="G94" i="62"/>
  <c r="F94" i="62"/>
  <c r="B90" i="62"/>
  <c r="B91" i="62"/>
  <c r="B92" i="62"/>
  <c r="B93" i="62"/>
  <c r="AP94" i="62"/>
  <c r="AF81" i="62"/>
  <c r="AE81" i="62"/>
  <c r="AD81" i="62"/>
  <c r="AC81" i="62"/>
  <c r="AB81" i="62"/>
  <c r="AA81" i="62"/>
  <c r="Z81" i="62"/>
  <c r="Y81" i="62"/>
  <c r="X81" i="62"/>
  <c r="W81" i="62"/>
  <c r="V81" i="62"/>
  <c r="U81" i="62"/>
  <c r="T81" i="62"/>
  <c r="S81" i="62"/>
  <c r="R81" i="62"/>
  <c r="Q81" i="62"/>
  <c r="P81" i="62"/>
  <c r="O81" i="62"/>
  <c r="N81" i="62"/>
  <c r="M81" i="62"/>
  <c r="L81" i="62"/>
  <c r="K81" i="62"/>
  <c r="J81" i="62"/>
  <c r="I81" i="62"/>
  <c r="H81" i="62"/>
  <c r="G81" i="62"/>
  <c r="F81" i="62"/>
  <c r="E81" i="62"/>
  <c r="AN74" i="62"/>
  <c r="AN83" i="62"/>
  <c r="AM74" i="62"/>
  <c r="AM83" i="62"/>
  <c r="AL74" i="62"/>
  <c r="AL83" i="62"/>
  <c r="AK74" i="62"/>
  <c r="AK83" i="62"/>
  <c r="AF74" i="62"/>
  <c r="AF83" i="62"/>
  <c r="AE74" i="62"/>
  <c r="AE83" i="62"/>
  <c r="AD74" i="62"/>
  <c r="AD83" i="62"/>
  <c r="AC74" i="62"/>
  <c r="AC83" i="62"/>
  <c r="AB74" i="62"/>
  <c r="AB83" i="62"/>
  <c r="AA74" i="62"/>
  <c r="AA83" i="62"/>
  <c r="Z74" i="62"/>
  <c r="Z83" i="62"/>
  <c r="Y74" i="62"/>
  <c r="Y83" i="62"/>
  <c r="X74" i="62"/>
  <c r="X83" i="62"/>
  <c r="W74" i="62"/>
  <c r="W83" i="62"/>
  <c r="V74" i="62"/>
  <c r="V83" i="62"/>
  <c r="U74" i="62"/>
  <c r="U83" i="62"/>
  <c r="T74" i="62"/>
  <c r="T83" i="62"/>
  <c r="S74" i="62"/>
  <c r="S83" i="62"/>
  <c r="R74" i="62"/>
  <c r="R83" i="62"/>
  <c r="Q74" i="62"/>
  <c r="Q83" i="62"/>
  <c r="P74" i="62"/>
  <c r="P83" i="62"/>
  <c r="O74" i="62"/>
  <c r="O83" i="62"/>
  <c r="N74" i="62"/>
  <c r="N83" i="62"/>
  <c r="M74" i="62"/>
  <c r="M83" i="62"/>
  <c r="L74" i="62"/>
  <c r="L83" i="62"/>
  <c r="K74" i="62"/>
  <c r="K83" i="62"/>
  <c r="J74" i="62"/>
  <c r="J83" i="62"/>
  <c r="I74" i="62"/>
  <c r="I83" i="62"/>
  <c r="H74" i="62"/>
  <c r="H83" i="62"/>
  <c r="G74" i="62"/>
  <c r="G83" i="62"/>
  <c r="F74" i="62"/>
  <c r="F83" i="62"/>
  <c r="E74" i="62"/>
  <c r="E83" i="62"/>
  <c r="B69" i="62"/>
  <c r="B70" i="62"/>
  <c r="B71" i="62"/>
  <c r="B72" i="62"/>
  <c r="B73" i="62"/>
  <c r="B65" i="62"/>
  <c r="AN56" i="62"/>
  <c r="AL56" i="62"/>
  <c r="AD56" i="62"/>
  <c r="AC56" i="62"/>
  <c r="W56" i="62"/>
  <c r="V56" i="62"/>
  <c r="P56" i="62"/>
  <c r="O56" i="62"/>
  <c r="I56" i="62"/>
  <c r="H56" i="62"/>
  <c r="F56" i="62"/>
  <c r="AB56" i="62"/>
  <c r="Z56" i="62"/>
  <c r="U56" i="62"/>
  <c r="N56" i="62"/>
  <c r="AF56" i="62"/>
  <c r="AE56" i="62"/>
  <c r="AA56" i="62"/>
  <c r="Y56" i="62"/>
  <c r="X56" i="62"/>
  <c r="T56" i="62"/>
  <c r="S56" i="62"/>
  <c r="R56" i="62"/>
  <c r="Q56" i="62"/>
  <c r="M56" i="62"/>
  <c r="L56" i="62"/>
  <c r="K56" i="62"/>
  <c r="G56" i="62"/>
  <c r="E56" i="62"/>
  <c r="AO56" i="62"/>
  <c r="AN34" i="62"/>
  <c r="AM34" i="62"/>
  <c r="AL34" i="62"/>
  <c r="AF34" i="62"/>
  <c r="AF58" i="62"/>
  <c r="AE34" i="62"/>
  <c r="AD34" i="62"/>
  <c r="AC34" i="62"/>
  <c r="AC58" i="62"/>
  <c r="AB34" i="62"/>
  <c r="AA34" i="62"/>
  <c r="AA58" i="62"/>
  <c r="Z34" i="62"/>
  <c r="Y34" i="62"/>
  <c r="X34" i="62"/>
  <c r="X58" i="62"/>
  <c r="W34" i="62"/>
  <c r="V34" i="62"/>
  <c r="U34" i="62"/>
  <c r="U58" i="62"/>
  <c r="T34" i="62"/>
  <c r="T58" i="62"/>
  <c r="S34" i="62"/>
  <c r="R34" i="62"/>
  <c r="Q34" i="62"/>
  <c r="P34" i="62"/>
  <c r="P58" i="62"/>
  <c r="O34" i="62"/>
  <c r="O58" i="62"/>
  <c r="N34" i="62"/>
  <c r="M34" i="62"/>
  <c r="L34" i="62"/>
  <c r="K34" i="62"/>
  <c r="J34" i="62"/>
  <c r="I34" i="62"/>
  <c r="H34" i="62"/>
  <c r="H58" i="62"/>
  <c r="G34" i="62"/>
  <c r="G58" i="62"/>
  <c r="F34" i="62"/>
  <c r="E34" i="62"/>
  <c r="E58" i="62"/>
  <c r="B12" i="62"/>
  <c r="B13" i="62"/>
  <c r="B14" i="62"/>
  <c r="B15" i="62"/>
  <c r="B16" i="62"/>
  <c r="B17" i="62"/>
  <c r="B18" i="62"/>
  <c r="B19" i="62"/>
  <c r="B20" i="62"/>
  <c r="B21" i="62"/>
  <c r="B22" i="62"/>
  <c r="B23" i="62"/>
  <c r="B24" i="62"/>
  <c r="B25" i="62"/>
  <c r="B26" i="62"/>
  <c r="B27" i="62"/>
  <c r="B28" i="62"/>
  <c r="B29" i="62"/>
  <c r="B30" i="62"/>
  <c r="B31" i="62"/>
  <c r="AO175" i="62"/>
  <c r="AO34" i="62"/>
  <c r="AO74" i="62"/>
  <c r="AP34" i="62"/>
  <c r="AP56" i="62"/>
  <c r="AP58" i="62"/>
  <c r="AP74" i="62"/>
  <c r="I134" i="62"/>
  <c r="M134" i="62"/>
  <c r="Q134" i="62"/>
  <c r="U134" i="62"/>
  <c r="Y134" i="62"/>
  <c r="AC134" i="62"/>
  <c r="AP134" i="62"/>
  <c r="G134" i="62"/>
  <c r="K134" i="62"/>
  <c r="O134" i="62"/>
  <c r="S134" i="62"/>
  <c r="W134" i="62"/>
  <c r="AA134" i="62"/>
  <c r="AE134" i="62"/>
  <c r="AO81" i="62"/>
  <c r="AO83" i="62"/>
  <c r="AP81" i="62"/>
  <c r="AP83" i="62"/>
  <c r="AI134" i="62"/>
  <c r="AH134" i="62"/>
  <c r="AI83" i="62"/>
  <c r="AH83" i="62"/>
  <c r="AG83" i="62"/>
  <c r="Y58" i="62"/>
  <c r="AI58" i="62"/>
  <c r="K58" i="62"/>
  <c r="S58" i="62"/>
  <c r="W58" i="62"/>
  <c r="L58" i="62"/>
  <c r="AB58" i="62"/>
  <c r="AN192" i="62"/>
  <c r="J58" i="62"/>
  <c r="N58" i="62"/>
  <c r="Z58" i="62"/>
  <c r="AD58" i="62"/>
  <c r="I58" i="62"/>
  <c r="F134" i="62"/>
  <c r="J134" i="62"/>
  <c r="N134" i="62"/>
  <c r="R134" i="62"/>
  <c r="V134" i="62"/>
  <c r="Z134" i="62"/>
  <c r="AD134" i="62"/>
  <c r="R58" i="62"/>
  <c r="V58" i="62"/>
  <c r="AN58" i="62"/>
  <c r="F58" i="62"/>
  <c r="AL58" i="62"/>
  <c r="AM58" i="62"/>
  <c r="H134" i="62"/>
  <c r="L134" i="62"/>
  <c r="P134" i="62"/>
  <c r="T134" i="62"/>
  <c r="X134" i="62"/>
  <c r="AB134" i="62"/>
  <c r="AF134" i="62"/>
  <c r="M58" i="62"/>
  <c r="Q58" i="62"/>
  <c r="AJ83" i="62"/>
  <c r="AQ58" i="62"/>
  <c r="AJ134" i="62"/>
  <c r="AE58" i="62"/>
  <c r="AO58" i="62"/>
  <c r="AK192" i="62"/>
  <c r="AP175" i="62"/>
  <c r="AL192" i="62"/>
  <c r="AO94" i="62"/>
  <c r="AM192" i="62"/>
  <c r="Q7" i="47"/>
  <c r="AD7" i="47"/>
  <c r="W7" i="47"/>
  <c r="U7" i="47"/>
  <c r="L7" i="61"/>
  <c r="N7" i="61"/>
  <c r="L9" i="61"/>
  <c r="L8" i="61"/>
  <c r="L20" i="61"/>
  <c r="L19" i="61"/>
  <c r="L18" i="61"/>
  <c r="L17" i="61"/>
  <c r="L16" i="61"/>
  <c r="L15" i="61"/>
  <c r="L14" i="61"/>
  <c r="L13" i="61"/>
  <c r="L12" i="61"/>
  <c r="L11" i="61"/>
  <c r="L10" i="61"/>
  <c r="M11" i="61"/>
  <c r="F20" i="61"/>
  <c r="F19" i="61"/>
  <c r="F18" i="61"/>
  <c r="F17" i="61"/>
  <c r="F16" i="61"/>
  <c r="F15" i="61"/>
  <c r="F14" i="61"/>
  <c r="F13" i="61"/>
  <c r="F12" i="61"/>
  <c r="F11" i="61"/>
  <c r="F10" i="61"/>
  <c r="F9" i="61"/>
  <c r="F8" i="61"/>
  <c r="F7" i="61"/>
  <c r="L41" i="61"/>
  <c r="L40" i="61"/>
  <c r="L39" i="61"/>
  <c r="L38" i="61"/>
  <c r="L37" i="61"/>
  <c r="L36" i="61"/>
  <c r="L35" i="61"/>
  <c r="L34" i="61"/>
  <c r="L33" i="61"/>
  <c r="L32" i="61"/>
  <c r="L31" i="61"/>
  <c r="L30" i="61"/>
  <c r="L29" i="61"/>
  <c r="L28" i="61"/>
  <c r="AQ197" i="62"/>
  <c r="AJ58" i="62"/>
  <c r="AQ175" i="62"/>
  <c r="AO134" i="62"/>
  <c r="AQ83" i="62"/>
  <c r="AP192" i="62"/>
  <c r="AO192" i="62"/>
  <c r="M7" i="61"/>
  <c r="N8" i="61"/>
  <c r="N9" i="61"/>
  <c r="N10" i="61"/>
  <c r="N11" i="61"/>
  <c r="N12" i="61"/>
  <c r="N13" i="61"/>
  <c r="N14" i="61"/>
  <c r="N15" i="61"/>
  <c r="N16" i="61"/>
  <c r="N17" i="61"/>
  <c r="N18" i="61"/>
  <c r="N19" i="61"/>
  <c r="N20" i="61"/>
  <c r="M9" i="61"/>
  <c r="M10" i="61"/>
  <c r="M8" i="61"/>
  <c r="M12" i="61"/>
  <c r="M13" i="61"/>
  <c r="M14" i="61"/>
  <c r="M15" i="61"/>
  <c r="M16" i="61"/>
  <c r="M17" i="61"/>
  <c r="M18" i="61"/>
  <c r="M19" i="61"/>
  <c r="M20" i="61"/>
  <c r="M28" i="61"/>
  <c r="M32" i="61"/>
  <c r="M33" i="61"/>
  <c r="M34" i="61"/>
  <c r="M35" i="61"/>
  <c r="M36" i="61"/>
  <c r="M37" i="61"/>
  <c r="M38" i="61"/>
  <c r="M39" i="61"/>
  <c r="M40" i="61"/>
  <c r="M41" i="61"/>
  <c r="N28" i="61"/>
  <c r="U7" i="61"/>
  <c r="U8" i="61"/>
  <c r="W7" i="61"/>
  <c r="F29" i="61"/>
  <c r="W8" i="61"/>
  <c r="W9" i="61"/>
  <c r="W10" i="61"/>
  <c r="S10" i="61"/>
  <c r="F33" i="61"/>
  <c r="F34" i="61"/>
  <c r="F37" i="61"/>
  <c r="F38" i="61"/>
  <c r="F41" i="61"/>
  <c r="AQ134" i="62"/>
  <c r="AQ192" i="62"/>
  <c r="AQ196" i="62"/>
  <c r="M30" i="61"/>
  <c r="M31" i="61"/>
  <c r="M29" i="61"/>
  <c r="N29" i="61"/>
  <c r="N30" i="61"/>
  <c r="N31" i="61"/>
  <c r="N32" i="61"/>
  <c r="N33" i="61"/>
  <c r="F40" i="61"/>
  <c r="F30" i="61"/>
  <c r="Q19" i="61"/>
  <c r="F39" i="61"/>
  <c r="F36" i="61"/>
  <c r="S7" i="61"/>
  <c r="F35" i="61"/>
  <c r="F32" i="61"/>
  <c r="F31" i="61"/>
  <c r="F28" i="61"/>
  <c r="Q13" i="61"/>
  <c r="Q18" i="61"/>
  <c r="Q16" i="61"/>
  <c r="Q12" i="61"/>
  <c r="Q9" i="61"/>
  <c r="S9" i="61"/>
  <c r="V7" i="61"/>
  <c r="Q20" i="61"/>
  <c r="Q11" i="61"/>
  <c r="Q15" i="61"/>
  <c r="Q14" i="61"/>
  <c r="U9" i="61"/>
  <c r="S8" i="61"/>
  <c r="Q17" i="61"/>
  <c r="Q10" i="61"/>
  <c r="Q8" i="61"/>
  <c r="O18" i="47"/>
  <c r="O17" i="47"/>
  <c r="O16" i="47"/>
  <c r="O15" i="47"/>
  <c r="O14" i="47"/>
  <c r="O13" i="47"/>
  <c r="O12" i="47"/>
  <c r="O11" i="47"/>
  <c r="O10" i="47"/>
  <c r="O7" i="47"/>
  <c r="G18" i="47"/>
  <c r="G17" i="47"/>
  <c r="G16" i="47"/>
  <c r="G15" i="47"/>
  <c r="G14" i="47"/>
  <c r="G13" i="47"/>
  <c r="G12" i="47"/>
  <c r="G11" i="47"/>
  <c r="G10" i="47"/>
  <c r="G9" i="47"/>
  <c r="G7" i="47"/>
  <c r="AQ196" i="58"/>
  <c r="AN194" i="59"/>
  <c r="AN189" i="59"/>
  <c r="AN188" i="59"/>
  <c r="X8" i="61"/>
  <c r="Q7" i="61"/>
  <c r="N34" i="61"/>
  <c r="U10" i="61"/>
  <c r="V9" i="61"/>
  <c r="X7" i="61"/>
  <c r="N27" i="47"/>
  <c r="M7" i="47"/>
  <c r="L7" i="47"/>
  <c r="J7" i="47"/>
  <c r="M27" i="47"/>
  <c r="L27" i="47"/>
  <c r="K27" i="47"/>
  <c r="J27" i="47"/>
  <c r="F27" i="47"/>
  <c r="E27" i="47"/>
  <c r="D27" i="47"/>
  <c r="C27" i="47"/>
  <c r="C28" i="47"/>
  <c r="B27" i="47"/>
  <c r="G27" i="47"/>
  <c r="E7" i="47"/>
  <c r="D7" i="47"/>
  <c r="B7" i="47"/>
  <c r="AQ197" i="58"/>
  <c r="AQ192" i="58"/>
  <c r="AQ191" i="58"/>
  <c r="AQ190" i="58"/>
  <c r="AQ189" i="58"/>
  <c r="X9" i="61"/>
  <c r="V8" i="61"/>
  <c r="N35" i="61"/>
  <c r="X10" i="61"/>
  <c r="V10" i="61"/>
  <c r="X11" i="61"/>
  <c r="V11" i="61"/>
  <c r="O27" i="47"/>
  <c r="Q27" i="47"/>
  <c r="AQ193" i="58"/>
  <c r="AN195" i="59"/>
  <c r="N36" i="61"/>
  <c r="V12" i="61"/>
  <c r="X12" i="61"/>
  <c r="P27" i="47"/>
  <c r="P7" i="47"/>
  <c r="AN191" i="59"/>
  <c r="N37" i="61"/>
  <c r="X13" i="61"/>
  <c r="V13" i="61"/>
  <c r="AG163" i="59"/>
  <c r="AG162" i="59"/>
  <c r="AG161" i="59"/>
  <c r="AG160" i="59"/>
  <c r="AG159" i="59"/>
  <c r="AG158" i="59"/>
  <c r="AG157" i="59"/>
  <c r="AG156" i="59"/>
  <c r="AG155" i="59"/>
  <c r="AG154" i="59"/>
  <c r="AG153" i="59"/>
  <c r="AG152" i="59"/>
  <c r="AG151" i="59"/>
  <c r="AG150" i="59"/>
  <c r="AG149" i="59"/>
  <c r="AG148" i="59"/>
  <c r="AG147" i="59"/>
  <c r="AG146" i="59"/>
  <c r="AG145" i="59"/>
  <c r="AG144" i="59"/>
  <c r="AG143" i="59"/>
  <c r="AG142" i="59"/>
  <c r="AG141" i="59"/>
  <c r="AG140" i="59"/>
  <c r="AG139" i="59"/>
  <c r="AG138" i="59"/>
  <c r="AG137" i="59"/>
  <c r="AG136" i="59"/>
  <c r="AG135" i="59"/>
  <c r="AG126" i="59"/>
  <c r="AG125" i="59"/>
  <c r="AG124" i="59"/>
  <c r="AG123" i="59"/>
  <c r="AG122" i="59"/>
  <c r="AG121" i="59"/>
  <c r="AG120" i="59"/>
  <c r="AG119" i="59"/>
  <c r="AG118" i="59"/>
  <c r="AG117" i="59"/>
  <c r="AG116" i="59"/>
  <c r="AG115" i="59"/>
  <c r="AG114" i="59"/>
  <c r="AG113" i="59"/>
  <c r="AG112" i="59"/>
  <c r="AG111" i="59"/>
  <c r="AG110" i="59"/>
  <c r="AG109" i="59"/>
  <c r="AG108" i="59"/>
  <c r="AG107" i="59"/>
  <c r="AG106" i="59"/>
  <c r="AG105" i="59"/>
  <c r="AG104" i="59"/>
  <c r="AG103" i="59"/>
  <c r="AG102" i="59"/>
  <c r="AG101" i="59"/>
  <c r="AG100" i="59"/>
  <c r="AG94" i="59"/>
  <c r="AG93" i="59"/>
  <c r="AG92" i="59"/>
  <c r="AG91" i="59"/>
  <c r="AG90" i="59"/>
  <c r="AG81" i="59"/>
  <c r="AG80" i="59"/>
  <c r="AG79" i="59"/>
  <c r="AG78" i="59"/>
  <c r="AG72" i="59"/>
  <c r="AG71" i="59"/>
  <c r="AG70" i="59"/>
  <c r="AG69" i="59"/>
  <c r="AG68" i="59"/>
  <c r="AG67" i="59"/>
  <c r="AG66" i="59"/>
  <c r="AG65" i="59"/>
  <c r="AG64" i="59"/>
  <c r="AG63" i="59"/>
  <c r="AG54" i="59"/>
  <c r="AG53" i="59"/>
  <c r="AG52" i="59"/>
  <c r="AG51" i="59"/>
  <c r="AG50" i="59"/>
  <c r="AG49" i="59"/>
  <c r="AG48" i="59"/>
  <c r="AG47" i="59"/>
  <c r="AG46" i="59"/>
  <c r="AG45" i="59"/>
  <c r="AG41" i="59"/>
  <c r="AG40" i="59"/>
  <c r="AG39" i="59"/>
  <c r="AG33" i="59"/>
  <c r="AG32" i="59"/>
  <c r="AG31" i="59"/>
  <c r="AG30" i="59"/>
  <c r="AG29" i="59"/>
  <c r="AG28" i="59"/>
  <c r="AG27" i="59"/>
  <c r="AG26" i="59"/>
  <c r="AG25" i="59"/>
  <c r="AG24" i="59"/>
  <c r="AG23" i="59"/>
  <c r="AG22" i="59"/>
  <c r="AG21" i="59"/>
  <c r="AG20" i="59"/>
  <c r="AG19" i="59"/>
  <c r="AG18" i="59"/>
  <c r="AG17" i="59"/>
  <c r="AG16" i="59"/>
  <c r="AG15" i="59"/>
  <c r="AG14" i="59"/>
  <c r="AG13" i="59"/>
  <c r="AG12" i="59"/>
  <c r="AG11" i="59"/>
  <c r="AG10" i="59"/>
  <c r="AE8" i="47"/>
  <c r="AE9" i="47"/>
  <c r="AE10" i="47"/>
  <c r="AE11" i="47"/>
  <c r="AE12" i="47"/>
  <c r="AE13" i="47"/>
  <c r="AE14" i="47"/>
  <c r="AE15" i="47"/>
  <c r="AE16" i="47"/>
  <c r="AE17" i="47"/>
  <c r="AE18" i="47"/>
  <c r="N38" i="61"/>
  <c r="X14" i="61"/>
  <c r="V14" i="61"/>
  <c r="AF44" i="59"/>
  <c r="AE44" i="59"/>
  <c r="AB44" i="59"/>
  <c r="AA44" i="59"/>
  <c r="Z44" i="59"/>
  <c r="Y44" i="59"/>
  <c r="X44" i="59"/>
  <c r="U44" i="59"/>
  <c r="T44" i="59"/>
  <c r="S44" i="59"/>
  <c r="R44" i="59"/>
  <c r="Q44" i="59"/>
  <c r="N44" i="59"/>
  <c r="M44" i="59"/>
  <c r="L44" i="59"/>
  <c r="K44" i="59"/>
  <c r="J44" i="59"/>
  <c r="G44" i="59"/>
  <c r="F44" i="59"/>
  <c r="E44" i="59"/>
  <c r="AB43" i="59"/>
  <c r="AA43" i="59"/>
  <c r="Z43" i="59"/>
  <c r="Y43" i="59"/>
  <c r="X43" i="59"/>
  <c r="U43" i="59"/>
  <c r="T43" i="59"/>
  <c r="S43" i="59"/>
  <c r="R43" i="59"/>
  <c r="Q43" i="59"/>
  <c r="N43" i="59"/>
  <c r="M43" i="59"/>
  <c r="L43" i="59"/>
  <c r="K43" i="59"/>
  <c r="J43" i="59"/>
  <c r="G43" i="59"/>
  <c r="F43" i="59"/>
  <c r="E43" i="59"/>
  <c r="AF42" i="59"/>
  <c r="AE42" i="59"/>
  <c r="AA42" i="59"/>
  <c r="Z42" i="59"/>
  <c r="Y42" i="59"/>
  <c r="X42" i="59"/>
  <c r="T42" i="59"/>
  <c r="S42" i="59"/>
  <c r="R42" i="59"/>
  <c r="Q42" i="59"/>
  <c r="M42" i="59"/>
  <c r="L42" i="59"/>
  <c r="K42" i="59"/>
  <c r="J42" i="59"/>
  <c r="G42" i="59"/>
  <c r="F42" i="59"/>
  <c r="E42" i="59"/>
  <c r="N39" i="61"/>
  <c r="X15" i="61"/>
  <c r="V15" i="61"/>
  <c r="AG44" i="59"/>
  <c r="AG42" i="59"/>
  <c r="AG43" i="59"/>
  <c r="G31" i="47"/>
  <c r="G30" i="47"/>
  <c r="O38" i="47"/>
  <c r="O37" i="47"/>
  <c r="O36" i="47"/>
  <c r="O35" i="47"/>
  <c r="O34" i="47"/>
  <c r="O33" i="47"/>
  <c r="O32" i="47"/>
  <c r="O31" i="47"/>
  <c r="O30" i="47"/>
  <c r="AC7" i="47"/>
  <c r="AC8" i="47"/>
  <c r="AC9" i="47"/>
  <c r="AC10" i="47"/>
  <c r="AC11" i="47"/>
  <c r="AC12" i="47"/>
  <c r="AC13" i="47"/>
  <c r="AC14" i="47"/>
  <c r="AC15" i="47"/>
  <c r="AC16" i="47"/>
  <c r="AC17" i="47"/>
  <c r="AC18" i="47"/>
  <c r="G38" i="47"/>
  <c r="G37" i="47"/>
  <c r="G36" i="47"/>
  <c r="G35" i="47"/>
  <c r="G34" i="47"/>
  <c r="G33" i="47"/>
  <c r="G32" i="47"/>
  <c r="N127" i="59"/>
  <c r="AG34" i="59"/>
  <c r="AG95" i="59"/>
  <c r="AG179" i="59"/>
  <c r="AL10" i="59"/>
  <c r="AM10" i="59"/>
  <c r="AL11" i="59"/>
  <c r="AM11" i="59"/>
  <c r="AL12" i="59"/>
  <c r="AM12" i="59"/>
  <c r="AL13" i="59"/>
  <c r="AM13" i="59"/>
  <c r="AL14" i="59"/>
  <c r="AM14" i="59"/>
  <c r="AL15" i="59"/>
  <c r="AM15" i="59"/>
  <c r="AL16" i="59"/>
  <c r="AM16" i="59"/>
  <c r="AL17" i="59"/>
  <c r="AM17" i="59"/>
  <c r="AL18" i="59"/>
  <c r="AM18" i="59"/>
  <c r="AL19" i="59"/>
  <c r="AM19" i="59"/>
  <c r="AL20" i="59"/>
  <c r="AM20" i="59"/>
  <c r="AL21" i="59"/>
  <c r="AM21" i="59"/>
  <c r="AL22" i="59"/>
  <c r="AM22" i="59"/>
  <c r="AN22" i="59"/>
  <c r="AL23" i="59"/>
  <c r="AN23" i="59"/>
  <c r="AM23" i="59"/>
  <c r="AL24" i="59"/>
  <c r="AM24" i="59"/>
  <c r="AL25" i="59"/>
  <c r="AM25" i="59"/>
  <c r="AL26" i="59"/>
  <c r="AM26" i="59"/>
  <c r="AL27" i="59"/>
  <c r="AM27" i="59"/>
  <c r="AL28" i="59"/>
  <c r="AM28" i="59"/>
  <c r="AL29" i="59"/>
  <c r="AM29" i="59"/>
  <c r="AL30" i="59"/>
  <c r="AM30" i="59"/>
  <c r="AL31" i="59"/>
  <c r="AM31" i="59"/>
  <c r="AL32" i="59"/>
  <c r="AM32" i="59"/>
  <c r="AL33" i="59"/>
  <c r="AM33" i="59"/>
  <c r="AK164" i="59"/>
  <c r="AK166" i="59"/>
  <c r="AJ164" i="59"/>
  <c r="AJ166" i="59"/>
  <c r="AI164" i="59"/>
  <c r="AI166" i="59"/>
  <c r="AH164" i="59"/>
  <c r="AH166" i="59"/>
  <c r="AF164" i="59"/>
  <c r="AF166" i="59"/>
  <c r="AE164" i="59"/>
  <c r="AE166" i="59"/>
  <c r="AD164" i="59"/>
  <c r="AD166" i="59"/>
  <c r="AC164" i="59"/>
  <c r="AC166" i="59"/>
  <c r="AB164" i="59"/>
  <c r="AB166" i="59"/>
  <c r="AA164" i="59"/>
  <c r="AA166" i="59"/>
  <c r="Z164" i="59"/>
  <c r="Z166" i="59"/>
  <c r="Y164" i="59"/>
  <c r="Y166" i="59"/>
  <c r="X164" i="59"/>
  <c r="X166" i="59"/>
  <c r="W164" i="59"/>
  <c r="W166" i="59"/>
  <c r="V164" i="59"/>
  <c r="V166" i="59"/>
  <c r="U164" i="59"/>
  <c r="U166" i="59"/>
  <c r="T164" i="59"/>
  <c r="T166" i="59"/>
  <c r="S164" i="59"/>
  <c r="S166" i="59"/>
  <c r="R164" i="59"/>
  <c r="R166" i="59"/>
  <c r="Q164" i="59"/>
  <c r="Q166" i="59"/>
  <c r="P164" i="59"/>
  <c r="P166" i="59"/>
  <c r="O164" i="59"/>
  <c r="O166" i="59"/>
  <c r="N164" i="59"/>
  <c r="N166" i="59"/>
  <c r="M164" i="59"/>
  <c r="M166" i="59"/>
  <c r="L164" i="59"/>
  <c r="L166" i="59"/>
  <c r="K164" i="59"/>
  <c r="K166" i="59"/>
  <c r="J164" i="59"/>
  <c r="J166" i="59"/>
  <c r="I164" i="59"/>
  <c r="I166" i="59"/>
  <c r="H164" i="59"/>
  <c r="H166" i="59"/>
  <c r="G164" i="59"/>
  <c r="G166" i="59"/>
  <c r="F164" i="59"/>
  <c r="F166" i="59"/>
  <c r="E164" i="59"/>
  <c r="E166" i="59"/>
  <c r="AM163" i="59"/>
  <c r="AL163" i="59"/>
  <c r="AM162" i="59"/>
  <c r="AN162" i="59"/>
  <c r="AL162" i="59"/>
  <c r="AM161" i="59"/>
  <c r="AL161" i="59"/>
  <c r="AM160" i="59"/>
  <c r="AL160" i="59"/>
  <c r="AM159" i="59"/>
  <c r="AL159" i="59"/>
  <c r="AM158" i="59"/>
  <c r="AN158" i="59"/>
  <c r="AL158" i="59"/>
  <c r="AM157" i="59"/>
  <c r="AL157" i="59"/>
  <c r="AM156" i="59"/>
  <c r="AN156" i="59"/>
  <c r="AL156" i="59"/>
  <c r="AM155" i="59"/>
  <c r="AL155" i="59"/>
  <c r="AM154" i="59"/>
  <c r="AN154" i="59"/>
  <c r="AL154" i="59"/>
  <c r="AM153" i="59"/>
  <c r="AL153" i="59"/>
  <c r="AM152" i="59"/>
  <c r="AN152" i="59"/>
  <c r="AL152" i="59"/>
  <c r="AM151" i="59"/>
  <c r="AL151" i="59"/>
  <c r="AM150" i="59"/>
  <c r="AL150" i="59"/>
  <c r="AM149" i="59"/>
  <c r="AL149" i="59"/>
  <c r="AN149" i="59"/>
  <c r="AM148" i="59"/>
  <c r="AL148" i="59"/>
  <c r="AM147" i="59"/>
  <c r="AL147" i="59"/>
  <c r="AM146" i="59"/>
  <c r="AL146" i="59"/>
  <c r="AM145" i="59"/>
  <c r="AL145" i="59"/>
  <c r="AN145" i="59"/>
  <c r="AM144" i="59"/>
  <c r="AN144" i="59"/>
  <c r="AL144" i="59"/>
  <c r="AM143" i="59"/>
  <c r="AL143" i="59"/>
  <c r="AM142" i="59"/>
  <c r="AL142" i="59"/>
  <c r="AM141" i="59"/>
  <c r="AL141" i="59"/>
  <c r="AN141" i="59"/>
  <c r="AM140" i="59"/>
  <c r="AL140" i="59"/>
  <c r="AM139" i="59"/>
  <c r="AL139" i="59"/>
  <c r="AM138" i="59"/>
  <c r="AL138" i="59"/>
  <c r="AM137" i="59"/>
  <c r="AL137" i="59"/>
  <c r="AN137" i="59"/>
  <c r="AM136" i="59"/>
  <c r="AL136" i="59"/>
  <c r="AM135" i="59"/>
  <c r="AL135" i="59"/>
  <c r="AN135" i="59"/>
  <c r="AK127" i="59"/>
  <c r="AK129" i="59"/>
  <c r="AJ127" i="59"/>
  <c r="AJ129" i="59"/>
  <c r="AI127" i="59"/>
  <c r="AI129" i="59"/>
  <c r="AH127" i="59"/>
  <c r="AH129" i="59"/>
  <c r="AF127" i="59"/>
  <c r="AE127" i="59"/>
  <c r="AD127" i="59"/>
  <c r="AC127" i="59"/>
  <c r="AB127" i="59"/>
  <c r="AA127" i="59"/>
  <c r="Z127" i="59"/>
  <c r="Y127" i="59"/>
  <c r="X127" i="59"/>
  <c r="W127" i="59"/>
  <c r="V127" i="59"/>
  <c r="U127" i="59"/>
  <c r="T127" i="59"/>
  <c r="S127" i="59"/>
  <c r="Q127" i="59"/>
  <c r="P127" i="59"/>
  <c r="O127" i="59"/>
  <c r="M127" i="59"/>
  <c r="L127" i="59"/>
  <c r="K127" i="59"/>
  <c r="J127" i="59"/>
  <c r="I127" i="59"/>
  <c r="H127" i="59"/>
  <c r="G127" i="59"/>
  <c r="F127" i="59"/>
  <c r="E127" i="59"/>
  <c r="AM126" i="59"/>
  <c r="AL126" i="59"/>
  <c r="AN126" i="59"/>
  <c r="AM125" i="59"/>
  <c r="AL125" i="59"/>
  <c r="AM124" i="59"/>
  <c r="AL124" i="59"/>
  <c r="AN124" i="59"/>
  <c r="AM123" i="59"/>
  <c r="AN123" i="59"/>
  <c r="AL123" i="59"/>
  <c r="AM122" i="59"/>
  <c r="AL122" i="59"/>
  <c r="AN122" i="59"/>
  <c r="R127" i="59"/>
  <c r="AM121" i="59"/>
  <c r="AL121" i="59"/>
  <c r="AM120" i="59"/>
  <c r="AL120" i="59"/>
  <c r="AM119" i="59"/>
  <c r="AL119" i="59"/>
  <c r="AM118" i="59"/>
  <c r="AL118" i="59"/>
  <c r="AM117" i="59"/>
  <c r="AL117" i="59"/>
  <c r="AM116" i="59"/>
  <c r="AL116" i="59"/>
  <c r="AM115" i="59"/>
  <c r="AL115" i="59"/>
  <c r="AM114" i="59"/>
  <c r="AL114" i="59"/>
  <c r="AM113" i="59"/>
  <c r="AL113" i="59"/>
  <c r="AM112" i="59"/>
  <c r="AL112" i="59"/>
  <c r="AM111" i="59"/>
  <c r="AL111" i="59"/>
  <c r="AM110" i="59"/>
  <c r="AL110" i="59"/>
  <c r="AM109" i="59"/>
  <c r="AL109" i="59"/>
  <c r="AM108" i="59"/>
  <c r="AL108" i="59"/>
  <c r="AM107" i="59"/>
  <c r="AL107" i="59"/>
  <c r="AM106" i="59"/>
  <c r="AL106" i="59"/>
  <c r="AM105" i="59"/>
  <c r="AL105" i="59"/>
  <c r="AM104" i="59"/>
  <c r="AL104" i="59"/>
  <c r="AM103" i="59"/>
  <c r="AL103" i="59"/>
  <c r="AM102" i="59"/>
  <c r="AL102" i="59"/>
  <c r="AM101" i="59"/>
  <c r="AL101" i="59"/>
  <c r="AM100" i="59"/>
  <c r="AL100" i="59"/>
  <c r="AK95" i="59"/>
  <c r="AJ95" i="59"/>
  <c r="AI95" i="59"/>
  <c r="AH95" i="59"/>
  <c r="AF95" i="59"/>
  <c r="AE95" i="59"/>
  <c r="AE129" i="59"/>
  <c r="AD95" i="59"/>
  <c r="AD129" i="59"/>
  <c r="AC95" i="59"/>
  <c r="AB95" i="59"/>
  <c r="AA95" i="59"/>
  <c r="AA129" i="59"/>
  <c r="Z95" i="59"/>
  <c r="Z129" i="59"/>
  <c r="Y95" i="59"/>
  <c r="X95" i="59"/>
  <c r="W95" i="59"/>
  <c r="W129" i="59"/>
  <c r="V95" i="59"/>
  <c r="V129" i="59"/>
  <c r="U95" i="59"/>
  <c r="T95" i="59"/>
  <c r="S95" i="59"/>
  <c r="S129" i="59"/>
  <c r="R95" i="59"/>
  <c r="Q95" i="59"/>
  <c r="P95" i="59"/>
  <c r="O95" i="59"/>
  <c r="N95" i="59"/>
  <c r="N129" i="59"/>
  <c r="M95" i="59"/>
  <c r="L95" i="59"/>
  <c r="K95" i="59"/>
  <c r="J95" i="59"/>
  <c r="I95" i="59"/>
  <c r="H95" i="59"/>
  <c r="G95" i="59"/>
  <c r="F95" i="59"/>
  <c r="E95" i="59"/>
  <c r="AM94" i="59"/>
  <c r="AL94" i="59"/>
  <c r="AM93" i="59"/>
  <c r="AL93" i="59"/>
  <c r="AM92" i="59"/>
  <c r="AL92" i="59"/>
  <c r="AM91" i="59"/>
  <c r="AL91" i="59"/>
  <c r="B91" i="59"/>
  <c r="B92" i="59"/>
  <c r="B93" i="59"/>
  <c r="B94" i="59"/>
  <c r="AM90" i="59"/>
  <c r="AL90" i="59"/>
  <c r="AK82" i="59"/>
  <c r="AJ82" i="59"/>
  <c r="AI82" i="59"/>
  <c r="AH82" i="59"/>
  <c r="AF82" i="59"/>
  <c r="AE82" i="59"/>
  <c r="AD82" i="59"/>
  <c r="AC82" i="59"/>
  <c r="AB82" i="59"/>
  <c r="AA82" i="59"/>
  <c r="Z82" i="59"/>
  <c r="Y82" i="59"/>
  <c r="X82" i="59"/>
  <c r="W82" i="59"/>
  <c r="V82" i="59"/>
  <c r="U82" i="59"/>
  <c r="T82" i="59"/>
  <c r="S82" i="59"/>
  <c r="R82" i="59"/>
  <c r="Q82" i="59"/>
  <c r="P82" i="59"/>
  <c r="O82" i="59"/>
  <c r="N82" i="59"/>
  <c r="M82" i="59"/>
  <c r="L82" i="59"/>
  <c r="K82" i="59"/>
  <c r="J82" i="59"/>
  <c r="I82" i="59"/>
  <c r="H82" i="59"/>
  <c r="G82" i="59"/>
  <c r="F82" i="59"/>
  <c r="E82" i="59"/>
  <c r="AM81" i="59"/>
  <c r="AL81" i="59"/>
  <c r="AM80" i="59"/>
  <c r="AL80" i="59"/>
  <c r="AM79" i="59"/>
  <c r="AL79" i="59"/>
  <c r="AM78" i="59"/>
  <c r="AL78" i="59"/>
  <c r="AK73" i="59"/>
  <c r="AJ73" i="59"/>
  <c r="AJ84" i="59"/>
  <c r="AI73" i="59"/>
  <c r="AH73" i="59"/>
  <c r="AH84" i="59"/>
  <c r="AF73" i="59"/>
  <c r="AE73" i="59"/>
  <c r="AE84" i="59"/>
  <c r="AD73" i="59"/>
  <c r="AC73" i="59"/>
  <c r="AB73" i="59"/>
  <c r="AB84" i="59"/>
  <c r="AA73" i="59"/>
  <c r="Z73" i="59"/>
  <c r="Z84" i="59"/>
  <c r="Y73" i="59"/>
  <c r="Y84" i="59"/>
  <c r="X73" i="59"/>
  <c r="W73" i="59"/>
  <c r="W84" i="59"/>
  <c r="V73" i="59"/>
  <c r="U73" i="59"/>
  <c r="T73" i="59"/>
  <c r="T84" i="59"/>
  <c r="S73" i="59"/>
  <c r="R73" i="59"/>
  <c r="R84" i="59"/>
  <c r="Q73" i="59"/>
  <c r="Q84" i="59"/>
  <c r="P73" i="59"/>
  <c r="O73" i="59"/>
  <c r="O84" i="59"/>
  <c r="N73" i="59"/>
  <c r="M73" i="59"/>
  <c r="L73" i="59"/>
  <c r="L84" i="59"/>
  <c r="K73" i="59"/>
  <c r="J73" i="59"/>
  <c r="J84" i="59"/>
  <c r="I73" i="59"/>
  <c r="I84" i="59"/>
  <c r="H73" i="59"/>
  <c r="G73" i="59"/>
  <c r="G84" i="59"/>
  <c r="F73" i="59"/>
  <c r="E73" i="59"/>
  <c r="AM72" i="59"/>
  <c r="AL72" i="59"/>
  <c r="AM71" i="59"/>
  <c r="AL71" i="59"/>
  <c r="AM70" i="59"/>
  <c r="AL70" i="59"/>
  <c r="AM69" i="59"/>
  <c r="AL69" i="59"/>
  <c r="AM68" i="59"/>
  <c r="AL68" i="59"/>
  <c r="B68" i="59"/>
  <c r="B69" i="59"/>
  <c r="B70" i="59"/>
  <c r="B71" i="59"/>
  <c r="B72" i="59"/>
  <c r="AM67" i="59"/>
  <c r="AL67" i="59"/>
  <c r="AM66" i="59"/>
  <c r="AL66" i="59"/>
  <c r="AM65" i="59"/>
  <c r="AL65" i="59"/>
  <c r="AM64" i="59"/>
  <c r="AL64" i="59"/>
  <c r="B64" i="59"/>
  <c r="AM63" i="59"/>
  <c r="AL63" i="59"/>
  <c r="AK55" i="59"/>
  <c r="AJ55" i="59"/>
  <c r="AI55" i="59"/>
  <c r="AH55" i="59"/>
  <c r="AF55" i="59"/>
  <c r="AE55" i="59"/>
  <c r="AD55" i="59"/>
  <c r="AC55" i="59"/>
  <c r="AB55" i="59"/>
  <c r="AA55" i="59"/>
  <c r="Z55" i="59"/>
  <c r="Y55" i="59"/>
  <c r="X55" i="59"/>
  <c r="W55" i="59"/>
  <c r="V55" i="59"/>
  <c r="U55" i="59"/>
  <c r="T55" i="59"/>
  <c r="S55" i="59"/>
  <c r="R55" i="59"/>
  <c r="Q55" i="59"/>
  <c r="P55" i="59"/>
  <c r="O55" i="59"/>
  <c r="N55" i="59"/>
  <c r="M55" i="59"/>
  <c r="L55" i="59"/>
  <c r="K55" i="59"/>
  <c r="J55" i="59"/>
  <c r="I55" i="59"/>
  <c r="H55" i="59"/>
  <c r="G55" i="59"/>
  <c r="F55" i="59"/>
  <c r="E55" i="59"/>
  <c r="AM54" i="59"/>
  <c r="AL54" i="59"/>
  <c r="AM53" i="59"/>
  <c r="AL53" i="59"/>
  <c r="AM52" i="59"/>
  <c r="AL52" i="59"/>
  <c r="AM51" i="59"/>
  <c r="AL51" i="59"/>
  <c r="AM50" i="59"/>
  <c r="AL50" i="59"/>
  <c r="AM49" i="59"/>
  <c r="AL49" i="59"/>
  <c r="AM48" i="59"/>
  <c r="AL48" i="59"/>
  <c r="AM47" i="59"/>
  <c r="AL47" i="59"/>
  <c r="AM46" i="59"/>
  <c r="AL46" i="59"/>
  <c r="AM45" i="59"/>
  <c r="AL45" i="59"/>
  <c r="AM44" i="59"/>
  <c r="AL44" i="59"/>
  <c r="AM43" i="59"/>
  <c r="AL43" i="59"/>
  <c r="AM42" i="59"/>
  <c r="AL42" i="59"/>
  <c r="AM41" i="59"/>
  <c r="AL41" i="59"/>
  <c r="AM40" i="59"/>
  <c r="AL40" i="59"/>
  <c r="AM39" i="59"/>
  <c r="AL39" i="59"/>
  <c r="AK34" i="59"/>
  <c r="AJ34" i="59"/>
  <c r="AJ183" i="59"/>
  <c r="AI34" i="59"/>
  <c r="AH34" i="59"/>
  <c r="AF34" i="59"/>
  <c r="AF57" i="59"/>
  <c r="AE34" i="59"/>
  <c r="AD34" i="59"/>
  <c r="AC34" i="59"/>
  <c r="AC57" i="59"/>
  <c r="AB34" i="59"/>
  <c r="AA34" i="59"/>
  <c r="AA57" i="59"/>
  <c r="Z34" i="59"/>
  <c r="Z57" i="59"/>
  <c r="Y34" i="59"/>
  <c r="Y57" i="59"/>
  <c r="X34" i="59"/>
  <c r="W34" i="59"/>
  <c r="V34" i="59"/>
  <c r="V57" i="59"/>
  <c r="U34" i="59"/>
  <c r="U57" i="59"/>
  <c r="T34" i="59"/>
  <c r="S34" i="59"/>
  <c r="R34" i="59"/>
  <c r="R57" i="59"/>
  <c r="Q34" i="59"/>
  <c r="Q57" i="59"/>
  <c r="P34" i="59"/>
  <c r="P57" i="59"/>
  <c r="O34" i="59"/>
  <c r="N34" i="59"/>
  <c r="M34" i="59"/>
  <c r="M57" i="59"/>
  <c r="L34" i="59"/>
  <c r="K34" i="59"/>
  <c r="J34" i="59"/>
  <c r="J57" i="59"/>
  <c r="I34" i="59"/>
  <c r="I57" i="59"/>
  <c r="H34" i="59"/>
  <c r="G34" i="59"/>
  <c r="F34" i="59"/>
  <c r="E34" i="59"/>
  <c r="E57" i="59"/>
  <c r="B12" i="59"/>
  <c r="B13" i="59"/>
  <c r="B14" i="59"/>
  <c r="B15" i="59"/>
  <c r="B16" i="59"/>
  <c r="B17" i="59"/>
  <c r="B18" i="59"/>
  <c r="B19" i="59"/>
  <c r="B20" i="59"/>
  <c r="B21" i="59"/>
  <c r="B22" i="59"/>
  <c r="B23" i="59"/>
  <c r="B24" i="59"/>
  <c r="B25" i="59"/>
  <c r="B26" i="59"/>
  <c r="B27" i="59"/>
  <c r="B28" i="59"/>
  <c r="B29" i="59"/>
  <c r="B30" i="59"/>
  <c r="B31" i="59"/>
  <c r="AN105" i="59"/>
  <c r="AN160" i="59"/>
  <c r="AG82" i="59"/>
  <c r="AG178" i="59"/>
  <c r="K84" i="59"/>
  <c r="S84" i="59"/>
  <c r="AA84" i="59"/>
  <c r="AG164" i="59"/>
  <c r="AG127" i="59"/>
  <c r="AG180" i="59"/>
  <c r="E129" i="58"/>
  <c r="AI129" i="58"/>
  <c r="E166" i="58"/>
  <c r="E168" i="58"/>
  <c r="E97" i="58"/>
  <c r="AO137" i="58"/>
  <c r="AP137" i="58"/>
  <c r="AO138" i="58"/>
  <c r="AP138" i="58"/>
  <c r="AO139" i="58"/>
  <c r="AP139" i="58"/>
  <c r="AQ139" i="58"/>
  <c r="AO140" i="58"/>
  <c r="AQ140" i="58"/>
  <c r="AP140" i="58"/>
  <c r="AO141" i="58"/>
  <c r="AP141" i="58"/>
  <c r="AO142" i="58"/>
  <c r="AP142" i="58"/>
  <c r="AO143" i="58"/>
  <c r="AP143" i="58"/>
  <c r="AO144" i="58"/>
  <c r="AQ144" i="58"/>
  <c r="AP144" i="58"/>
  <c r="AO145" i="58"/>
  <c r="AP145" i="58"/>
  <c r="AO146" i="58"/>
  <c r="AP146" i="58"/>
  <c r="AO147" i="58"/>
  <c r="AP147" i="58"/>
  <c r="AO148" i="58"/>
  <c r="AP148" i="58"/>
  <c r="AO149" i="58"/>
  <c r="AP149" i="58"/>
  <c r="AO150" i="58"/>
  <c r="AP150" i="58"/>
  <c r="AO151" i="58"/>
  <c r="AP151" i="58"/>
  <c r="AO152" i="58"/>
  <c r="AP152" i="58"/>
  <c r="AO153" i="58"/>
  <c r="AP153" i="58"/>
  <c r="AO154" i="58"/>
  <c r="AP154" i="58"/>
  <c r="AO155" i="58"/>
  <c r="AP155" i="58"/>
  <c r="AO156" i="58"/>
  <c r="AP156" i="58"/>
  <c r="AO157" i="58"/>
  <c r="AQ157" i="58"/>
  <c r="AP157" i="58"/>
  <c r="AO158" i="58"/>
  <c r="AP158" i="58"/>
  <c r="AO159" i="58"/>
  <c r="AQ159" i="58"/>
  <c r="AP159" i="58"/>
  <c r="AO160" i="58"/>
  <c r="AP160" i="58"/>
  <c r="AO161" i="58"/>
  <c r="AP161" i="58"/>
  <c r="AO162" i="58"/>
  <c r="AP162" i="58"/>
  <c r="AO163" i="58"/>
  <c r="AQ163" i="58"/>
  <c r="AP163" i="58"/>
  <c r="AO164" i="58"/>
  <c r="AP164" i="58"/>
  <c r="AO165" i="58"/>
  <c r="AP165" i="58"/>
  <c r="AN166" i="58"/>
  <c r="AN168" i="58"/>
  <c r="AM166" i="58"/>
  <c r="AM168" i="58"/>
  <c r="AL166" i="58"/>
  <c r="AL168" i="58"/>
  <c r="AK166" i="58"/>
  <c r="AK168" i="58"/>
  <c r="AJ137" i="58"/>
  <c r="AJ138" i="58"/>
  <c r="AJ139" i="58"/>
  <c r="AJ140" i="58"/>
  <c r="AJ141" i="58"/>
  <c r="AJ142" i="58"/>
  <c r="AJ143" i="58"/>
  <c r="AJ144" i="58"/>
  <c r="AJ145" i="58"/>
  <c r="AJ146" i="58"/>
  <c r="AJ149" i="58"/>
  <c r="AJ150" i="58"/>
  <c r="AJ151" i="58"/>
  <c r="AJ152" i="58"/>
  <c r="AJ153" i="58"/>
  <c r="AJ154" i="58"/>
  <c r="AJ155" i="58"/>
  <c r="AJ156" i="58"/>
  <c r="AJ157" i="58"/>
  <c r="AJ158" i="58"/>
  <c r="AJ159" i="58"/>
  <c r="AJ160" i="58"/>
  <c r="AJ161" i="58"/>
  <c r="AJ162" i="58"/>
  <c r="AJ163" i="58"/>
  <c r="AJ164" i="58"/>
  <c r="AJ165" i="58"/>
  <c r="AI166" i="58"/>
  <c r="AI168" i="58"/>
  <c r="AH166" i="58"/>
  <c r="AH168" i="58"/>
  <c r="AG166" i="58"/>
  <c r="AG168" i="58"/>
  <c r="AF166" i="58"/>
  <c r="AF168" i="58"/>
  <c r="AE166" i="58"/>
  <c r="AE168" i="58"/>
  <c r="AD166" i="58"/>
  <c r="AD168" i="58"/>
  <c r="AC166" i="58"/>
  <c r="AC168" i="58"/>
  <c r="AB166" i="58"/>
  <c r="AB168" i="58"/>
  <c r="AA166" i="58"/>
  <c r="AA168" i="58"/>
  <c r="Z166" i="58"/>
  <c r="Z168" i="58"/>
  <c r="Y166" i="58"/>
  <c r="Y168" i="58"/>
  <c r="X166" i="58"/>
  <c r="X168" i="58"/>
  <c r="W166" i="58"/>
  <c r="W168" i="58"/>
  <c r="V166" i="58"/>
  <c r="V168" i="58"/>
  <c r="U166" i="58"/>
  <c r="U168" i="58"/>
  <c r="T166" i="58"/>
  <c r="T168" i="58"/>
  <c r="S166" i="58"/>
  <c r="S168" i="58"/>
  <c r="R166" i="58"/>
  <c r="R168" i="58"/>
  <c r="Q166" i="58"/>
  <c r="Q168" i="58"/>
  <c r="P166" i="58"/>
  <c r="P168" i="58"/>
  <c r="O166" i="58"/>
  <c r="O168" i="58"/>
  <c r="N166" i="58"/>
  <c r="N168" i="58"/>
  <c r="M166" i="58"/>
  <c r="M168" i="58"/>
  <c r="L166" i="58"/>
  <c r="L168" i="58"/>
  <c r="K166" i="58"/>
  <c r="K168" i="58"/>
  <c r="J166" i="58"/>
  <c r="J168" i="58"/>
  <c r="I166" i="58"/>
  <c r="I168" i="58"/>
  <c r="H166" i="58"/>
  <c r="H168" i="58"/>
  <c r="G166" i="58"/>
  <c r="G168" i="58"/>
  <c r="F166" i="58"/>
  <c r="F168" i="58"/>
  <c r="AJ93" i="58"/>
  <c r="AJ94" i="58"/>
  <c r="AJ95" i="58"/>
  <c r="AJ96" i="58"/>
  <c r="AJ92" i="58"/>
  <c r="AJ102" i="58"/>
  <c r="AJ103" i="58"/>
  <c r="AJ104" i="58"/>
  <c r="AJ105" i="58"/>
  <c r="AJ106" i="58"/>
  <c r="AJ107" i="58"/>
  <c r="AJ108" i="58"/>
  <c r="AJ109" i="58"/>
  <c r="AJ110" i="58"/>
  <c r="AJ111" i="58"/>
  <c r="AJ113" i="58"/>
  <c r="AJ116" i="58"/>
  <c r="AJ117" i="58"/>
  <c r="AJ119" i="58"/>
  <c r="AJ120" i="58"/>
  <c r="AJ121" i="58"/>
  <c r="AJ122" i="58"/>
  <c r="AJ123" i="58"/>
  <c r="R124" i="58"/>
  <c r="AJ124" i="58"/>
  <c r="AJ125" i="58"/>
  <c r="AJ126" i="58"/>
  <c r="AJ127" i="58"/>
  <c r="AJ128" i="58"/>
  <c r="AJ11" i="58"/>
  <c r="AJ12" i="58"/>
  <c r="AJ13" i="58"/>
  <c r="AJ14" i="58"/>
  <c r="AJ15" i="58"/>
  <c r="AJ16" i="58"/>
  <c r="AJ17" i="58"/>
  <c r="AJ18" i="58"/>
  <c r="AJ19" i="58"/>
  <c r="AJ20" i="58"/>
  <c r="AJ21" i="58"/>
  <c r="AJ22" i="58"/>
  <c r="AJ23" i="58"/>
  <c r="AJ24" i="58"/>
  <c r="AJ25" i="58"/>
  <c r="AJ26" i="58"/>
  <c r="AJ27" i="58"/>
  <c r="AJ28" i="58"/>
  <c r="AJ29" i="58"/>
  <c r="AJ30" i="58"/>
  <c r="AJ31" i="58"/>
  <c r="AJ32" i="58"/>
  <c r="AJ10" i="58"/>
  <c r="AJ33" i="58"/>
  <c r="AJ65" i="58"/>
  <c r="AJ66" i="58"/>
  <c r="AJ67" i="58"/>
  <c r="AJ68" i="58"/>
  <c r="AJ69" i="58"/>
  <c r="AJ70" i="58"/>
  <c r="AJ71" i="58"/>
  <c r="AJ63" i="58"/>
  <c r="AJ64" i="58"/>
  <c r="AJ72" i="58"/>
  <c r="AJ39" i="58"/>
  <c r="AJ40" i="58"/>
  <c r="AJ41" i="58"/>
  <c r="AJ42" i="58"/>
  <c r="AJ43" i="58"/>
  <c r="AJ44" i="58"/>
  <c r="AJ45" i="58"/>
  <c r="AJ46" i="58"/>
  <c r="AJ47" i="58"/>
  <c r="AJ48" i="58"/>
  <c r="AJ49" i="58"/>
  <c r="AJ50" i="58"/>
  <c r="AJ51" i="58"/>
  <c r="AJ52" i="58"/>
  <c r="AJ53" i="58"/>
  <c r="AJ54" i="58"/>
  <c r="AJ78" i="58"/>
  <c r="AJ79" i="58"/>
  <c r="AJ80" i="58"/>
  <c r="AJ81" i="58"/>
  <c r="AJ82" i="58"/>
  <c r="AJ83" i="58"/>
  <c r="AL55" i="58"/>
  <c r="AL34" i="58"/>
  <c r="AL73" i="58"/>
  <c r="AL84" i="58"/>
  <c r="AL97" i="58"/>
  <c r="AL131" i="58"/>
  <c r="AL129" i="58"/>
  <c r="AK55" i="58"/>
  <c r="AK34" i="58"/>
  <c r="AK73" i="58"/>
  <c r="AK84" i="58"/>
  <c r="AK97" i="58"/>
  <c r="AK129" i="58"/>
  <c r="AO80" i="58"/>
  <c r="AP80" i="58"/>
  <c r="E84" i="58"/>
  <c r="E73" i="58"/>
  <c r="AO82" i="58"/>
  <c r="AP82" i="58"/>
  <c r="AO78" i="58"/>
  <c r="AP78" i="58"/>
  <c r="AP79" i="58"/>
  <c r="AO79" i="58"/>
  <c r="AO33" i="58"/>
  <c r="AP33" i="58"/>
  <c r="AO11" i="58"/>
  <c r="AP11" i="58"/>
  <c r="AO12" i="58"/>
  <c r="AP12" i="58"/>
  <c r="AO13" i="58"/>
  <c r="AP13" i="58"/>
  <c r="AO14" i="58"/>
  <c r="AP14" i="58"/>
  <c r="AO15" i="58"/>
  <c r="AP15" i="58"/>
  <c r="AO16" i="58"/>
  <c r="AP16" i="58"/>
  <c r="AO17" i="58"/>
  <c r="AP17" i="58"/>
  <c r="AO18" i="58"/>
  <c r="AP18" i="58"/>
  <c r="AQ18" i="58"/>
  <c r="AO19" i="58"/>
  <c r="AP19" i="58"/>
  <c r="AO20" i="58"/>
  <c r="AP20" i="58"/>
  <c r="AO21" i="58"/>
  <c r="AP21" i="58"/>
  <c r="AO22" i="58"/>
  <c r="AP22" i="58"/>
  <c r="AO23" i="58"/>
  <c r="AP23" i="58"/>
  <c r="AO24" i="58"/>
  <c r="AP24" i="58"/>
  <c r="AO25" i="58"/>
  <c r="AP25" i="58"/>
  <c r="AO26" i="58"/>
  <c r="AP26" i="58"/>
  <c r="AQ26" i="58"/>
  <c r="AO27" i="58"/>
  <c r="AP27" i="58"/>
  <c r="AO28" i="58"/>
  <c r="AP28" i="58"/>
  <c r="AQ28" i="58"/>
  <c r="AO29" i="58"/>
  <c r="AP29" i="58"/>
  <c r="AO30" i="58"/>
  <c r="AP30" i="58"/>
  <c r="AO31" i="58"/>
  <c r="AP31" i="58"/>
  <c r="AO32" i="58"/>
  <c r="AP32" i="58"/>
  <c r="AO40" i="58"/>
  <c r="AP40" i="58"/>
  <c r="AO41" i="58"/>
  <c r="AP41" i="58"/>
  <c r="AO42" i="58"/>
  <c r="AP42" i="58"/>
  <c r="AO43" i="58"/>
  <c r="AP43" i="58"/>
  <c r="AO44" i="58"/>
  <c r="AP44" i="58"/>
  <c r="AO45" i="58"/>
  <c r="AP45" i="58"/>
  <c r="AO46" i="58"/>
  <c r="AP46" i="58"/>
  <c r="AO47" i="58"/>
  <c r="AP47" i="58"/>
  <c r="AO48" i="58"/>
  <c r="AP48" i="58"/>
  <c r="AO49" i="58"/>
  <c r="AP49" i="58"/>
  <c r="AO50" i="58"/>
  <c r="AP50" i="58"/>
  <c r="AO51" i="58"/>
  <c r="AP51" i="58"/>
  <c r="AO52" i="58"/>
  <c r="AP52" i="58"/>
  <c r="AO53" i="58"/>
  <c r="AP53" i="58"/>
  <c r="AO54" i="58"/>
  <c r="AP54" i="58"/>
  <c r="AI84" i="58"/>
  <c r="AO64" i="58"/>
  <c r="AP64" i="58"/>
  <c r="AO65" i="58"/>
  <c r="AP65" i="58"/>
  <c r="AO66" i="58"/>
  <c r="AP66" i="58"/>
  <c r="AO67" i="58"/>
  <c r="AP67" i="58"/>
  <c r="AO68" i="58"/>
  <c r="AP68" i="58"/>
  <c r="AO69" i="58"/>
  <c r="AP69" i="58"/>
  <c r="AO70" i="58"/>
  <c r="AP70" i="58"/>
  <c r="AO71" i="58"/>
  <c r="AQ71" i="58"/>
  <c r="AP71" i="58"/>
  <c r="AO72" i="58"/>
  <c r="AP72" i="58"/>
  <c r="AQ65" i="58"/>
  <c r="AO63" i="58"/>
  <c r="AP63" i="58"/>
  <c r="AQ63" i="58"/>
  <c r="AN73" i="58"/>
  <c r="AM73" i="58"/>
  <c r="AO81" i="58"/>
  <c r="AP81" i="58"/>
  <c r="AO83" i="58"/>
  <c r="AP83" i="58"/>
  <c r="B68" i="58"/>
  <c r="B69" i="58"/>
  <c r="B70" i="58"/>
  <c r="B71" i="58"/>
  <c r="B72" i="58"/>
  <c r="B64" i="58"/>
  <c r="B12" i="58"/>
  <c r="B13" i="58"/>
  <c r="B14" i="58"/>
  <c r="B15" i="58"/>
  <c r="B16" i="58"/>
  <c r="B17" i="58"/>
  <c r="B18" i="58"/>
  <c r="B19" i="58"/>
  <c r="B20" i="58"/>
  <c r="B21" i="58"/>
  <c r="B22" i="58"/>
  <c r="B23" i="58"/>
  <c r="B24" i="58"/>
  <c r="B25" i="58"/>
  <c r="B26" i="58"/>
  <c r="B27" i="58"/>
  <c r="B28" i="58"/>
  <c r="B29" i="58"/>
  <c r="B30" i="58"/>
  <c r="B31" i="58"/>
  <c r="E34" i="58"/>
  <c r="F34" i="58"/>
  <c r="G34" i="58"/>
  <c r="H34" i="58"/>
  <c r="I34" i="58"/>
  <c r="J34" i="58"/>
  <c r="K34" i="58"/>
  <c r="L34" i="58"/>
  <c r="M34" i="58"/>
  <c r="N34" i="58"/>
  <c r="O34" i="58"/>
  <c r="P34" i="58"/>
  <c r="Q34" i="58"/>
  <c r="R34" i="58"/>
  <c r="S34" i="58"/>
  <c r="T34" i="58"/>
  <c r="U34" i="58"/>
  <c r="V34" i="58"/>
  <c r="W34" i="58"/>
  <c r="X34" i="58"/>
  <c r="Y34" i="58"/>
  <c r="Z34" i="58"/>
  <c r="AA34" i="58"/>
  <c r="AB34" i="58"/>
  <c r="AC34" i="58"/>
  <c r="AD34" i="58"/>
  <c r="AE34" i="58"/>
  <c r="AF34" i="58"/>
  <c r="AG34" i="58"/>
  <c r="AH34" i="58"/>
  <c r="AI34" i="58"/>
  <c r="AQ49" i="58"/>
  <c r="AI73" i="58"/>
  <c r="AH73" i="58"/>
  <c r="AG73" i="58"/>
  <c r="AF73" i="58"/>
  <c r="AE73" i="58"/>
  <c r="AD73" i="58"/>
  <c r="AC73" i="58"/>
  <c r="AB73" i="58"/>
  <c r="AA73" i="58"/>
  <c r="Z73" i="58"/>
  <c r="Y73" i="58"/>
  <c r="X73" i="58"/>
  <c r="W73" i="58"/>
  <c r="V73" i="58"/>
  <c r="U73" i="58"/>
  <c r="T73" i="58"/>
  <c r="T86" i="58"/>
  <c r="S73" i="58"/>
  <c r="R73" i="58"/>
  <c r="Q73" i="58"/>
  <c r="P73" i="58"/>
  <c r="P86" i="58"/>
  <c r="O73" i="58"/>
  <c r="N73" i="58"/>
  <c r="M73" i="58"/>
  <c r="L73" i="58"/>
  <c r="L86" i="58"/>
  <c r="K73" i="58"/>
  <c r="J73" i="58"/>
  <c r="I73" i="58"/>
  <c r="H73" i="58"/>
  <c r="H86" i="58"/>
  <c r="G73" i="58"/>
  <c r="F73" i="58"/>
  <c r="AI86" i="58"/>
  <c r="AH84" i="58"/>
  <c r="AH86" i="58"/>
  <c r="AG84" i="58"/>
  <c r="AF84" i="58"/>
  <c r="AE84" i="58"/>
  <c r="AD84" i="58"/>
  <c r="AD86" i="58"/>
  <c r="AC84" i="58"/>
  <c r="AC86" i="58"/>
  <c r="AB84" i="58"/>
  <c r="AA84" i="58"/>
  <c r="AA86" i="58"/>
  <c r="Z84" i="58"/>
  <c r="Z86" i="58"/>
  <c r="Y84" i="58"/>
  <c r="X84" i="58"/>
  <c r="W84" i="58"/>
  <c r="W86" i="58"/>
  <c r="V84" i="58"/>
  <c r="V86" i="58"/>
  <c r="U84" i="58"/>
  <c r="T84" i="58"/>
  <c r="S84" i="58"/>
  <c r="S86" i="58"/>
  <c r="R84" i="58"/>
  <c r="Q84" i="58"/>
  <c r="P84" i="58"/>
  <c r="O84" i="58"/>
  <c r="O86" i="58"/>
  <c r="N84" i="58"/>
  <c r="N86" i="58"/>
  <c r="M84" i="58"/>
  <c r="M86" i="58"/>
  <c r="L84" i="58"/>
  <c r="K84" i="58"/>
  <c r="K86" i="58"/>
  <c r="J84" i="58"/>
  <c r="J86" i="58"/>
  <c r="I84" i="58"/>
  <c r="I86" i="58"/>
  <c r="H84" i="58"/>
  <c r="G84" i="58"/>
  <c r="F84" i="58"/>
  <c r="F86" i="58"/>
  <c r="AI97" i="58"/>
  <c r="AI131" i="58"/>
  <c r="AH97" i="58"/>
  <c r="AG97" i="58"/>
  <c r="AG129" i="58"/>
  <c r="AF97" i="58"/>
  <c r="AE97" i="58"/>
  <c r="AD97" i="58"/>
  <c r="AC97" i="58"/>
  <c r="AC129" i="58"/>
  <c r="AB97" i="58"/>
  <c r="AB129" i="58"/>
  <c r="AA97" i="58"/>
  <c r="AA131" i="58"/>
  <c r="AA129" i="58"/>
  <c r="Z97" i="58"/>
  <c r="Y97" i="58"/>
  <c r="Y129" i="58"/>
  <c r="X97" i="58"/>
  <c r="W97" i="58"/>
  <c r="W129" i="58"/>
  <c r="V97" i="58"/>
  <c r="U97" i="58"/>
  <c r="U129" i="58"/>
  <c r="T97" i="58"/>
  <c r="T129" i="58"/>
  <c r="S97" i="58"/>
  <c r="S129" i="58"/>
  <c r="R97" i="58"/>
  <c r="Q97" i="58"/>
  <c r="Q131" i="58"/>
  <c r="Q129" i="58"/>
  <c r="P97" i="58"/>
  <c r="O97" i="58"/>
  <c r="O129" i="58"/>
  <c r="N97" i="58"/>
  <c r="M97" i="58"/>
  <c r="M129" i="58"/>
  <c r="L97" i="58"/>
  <c r="L131" i="58"/>
  <c r="L129" i="58"/>
  <c r="K97" i="58"/>
  <c r="K129" i="58"/>
  <c r="J97" i="58"/>
  <c r="I97" i="58"/>
  <c r="I129" i="58"/>
  <c r="H97" i="58"/>
  <c r="G97" i="58"/>
  <c r="G131" i="58"/>
  <c r="G129" i="58"/>
  <c r="F97" i="58"/>
  <c r="AE129" i="58"/>
  <c r="AH129" i="58"/>
  <c r="AF129" i="58"/>
  <c r="AD129" i="58"/>
  <c r="Z129" i="58"/>
  <c r="X129" i="58"/>
  <c r="V129" i="58"/>
  <c r="P129" i="58"/>
  <c r="N129" i="58"/>
  <c r="J129" i="58"/>
  <c r="H129" i="58"/>
  <c r="F129" i="58"/>
  <c r="AC55" i="58"/>
  <c r="P55" i="58"/>
  <c r="H55" i="58"/>
  <c r="AI55" i="58"/>
  <c r="AI57" i="58"/>
  <c r="AH55" i="58"/>
  <c r="AH57" i="58"/>
  <c r="AG55" i="58"/>
  <c r="AF55" i="58"/>
  <c r="AE55" i="58"/>
  <c r="AE57" i="58"/>
  <c r="AD55" i="58"/>
  <c r="AD57" i="58"/>
  <c r="AB55" i="58"/>
  <c r="AA55" i="58"/>
  <c r="AA57" i="58"/>
  <c r="Z55" i="58"/>
  <c r="Z57" i="58"/>
  <c r="Y55" i="58"/>
  <c r="X55" i="58"/>
  <c r="W55" i="58"/>
  <c r="W57" i="58"/>
  <c r="V55" i="58"/>
  <c r="V57" i="58"/>
  <c r="U55" i="58"/>
  <c r="T55" i="58"/>
  <c r="S55" i="58"/>
  <c r="S57" i="58"/>
  <c r="R55" i="58"/>
  <c r="R57" i="58"/>
  <c r="Q55" i="58"/>
  <c r="O55" i="58"/>
  <c r="O57" i="58"/>
  <c r="N55" i="58"/>
  <c r="N57" i="58"/>
  <c r="M55" i="58"/>
  <c r="L55" i="58"/>
  <c r="K55" i="58"/>
  <c r="K57" i="58"/>
  <c r="J55" i="58"/>
  <c r="J57" i="58"/>
  <c r="I55" i="58"/>
  <c r="G55" i="58"/>
  <c r="G57" i="58"/>
  <c r="F55" i="58"/>
  <c r="F57" i="58"/>
  <c r="E55" i="58"/>
  <c r="G86" i="58"/>
  <c r="AE86" i="58"/>
  <c r="R86" i="58"/>
  <c r="Q86" i="58"/>
  <c r="Y86" i="58"/>
  <c r="AG86" i="58"/>
  <c r="E86" i="58"/>
  <c r="U86" i="58"/>
  <c r="AN84" i="58"/>
  <c r="AO116" i="58"/>
  <c r="AP116" i="58"/>
  <c r="AO117" i="58"/>
  <c r="AP117" i="58"/>
  <c r="AO118" i="58"/>
  <c r="AP118" i="58"/>
  <c r="AQ118" i="58"/>
  <c r="AO119" i="58"/>
  <c r="AP119" i="58"/>
  <c r="AO120" i="58"/>
  <c r="AP120" i="58"/>
  <c r="AQ120" i="58"/>
  <c r="AO121" i="58"/>
  <c r="AP121" i="58"/>
  <c r="AO122" i="58"/>
  <c r="AP122" i="58"/>
  <c r="AQ122" i="58"/>
  <c r="AO123" i="58"/>
  <c r="AP123" i="58"/>
  <c r="AO124" i="58"/>
  <c r="AP124" i="58"/>
  <c r="AQ124" i="58"/>
  <c r="AO125" i="58"/>
  <c r="AP125" i="58"/>
  <c r="AO126" i="58"/>
  <c r="AP126" i="58"/>
  <c r="AQ126" i="58"/>
  <c r="AO127" i="58"/>
  <c r="AP127" i="58"/>
  <c r="AO128" i="58"/>
  <c r="AP128" i="58"/>
  <c r="AQ128" i="58"/>
  <c r="AQ121" i="58"/>
  <c r="AM84" i="58"/>
  <c r="AP10" i="58"/>
  <c r="AO10" i="58"/>
  <c r="AP39" i="58"/>
  <c r="AO39" i="58"/>
  <c r="AP96" i="58"/>
  <c r="AO96" i="58"/>
  <c r="AP95" i="58"/>
  <c r="AO95" i="58"/>
  <c r="AP94" i="58"/>
  <c r="AO94" i="58"/>
  <c r="AP93" i="58"/>
  <c r="AO93" i="58"/>
  <c r="AP92" i="58"/>
  <c r="AO92" i="58"/>
  <c r="AP114" i="58"/>
  <c r="AO114" i="58"/>
  <c r="AP113" i="58"/>
  <c r="AO113" i="58"/>
  <c r="AP112" i="58"/>
  <c r="AO112" i="58"/>
  <c r="B93" i="58"/>
  <c r="B94" i="58"/>
  <c r="B95" i="58"/>
  <c r="B96" i="58"/>
  <c r="AQ39" i="58"/>
  <c r="AP115" i="58"/>
  <c r="AO115" i="58"/>
  <c r="AP111" i="58"/>
  <c r="AO111" i="58"/>
  <c r="AO106" i="58"/>
  <c r="AP106" i="58"/>
  <c r="AO107" i="58"/>
  <c r="AP107" i="58"/>
  <c r="AO108" i="58"/>
  <c r="AP108" i="58"/>
  <c r="AO104" i="58"/>
  <c r="AP104" i="58"/>
  <c r="AQ104" i="58"/>
  <c r="AO105" i="58"/>
  <c r="AP105" i="58"/>
  <c r="AP110" i="58"/>
  <c r="AP109" i="58"/>
  <c r="AP103" i="58"/>
  <c r="AP102" i="58"/>
  <c r="AO110" i="58"/>
  <c r="AQ110" i="58"/>
  <c r="AO109" i="58"/>
  <c r="AQ109" i="58"/>
  <c r="AO103" i="58"/>
  <c r="AQ103" i="58"/>
  <c r="AO102" i="58"/>
  <c r="AQ102" i="58"/>
  <c r="AN129" i="58"/>
  <c r="AM129" i="58"/>
  <c r="AN97" i="58"/>
  <c r="AM97" i="58"/>
  <c r="AN55" i="58"/>
  <c r="AM55" i="58"/>
  <c r="AM57" i="58"/>
  <c r="AN34" i="58"/>
  <c r="AM34" i="58"/>
  <c r="AA7" i="47"/>
  <c r="N40" i="61"/>
  <c r="V16" i="61"/>
  <c r="X16" i="61"/>
  <c r="V131" i="58"/>
  <c r="X86" i="58"/>
  <c r="AB86" i="58"/>
  <c r="AF86" i="58"/>
  <c r="AQ69" i="58"/>
  <c r="H131" i="58"/>
  <c r="AQ155" i="58"/>
  <c r="AQ153" i="58"/>
  <c r="J131" i="58"/>
  <c r="O131" i="58"/>
  <c r="T131" i="58"/>
  <c r="Y131" i="58"/>
  <c r="AD131" i="58"/>
  <c r="AG131" i="58"/>
  <c r="AC131" i="58"/>
  <c r="E131" i="58"/>
  <c r="AM131" i="58"/>
  <c r="F131" i="58"/>
  <c r="K131" i="58"/>
  <c r="M131" i="58"/>
  <c r="P131" i="58"/>
  <c r="W131" i="58"/>
  <c r="Z131" i="58"/>
  <c r="AB131" i="58"/>
  <c r="AE131" i="58"/>
  <c r="AH131" i="58"/>
  <c r="AK131" i="58"/>
  <c r="AQ151" i="58"/>
  <c r="AQ147" i="58"/>
  <c r="AN131" i="58"/>
  <c r="AQ123" i="58"/>
  <c r="I131" i="58"/>
  <c r="N131" i="58"/>
  <c r="S131" i="58"/>
  <c r="U131" i="58"/>
  <c r="X131" i="58"/>
  <c r="AF131" i="58"/>
  <c r="AQ164" i="58"/>
  <c r="AN86" i="58"/>
  <c r="AQ78" i="58"/>
  <c r="AM86" i="58"/>
  <c r="AM185" i="58"/>
  <c r="AQ67" i="58"/>
  <c r="AQ79" i="58"/>
  <c r="AQ80" i="58"/>
  <c r="AQ158" i="58"/>
  <c r="AQ154" i="58"/>
  <c r="AQ150" i="58"/>
  <c r="AQ46" i="58"/>
  <c r="AQ40" i="58"/>
  <c r="AQ82" i="58"/>
  <c r="AQ96" i="58"/>
  <c r="AQ10" i="58"/>
  <c r="AQ116" i="58"/>
  <c r="L57" i="58"/>
  <c r="AK86" i="58"/>
  <c r="AQ160" i="58"/>
  <c r="AQ145" i="58"/>
  <c r="AO97" i="58"/>
  <c r="AQ148" i="58"/>
  <c r="AQ143" i="58"/>
  <c r="AP166" i="58"/>
  <c r="AP168" i="58"/>
  <c r="AN57" i="58"/>
  <c r="AK57" i="58"/>
  <c r="AQ108" i="58"/>
  <c r="AQ92" i="58"/>
  <c r="AQ105" i="58"/>
  <c r="AQ115" i="58"/>
  <c r="AQ112" i="58"/>
  <c r="AQ114" i="58"/>
  <c r="AQ95" i="58"/>
  <c r="AQ70" i="58"/>
  <c r="AQ83" i="58"/>
  <c r="AJ73" i="58"/>
  <c r="AJ179" i="58"/>
  <c r="AO84" i="58"/>
  <c r="AJ84" i="58"/>
  <c r="AJ180" i="58"/>
  <c r="AQ165" i="58"/>
  <c r="AQ156" i="58"/>
  <c r="AQ149" i="58"/>
  <c r="AQ146" i="58"/>
  <c r="AQ141" i="58"/>
  <c r="AQ138" i="58"/>
  <c r="AO129" i="58"/>
  <c r="AQ106" i="58"/>
  <c r="AQ107" i="58"/>
  <c r="AQ111" i="58"/>
  <c r="AQ113" i="58"/>
  <c r="AQ93" i="58"/>
  <c r="AF57" i="58"/>
  <c r="H57" i="58"/>
  <c r="AL57" i="58"/>
  <c r="AQ161" i="58"/>
  <c r="AQ152" i="58"/>
  <c r="AJ166" i="58"/>
  <c r="AN185" i="58"/>
  <c r="AQ94" i="58"/>
  <c r="AQ127" i="58"/>
  <c r="AQ125" i="58"/>
  <c r="AQ119" i="58"/>
  <c r="AQ117" i="58"/>
  <c r="R129" i="58"/>
  <c r="R131" i="58"/>
  <c r="T57" i="58"/>
  <c r="X57" i="58"/>
  <c r="AB57" i="58"/>
  <c r="P57" i="58"/>
  <c r="AG57" i="58"/>
  <c r="AC57" i="58"/>
  <c r="Y57" i="58"/>
  <c r="U57" i="58"/>
  <c r="Q57" i="58"/>
  <c r="M57" i="58"/>
  <c r="I57" i="58"/>
  <c r="E57" i="58"/>
  <c r="AL86" i="58"/>
  <c r="AJ129" i="58"/>
  <c r="AJ182" i="58"/>
  <c r="AJ97" i="58"/>
  <c r="AJ181" i="58"/>
  <c r="AQ162" i="58"/>
  <c r="AQ142" i="58"/>
  <c r="AO166" i="58"/>
  <c r="AO168" i="58"/>
  <c r="AO34" i="58"/>
  <c r="AQ66" i="58"/>
  <c r="AQ13" i="58"/>
  <c r="AQ72" i="58"/>
  <c r="AQ68" i="58"/>
  <c r="AQ64" i="58"/>
  <c r="AQ81" i="58"/>
  <c r="AQ50" i="58"/>
  <c r="AQ19" i="58"/>
  <c r="AQ11" i="58"/>
  <c r="AQ54" i="58"/>
  <c r="AQ31" i="58"/>
  <c r="AQ23" i="58"/>
  <c r="AQ17" i="58"/>
  <c r="AQ48" i="58"/>
  <c r="AQ29" i="58"/>
  <c r="AQ21" i="58"/>
  <c r="AQ15" i="58"/>
  <c r="AP97" i="58"/>
  <c r="AQ53" i="58"/>
  <c r="AQ51" i="58"/>
  <c r="AQ47" i="58"/>
  <c r="AQ45" i="58"/>
  <c r="AQ43" i="58"/>
  <c r="AQ41" i="58"/>
  <c r="AQ32" i="58"/>
  <c r="AQ30" i="58"/>
  <c r="AQ22" i="58"/>
  <c r="AQ20" i="58"/>
  <c r="AQ16" i="58"/>
  <c r="AQ14" i="58"/>
  <c r="AQ12" i="58"/>
  <c r="AQ33" i="58"/>
  <c r="AJ34" i="58"/>
  <c r="AJ177" i="58"/>
  <c r="AP34" i="58"/>
  <c r="AP129" i="58"/>
  <c r="AO73" i="58"/>
  <c r="AQ52" i="58"/>
  <c r="AQ44" i="58"/>
  <c r="AQ42" i="58"/>
  <c r="AP55" i="58"/>
  <c r="AQ27" i="58"/>
  <c r="AJ55" i="58"/>
  <c r="AJ178" i="58"/>
  <c r="AQ137" i="58"/>
  <c r="AP73" i="58"/>
  <c r="AP84" i="58"/>
  <c r="AO55" i="58"/>
  <c r="AN65" i="59"/>
  <c r="F129" i="59"/>
  <c r="AN108" i="59"/>
  <c r="AN112" i="59"/>
  <c r="AN116" i="59"/>
  <c r="AK183" i="59"/>
  <c r="O129" i="59"/>
  <c r="J129" i="59"/>
  <c r="R129" i="59"/>
  <c r="AN110" i="59"/>
  <c r="AN114" i="59"/>
  <c r="AN120" i="59"/>
  <c r="M28" i="47"/>
  <c r="M8" i="47"/>
  <c r="T129" i="59"/>
  <c r="X129" i="59"/>
  <c r="AB129" i="59"/>
  <c r="AF129" i="59"/>
  <c r="L28" i="47"/>
  <c r="L8" i="47"/>
  <c r="H129" i="59"/>
  <c r="L129" i="59"/>
  <c r="AN119" i="59"/>
  <c r="AN33" i="59"/>
  <c r="AN31" i="59"/>
  <c r="AN29" i="59"/>
  <c r="AN27" i="59"/>
  <c r="AN25" i="59"/>
  <c r="AN21" i="59"/>
  <c r="AN19" i="59"/>
  <c r="AN17" i="59"/>
  <c r="AN15" i="59"/>
  <c r="AN13" i="59"/>
  <c r="AN66" i="59"/>
  <c r="G129" i="59"/>
  <c r="K129" i="59"/>
  <c r="AH183" i="59"/>
  <c r="P129" i="59"/>
  <c r="AG181" i="59"/>
  <c r="N28" i="47"/>
  <c r="AG166" i="59"/>
  <c r="AI57" i="59"/>
  <c r="AI183" i="59"/>
  <c r="AN41" i="59"/>
  <c r="AN43" i="59"/>
  <c r="AN63" i="59"/>
  <c r="AN68" i="59"/>
  <c r="E129" i="59"/>
  <c r="I129" i="59"/>
  <c r="M129" i="59"/>
  <c r="Q129" i="59"/>
  <c r="U129" i="59"/>
  <c r="Y129" i="59"/>
  <c r="AC129" i="59"/>
  <c r="AN140" i="59"/>
  <c r="AN142" i="59"/>
  <c r="AN146" i="59"/>
  <c r="AN148" i="59"/>
  <c r="AN150" i="59"/>
  <c r="AG175" i="59"/>
  <c r="AG129" i="59"/>
  <c r="AN118" i="59"/>
  <c r="AJ57" i="59"/>
  <c r="AN101" i="59"/>
  <c r="G57" i="59"/>
  <c r="AG55" i="59"/>
  <c r="AM34" i="59"/>
  <c r="AN69" i="59"/>
  <c r="AN71" i="59"/>
  <c r="AN80" i="59"/>
  <c r="AN90" i="59"/>
  <c r="K57" i="59"/>
  <c r="S57" i="59"/>
  <c r="W57" i="59"/>
  <c r="AN91" i="59"/>
  <c r="AN102" i="59"/>
  <c r="AK57" i="59"/>
  <c r="L57" i="59"/>
  <c r="AN139" i="59"/>
  <c r="AN143" i="59"/>
  <c r="AN147" i="59"/>
  <c r="AN151" i="59"/>
  <c r="AN153" i="59"/>
  <c r="AN155" i="59"/>
  <c r="AN157" i="59"/>
  <c r="AN159" i="59"/>
  <c r="AN161" i="59"/>
  <c r="AN163" i="59"/>
  <c r="AN32" i="59"/>
  <c r="AN30" i="59"/>
  <c r="AN28" i="59"/>
  <c r="AN26" i="59"/>
  <c r="AN24" i="59"/>
  <c r="AN20" i="59"/>
  <c r="AN18" i="59"/>
  <c r="AN16" i="59"/>
  <c r="AN14" i="59"/>
  <c r="AN12" i="59"/>
  <c r="AN10" i="59"/>
  <c r="AM95" i="59"/>
  <c r="T57" i="59"/>
  <c r="AN81" i="59"/>
  <c r="AN100" i="59"/>
  <c r="AN109" i="59"/>
  <c r="AN111" i="59"/>
  <c r="AN113" i="59"/>
  <c r="AN115" i="59"/>
  <c r="AN117" i="59"/>
  <c r="AN121" i="59"/>
  <c r="AN125" i="59"/>
  <c r="AN138" i="59"/>
  <c r="X57" i="59"/>
  <c r="AN11" i="59"/>
  <c r="AN40" i="59"/>
  <c r="AN44" i="59"/>
  <c r="AN46" i="59"/>
  <c r="AN48" i="59"/>
  <c r="AN50" i="59"/>
  <c r="AN54" i="59"/>
  <c r="AN93" i="59"/>
  <c r="AM127" i="59"/>
  <c r="AN104" i="59"/>
  <c r="AN106" i="59"/>
  <c r="AN136" i="59"/>
  <c r="AL95" i="59"/>
  <c r="AN39" i="59"/>
  <c r="AN47" i="59"/>
  <c r="AN51" i="59"/>
  <c r="AN72" i="59"/>
  <c r="AN92" i="59"/>
  <c r="AN103" i="59"/>
  <c r="AN107" i="59"/>
  <c r="AM164" i="59"/>
  <c r="AM166" i="59"/>
  <c r="AL164" i="59"/>
  <c r="AL166" i="59"/>
  <c r="AB57" i="59"/>
  <c r="AN53" i="59"/>
  <c r="AH57" i="59"/>
  <c r="AN94" i="59"/>
  <c r="H57" i="59"/>
  <c r="AN45" i="59"/>
  <c r="F57" i="59"/>
  <c r="AD57" i="59"/>
  <c r="AN67" i="59"/>
  <c r="AN70" i="59"/>
  <c r="AN79" i="59"/>
  <c r="AL127" i="59"/>
  <c r="AN42" i="59"/>
  <c r="AN49" i="59"/>
  <c r="O57" i="59"/>
  <c r="AE57" i="59"/>
  <c r="AK84" i="59"/>
  <c r="AM73" i="59"/>
  <c r="AL73" i="59"/>
  <c r="AI84" i="59"/>
  <c r="AA8" i="47"/>
  <c r="AA9" i="47"/>
  <c r="AA10" i="47"/>
  <c r="AA11" i="47"/>
  <c r="AM82" i="59"/>
  <c r="AN78" i="59"/>
  <c r="AL82" i="59"/>
  <c r="AN64" i="59"/>
  <c r="AM55" i="59"/>
  <c r="AN52" i="59"/>
  <c r="AL55" i="59"/>
  <c r="AL34" i="59"/>
  <c r="E84" i="59"/>
  <c r="M84" i="59"/>
  <c r="U84" i="59"/>
  <c r="AC84" i="59"/>
  <c r="F84" i="59"/>
  <c r="N84" i="59"/>
  <c r="V84" i="59"/>
  <c r="AD84" i="59"/>
  <c r="H84" i="59"/>
  <c r="P84" i="59"/>
  <c r="X84" i="59"/>
  <c r="AF84" i="59"/>
  <c r="N57" i="59"/>
  <c r="AG73" i="59"/>
  <c r="AG177" i="59"/>
  <c r="N41" i="61"/>
  <c r="X17" i="61"/>
  <c r="V17" i="61"/>
  <c r="AJ185" i="58"/>
  <c r="AJ183" i="58"/>
  <c r="AJ168" i="58"/>
  <c r="AP131" i="58"/>
  <c r="AO131" i="58"/>
  <c r="AJ131" i="58"/>
  <c r="AK185" i="58"/>
  <c r="AO57" i="58"/>
  <c r="AQ166" i="58"/>
  <c r="AQ84" i="58"/>
  <c r="AQ173" i="58"/>
  <c r="AL185" i="58"/>
  <c r="AQ97" i="58"/>
  <c r="AQ174" i="58"/>
  <c r="AJ86" i="58"/>
  <c r="AQ129" i="58"/>
  <c r="AQ175" i="58"/>
  <c r="AO86" i="58"/>
  <c r="AQ73" i="58"/>
  <c r="AQ172" i="58"/>
  <c r="AP57" i="58"/>
  <c r="AQ34" i="58"/>
  <c r="AQ170" i="58"/>
  <c r="AJ57" i="58"/>
  <c r="AQ55" i="58"/>
  <c r="AP86" i="58"/>
  <c r="J28" i="47"/>
  <c r="J8" i="47"/>
  <c r="O8" i="47"/>
  <c r="AM57" i="59"/>
  <c r="AL129" i="59"/>
  <c r="AL183" i="59"/>
  <c r="AM183" i="59"/>
  <c r="AG176" i="59"/>
  <c r="AG183" i="59"/>
  <c r="AM129" i="59"/>
  <c r="AG57" i="59"/>
  <c r="AN95" i="59"/>
  <c r="AN172" i="59"/>
  <c r="AN127" i="59"/>
  <c r="AN173" i="59"/>
  <c r="AN34" i="59"/>
  <c r="AN168" i="59"/>
  <c r="AN55" i="59"/>
  <c r="AN169" i="59"/>
  <c r="AN164" i="59"/>
  <c r="AN73" i="59"/>
  <c r="AN170" i="59"/>
  <c r="AN82" i="59"/>
  <c r="AN171" i="59"/>
  <c r="AM84" i="59"/>
  <c r="AL84" i="59"/>
  <c r="AL57" i="59"/>
  <c r="AG84" i="59"/>
  <c r="V18" i="61"/>
  <c r="X18" i="61"/>
  <c r="AQ171" i="58"/>
  <c r="AQ168" i="58"/>
  <c r="AQ176" i="58"/>
  <c r="AQ131" i="58"/>
  <c r="AO185" i="58"/>
  <c r="AQ86" i="58"/>
  <c r="AP185" i="58"/>
  <c r="AQ57" i="58"/>
  <c r="AN187" i="59"/>
  <c r="B28" i="47"/>
  <c r="B8" i="47"/>
  <c r="D28" i="47"/>
  <c r="D8" i="47"/>
  <c r="K28" i="47"/>
  <c r="E28" i="47"/>
  <c r="E8" i="47"/>
  <c r="AN166" i="59"/>
  <c r="AN174" i="59"/>
  <c r="AN129" i="59"/>
  <c r="AN84" i="59"/>
  <c r="AN57" i="59"/>
  <c r="V19" i="61"/>
  <c r="X19" i="61"/>
  <c r="AQ185" i="58"/>
  <c r="F28" i="47"/>
  <c r="AN190" i="59"/>
  <c r="AN183" i="59"/>
  <c r="V20" i="61"/>
  <c r="X20" i="61"/>
  <c r="G28" i="47"/>
  <c r="O28" i="47"/>
  <c r="G8" i="47"/>
  <c r="Q8" i="47"/>
  <c r="Q9" i="47"/>
  <c r="P8" i="47"/>
  <c r="W8" i="47"/>
  <c r="U8" i="47"/>
  <c r="Q28" i="47"/>
  <c r="Q29" i="47"/>
  <c r="Q30" i="47"/>
  <c r="Q31" i="47"/>
  <c r="Q32" i="47"/>
  <c r="Q33" i="47"/>
  <c r="Q34" i="47"/>
  <c r="Q35" i="47"/>
  <c r="Q36" i="47"/>
  <c r="Q37" i="47"/>
  <c r="Q38" i="47"/>
  <c r="P28" i="47"/>
  <c r="W9" i="47"/>
  <c r="P9" i="47"/>
  <c r="P10" i="47"/>
  <c r="P11" i="47"/>
  <c r="P12" i="47"/>
  <c r="P13" i="47"/>
  <c r="P14" i="47"/>
  <c r="P15" i="47"/>
  <c r="P16" i="47"/>
  <c r="P17" i="47"/>
  <c r="P18" i="47"/>
  <c r="U9" i="47"/>
  <c r="P29" i="47"/>
  <c r="P30" i="47"/>
  <c r="P31" i="47"/>
  <c r="P32" i="47"/>
  <c r="P33" i="47"/>
  <c r="P34" i="47"/>
  <c r="P35" i="47"/>
  <c r="P36" i="47"/>
  <c r="P37" i="47"/>
  <c r="P38" i="47"/>
  <c r="AA12" i="47"/>
  <c r="AN166" i="63"/>
  <c r="AO166" i="63"/>
  <c r="AP164" i="63"/>
  <c r="AI215" i="63"/>
  <c r="BF10" i="63"/>
  <c r="AP105" i="63"/>
  <c r="AP82" i="63"/>
  <c r="AP215" i="63"/>
  <c r="AN107" i="63"/>
  <c r="AO232" i="63"/>
  <c r="AP118" i="63"/>
  <c r="AO107" i="63"/>
  <c r="AI166" i="63"/>
  <c r="AP37" i="63"/>
  <c r="BC10" i="63"/>
  <c r="AI107" i="63"/>
  <c r="BE17" i="63"/>
  <c r="BE10" i="63"/>
  <c r="AN232" i="63"/>
  <c r="AN66" i="63"/>
  <c r="BD17" i="63"/>
  <c r="AI66" i="63"/>
  <c r="AO66" i="63"/>
  <c r="AP64" i="63"/>
  <c r="AD8" i="47"/>
  <c r="AB8" i="47"/>
  <c r="AD9" i="47"/>
  <c r="AB9" i="47"/>
  <c r="Q10" i="47"/>
  <c r="AB10" i="47"/>
  <c r="AA13" i="47"/>
  <c r="AP107" i="63"/>
  <c r="AU17" i="63"/>
  <c r="AP243" i="63"/>
  <c r="AI232" i="63"/>
  <c r="AP244" i="63"/>
  <c r="BC17" i="63"/>
  <c r="BH17" i="63"/>
  <c r="AP236" i="63"/>
  <c r="AP238" i="63"/>
  <c r="AX10" i="63"/>
  <c r="AX17" i="63"/>
  <c r="AP166" i="63"/>
  <c r="BH10" i="63"/>
  <c r="AP239" i="63"/>
  <c r="AY17" i="63"/>
  <c r="AW17" i="63"/>
  <c r="AP66" i="63"/>
  <c r="AD10" i="47"/>
  <c r="Q11" i="47"/>
  <c r="Q12" i="47"/>
  <c r="AA14" i="47"/>
  <c r="AT243" i="63"/>
  <c r="AT244" i="63"/>
  <c r="AZ10" i="63"/>
  <c r="AV17" i="63"/>
  <c r="AZ17" i="63"/>
  <c r="AP237" i="63"/>
  <c r="AP240" i="63"/>
  <c r="AP232" i="63"/>
  <c r="AB11" i="47"/>
  <c r="AD11" i="47"/>
  <c r="Q13" i="47"/>
  <c r="AB12" i="47"/>
  <c r="AD12" i="47"/>
  <c r="AA15" i="47"/>
  <c r="AT240" i="63"/>
  <c r="Q14" i="47"/>
  <c r="AD13" i="47"/>
  <c r="AB13" i="47"/>
  <c r="AA16" i="47"/>
  <c r="Q15" i="47"/>
  <c r="AB14" i="47"/>
  <c r="AD14" i="47"/>
  <c r="AA17" i="47"/>
  <c r="Q16" i="47"/>
  <c r="AD15" i="47"/>
  <c r="AB15" i="47"/>
  <c r="AA18" i="47"/>
  <c r="Q17" i="47"/>
  <c r="AB16" i="47"/>
  <c r="AD16" i="47"/>
  <c r="Q18" i="47"/>
  <c r="AB17" i="47"/>
  <c r="AD17" i="47"/>
  <c r="AB18" i="47"/>
  <c r="AD18" i="47"/>
</calcChain>
</file>

<file path=xl/comments1.xml><?xml version="1.0" encoding="utf-8"?>
<comments xmlns="http://schemas.openxmlformats.org/spreadsheetml/2006/main">
  <authors>
    <author>Mauricio Benavente</author>
  </authors>
  <commentList>
    <comment ref="C6" authorId="0">
      <text>
        <r>
          <rPr>
            <b/>
            <sz val="9"/>
            <color indexed="81"/>
            <rFont val="Tahoma"/>
            <family val="2"/>
          </rPr>
          <t>Mauricio Benavente:</t>
        </r>
        <r>
          <rPr>
            <sz val="9"/>
            <color indexed="81"/>
            <rFont val="Tahoma"/>
            <family val="2"/>
          </rPr>
          <t xml:space="preserve">
Valor debe ser "0"</t>
        </r>
      </text>
    </comment>
    <comment ref="F6" authorId="0">
      <text>
        <r>
          <rPr>
            <b/>
            <sz val="9"/>
            <color indexed="81"/>
            <rFont val="Tahoma"/>
            <family val="2"/>
          </rPr>
          <t>Mauricio Benavente:</t>
        </r>
        <r>
          <rPr>
            <sz val="9"/>
            <color indexed="81"/>
            <rFont val="Tahoma"/>
            <family val="2"/>
          </rPr>
          <t xml:space="preserve">
Valor debe ser "0"</t>
        </r>
      </text>
    </comment>
    <comment ref="K6" authorId="0">
      <text>
        <r>
          <rPr>
            <b/>
            <sz val="9"/>
            <color indexed="81"/>
            <rFont val="Tahoma"/>
            <family val="2"/>
          </rPr>
          <t>Mauricio Benavente:</t>
        </r>
        <r>
          <rPr>
            <sz val="9"/>
            <color indexed="81"/>
            <rFont val="Tahoma"/>
            <family val="2"/>
          </rPr>
          <t xml:space="preserve">
Valor debe ser "0"</t>
        </r>
      </text>
    </comment>
    <comment ref="N6" authorId="0">
      <text>
        <r>
          <rPr>
            <b/>
            <sz val="9"/>
            <color indexed="81"/>
            <rFont val="Tahoma"/>
            <family val="2"/>
          </rPr>
          <t>Mauricio Benavente:</t>
        </r>
        <r>
          <rPr>
            <sz val="9"/>
            <color indexed="81"/>
            <rFont val="Tahoma"/>
            <family val="2"/>
          </rPr>
          <t xml:space="preserve">
Valor debe ser "0"</t>
        </r>
      </text>
    </comment>
  </commentList>
</comments>
</file>

<file path=xl/comments2.xml><?xml version="1.0" encoding="utf-8"?>
<comments xmlns="http://schemas.openxmlformats.org/spreadsheetml/2006/main">
  <authors>
    <author>Mauricio Benavente</author>
  </authors>
  <commentList>
    <comment ref="AW9" authorId="0">
      <text>
        <r>
          <rPr>
            <b/>
            <sz val="9"/>
            <color indexed="81"/>
            <rFont val="Tahoma"/>
            <family val="2"/>
          </rPr>
          <t>Mauricio Benavente:</t>
        </r>
        <r>
          <rPr>
            <sz val="9"/>
            <color indexed="81"/>
            <rFont val="Tahoma"/>
            <family val="2"/>
          </rPr>
          <t xml:space="preserve">
Valor debe ser "0"</t>
        </r>
      </text>
    </comment>
    <comment ref="AZ9" authorId="0">
      <text>
        <r>
          <rPr>
            <b/>
            <sz val="9"/>
            <color indexed="81"/>
            <rFont val="Tahoma"/>
            <family val="2"/>
          </rPr>
          <t>Mauricio Benavente:</t>
        </r>
        <r>
          <rPr>
            <sz val="9"/>
            <color indexed="81"/>
            <rFont val="Tahoma"/>
            <family val="2"/>
          </rPr>
          <t xml:space="preserve">
Valor debe ser "0"</t>
        </r>
      </text>
    </comment>
    <comment ref="BE9" authorId="0">
      <text>
        <r>
          <rPr>
            <b/>
            <sz val="9"/>
            <color indexed="81"/>
            <rFont val="Tahoma"/>
            <family val="2"/>
          </rPr>
          <t>Mauricio Benavente:</t>
        </r>
        <r>
          <rPr>
            <sz val="9"/>
            <color indexed="81"/>
            <rFont val="Tahoma"/>
            <family val="2"/>
          </rPr>
          <t xml:space="preserve">
Valor debe ser "0"</t>
        </r>
      </text>
    </comment>
    <comment ref="BH9" authorId="0">
      <text>
        <r>
          <rPr>
            <b/>
            <sz val="9"/>
            <color indexed="81"/>
            <rFont val="Tahoma"/>
            <family val="2"/>
          </rPr>
          <t>Mauricio Benavente:</t>
        </r>
        <r>
          <rPr>
            <sz val="9"/>
            <color indexed="81"/>
            <rFont val="Tahoma"/>
            <family val="2"/>
          </rPr>
          <t xml:space="preserve">
Valor debe ser "0"</t>
        </r>
      </text>
    </comment>
  </commentList>
</comments>
</file>

<file path=xl/comments3.xml><?xml version="1.0" encoding="utf-8"?>
<comments xmlns="http://schemas.openxmlformats.org/spreadsheetml/2006/main">
  <authors>
    <author>Mauricio Benavente</author>
  </authors>
  <commentList>
    <comment ref="AV9" authorId="0">
      <text>
        <r>
          <rPr>
            <b/>
            <sz val="9"/>
            <color indexed="81"/>
            <rFont val="Tahoma"/>
            <family val="2"/>
          </rPr>
          <t>Mauricio Benavente:</t>
        </r>
        <r>
          <rPr>
            <sz val="9"/>
            <color indexed="81"/>
            <rFont val="Tahoma"/>
            <family val="2"/>
          </rPr>
          <t xml:space="preserve">
Valor debe ser "0"</t>
        </r>
      </text>
    </comment>
    <comment ref="AY9" authorId="0">
      <text>
        <r>
          <rPr>
            <b/>
            <sz val="9"/>
            <color indexed="81"/>
            <rFont val="Tahoma"/>
            <family val="2"/>
          </rPr>
          <t>Mauricio Benavente:</t>
        </r>
        <r>
          <rPr>
            <sz val="9"/>
            <color indexed="81"/>
            <rFont val="Tahoma"/>
            <family val="2"/>
          </rPr>
          <t xml:space="preserve">
Valor debe ser "0"</t>
        </r>
      </text>
    </comment>
    <comment ref="BD9" authorId="0">
      <text>
        <r>
          <rPr>
            <b/>
            <sz val="9"/>
            <color indexed="81"/>
            <rFont val="Tahoma"/>
            <family val="2"/>
          </rPr>
          <t>Mauricio Benavente:</t>
        </r>
        <r>
          <rPr>
            <sz val="9"/>
            <color indexed="81"/>
            <rFont val="Tahoma"/>
            <family val="2"/>
          </rPr>
          <t xml:space="preserve">
Valor debe ser "0"</t>
        </r>
      </text>
    </comment>
    <comment ref="BG9" authorId="0">
      <text>
        <r>
          <rPr>
            <b/>
            <sz val="9"/>
            <color indexed="81"/>
            <rFont val="Tahoma"/>
            <family val="2"/>
          </rPr>
          <t>Mauricio Benavente:</t>
        </r>
        <r>
          <rPr>
            <sz val="9"/>
            <color indexed="81"/>
            <rFont val="Tahoma"/>
            <family val="2"/>
          </rPr>
          <t xml:space="preserve">
Valor debe ser "0"</t>
        </r>
      </text>
    </comment>
  </commentList>
</comments>
</file>

<file path=xl/sharedStrings.xml><?xml version="1.0" encoding="utf-8"?>
<sst xmlns="http://schemas.openxmlformats.org/spreadsheetml/2006/main" count="5713" uniqueCount="498">
  <si>
    <t>Total</t>
  </si>
  <si>
    <t>L</t>
  </si>
  <si>
    <t>D</t>
  </si>
  <si>
    <t>S</t>
  </si>
  <si>
    <t>V</t>
  </si>
  <si>
    <t>J</t>
  </si>
  <si>
    <t>M</t>
  </si>
  <si>
    <t>Month</t>
  </si>
  <si>
    <t>Hubbard, Mike</t>
  </si>
  <si>
    <t>Droppelman, Walter</t>
  </si>
  <si>
    <t>Riveros, Lorena (EA)</t>
  </si>
  <si>
    <t>Zuccone, Giancarlo</t>
  </si>
  <si>
    <t>Bergholz, Walter</t>
  </si>
  <si>
    <t>Diaz, Rodrigo</t>
  </si>
  <si>
    <t>Marambio, Antonio</t>
  </si>
  <si>
    <t>Ochoa, Carlos</t>
  </si>
  <si>
    <t>Mendez, Andrea</t>
  </si>
  <si>
    <t>Aban, Rubén</t>
  </si>
  <si>
    <t>Salopera, Petri</t>
  </si>
  <si>
    <t>Illanes, Esteban</t>
  </si>
  <si>
    <t>Reyes, César</t>
  </si>
  <si>
    <t>Retamal, Julio</t>
  </si>
  <si>
    <t>Clauss, Vivianne</t>
  </si>
  <si>
    <t>Ortiz, César</t>
  </si>
  <si>
    <t>Lamur, Valeska</t>
  </si>
  <si>
    <t>Berrios, Patricio</t>
  </si>
  <si>
    <t>Carrasco, Juan</t>
  </si>
  <si>
    <t>Curiante, Edward</t>
  </si>
  <si>
    <t>Gonzalez, Carol</t>
  </si>
  <si>
    <t>Jacques, Carolina</t>
  </si>
  <si>
    <t>López, Eliana</t>
  </si>
  <si>
    <t>Martinez, Marcela</t>
  </si>
  <si>
    <t>Olivares, Jeanette</t>
  </si>
  <si>
    <t>IT Lead</t>
  </si>
  <si>
    <t>GIS Coordinator</t>
  </si>
  <si>
    <t>HHRR Manager</t>
  </si>
  <si>
    <t>Community develop coordinator</t>
  </si>
  <si>
    <t>Community relation coordinator</t>
  </si>
  <si>
    <t>Vallenar /Alto del Carmen office assistance</t>
  </si>
  <si>
    <t>Lara, Juan</t>
  </si>
  <si>
    <t>Castro, Marcelo</t>
  </si>
  <si>
    <t>Martinez, Maximino</t>
  </si>
  <si>
    <t>Ortiz, Claudio</t>
  </si>
  <si>
    <t>Costanzi, Gianni</t>
  </si>
  <si>
    <t xml:space="preserve">Camp care </t>
  </si>
  <si>
    <t>Camp Administrative lead</t>
  </si>
  <si>
    <t>Leyton, Michael</t>
  </si>
  <si>
    <t>Cabello, Héctor</t>
  </si>
  <si>
    <t>Cid, Marcos</t>
  </si>
  <si>
    <t>Hombres</t>
  </si>
  <si>
    <t>Mujeres</t>
  </si>
  <si>
    <t>Manning</t>
  </si>
  <si>
    <t>Total Project</t>
  </si>
  <si>
    <t>LTI</t>
  </si>
  <si>
    <t>LTIF</t>
  </si>
  <si>
    <t>TRIF</t>
  </si>
  <si>
    <t>MA</t>
  </si>
  <si>
    <t>Man Hours</t>
  </si>
  <si>
    <r>
      <rPr>
        <b/>
        <sz val="14"/>
        <rFont val="Calibri"/>
        <family val="2"/>
      </rPr>
      <t>Teck Resources Ltd.  - Pautas de Informe en Salud y Seguridad</t>
    </r>
  </si>
  <si>
    <r>
      <rPr>
        <b/>
        <sz val="10"/>
        <rFont val="Calibri"/>
        <family val="2"/>
      </rPr>
      <t>Nombre del Display</t>
    </r>
  </si>
  <si>
    <r>
      <rPr>
        <b/>
        <sz val="10"/>
        <rFont val="Calibri"/>
        <family val="2"/>
      </rPr>
      <t>Descripción</t>
    </r>
  </si>
  <si>
    <r>
      <rPr>
        <sz val="10"/>
        <rFont val="Calibri"/>
        <family val="2"/>
      </rPr>
      <t>Período</t>
    </r>
  </si>
  <si>
    <r>
      <rPr>
        <sz val="10"/>
        <rFont val="Calibri"/>
        <family val="2"/>
      </rPr>
      <t>Mes y Año</t>
    </r>
  </si>
  <si>
    <r>
      <rPr>
        <sz val="10"/>
        <rFont val="Calibri"/>
        <family val="2"/>
      </rPr>
      <t>Tipo de Trabajador</t>
    </r>
  </si>
  <si>
    <r>
      <rPr>
        <sz val="10"/>
        <rFont val="Calibri"/>
        <family val="2"/>
      </rPr>
      <t>Empleadao o Contratista</t>
    </r>
  </si>
  <si>
    <r>
      <rPr>
        <sz val="10"/>
        <rFont val="Calibri"/>
        <family val="2"/>
      </rPr>
      <t>Horas Trabajadas</t>
    </r>
  </si>
  <si>
    <t>Número total de horas trabajadas en una faena durante un período específico, incluyendo al personal administrativo  (200.00 horas es históricamente el número promedio de hora trabajadas por 100 personas en 1 año, asumiendo 5 días por semana durante 50 semanas, a 8 horas diarias).</t>
    <phoneticPr fontId="0" type="noConversion"/>
  </si>
  <si>
    <r>
      <rPr>
        <sz val="10"/>
        <rFont val="Calibri"/>
        <family val="2"/>
      </rPr>
      <t>Lesiones con Pérdida de Tiempo</t>
    </r>
  </si>
  <si>
    <r>
      <rPr>
        <sz val="10"/>
        <rFont val="Calibri"/>
        <family val="2"/>
      </rPr>
      <t>Lesiones o enfermedades ocupacionales que dan como resultado pérdida de uno o más días del trabajo programado del empledo, extendiéndose éste más allá de la fecha de lesión o enfermedad.</t>
    </r>
  </si>
  <si>
    <r>
      <rPr>
        <sz val="10"/>
        <rFont val="Calibri"/>
        <family val="2"/>
      </rPr>
      <t>Ayuda Médica</t>
    </r>
  </si>
  <si>
    <r>
      <rPr>
        <sz val="10"/>
        <rFont val="Calibri"/>
        <family val="2"/>
      </rPr>
      <t xml:space="preserve">El tratamiento médico incluye, pero no se limita, a la suturación de cualquier herida, tratamiento de fracturas, aplicación de yeso u otro medio profesional de inmobilización de una parte del cuerpo lesionada, tratamiento de infección producto de una herida, tratamiento de una contusión por medio de drenaje sanguíneo, remoción quirúrgica de piel muerta o dañada (desbridamiento quirúrgico), amputacíón o pérdida permanente del uso de cualquier parte del cuerpo, tratamiento de quemaduras de segundo y tercer grado.  Los procedimientos que son de naturaleza diagnóstica no son considerados en si mismo como tratamientos médicos. Las visitas al médico, exámenes médicos, exámenes radiológicos y hospitalizaciones para observación, cuando no exista evidencia de lesión o enfermedad y no se entregue un tratamiento médico, no constituyen por sí mismos un tratamiento médico. Los procedimientos de naturaleza preventiva tampoco son considerados por sí mismo como tratamientos médicos. El uso de medicamentos recetados por cualquier tratamiento que no sea una lesión ocular, no constituye un tratamiento médico reportable. El uso de medicamentos por prescripción médica para lesiones oculares sí constituye un tratamiento reportable. </t>
    </r>
  </si>
  <si>
    <r>
      <rPr>
        <sz val="10"/>
        <rFont val="Calibri"/>
        <family val="2"/>
      </rPr>
      <t>Primeros Auxilios</t>
    </r>
  </si>
  <si>
    <t xml:space="preserve">Los primeros auxilios incluyen cualquier tratamiento por una sola vez,  y la subsiguiente  visita de seguimiento con el propósito de observación, de heridas menores, tales como cortes, rasguños, quemaduras de primer grado y  esquirlas o astillas. Los ungüentos,  pomadas, antisépticos y vendajes de lesiones menores se consideran como primeros auxilios.  Las inyecciones antitetánicas y vacunas contra la gripe se consideran de naturaleza preventiva.
</t>
    <phoneticPr fontId="0" type="noConversion"/>
  </si>
  <si>
    <r>
      <rPr>
        <sz val="10"/>
        <rFont val="Calibri"/>
        <family val="2"/>
      </rPr>
      <t>Días Perdidos</t>
    </r>
  </si>
  <si>
    <r>
      <rPr>
        <sz val="10"/>
        <rFont val="Calibri"/>
        <family val="2"/>
      </rPr>
      <t xml:space="preserve">Turno o turnos perdidos a causa de una lesión o enfermedad relacionada con un evento laboral.                                                                                                                                 Los Dias de Trabajo Perdidos  se acumularán durante un periodo de 2 años después del primer Día Perdido. Como tal, si una lesión reportadas dió como resultado un Día de Trabajo Pérdido el 1 de mayo de 2011 y la persona no volvió a trabajar, los Días de Trabajo Perdidos serán reportados hasta el 1 de Mayo de 2013.
En el caso de lesiones/enfermedades que hayan ocurrido con anterioridad al 1 de enero de 2009, los Días de Trabajo Perdidos deberían ser eliminados al 1 de enero de 2011, y los sitios deberían modificar los datos en StreamLine con la nota requerida en los meses que están siendo ajustados. No se harán ajustes para los años anteriores.
A partir de  enero de 2011 estamos usando una norma para reporte interno de los Días de Trabajo Perdidos de un máximo de 2 años desde el primer Día de Trabajo Perdido, con la excepción de un Accidente Fatal.  Ete reporte se seguirá hasta registrar 6000 Días Perdidos  en forma inmediata desde la fecha del evento.
Como ejemplos, si una persona resulta gravemente lesionada el día 10 de junio de 2011 y no vuelve al trabajo, los Días de Trabajo Perdidos continuarán acumulándose hasta el 10 de junio de 2013. Si una persona resultó lesionada el 10 de junio de 2009, los Días de Trabajo Perdidos dejarán de acumularse el 10 de junio de 2011.
</t>
    </r>
  </si>
  <si>
    <r>
      <rPr>
        <sz val="10"/>
        <rFont val="Calibri"/>
        <family val="2"/>
      </rPr>
      <t>Resultado de Muerte</t>
    </r>
  </si>
  <si>
    <r>
      <rPr>
        <sz val="10"/>
        <rFont val="Calibri"/>
        <family val="2"/>
      </rPr>
      <t>Lesión o enfermedad relacionada con el trabajo que tiene el resultado de muerte de un empleado.</t>
    </r>
  </si>
  <si>
    <r>
      <rPr>
        <sz val="10"/>
        <rFont val="Calibri"/>
        <family val="2"/>
      </rPr>
      <t>Cuasi Accidente</t>
    </r>
  </si>
  <si>
    <r>
      <rPr>
        <sz val="10"/>
        <rFont val="Calibri"/>
        <family val="2"/>
      </rPr>
      <t>Un evento no planificado que en circunstancias levemente diferentes podría haber dado como resultado lesiones a las personas, daños a la propiedad. perjuicio al medio ambiente o interrupción del proceso.</t>
    </r>
  </si>
  <si>
    <r>
      <rPr>
        <sz val="10"/>
        <rFont val="Calibri"/>
        <family val="2"/>
      </rPr>
      <t>Incidente de Alto Potencial</t>
    </r>
  </si>
  <si>
    <r>
      <rPr>
        <sz val="9"/>
        <color indexed="8"/>
        <rFont val="Calibri"/>
        <family val="2"/>
      </rPr>
      <t>Incidentes que tienen una probabilidad razonable de haber causado una lesión grave con incapacidad permanente, o una lesión fatal, o con potencial de daños importantes para la propiedad o la interrupción del proceso.   Un IAP podría ser un cuasi accidente (sin daños o contacto): o un Incidente de Primeros Auxiliios (atención mínima);  Ayuda Médica, Tiempo Perdido o con Daños a la Propiedad.</t>
    </r>
  </si>
  <si>
    <r>
      <rPr>
        <sz val="10"/>
        <rFont val="Calibri"/>
        <family val="2"/>
      </rPr>
      <t>Ocurrencia Peligrosa</t>
    </r>
  </si>
  <si>
    <r>
      <rPr>
        <sz val="9"/>
        <color indexed="8"/>
        <rFont val="Calibri"/>
        <family val="2"/>
      </rPr>
      <t>Incidentes o eventos inesperados que tienen el potencial para resultar en lesiones graves.</t>
    </r>
  </si>
  <si>
    <r>
      <rPr>
        <sz val="10"/>
        <rFont val="Calibri"/>
        <family val="2"/>
      </rPr>
      <t>Ocurrencia Fatal Potencial</t>
    </r>
  </si>
  <si>
    <r>
      <rPr>
        <sz val="9"/>
        <color indexed="8"/>
        <rFont val="Calibri"/>
        <family val="2"/>
      </rPr>
      <t>Una ocurrencia indeseada, de alto potencial,con la probabilidad razonable de resultar, bajo circunstancias ligeramente distintas, en un daño fatal para un  empleado o contratista que esté realizando trabajos para Teck Resources Limited o sus subsidiarias.</t>
    </r>
  </si>
  <si>
    <r>
      <rPr>
        <sz val="10"/>
        <rFont val="Calibri"/>
        <family val="2"/>
      </rPr>
      <t>Frecuencia  de las Lesiones con Pérdida de Tiempo</t>
    </r>
  </si>
  <si>
    <r>
      <rPr>
        <sz val="10"/>
        <rFont val="Calibri"/>
        <family val="2"/>
      </rPr>
      <t>(Número de Lesiones con Pérdida de Tiempo más Muertes *200.000)/horas trabajadas</t>
    </r>
  </si>
  <si>
    <r>
      <rPr>
        <sz val="10"/>
        <rFont val="Calibri"/>
        <family val="2"/>
      </rPr>
      <t>Frecuencia de Ayuda Médica</t>
    </r>
  </si>
  <si>
    <r>
      <rPr>
        <sz val="10"/>
        <rFont val="Calibri"/>
        <family val="2"/>
      </rPr>
      <t>(Número de Lesiones con Ayuda Médica *200.000) /horas trabajadas</t>
    </r>
  </si>
  <si>
    <r>
      <rPr>
        <sz val="10"/>
        <rFont val="Calibri"/>
        <family val="2"/>
      </rPr>
      <t>Frecuencia de Primeros Auxilios</t>
    </r>
  </si>
  <si>
    <r>
      <rPr>
        <sz val="10"/>
        <rFont val="Calibri"/>
        <family val="2"/>
      </rPr>
      <t xml:space="preserve">(Número de lesiones con Primeros Auxilios * 200.000) / horas trabajadas </t>
    </r>
  </si>
  <si>
    <r>
      <rPr>
        <sz val="10"/>
        <rFont val="Calibri"/>
        <family val="2"/>
      </rPr>
      <t>Total Registables de Frecuencia de Incidentes</t>
    </r>
  </si>
  <si>
    <r>
      <rPr>
        <sz val="10"/>
        <rFont val="Calibri"/>
        <family val="2"/>
      </rPr>
      <t xml:space="preserve">(Número de Lesiones con Resultado de  Muerte más Ayuda Médica más Tiempo Perdido *200.000) /Horas trabajadas </t>
    </r>
  </si>
  <si>
    <r>
      <rPr>
        <sz val="10"/>
        <rFont val="Calibri"/>
        <family val="2"/>
      </rPr>
      <t>Gravedad</t>
    </r>
  </si>
  <si>
    <r>
      <rPr>
        <sz val="10"/>
        <rFont val="Calibri"/>
        <family val="2"/>
      </rPr>
      <t>Número de Días Perdidos * 200.000 / horas trabajadas) Fatalidad igual a 6000 días perdidos.</t>
    </r>
  </si>
  <si>
    <r>
      <rPr>
        <sz val="10"/>
        <rFont val="Calibri"/>
        <family val="2"/>
      </rPr>
      <t xml:space="preserve">Incidente de S&amp;S Reportable </t>
    </r>
  </si>
  <si>
    <r>
      <rPr>
        <sz val="10"/>
        <rFont val="Calibri"/>
        <family val="2"/>
      </rPr>
      <t>Incidente de S&amp;S reportable a la entidad regulatoria</t>
    </r>
  </si>
  <si>
    <t>What does a Potential Fatal Occurence (PFO) mean?</t>
  </si>
  <si>
    <t>A PFO is an undesired, high potential occurence with the reasonable likelihood to have, under slightly different circumstances, resulted in a fatal injury to an employee or contractor performing duties for Teck Resources Limited or its subsidiaries.</t>
  </si>
  <si>
    <t>What does TRIF stand for and what does it mean?</t>
  </si>
  <si>
    <t>TRIF is an acronym for Total Recordable Injury Frequency which we use as a key measure of safety performance.  Recordable Injuries are all incidents that are defined in our corporate list of reporting criteria and include Medical Aid Injuries, Lost Time Injuries, and Fatal Injuries. The types of incidents that are not included in the TRIF calculation include First Aid Injuries, High Potential Incidents, non-injury property damage or non-injury mobile equipment events.  TRIF is calculated as follows:</t>
  </si>
  <si>
    <r>
      <t xml:space="preserve"> TRIF = </t>
    </r>
    <r>
      <rPr>
        <u/>
        <sz val="11"/>
        <color theme="1"/>
        <rFont val="Calibri"/>
        <family val="2"/>
        <scheme val="minor"/>
      </rPr>
      <t xml:space="preserve">(# of medical aid injuries + # of lost time injuries + # of fatal injuries) x 200,000 </t>
    </r>
  </si>
  <si>
    <t>actual # of hours worked</t>
  </si>
  <si>
    <t>What does LTIF stand for and what does it mean?</t>
  </si>
  <si>
    <t>LTIF is an acronym for Lost Time Injury Frequency which we use as a key measure of safety performance. The LTIF calculation includes Lost Time Injuries and Fatalities:</t>
  </si>
  <si>
    <r>
      <t xml:space="preserve">LTIF = </t>
    </r>
    <r>
      <rPr>
        <u/>
        <sz val="11"/>
        <color theme="1"/>
        <rFont val="Calibri"/>
        <family val="2"/>
        <scheme val="minor"/>
      </rPr>
      <t>(# of lost time injuries + # fatalities) x 200,000</t>
    </r>
  </si>
  <si>
    <t>                          actual # of hours worked</t>
  </si>
  <si>
    <t>What is the significance of 200,000 hours worked?</t>
  </si>
  <si>
    <t>The use of 200,000 hours is derived from the average number of hours worked by 100 people in a 1-year period.   This is used to calculate injury frequency per 100 persons exposed to hazards on the job.  The use of 200,000 hours worked is most frequently used in North America whereas 1,000,000 hours worked, the equivalent of 500 exposed persons, is the most common measurement in South America and other regions.  For those making a comparison between region using the 1 million exposure hours, multiplication or division of the frequency by 5 can be used to attain the equivalent factor.</t>
  </si>
  <si>
    <t>What constitutes a Lost Time Injury (LTI), a Medical Aid (MA), or a First Aid (FA)?</t>
  </si>
  <si>
    <t>The definitions used by Teck to determine the level of injury follow the U.S. Mine Safety and Health Administration (MSHA) definitions.</t>
  </si>
  <si>
    <r>
      <t xml:space="preserve">A </t>
    </r>
    <r>
      <rPr>
        <u/>
        <sz val="11"/>
        <color theme="1"/>
        <rFont val="Calibri"/>
        <family val="2"/>
        <scheme val="minor"/>
      </rPr>
      <t>Lost Time Injury</t>
    </r>
    <r>
      <rPr>
        <sz val="11"/>
        <color theme="1"/>
        <rFont val="Arial"/>
        <family val="2"/>
      </rPr>
      <t> is an occupational injury or illness that results in the loss of one or more days from the employee's scheduled work beyond the date of injury or illness. Time away from work is typically assigned by a medical professional.  Lost days may possibly not begin to accrue if a medical professional is not immediately available due to location or logistics of diagnostic locations. </t>
    </r>
  </si>
  <si>
    <r>
      <t xml:space="preserve">A </t>
    </r>
    <r>
      <rPr>
        <u/>
        <sz val="11"/>
        <color theme="1"/>
        <rFont val="Calibri"/>
        <family val="2"/>
        <scheme val="minor"/>
      </rPr>
      <t>Medical Aid</t>
    </r>
    <r>
      <rPr>
        <sz val="11"/>
        <color theme="1"/>
        <rFont val="Arial"/>
        <family val="2"/>
      </rPr>
      <t xml:space="preserve"> is the treatment of an injury and includes, but is not limited to, the suturing of any wound, treatment of fractures, application of a cast or other professional means of immobilizing an injured part of the body, treatment of infection arising out of an injury, treatment of bruise by the drainage of blood, surgical removal of dead or damaged skin (debridement), amputation or permanent loss of use of any part of the body, treatment of second and third degree burns. </t>
    </r>
  </si>
  <si>
    <r>
      <t xml:space="preserve">A </t>
    </r>
    <r>
      <rPr>
        <u/>
        <sz val="11"/>
        <color theme="1"/>
        <rFont val="Calibri"/>
        <family val="2"/>
        <scheme val="minor"/>
      </rPr>
      <t>First Aid</t>
    </r>
    <r>
      <rPr>
        <sz val="11"/>
        <color theme="1"/>
        <rFont val="Arial"/>
        <family val="2"/>
      </rPr>
      <t xml:space="preserve"> includes any one-time treatment, and follow-up visit for the purpose of observation, of minor injuries such as, cuts, scratches, first degree burns and splinters. Ointments, salves, antiseptics, and dressings to minor injuries are considered to be first aid. Tetanus and flu shots are considered preventative in nature.</t>
    </r>
  </si>
  <si>
    <t>Why do we use the U.S. Mine Safety and Health Administration (MSHA) measures? </t>
  </si>
  <si>
    <t>We have chosen to adopt MSHA’s measures and definitions as our internal reporting criteria as they are most similar to the reporting criteria of our peers to whom we benchmark our safety performance.</t>
  </si>
  <si>
    <t>What is a lagging indicator?  What is a leading indicator?</t>
  </si>
  <si>
    <t>Lagging indicators are measures of past safety performance that quantify the numbers of injuries or incidents we have incurred, our failures.  These include total reportable injuries, lost time injuries, medical aid injuries, severity rates, etc.</t>
  </si>
  <si>
    <t>Leading indicators are forward-looking measures of performance that gauge successes and, as such, are seen as “pro-active” measures for improving safety performance.  Examples include near-hit incidents reported, safety training courses completed and safety audits with resulting action plans, to name a few.</t>
  </si>
  <si>
    <t>Total 
Year</t>
  </si>
  <si>
    <t>Total 
Cumm</t>
  </si>
  <si>
    <t>Molina, Sergio</t>
  </si>
  <si>
    <t>Esguerra, Carlos</t>
  </si>
  <si>
    <t>Gonzalez, Juan Pablo</t>
  </si>
  <si>
    <t>Environment Coordinator</t>
  </si>
  <si>
    <t>Personal (H) / SERVITERRA Vallenar</t>
  </si>
  <si>
    <t>HH</t>
  </si>
  <si>
    <t>MANNING</t>
  </si>
  <si>
    <t>TOT M</t>
  </si>
  <si>
    <t>TOT H</t>
  </si>
  <si>
    <t>HH MES</t>
  </si>
  <si>
    <t>Moreira, Sandra</t>
  </si>
  <si>
    <t>Alcota, Gineva</t>
  </si>
  <si>
    <t>Medina, Maria Isabel</t>
  </si>
  <si>
    <t>Community relations coordinator</t>
  </si>
  <si>
    <t>Molina, Claudio</t>
  </si>
  <si>
    <t>Soto, Alejandro</t>
  </si>
  <si>
    <t>Communications Manager</t>
  </si>
  <si>
    <t>Goldcorp - Finance Manager</t>
  </si>
  <si>
    <t>Goldcorp - Accounting Lead</t>
  </si>
  <si>
    <t>NuevaUnión - Contracts</t>
  </si>
  <si>
    <t>NuevaUnión - Junior</t>
  </si>
  <si>
    <t>NuevaUnión - EIA Coordination Manager</t>
  </si>
  <si>
    <t>NuevaUnión - IT Support</t>
  </si>
  <si>
    <t>NuevaUnión - Cleaning services</t>
  </si>
  <si>
    <t>Teck - Document Control</t>
  </si>
  <si>
    <t>Teck - Electrical Supervisor</t>
  </si>
  <si>
    <t>Personal (M) / SODEXO Vallenar  /  SODEXO Alto del Carmen</t>
  </si>
  <si>
    <t>Community develop. coordinator</t>
  </si>
  <si>
    <t>Marin, Jaime</t>
  </si>
  <si>
    <t>Personal (H) / WORKMATE Vallenar</t>
  </si>
  <si>
    <t>SAFETY STATISTICS</t>
  </si>
  <si>
    <t>JANUARY  2017</t>
  </si>
  <si>
    <t>Personal (H) / WORKMATE Campamento por reemplazo vacaciones</t>
  </si>
  <si>
    <t>NO LOCAL</t>
  </si>
  <si>
    <t>LOCAL</t>
  </si>
  <si>
    <t>TOTALES</t>
  </si>
  <si>
    <t>A</t>
  </si>
  <si>
    <t>B</t>
  </si>
  <si>
    <t>C</t>
  </si>
  <si>
    <t>E=A+C</t>
  </si>
  <si>
    <t>F=B+D</t>
  </si>
  <si>
    <t>E+F</t>
  </si>
  <si>
    <t>SC-235 Knight Piesold Gabinete</t>
  </si>
  <si>
    <t>SC-235 Knight Piesold Terreno</t>
  </si>
  <si>
    <t>SC-265 Geobiota Gabinete</t>
  </si>
  <si>
    <t>SC-265 Geobiota Terreno</t>
  </si>
  <si>
    <t>OS2016-046 Bioseptic Gabinete</t>
  </si>
  <si>
    <t>SC-220 Azabache Gabinete</t>
  </si>
  <si>
    <t>SC-220 Azabache Terreno</t>
  </si>
  <si>
    <t>SC-258 Órdenes Abarca Gabinete</t>
  </si>
  <si>
    <t>SC-258 Órdenes Abarca Terreno</t>
  </si>
  <si>
    <t>SC-299 Andreas Dietrich Gabinete</t>
  </si>
  <si>
    <t>SC-299 Andreas Dietrich Terreno</t>
  </si>
  <si>
    <t>SC-285 Dorgambide Gabinete</t>
  </si>
  <si>
    <t>SC-285 Dorgambide Terreno</t>
  </si>
  <si>
    <t>SC-285 Dorgambide S/C Gabinete</t>
  </si>
  <si>
    <t>SC-285 Dorgambide S/C terreno</t>
  </si>
  <si>
    <t>SC-282 Piteau Gabinete</t>
  </si>
  <si>
    <t>SC-282 Piteau Terreno</t>
  </si>
  <si>
    <t>SC-233 Geodesarrollo Gabinete</t>
  </si>
  <si>
    <t>SC-233 Geodesarrollo Terreno</t>
  </si>
  <si>
    <t>OS-2016-041 Mutual Gabinete</t>
  </si>
  <si>
    <t>OS-2016-041 Mutual Terreno</t>
  </si>
  <si>
    <t>OS-2016-093 Phibrand Gabinete</t>
  </si>
  <si>
    <t>OS-2016-093 Phibrand S/C Gabinete</t>
  </si>
  <si>
    <t>OS-2016-093 Phibrand S/C terreno</t>
  </si>
  <si>
    <t>OS-2016-093 Phibrand Terreno</t>
  </si>
  <si>
    <t>SC-279 Serviterra Gabinete</t>
  </si>
  <si>
    <t>SC-279 Serviterra Terreno</t>
  </si>
  <si>
    <t>SC-207 Sodexo Gabinete</t>
  </si>
  <si>
    <t>SC-207 Sodexo Terreno</t>
  </si>
  <si>
    <t>OS-2016-061 Workmate Gabinete</t>
  </si>
  <si>
    <t>OS-2016-061 Workmate Terreno</t>
  </si>
  <si>
    <t>OS-2016-058 Nutriser Gabinete</t>
  </si>
  <si>
    <t>OS-2016-058 Nutriser Terreno</t>
  </si>
  <si>
    <t>SC-220 Claudio Jordán Terreno</t>
  </si>
  <si>
    <t>SC-220 Claudio Jordán Gabinete</t>
  </si>
  <si>
    <t>OS-2014-036 Truly Nolen Gabinete</t>
  </si>
  <si>
    <t>OS-2014-036 Truly Nolen Terreno</t>
  </si>
  <si>
    <t>OS-2016-047 Zetaeco Gabinete</t>
  </si>
  <si>
    <t>OS-2016-047 Zetaeco Terreno</t>
  </si>
  <si>
    <t>OS-2016-048 Pausa Activa Gabinete</t>
  </si>
  <si>
    <t>OS-2016-048 Pausa Activa Terreno</t>
  </si>
  <si>
    <t>OS-2016-050 Entrenamiento Funcional  Gabinete</t>
  </si>
  <si>
    <t>OS-2016-050 Entrenamiento Funcional  Terreno</t>
  </si>
  <si>
    <t>OS-2016-091 Eugenio Pizarro Gabinete</t>
  </si>
  <si>
    <t>OS-2016-091 Eugenio Pizarro Terreno</t>
  </si>
  <si>
    <t>SC-259 Replan Gabinete</t>
  </si>
  <si>
    <t>SC-259 Replan Terreno</t>
  </si>
  <si>
    <t>OS-2017-005 Consultora Valle Norte Gabinete</t>
  </si>
  <si>
    <t>OS-2017-005 Consultora Valle Norte Terreno</t>
  </si>
  <si>
    <t>OS2016-046 Bioseptic Terreno</t>
  </si>
  <si>
    <t>OS-2016-109 GCF Gabinete</t>
  </si>
  <si>
    <t>OS-2016-109 GCF Terreno</t>
  </si>
  <si>
    <t>OS-2016-109 GCF S/C Gabinete</t>
  </si>
  <si>
    <t>OS-2016-109 GCF S/C Terreno</t>
  </si>
  <si>
    <t>SC-286 Fluor Vancouver Off-Shore</t>
  </si>
  <si>
    <t>SC-286 Fluor Chile On-Shore</t>
  </si>
  <si>
    <t>*</t>
  </si>
  <si>
    <t xml:space="preserve">* </t>
  </si>
  <si>
    <t>Director de Proyecto</t>
  </si>
  <si>
    <t>Asistente Ejecutiva</t>
  </si>
  <si>
    <t>Director de Ingenieria y Construcción</t>
  </si>
  <si>
    <t>Gerente Ingenieria e Insfraestructura</t>
  </si>
  <si>
    <t>Gerente Ingenieria de Procesos</t>
  </si>
  <si>
    <t>Gerente Electrico</t>
  </si>
  <si>
    <t>Elizabeth Alarcon</t>
  </si>
  <si>
    <t>Ingeniero de Procesos</t>
  </si>
  <si>
    <t>Superintendente Tranque de Relaves</t>
  </si>
  <si>
    <t>Gerente Servicios</t>
  </si>
  <si>
    <t>Analista Control de Proyecto</t>
  </si>
  <si>
    <t>Supervisor de Contratos</t>
  </si>
  <si>
    <t>Gerente Legal</t>
  </si>
  <si>
    <t>Superintendente Propiedad Minera</t>
  </si>
  <si>
    <t>Director de Sustentabilidad</t>
  </si>
  <si>
    <t>Gerente de Medio Ambiente &amp; EIA</t>
  </si>
  <si>
    <t>Supervisor  Senior de Medio Ambiente</t>
  </si>
  <si>
    <t>Maza, Jesus</t>
  </si>
  <si>
    <t>Supervisor Senior de Medio Ambente</t>
  </si>
  <si>
    <t>Asistente Administrativa</t>
  </si>
  <si>
    <t>Saavedra, Fernando</t>
  </si>
  <si>
    <t>Gerente de Operaciones y Servicios Tecnicos</t>
  </si>
  <si>
    <t xml:space="preserve">Goldcorp - Treasury - Accounts Payable </t>
  </si>
  <si>
    <t>Scharfstein, Ariel</t>
  </si>
  <si>
    <t>Teck - Gerente Legal</t>
  </si>
  <si>
    <t>Cristian Rojas</t>
  </si>
  <si>
    <t>Aban, Francisco</t>
  </si>
  <si>
    <t>Sepulveda, Enrique</t>
  </si>
  <si>
    <t>NuevaUnión - Contract Support</t>
  </si>
  <si>
    <t>Benavente, Mauricio</t>
  </si>
  <si>
    <t>Lafoy, Jeff</t>
  </si>
  <si>
    <t>NuevaUnión - Business Support</t>
  </si>
  <si>
    <t>Acevedo, Angela</t>
  </si>
  <si>
    <t>Ximena</t>
  </si>
  <si>
    <t>Ana</t>
  </si>
  <si>
    <t>Camp Lead</t>
  </si>
  <si>
    <t>Gerente de Comunidades</t>
  </si>
  <si>
    <t>Liquitay, Alejandra</t>
  </si>
  <si>
    <t>NuevaUnión - Community Support</t>
  </si>
  <si>
    <t>Zamora, Claudia</t>
  </si>
  <si>
    <t>NuevaUnión - Environment Support</t>
  </si>
  <si>
    <t>NuevaUnión - Planning Support</t>
  </si>
  <si>
    <t>Villegas, Pablo</t>
  </si>
  <si>
    <t>Total Year 2015</t>
  </si>
  <si>
    <t>Total Year 2016</t>
  </si>
  <si>
    <t>FEBRUARY  2017</t>
  </si>
  <si>
    <t>1. Safety Statistics Corporate</t>
  </si>
  <si>
    <t>2. Project Reporting</t>
  </si>
  <si>
    <t>Rojas, Cristian</t>
  </si>
  <si>
    <t>FA</t>
  </si>
  <si>
    <t>NU FULL TIME</t>
  </si>
  <si>
    <t>Contractors Field</t>
  </si>
  <si>
    <t>Contractors  Home Office</t>
  </si>
  <si>
    <t>GC/TECK Part Time &amp; Contractos HO</t>
  </si>
  <si>
    <t>A.-</t>
  </si>
  <si>
    <t>HH FIELD EMPLOYEES</t>
  </si>
  <si>
    <t>HH FIELD CONTRACTORS</t>
  </si>
  <si>
    <t>FIELD EMPLOYEES</t>
  </si>
  <si>
    <t>FIELD CONTRACTORS</t>
  </si>
  <si>
    <t>Subtotal Contractors Office</t>
  </si>
  <si>
    <t>CONTRACTORS OFFICE</t>
  </si>
  <si>
    <t>SANTIAGO HOME OFFICE</t>
  </si>
  <si>
    <t>TOTAL SANTIAGO HOME OFFICE</t>
  </si>
  <si>
    <t>VALLENAR HOME OFFICE</t>
  </si>
  <si>
    <t>B.-</t>
  </si>
  <si>
    <t>SANTIAGO HO EMPLOYEES</t>
  </si>
  <si>
    <t>Subtotal Santiago HO Employees</t>
  </si>
  <si>
    <t>CONTRACTORS SANTIAGO HO</t>
  </si>
  <si>
    <t>Subtotal Contractors Santiago HO</t>
  </si>
  <si>
    <t>VALLENAR HO EMPLOYEES</t>
  </si>
  <si>
    <t>Subtotal Vallenar HO Employees</t>
  </si>
  <si>
    <t>CONTRACTORS VALLENAR HO</t>
  </si>
  <si>
    <t>Subtotal Contractors Vallenar HO</t>
  </si>
  <si>
    <t>TOTAL VALLENAR HOME OFFICE</t>
  </si>
  <si>
    <t>C.-</t>
  </si>
  <si>
    <t>FIELD</t>
  </si>
  <si>
    <t>Subtotal Field Employees</t>
  </si>
  <si>
    <t>Subtotal Field Contractors</t>
  </si>
  <si>
    <t>TOTAL FIELD</t>
  </si>
  <si>
    <t>EMPLEADOS NUEVAUNIÓN EN OFICINA SANTIAGO</t>
  </si>
  <si>
    <t>CONTRATISTAS EN OFICINA NUEVAUNIÓN SANTIAGO</t>
  </si>
  <si>
    <t>EMPLEADOS NUEVAUNIÓN EN OFICINA VALLENAR</t>
  </si>
  <si>
    <t>D.-</t>
  </si>
  <si>
    <t>A.1 SANTIAGO HO EMPLOYEES
(EMPLEADOS NUEVAUNIÓN EN OFICINA SANTIAGO)</t>
  </si>
  <si>
    <t>A.2 CONTRACTORS SANTIAGO HO
(CONTRATISTAS EN OFICINA NUEVAUNIÓN SANTIAGO)</t>
  </si>
  <si>
    <t>B.1 VALLENAR HO EMPLOYEES
(EMPLEADOS NUEVAUNIÓN EN OFICINA VALLENAR)</t>
  </si>
  <si>
    <t>B.2 CONTRACTORS VALLENAR HO
(CONTRATISTAS EN OFICINA NUEVAUNIÓN VALLENAR)</t>
  </si>
  <si>
    <t>C.1 FIELD EMPLOYEES
(EMPLEADOS NUEVAUNIÓN EN TERRENO)</t>
  </si>
  <si>
    <t>C.2 FIELD CONTRACTORS
(CONTRATISTAS EN TERRENO)</t>
  </si>
  <si>
    <t>D.1 CONTRACTORS OFFICE
(CONTRATISTAS EN OFICINAS PROPIAS)</t>
  </si>
  <si>
    <t>A.1</t>
  </si>
  <si>
    <t>A.2</t>
  </si>
  <si>
    <t>B.1</t>
  </si>
  <si>
    <t>B.2</t>
  </si>
  <si>
    <t>C.1</t>
  </si>
  <si>
    <t>C.2</t>
  </si>
  <si>
    <t>D.1</t>
  </si>
  <si>
    <t>HH SANTIAGO HO EMPLOYEES</t>
  </si>
  <si>
    <t>CONTRATISTAS EN OFICINA NUEVAUNIÓN VALLENAR</t>
  </si>
  <si>
    <t>HH VALLENAR HO EMPLOYEES</t>
  </si>
  <si>
    <t>HH CONTRACTORS SANTIAGO HO</t>
  </si>
  <si>
    <t>HH CONTRACTORS VALLENAR HO</t>
  </si>
  <si>
    <t>HH CONTRACTORS OFFICE</t>
  </si>
  <si>
    <t>TOT H
NL</t>
  </si>
  <si>
    <t>TOT M
NL</t>
  </si>
  <si>
    <t>TOT H
L</t>
  </si>
  <si>
    <t>TOT M
L</t>
  </si>
  <si>
    <t>EMPLEADOS NUEVAUNIÓN EN TERRENO</t>
  </si>
  <si>
    <t>CONTRATISTAS EN TERRENO</t>
  </si>
  <si>
    <t>CONTRATISTAS EN OFICINAS PROPIAS</t>
  </si>
  <si>
    <t>TOTAL CONTRACTORS OFFICE</t>
  </si>
  <si>
    <t>HO Employees</t>
  </si>
  <si>
    <t>HO Contractors</t>
  </si>
  <si>
    <t>Field Employees</t>
  </si>
  <si>
    <t>Field Contractors</t>
  </si>
  <si>
    <t>Contractors Office</t>
  </si>
  <si>
    <t>WEEKLY REPORT</t>
  </si>
  <si>
    <t>MONTHLY REPORT</t>
  </si>
  <si>
    <t>Safety Statistics Corporate (ALL FIELD + ALL NU)</t>
  </si>
  <si>
    <t>Project Reporting (ALL FIELD + ALL NU + CONTRACTORS OFFICE)</t>
  </si>
  <si>
    <t>TOTAL</t>
  </si>
  <si>
    <t>(MANING MES DE ENERO ESTÄ INCOMPLETO POR MARCHA BLANCA DE SOLICITUD DE HH)</t>
  </si>
  <si>
    <t>**</t>
  </si>
  <si>
    <t>NOTA 1 = VALOR ESTIMADO</t>
  </si>
  <si>
    <t xml:space="preserve">NOTA 2: VALORES DE MANNING MES DE ENERO ESTÁ INCOMPLETO POR MARCHA BLANCA EN SOLICITUD DE HH. </t>
  </si>
  <si>
    <t>NOTA 1: VALOR ESTIMADO</t>
  </si>
  <si>
    <t>A.1 + B.1 + C.1</t>
  </si>
  <si>
    <t>A.2 + B.2</t>
  </si>
  <si>
    <t>A.1 + A.2 + B.1 + B.2 + C.1 + C.2 + D.1</t>
  </si>
  <si>
    <t>A.1 + B.1 + C.1 + C.2</t>
  </si>
  <si>
    <t>HO 
Contractors</t>
  </si>
  <si>
    <t>Home 
Office</t>
  </si>
  <si>
    <t>Site 
Contractors</t>
  </si>
  <si>
    <t>Site 
Employees</t>
  </si>
  <si>
    <t>MARCH  2017</t>
  </si>
  <si>
    <t>GC/TECK Part Time &amp; Contractors HO</t>
  </si>
  <si>
    <t>OS-2016-058 Nutriser S/C Terreno</t>
  </si>
  <si>
    <t>OS-2016-058 Nutriser S/C Gabinete</t>
  </si>
  <si>
    <t>SC-279 y OS-2017-014 Serviterra Terreno</t>
  </si>
  <si>
    <t>SC-279 y OS-2017-014 Serviterra Gabinete</t>
  </si>
  <si>
    <t>SC-281 Griffith Drilling Terreno</t>
  </si>
  <si>
    <t xml:space="preserve">SC-281 Griffith Drilling S/C Terreno </t>
  </si>
  <si>
    <t>SC-281 Griffith Drilling Gabinete</t>
  </si>
  <si>
    <t>SC-281 Griffith Drilling S/C Gabinete</t>
  </si>
  <si>
    <t>Workmate - Community Support</t>
  </si>
  <si>
    <t>4'</t>
  </si>
  <si>
    <t>SC-286 Fluor Vancouver Off-Shore - Terreno</t>
  </si>
  <si>
    <t>SC-286 Fluor Chile On-Shore - Terreno</t>
  </si>
  <si>
    <t>SC-286 Fluor Vancouver Off-Shore - Gabinete</t>
  </si>
  <si>
    <t>SC-286 Fluor Chile On-Shore - Gabinete</t>
  </si>
  <si>
    <t>SC-307 Kunza Gabinete</t>
  </si>
  <si>
    <t>SC-307 Kunza Terreno</t>
  </si>
  <si>
    <t>NuevaUnión - Operations Support</t>
  </si>
  <si>
    <t>Morales, Claudia</t>
  </si>
  <si>
    <t>Gaete, Ximena</t>
  </si>
  <si>
    <t>Venegas, Ana</t>
  </si>
  <si>
    <t>APRIL  2017</t>
  </si>
  <si>
    <t>Heppe, Klaus</t>
  </si>
  <si>
    <t>Gerente de Geologia</t>
  </si>
  <si>
    <t>Garcia, Cristian</t>
  </si>
  <si>
    <t>Ing. Senior de Planificacion Mina</t>
  </si>
  <si>
    <t>SERA-INGENIERIA - EIA Coordination Manager</t>
  </si>
  <si>
    <t>Claudia Morales</t>
  </si>
  <si>
    <t xml:space="preserve"> Operaciones - Michael Page</t>
  </si>
  <si>
    <t xml:space="preserve">Servicios - Heredia Santana </t>
  </si>
  <si>
    <t xml:space="preserve">Villegas, Pablo </t>
  </si>
  <si>
    <t xml:space="preserve">Servicios - Fluor </t>
  </si>
  <si>
    <t>Sepúlveda, Héctor</t>
  </si>
  <si>
    <t>Business Support - IT Support</t>
  </si>
  <si>
    <t>Business Support</t>
  </si>
  <si>
    <t>Recursos Humanos - Junior</t>
  </si>
  <si>
    <t>Recursos Humanos - Cleaning services</t>
  </si>
  <si>
    <t>Mario Gonzalez</t>
  </si>
  <si>
    <t>Richard Ramírez</t>
  </si>
  <si>
    <t>Renato Blamey</t>
  </si>
  <si>
    <t>Omar Lafuente</t>
  </si>
  <si>
    <t>Carlos Arenas</t>
  </si>
  <si>
    <t>Raul Donoso</t>
  </si>
  <si>
    <t>Victor lobos</t>
  </si>
  <si>
    <t>Antolin Pizarro</t>
  </si>
  <si>
    <t>Augusto Fuentes</t>
  </si>
  <si>
    <t>Teck - Geología</t>
  </si>
  <si>
    <t>Jesus Cardona</t>
  </si>
  <si>
    <t>Enrique Vergara</t>
  </si>
  <si>
    <t>Carolina Valenzuela</t>
  </si>
  <si>
    <t>Jorge Peña</t>
  </si>
  <si>
    <t>Rodrigo Santelices</t>
  </si>
  <si>
    <t>Domingo Maldonado</t>
  </si>
  <si>
    <t>Workmate - Environment Support</t>
  </si>
  <si>
    <t>Workmate - Safety</t>
  </si>
  <si>
    <t>Workmate - Operaciones</t>
  </si>
  <si>
    <t>Workmate - Camp</t>
  </si>
  <si>
    <t>Workmate - Geología</t>
  </si>
  <si>
    <t>OS-2016-058 Nutriser Gabinete (Relincho)</t>
  </si>
  <si>
    <t>OS-2016-058 Nutriser S/C Gabinete (Relincho)</t>
  </si>
  <si>
    <t>OS-2016-058 Nutriser Terreno (Relincho)</t>
  </si>
  <si>
    <t>OS-2016-058 Nutriser S/C Terreno (Relincho)</t>
  </si>
  <si>
    <t>SC-280 Nutriser Terreno (La Fortuna)</t>
  </si>
  <si>
    <t>SC-280 Nutriser S/C Terreno (La Fortuna)</t>
  </si>
  <si>
    <t>SC-280 Nutriser Gabinete (La Fortuna)</t>
  </si>
  <si>
    <t>SC-280 Nutriser S/C Gabinete (La Fortuna)</t>
  </si>
  <si>
    <t>SC-279 Serviterra - El Pingo - Terreno</t>
  </si>
  <si>
    <t>OS-2017-014 Serviterra - La Fortuna - Terreno</t>
  </si>
  <si>
    <t>SC-279 Serviterra - El Pingo - Gabinete</t>
  </si>
  <si>
    <t>OS-2017-014 Serviterra - La Fortuna - Gabinete</t>
  </si>
  <si>
    <t>OS-2017-013 MAYCO SpA Gabinete</t>
  </si>
  <si>
    <t>OS-2017-013 MAYCO SpA Terreno</t>
  </si>
  <si>
    <t>SC-284 Warner Terreno</t>
  </si>
  <si>
    <t>SC-284 Warner Gabinete</t>
  </si>
  <si>
    <t>SC-235 Knight Piesold S/C Gabinete</t>
  </si>
  <si>
    <t>SC-235 Knight Piesold S/C Terreno</t>
  </si>
  <si>
    <t>SC-320 Flex - Terreno</t>
  </si>
  <si>
    <t>SC-309 West - Terreno</t>
  </si>
  <si>
    <t>SC-309 West - Gabinete</t>
  </si>
  <si>
    <t>SC-320 Flex - Gabinete</t>
  </si>
  <si>
    <t>Muñoz, Alejandro</t>
  </si>
  <si>
    <t>Figueroa, Carlos</t>
  </si>
  <si>
    <t>TBD</t>
  </si>
  <si>
    <t>Operaciones - Bain</t>
  </si>
  <si>
    <t>Ingenieria - Aguas</t>
  </si>
  <si>
    <t>SERA</t>
  </si>
  <si>
    <t>SC-285</t>
  </si>
  <si>
    <t>Ctto Principal</t>
  </si>
  <si>
    <t>Subcontrato</t>
  </si>
  <si>
    <t>OS2016-109</t>
  </si>
  <si>
    <t>SC-233</t>
  </si>
  <si>
    <t>Terreno</t>
  </si>
  <si>
    <t>SC-235</t>
  </si>
  <si>
    <t>SC-282</t>
  </si>
  <si>
    <t>SC-286</t>
  </si>
  <si>
    <t>SC-279</t>
  </si>
  <si>
    <t>OS2017-014</t>
  </si>
  <si>
    <t>SC-207</t>
  </si>
  <si>
    <t>OS2016-061</t>
  </si>
  <si>
    <t>OS2016-058</t>
  </si>
  <si>
    <t>SC-220</t>
  </si>
  <si>
    <t>SC-265</t>
  </si>
  <si>
    <t>OS2014-036</t>
  </si>
  <si>
    <t>OS2016-047</t>
  </si>
  <si>
    <t>OS2016-048</t>
  </si>
  <si>
    <t>OS2016-050</t>
  </si>
  <si>
    <t>OS2016-091</t>
  </si>
  <si>
    <t>SC-258</t>
  </si>
  <si>
    <t>SC-259</t>
  </si>
  <si>
    <t>OS2017-005</t>
  </si>
  <si>
    <t>OS2016-046</t>
  </si>
  <si>
    <t>SC-281</t>
  </si>
  <si>
    <t>OS2017-013</t>
  </si>
  <si>
    <t>SC-284</t>
  </si>
  <si>
    <t>SC-309</t>
  </si>
  <si>
    <t>SC-320</t>
  </si>
  <si>
    <t>SC-307</t>
  </si>
  <si>
    <t>SC-280</t>
  </si>
  <si>
    <t>SC-299</t>
  </si>
  <si>
    <t>OS2016-041</t>
  </si>
  <si>
    <t>OS2016-093</t>
  </si>
  <si>
    <t>Gabinete</t>
  </si>
  <si>
    <t>Contrato</t>
  </si>
  <si>
    <t>Personal Categoria</t>
  </si>
  <si>
    <t>Personal Actividad</t>
  </si>
  <si>
    <t>Hombres Local</t>
  </si>
  <si>
    <t>Hombres No Local</t>
  </si>
  <si>
    <t>Mujeres No Local</t>
  </si>
  <si>
    <t>Mujeres Local</t>
  </si>
  <si>
    <t>Fecha</t>
  </si>
  <si>
    <t>SC-286A</t>
  </si>
  <si>
    <t>SC-286B</t>
  </si>
  <si>
    <t>Local</t>
  </si>
  <si>
    <t>Zona</t>
  </si>
  <si>
    <t>No Local</t>
  </si>
  <si>
    <t>Genero</t>
  </si>
  <si>
    <t>Hombre</t>
  </si>
  <si>
    <t>Mujer</t>
  </si>
  <si>
    <t>Personal</t>
  </si>
  <si>
    <t>SC-321</t>
  </si>
  <si>
    <t>SC-323</t>
  </si>
  <si>
    <t>SC-315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</si>
</sst>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 #,##0_ ;_ * \-#,##0_ ;_ * &quot;-&quot;_ ;_ @_ "/>
    <numFmt numFmtId="165" formatCode="_ * #,##0.00_ ;_ * \-#,##0.00_ ;_ * &quot;-&quot;??_ ;_ @_ "/>
    <numFmt numFmtId="166" formatCode="_(* #,##0.00_);_(* \(#,##0.00\);_(* &quot;-&quot;??_);_(@_)"/>
    <numFmt numFmtId="167" formatCode="0.000"/>
    <numFmt numFmtId="168" formatCode="_-* #,##0_-;\-* #,##0_-;_-* &quot;-&quot;??_-;_-@_-"/>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6"/>
      <name val="Arial"/>
      <family val="2"/>
    </font>
    <font>
      <sz val="10"/>
      <name val="Arial"/>
      <family val="2"/>
    </font>
    <font>
      <sz val="11"/>
      <color theme="1"/>
      <name val="Arial"/>
      <family val="2"/>
    </font>
    <font>
      <sz val="11"/>
      <color indexed="8"/>
      <name val="Helvetica Neue"/>
    </font>
    <font>
      <sz val="11"/>
      <color indexed="9"/>
      <name val="Helvetica Neue"/>
    </font>
    <font>
      <u/>
      <sz val="11"/>
      <color theme="10"/>
      <name val="Arial"/>
      <family val="2"/>
    </font>
    <font>
      <u/>
      <sz val="11"/>
      <color theme="11"/>
      <name val="Arial"/>
      <family val="2"/>
    </font>
    <font>
      <b/>
      <sz val="12"/>
      <color rgb="FF0000FF"/>
      <name val="Arial"/>
      <family val="2"/>
    </font>
    <font>
      <sz val="10"/>
      <color rgb="FF0000FF"/>
      <name val="Arial"/>
      <family val="2"/>
    </font>
    <font>
      <sz val="11"/>
      <color rgb="FF0000FF"/>
      <name val="Arial"/>
      <family val="2"/>
    </font>
    <font>
      <b/>
      <sz val="14"/>
      <name val="Arial"/>
      <family val="2"/>
    </font>
    <font>
      <b/>
      <sz val="12"/>
      <name val="Arial"/>
      <family val="2"/>
    </font>
    <font>
      <sz val="9"/>
      <color theme="1"/>
      <name val="Calibri"/>
      <family val="2"/>
      <scheme val="minor"/>
    </font>
    <font>
      <b/>
      <sz val="11"/>
      <color rgb="FF0000FF"/>
      <name val="Calibri"/>
      <family val="2"/>
    </font>
    <font>
      <b/>
      <sz val="14"/>
      <name val="Calibri"/>
      <family val="2"/>
    </font>
    <font>
      <b/>
      <sz val="10"/>
      <name val="Calibri"/>
      <family val="2"/>
    </font>
    <font>
      <sz val="10"/>
      <name val="Calibri"/>
      <family val="2"/>
    </font>
    <font>
      <sz val="9"/>
      <color indexed="8"/>
      <name val="Calibri"/>
      <family val="2"/>
    </font>
    <font>
      <u/>
      <sz val="11"/>
      <color theme="1"/>
      <name val="Calibri"/>
      <family val="2"/>
      <scheme val="minor"/>
    </font>
    <font>
      <b/>
      <sz val="9"/>
      <color theme="1"/>
      <name val="Calibri"/>
      <family val="2"/>
      <scheme val="minor"/>
    </font>
    <font>
      <b/>
      <sz val="11"/>
      <name val="Arial"/>
      <family val="2"/>
    </font>
    <font>
      <sz val="12"/>
      <color theme="1"/>
      <name val="Arial"/>
      <family val="2"/>
    </font>
    <font>
      <b/>
      <sz val="12"/>
      <color rgb="FF0000FF"/>
      <name val="Calibri"/>
      <family val="2"/>
    </font>
    <font>
      <b/>
      <sz val="14"/>
      <color rgb="FF0000FF"/>
      <name val="Arial"/>
      <family val="2"/>
    </font>
    <font>
      <b/>
      <sz val="11"/>
      <name val="Calibri"/>
      <family val="2"/>
    </font>
    <font>
      <b/>
      <sz val="12"/>
      <name val="Calibri"/>
      <family val="2"/>
    </font>
    <font>
      <sz val="11"/>
      <name val="Calibri"/>
      <family val="2"/>
    </font>
    <font>
      <sz val="10"/>
      <color theme="1"/>
      <name val="Arial"/>
      <family val="2"/>
    </font>
    <font>
      <b/>
      <sz val="18"/>
      <name val="Arial"/>
      <family val="2"/>
    </font>
    <font>
      <sz val="8"/>
      <name val="Arial"/>
      <family val="2"/>
    </font>
    <font>
      <sz val="8"/>
      <color theme="1"/>
      <name val="Arial"/>
      <family val="2"/>
    </font>
    <font>
      <sz val="9"/>
      <name val="Calibri"/>
      <family val="2"/>
      <scheme val="minor"/>
    </font>
    <font>
      <sz val="11"/>
      <name val="Arial"/>
      <family val="2"/>
    </font>
    <font>
      <sz val="9"/>
      <color indexed="81"/>
      <name val="Tahoma"/>
      <family val="2"/>
    </font>
    <font>
      <b/>
      <sz val="9"/>
      <color indexed="81"/>
      <name val="Tahoma"/>
      <family val="2"/>
    </font>
    <font>
      <b/>
      <sz val="10"/>
      <color rgb="FF0000FF"/>
      <name val="Calibri"/>
      <family val="2"/>
    </font>
  </fonts>
  <fills count="23">
    <fill>
      <patternFill patternType="none"/>
    </fill>
    <fill>
      <patternFill patternType="gray125"/>
    </fill>
    <fill>
      <patternFill patternType="solid">
        <fgColor indexed="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indexed="55"/>
        <bgColor indexed="64"/>
      </patternFill>
    </fill>
    <fill>
      <patternFill patternType="solid">
        <fgColor rgb="FFFFFFCC"/>
        <bgColor indexed="64"/>
      </patternFill>
    </fill>
    <fill>
      <patternFill patternType="solid">
        <fgColor rgb="FFB7DEE8"/>
        <bgColor rgb="FF000000"/>
      </patternFill>
    </fill>
    <fill>
      <patternFill patternType="solid">
        <fgColor rgb="FFFCD5B4"/>
        <bgColor rgb="FF000000"/>
      </patternFill>
    </fill>
    <fill>
      <patternFill patternType="solid">
        <fgColor rgb="FFFFCC99"/>
        <bgColor indexed="64"/>
      </patternFill>
    </fill>
    <fill>
      <patternFill patternType="solid">
        <fgColor theme="0"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FFFF00"/>
        <bgColor indexed="64"/>
      </patternFill>
    </fill>
  </fills>
  <borders count="34">
    <border>
      <left/>
      <right/>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medium">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double">
        <color auto="1"/>
      </bottom>
      <diagonal/>
    </border>
    <border>
      <left style="thin">
        <color auto="1"/>
      </left>
      <right style="thin">
        <color auto="1"/>
      </right>
      <top style="double">
        <color auto="1"/>
      </top>
      <bottom style="double">
        <color auto="1"/>
      </bottom>
      <diagonal/>
    </border>
    <border>
      <left style="thin">
        <color auto="1"/>
      </left>
      <right/>
      <top style="double">
        <color auto="1"/>
      </top>
      <bottom style="double">
        <color auto="1"/>
      </bottom>
      <diagonal/>
    </border>
    <border>
      <left style="thin">
        <color auto="1"/>
      </left>
      <right style="thin">
        <color auto="1"/>
      </right>
      <top/>
      <bottom/>
      <diagonal/>
    </border>
  </borders>
  <cellStyleXfs count="115">
    <xf numFmtId="0" fontId="0" fillId="0" borderId="0"/>
    <xf numFmtId="0" fontId="13" fillId="0" borderId="0"/>
    <xf numFmtId="0" fontId="15" fillId="0" borderId="0"/>
    <xf numFmtId="0" fontId="17" fillId="0" borderId="0"/>
    <xf numFmtId="0" fontId="13" fillId="0" borderId="0"/>
    <xf numFmtId="0" fontId="19" fillId="0" borderId="0" applyNumberFormat="0" applyFill="0" applyBorder="0" applyProtection="0">
      <alignment vertical="top"/>
    </xf>
    <xf numFmtId="9"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2" fillId="0" borderId="0"/>
    <xf numFmtId="166" fontId="12" fillId="0" borderId="0" applyFont="0" applyFill="0" applyBorder="0" applyAlignment="0" applyProtection="0"/>
    <xf numFmtId="0" fontId="11" fillId="0" borderId="0"/>
    <xf numFmtId="0" fontId="13" fillId="0" borderId="0"/>
    <xf numFmtId="0" fontId="10" fillId="0" borderId="0"/>
    <xf numFmtId="166" fontId="10" fillId="0" borderId="0" applyFont="0" applyFill="0" applyBorder="0" applyAlignment="0" applyProtection="0"/>
    <xf numFmtId="0" fontId="10"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8" fillId="0" borderId="0"/>
    <xf numFmtId="166"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0" fontId="8" fillId="0" borderId="0"/>
    <xf numFmtId="0" fontId="7" fillId="0" borderId="0"/>
    <xf numFmtId="43" fontId="7" fillId="0" borderId="0" applyFont="0" applyFill="0" applyBorder="0" applyAlignment="0" applyProtection="0"/>
    <xf numFmtId="0" fontId="6" fillId="0" borderId="0"/>
    <xf numFmtId="0" fontId="5" fillId="0" borderId="0"/>
    <xf numFmtId="0" fontId="4" fillId="0" borderId="0"/>
    <xf numFmtId="43" fontId="4" fillId="0" borderId="0" applyFont="0" applyFill="0" applyBorder="0" applyAlignment="0" applyProtection="0"/>
    <xf numFmtId="0" fontId="3" fillId="0" borderId="0"/>
    <xf numFmtId="0" fontId="2" fillId="0" borderId="0"/>
    <xf numFmtId="0" fontId="18" fillId="0" borderId="0"/>
    <xf numFmtId="43" fontId="18"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164" fontId="18" fillId="0" borderId="0" applyFont="0" applyFill="0" applyBorder="0" applyAlignment="0" applyProtection="0"/>
    <xf numFmtId="0" fontId="1" fillId="0" borderId="0"/>
  </cellStyleXfs>
  <cellXfs count="428">
    <xf numFmtId="0" fontId="0" fillId="0" borderId="0" xfId="0"/>
    <xf numFmtId="0" fontId="13" fillId="0" borderId="0" xfId="1" applyBorder="1"/>
    <xf numFmtId="3" fontId="25" fillId="0" borderId="0" xfId="0" applyNumberFormat="1" applyFont="1"/>
    <xf numFmtId="0" fontId="26" fillId="0" borderId="0" xfId="1" applyFont="1"/>
    <xf numFmtId="0" fontId="14" fillId="6" borderId="11" xfId="1" applyFont="1" applyFill="1" applyBorder="1" applyAlignment="1">
      <alignment horizontal="center"/>
    </xf>
    <xf numFmtId="0" fontId="0" fillId="0" borderId="0" xfId="0"/>
    <xf numFmtId="0" fontId="14" fillId="6" borderId="11" xfId="1" applyFont="1" applyFill="1" applyBorder="1" applyAlignment="1">
      <alignment horizontal="left"/>
    </xf>
    <xf numFmtId="0" fontId="4" fillId="0" borderId="0" xfId="64"/>
    <xf numFmtId="0" fontId="31" fillId="0" borderId="6" xfId="64" applyFont="1" applyFill="1" applyBorder="1" applyAlignment="1">
      <alignment wrapText="1"/>
    </xf>
    <xf numFmtId="0" fontId="31" fillId="0" borderId="7" xfId="64" applyFont="1" applyFill="1" applyBorder="1" applyAlignment="1">
      <alignment wrapText="1"/>
    </xf>
    <xf numFmtId="0" fontId="32" fillId="2" borderId="17" xfId="64" applyFont="1" applyFill="1" applyBorder="1" applyAlignment="1">
      <alignment vertical="top" wrapText="1"/>
    </xf>
    <xf numFmtId="0" fontId="32" fillId="2" borderId="23" xfId="64" applyFont="1" applyFill="1" applyBorder="1" applyAlignment="1">
      <alignment vertical="top" wrapText="1"/>
    </xf>
    <xf numFmtId="0" fontId="32" fillId="2" borderId="15" xfId="64" applyFont="1" applyFill="1" applyBorder="1" applyAlignment="1">
      <alignment vertical="top" wrapText="1"/>
    </xf>
    <xf numFmtId="0" fontId="32" fillId="2" borderId="16" xfId="64" applyFont="1" applyFill="1" applyBorder="1" applyAlignment="1">
      <alignment vertical="top" wrapText="1"/>
    </xf>
    <xf numFmtId="0" fontId="33" fillId="2" borderId="16" xfId="64" applyFont="1" applyFill="1" applyBorder="1" applyAlignment="1">
      <alignment vertical="top" wrapText="1"/>
    </xf>
    <xf numFmtId="0" fontId="32" fillId="2" borderId="19" xfId="64" applyFont="1" applyFill="1" applyBorder="1" applyAlignment="1">
      <alignment vertical="top" wrapText="1"/>
    </xf>
    <xf numFmtId="0" fontId="33" fillId="2" borderId="24" xfId="64" applyFont="1" applyFill="1" applyBorder="1" applyAlignment="1">
      <alignment vertical="top" wrapText="1"/>
    </xf>
    <xf numFmtId="0" fontId="32" fillId="2" borderId="3" xfId="64" applyFont="1" applyFill="1" applyBorder="1" applyAlignment="1">
      <alignment vertical="top" wrapText="1"/>
    </xf>
    <xf numFmtId="0" fontId="33" fillId="2" borderId="5" xfId="64" applyFont="1" applyFill="1" applyBorder="1" applyAlignment="1">
      <alignment vertical="top" wrapText="1"/>
    </xf>
    <xf numFmtId="0" fontId="32" fillId="0" borderId="1" xfId="64" applyFont="1" applyFill="1" applyBorder="1" applyAlignment="1">
      <alignment vertical="top" wrapText="1"/>
    </xf>
    <xf numFmtId="0" fontId="33" fillId="0" borderId="4" xfId="64" applyFont="1" applyFill="1" applyBorder="1" applyAlignment="1">
      <alignment vertical="top" wrapText="1"/>
    </xf>
    <xf numFmtId="0" fontId="32" fillId="2" borderId="16" xfId="64" applyFont="1" applyFill="1" applyBorder="1" applyAlignment="1">
      <alignment vertical="top"/>
    </xf>
    <xf numFmtId="0" fontId="32" fillId="2" borderId="5" xfId="64" applyFont="1" applyFill="1" applyBorder="1" applyAlignment="1">
      <alignment vertical="top" wrapText="1"/>
    </xf>
    <xf numFmtId="0" fontId="32" fillId="0" borderId="4" xfId="64" applyFont="1" applyFill="1" applyBorder="1" applyAlignment="1">
      <alignment vertical="top" wrapText="1"/>
    </xf>
    <xf numFmtId="0" fontId="32" fillId="10" borderId="6" xfId="64" applyFont="1" applyFill="1" applyBorder="1" applyAlignment="1">
      <alignment vertical="top" wrapText="1"/>
    </xf>
    <xf numFmtId="0" fontId="32" fillId="10" borderId="7" xfId="64" applyFont="1" applyFill="1" applyBorder="1" applyAlignment="1">
      <alignment vertical="top" wrapText="1"/>
    </xf>
    <xf numFmtId="0" fontId="4" fillId="0" borderId="0" xfId="64" applyAlignment="1">
      <alignment vertical="center" wrapText="1"/>
    </xf>
    <xf numFmtId="0" fontId="4" fillId="0" borderId="0" xfId="64" applyAlignment="1">
      <alignment horizontal="left" vertical="center" wrapText="1"/>
    </xf>
    <xf numFmtId="0" fontId="4" fillId="0" borderId="0" xfId="64" applyAlignment="1">
      <alignment horizontal="center" vertical="center" wrapText="1"/>
    </xf>
    <xf numFmtId="0" fontId="28" fillId="3" borderId="10" xfId="64" applyFont="1" applyFill="1" applyBorder="1" applyAlignment="1">
      <alignment horizontal="center" vertical="center"/>
    </xf>
    <xf numFmtId="0" fontId="28" fillId="3" borderId="10" xfId="64" applyFont="1" applyFill="1" applyBorder="1" applyAlignment="1">
      <alignment horizontal="center" vertical="center" wrapText="1"/>
    </xf>
    <xf numFmtId="3" fontId="0" fillId="0" borderId="0" xfId="0" applyNumberFormat="1" applyAlignment="1">
      <alignment horizontal="center" vertical="center"/>
    </xf>
    <xf numFmtId="0" fontId="28" fillId="0" borderId="0" xfId="0" applyFont="1"/>
    <xf numFmtId="0" fontId="28" fillId="11" borderId="11" xfId="0" applyFont="1" applyFill="1" applyBorder="1" applyAlignment="1">
      <alignment horizontal="center" vertical="center"/>
    </xf>
    <xf numFmtId="17" fontId="28" fillId="0" borderId="11" xfId="0" applyNumberFormat="1" applyFont="1" applyBorder="1"/>
    <xf numFmtId="0" fontId="28" fillId="0" borderId="11" xfId="0" applyFont="1" applyBorder="1"/>
    <xf numFmtId="0" fontId="35" fillId="0" borderId="0" xfId="0" applyFont="1"/>
    <xf numFmtId="0" fontId="35" fillId="3" borderId="13" xfId="0" applyFont="1" applyFill="1" applyBorder="1" applyAlignment="1">
      <alignment horizontal="centerContinuous"/>
    </xf>
    <xf numFmtId="0" fontId="35" fillId="3" borderId="12" xfId="0" applyFont="1" applyFill="1" applyBorder="1" applyAlignment="1">
      <alignment horizontal="centerContinuous"/>
    </xf>
    <xf numFmtId="0" fontId="35" fillId="3" borderId="14" xfId="0" applyFont="1" applyFill="1" applyBorder="1" applyAlignment="1">
      <alignment horizontal="centerContinuous"/>
    </xf>
    <xf numFmtId="0" fontId="35" fillId="8" borderId="13" xfId="0" applyFont="1" applyFill="1" applyBorder="1" applyAlignment="1">
      <alignment horizontal="centerContinuous"/>
    </xf>
    <xf numFmtId="0" fontId="35" fillId="8" borderId="12" xfId="0" applyFont="1" applyFill="1" applyBorder="1" applyAlignment="1">
      <alignment horizontal="centerContinuous"/>
    </xf>
    <xf numFmtId="0" fontId="35" fillId="8" borderId="14" xfId="0" applyFont="1" applyFill="1" applyBorder="1" applyAlignment="1">
      <alignment horizontal="centerContinuous"/>
    </xf>
    <xf numFmtId="0" fontId="35" fillId="11" borderId="13" xfId="0" applyFont="1" applyFill="1" applyBorder="1" applyAlignment="1">
      <alignment horizontal="centerContinuous"/>
    </xf>
    <xf numFmtId="0" fontId="35" fillId="11" borderId="12" xfId="0" applyFont="1" applyFill="1" applyBorder="1" applyAlignment="1">
      <alignment horizontal="centerContinuous"/>
    </xf>
    <xf numFmtId="0" fontId="35" fillId="11" borderId="14" xfId="0" applyFont="1" applyFill="1" applyBorder="1" applyAlignment="1">
      <alignment horizontal="centerContinuous"/>
    </xf>
    <xf numFmtId="0" fontId="14" fillId="12" borderId="11" xfId="1" applyFont="1" applyFill="1" applyBorder="1" applyAlignment="1">
      <alignment horizontal="left"/>
    </xf>
    <xf numFmtId="0" fontId="14" fillId="0" borderId="0" xfId="1" applyFont="1" applyFill="1" applyBorder="1" applyAlignment="1"/>
    <xf numFmtId="0" fontId="14" fillId="0" borderId="0" xfId="1" applyFont="1" applyFill="1" applyBorder="1" applyAlignment="1">
      <alignment horizontal="right"/>
    </xf>
    <xf numFmtId="3" fontId="14" fillId="0" borderId="0" xfId="1" applyNumberFormat="1" applyFont="1" applyFill="1" applyBorder="1" applyAlignment="1">
      <alignment horizontal="center"/>
    </xf>
    <xf numFmtId="0" fontId="37" fillId="0" borderId="0" xfId="0" applyFont="1"/>
    <xf numFmtId="0" fontId="13" fillId="0" borderId="0" xfId="1" applyFont="1" applyBorder="1" applyAlignment="1">
      <alignment horizontal="center"/>
    </xf>
    <xf numFmtId="0" fontId="13" fillId="0" borderId="13" xfId="1" applyFont="1" applyFill="1" applyBorder="1" applyAlignment="1">
      <alignment horizontal="left"/>
    </xf>
    <xf numFmtId="0" fontId="13" fillId="0" borderId="13" xfId="1" applyFill="1" applyBorder="1" applyAlignment="1">
      <alignment horizontal="left"/>
    </xf>
    <xf numFmtId="0" fontId="13" fillId="0" borderId="0" xfId="1"/>
    <xf numFmtId="0" fontId="13" fillId="0" borderId="0" xfId="1" applyAlignment="1">
      <alignment horizontal="center" vertical="center"/>
    </xf>
    <xf numFmtId="0" fontId="13" fillId="0" borderId="11" xfId="1" applyFont="1" applyFill="1" applyBorder="1" applyAlignment="1">
      <alignment horizontal="left"/>
    </xf>
    <xf numFmtId="0" fontId="13" fillId="0" borderId="0" xfId="1" applyAlignment="1">
      <alignment horizontal="center"/>
    </xf>
    <xf numFmtId="0" fontId="14" fillId="0" borderId="0" xfId="1" applyFont="1" applyFill="1" applyBorder="1" applyAlignment="1">
      <alignment horizontal="center"/>
    </xf>
    <xf numFmtId="0" fontId="13" fillId="13" borderId="11" xfId="1" applyFont="1" applyFill="1" applyBorder="1" applyAlignment="1">
      <alignment horizontal="center"/>
    </xf>
    <xf numFmtId="0" fontId="13" fillId="0" borderId="0" xfId="1" applyBorder="1" applyAlignment="1">
      <alignment horizontal="center"/>
    </xf>
    <xf numFmtId="0" fontId="0" fillId="0" borderId="11" xfId="0" applyBorder="1"/>
    <xf numFmtId="0" fontId="13" fillId="0" borderId="8" xfId="1" applyFont="1" applyFill="1" applyBorder="1" applyAlignment="1">
      <alignment horizontal="left"/>
    </xf>
    <xf numFmtId="0" fontId="13" fillId="0" borderId="27" xfId="1" applyFont="1" applyFill="1" applyBorder="1" applyAlignment="1">
      <alignment horizontal="left"/>
    </xf>
    <xf numFmtId="3" fontId="25" fillId="0" borderId="0" xfId="0" applyNumberFormat="1" applyFont="1" applyAlignment="1">
      <alignment vertical="center"/>
    </xf>
    <xf numFmtId="3" fontId="38" fillId="5" borderId="11" xfId="1" applyNumberFormat="1" applyFont="1" applyFill="1" applyBorder="1" applyAlignment="1">
      <alignment horizontal="center" vertical="center"/>
    </xf>
    <xf numFmtId="0" fontId="13" fillId="7" borderId="0" xfId="1" applyFill="1" applyBorder="1"/>
    <xf numFmtId="0" fontId="27" fillId="7" borderId="0" xfId="1" applyFont="1" applyFill="1" applyBorder="1"/>
    <xf numFmtId="0" fontId="27" fillId="7" borderId="0" xfId="1" applyFont="1" applyFill="1" applyBorder="1" applyAlignment="1">
      <alignment horizontal="center"/>
    </xf>
    <xf numFmtId="0" fontId="13" fillId="14" borderId="0" xfId="1" applyFill="1" applyBorder="1"/>
    <xf numFmtId="0" fontId="27" fillId="14" borderId="0" xfId="1" applyFont="1" applyFill="1" applyBorder="1"/>
    <xf numFmtId="0" fontId="36" fillId="2" borderId="8" xfId="1" applyFont="1" applyFill="1" applyBorder="1" applyAlignment="1">
      <alignment horizontal="center"/>
    </xf>
    <xf numFmtId="0" fontId="27" fillId="7" borderId="28" xfId="1" applyFont="1" applyFill="1" applyBorder="1"/>
    <xf numFmtId="0" fontId="27" fillId="7" borderId="28" xfId="1" applyFont="1" applyFill="1" applyBorder="1" applyAlignment="1">
      <alignment horizontal="center"/>
    </xf>
    <xf numFmtId="3" fontId="27" fillId="7" borderId="22" xfId="1" applyNumberFormat="1" applyFont="1" applyFill="1" applyBorder="1" applyAlignment="1">
      <alignment horizontal="center"/>
    </xf>
    <xf numFmtId="3" fontId="27" fillId="7" borderId="2" xfId="1" applyNumberFormat="1" applyFont="1" applyFill="1" applyBorder="1" applyAlignment="1">
      <alignment horizontal="center" vertical="center"/>
    </xf>
    <xf numFmtId="0" fontId="13" fillId="0" borderId="2" xfId="1" applyBorder="1" applyAlignment="1">
      <alignment horizontal="center" vertical="center"/>
    </xf>
    <xf numFmtId="0" fontId="27" fillId="14" borderId="29" xfId="1" applyFont="1" applyFill="1" applyBorder="1"/>
    <xf numFmtId="0" fontId="13" fillId="0" borderId="9" xfId="1" applyBorder="1" applyAlignment="1">
      <alignment horizontal="center" vertical="center"/>
    </xf>
    <xf numFmtId="0" fontId="13" fillId="7" borderId="28" xfId="1" applyFill="1" applyBorder="1"/>
    <xf numFmtId="0" fontId="13" fillId="14" borderId="29" xfId="1" applyFill="1" applyBorder="1"/>
    <xf numFmtId="0" fontId="13" fillId="0" borderId="0" xfId="1" applyFont="1" applyAlignment="1">
      <alignment horizontal="center"/>
    </xf>
    <xf numFmtId="3" fontId="36" fillId="0" borderId="11" xfId="1" applyNumberFormat="1" applyFont="1" applyFill="1" applyBorder="1" applyAlignment="1">
      <alignment horizontal="center"/>
    </xf>
    <xf numFmtId="3" fontId="36" fillId="0" borderId="25" xfId="1" applyNumberFormat="1" applyFont="1" applyFill="1" applyBorder="1" applyAlignment="1">
      <alignment horizontal="center"/>
    </xf>
    <xf numFmtId="3" fontId="36" fillId="0" borderId="26" xfId="1" applyNumberFormat="1" applyFont="1" applyFill="1" applyBorder="1" applyAlignment="1">
      <alignment horizontal="center"/>
    </xf>
    <xf numFmtId="3" fontId="36" fillId="0" borderId="8" xfId="1" applyNumberFormat="1" applyFont="1" applyFill="1" applyBorder="1" applyAlignment="1">
      <alignment horizontal="center"/>
    </xf>
    <xf numFmtId="3" fontId="36" fillId="0" borderId="10" xfId="1" applyNumberFormat="1" applyFont="1" applyFill="1" applyBorder="1" applyAlignment="1">
      <alignment horizontal="center"/>
    </xf>
    <xf numFmtId="3" fontId="40" fillId="5" borderId="11" xfId="1" applyNumberFormat="1" applyFont="1" applyFill="1" applyBorder="1" applyAlignment="1">
      <alignment horizontal="center"/>
    </xf>
    <xf numFmtId="3" fontId="41" fillId="5" borderId="11" xfId="1" applyNumberFormat="1" applyFont="1" applyFill="1" applyBorder="1" applyAlignment="1">
      <alignment horizontal="center"/>
    </xf>
    <xf numFmtId="3" fontId="41" fillId="3" borderId="11" xfId="1" applyNumberFormat="1" applyFont="1" applyFill="1" applyBorder="1" applyAlignment="1">
      <alignment horizontal="center"/>
    </xf>
    <xf numFmtId="3" fontId="36" fillId="0" borderId="18" xfId="1" applyNumberFormat="1" applyFont="1" applyFill="1" applyBorder="1" applyAlignment="1">
      <alignment horizontal="center"/>
    </xf>
    <xf numFmtId="3" fontId="40" fillId="3" borderId="11" xfId="1" applyNumberFormat="1" applyFont="1" applyFill="1" applyBorder="1" applyAlignment="1">
      <alignment horizontal="center"/>
    </xf>
    <xf numFmtId="0" fontId="13" fillId="0" borderId="29" xfId="1" applyFont="1" applyBorder="1" applyAlignment="1">
      <alignment horizontal="center"/>
    </xf>
    <xf numFmtId="1" fontId="13" fillId="0" borderId="0" xfId="1" applyNumberFormat="1" applyFont="1" applyAlignment="1">
      <alignment horizontal="center"/>
    </xf>
    <xf numFmtId="3" fontId="38" fillId="5" borderId="11" xfId="1" applyNumberFormat="1" applyFont="1" applyFill="1" applyBorder="1" applyAlignment="1">
      <alignment vertical="center"/>
    </xf>
    <xf numFmtId="1" fontId="26" fillId="15" borderId="11" xfId="0" applyNumberFormat="1" applyFont="1" applyFill="1" applyBorder="1" applyAlignment="1">
      <alignment horizontal="center"/>
    </xf>
    <xf numFmtId="1" fontId="26" fillId="0" borderId="11" xfId="0" applyNumberFormat="1" applyFont="1" applyFill="1" applyBorder="1" applyAlignment="1">
      <alignment horizontal="center"/>
    </xf>
    <xf numFmtId="3" fontId="38" fillId="3" borderId="11" xfId="1" applyNumberFormat="1" applyFont="1" applyFill="1" applyBorder="1" applyAlignment="1">
      <alignment horizontal="center" vertical="center"/>
    </xf>
    <xf numFmtId="0" fontId="14" fillId="8" borderId="25" xfId="1" applyFont="1" applyFill="1" applyBorder="1" applyAlignment="1">
      <alignment horizontal="center"/>
    </xf>
    <xf numFmtId="0" fontId="14" fillId="8" borderId="8" xfId="1" applyFont="1" applyFill="1" applyBorder="1" applyAlignment="1">
      <alignment horizontal="center"/>
    </xf>
    <xf numFmtId="0" fontId="14" fillId="12" borderId="8" xfId="1" applyFont="1" applyFill="1" applyBorder="1" applyAlignment="1">
      <alignment horizontal="left"/>
    </xf>
    <xf numFmtId="3" fontId="13" fillId="3" borderId="11" xfId="1" applyNumberFormat="1" applyFont="1" applyFill="1" applyBorder="1" applyAlignment="1">
      <alignment horizontal="center"/>
    </xf>
    <xf numFmtId="3" fontId="24" fillId="9" borderId="11" xfId="1" applyNumberFormat="1" applyFont="1" applyFill="1" applyBorder="1" applyAlignment="1">
      <alignment horizontal="center"/>
    </xf>
    <xf numFmtId="3" fontId="40" fillId="9" borderId="11" xfId="1" applyNumberFormat="1" applyFont="1" applyFill="1" applyBorder="1" applyAlignment="1">
      <alignment horizontal="center"/>
    </xf>
    <xf numFmtId="3" fontId="29" fillId="9" borderId="11" xfId="1" applyNumberFormat="1" applyFont="1" applyFill="1" applyBorder="1" applyAlignment="1">
      <alignment horizontal="center" vertical="center"/>
    </xf>
    <xf numFmtId="3" fontId="27" fillId="7" borderId="2" xfId="1" applyNumberFormat="1" applyFont="1" applyFill="1" applyBorder="1" applyAlignment="1">
      <alignment horizontal="center"/>
    </xf>
    <xf numFmtId="0" fontId="13" fillId="14" borderId="28" xfId="1" applyFill="1" applyBorder="1"/>
    <xf numFmtId="0" fontId="27" fillId="14" borderId="28" xfId="1" applyFont="1" applyFill="1" applyBorder="1"/>
    <xf numFmtId="0" fontId="13" fillId="0" borderId="28" xfId="1" applyFont="1" applyBorder="1"/>
    <xf numFmtId="0" fontId="13" fillId="0" borderId="28" xfId="1" applyFont="1" applyBorder="1" applyAlignment="1">
      <alignment horizontal="center"/>
    </xf>
    <xf numFmtId="3" fontId="13" fillId="0" borderId="22" xfId="1" applyNumberFormat="1" applyBorder="1" applyAlignment="1">
      <alignment horizontal="center" vertical="center"/>
    </xf>
    <xf numFmtId="1" fontId="36" fillId="2" borderId="8" xfId="1" applyNumberFormat="1" applyFont="1" applyFill="1" applyBorder="1" applyAlignment="1">
      <alignment horizontal="center"/>
    </xf>
    <xf numFmtId="0" fontId="14" fillId="5" borderId="11" xfId="1" applyFont="1" applyFill="1" applyBorder="1" applyAlignment="1">
      <alignment horizontal="center" vertical="top" wrapText="1"/>
    </xf>
    <xf numFmtId="1" fontId="28" fillId="0" borderId="0" xfId="0" applyNumberFormat="1" applyFont="1"/>
    <xf numFmtId="1" fontId="35" fillId="4" borderId="13" xfId="0" applyNumberFormat="1" applyFont="1" applyFill="1" applyBorder="1" applyAlignment="1">
      <alignment horizontal="centerContinuous"/>
    </xf>
    <xf numFmtId="1" fontId="35" fillId="4" borderId="12" xfId="0" applyNumberFormat="1" applyFont="1" applyFill="1" applyBorder="1" applyAlignment="1">
      <alignment horizontal="centerContinuous"/>
    </xf>
    <xf numFmtId="1" fontId="35" fillId="4" borderId="14" xfId="0" applyNumberFormat="1" applyFont="1" applyFill="1" applyBorder="1" applyAlignment="1">
      <alignment horizontal="centerContinuous"/>
    </xf>
    <xf numFmtId="1" fontId="28" fillId="4" borderId="10" xfId="64" applyNumberFormat="1" applyFont="1" applyFill="1" applyBorder="1" applyAlignment="1">
      <alignment horizontal="center" vertical="center" wrapText="1"/>
    </xf>
    <xf numFmtId="1" fontId="28" fillId="4" borderId="10" xfId="64" applyNumberFormat="1" applyFont="1" applyFill="1" applyBorder="1" applyAlignment="1">
      <alignment horizontal="center" vertical="center"/>
    </xf>
    <xf numFmtId="3" fontId="14" fillId="7" borderId="11" xfId="1" applyNumberFormat="1" applyFont="1" applyFill="1" applyBorder="1" applyAlignment="1">
      <alignment horizontal="center"/>
    </xf>
    <xf numFmtId="0" fontId="14" fillId="5" borderId="13" xfId="1" applyFont="1" applyFill="1" applyBorder="1" applyAlignment="1">
      <alignment horizontal="center" vertical="top" wrapText="1"/>
    </xf>
    <xf numFmtId="0" fontId="13" fillId="0" borderId="20" xfId="1" applyFont="1" applyFill="1" applyBorder="1" applyAlignment="1">
      <alignment horizontal="left"/>
    </xf>
    <xf numFmtId="0" fontId="13" fillId="0" borderId="30" xfId="1" applyFont="1" applyBorder="1"/>
    <xf numFmtId="0" fontId="13" fillId="0" borderId="27" xfId="1" applyFont="1" applyBorder="1"/>
    <xf numFmtId="0" fontId="13" fillId="0" borderId="30" xfId="1" applyFont="1" applyFill="1" applyBorder="1" applyAlignment="1">
      <alignment horizontal="left"/>
    </xf>
    <xf numFmtId="0" fontId="13" fillId="0" borderId="30" xfId="1" applyFill="1" applyBorder="1" applyAlignment="1">
      <alignment horizontal="left"/>
    </xf>
    <xf numFmtId="0" fontId="13" fillId="0" borderId="21" xfId="1" applyFont="1" applyFill="1" applyBorder="1" applyAlignment="1">
      <alignment horizontal="left"/>
    </xf>
    <xf numFmtId="0" fontId="14" fillId="5" borderId="10" xfId="1" applyFont="1" applyFill="1" applyBorder="1" applyAlignment="1">
      <alignment horizontal="center" vertical="top" wrapText="1"/>
    </xf>
    <xf numFmtId="3" fontId="42" fillId="5" borderId="8" xfId="1" applyNumberFormat="1" applyFont="1" applyFill="1" applyBorder="1" applyAlignment="1"/>
    <xf numFmtId="3" fontId="42" fillId="5" borderId="8" xfId="1" applyNumberFormat="1" applyFont="1" applyFill="1" applyBorder="1" applyAlignment="1">
      <alignment horizontal="center"/>
    </xf>
    <xf numFmtId="17" fontId="26" fillId="0" borderId="0" xfId="1" applyNumberFormat="1" applyFont="1" applyBorder="1" applyAlignment="1">
      <alignment horizontal="center"/>
    </xf>
    <xf numFmtId="0" fontId="16" fillId="0" borderId="0" xfId="1" applyFont="1" applyAlignment="1">
      <alignment horizontal="center"/>
    </xf>
    <xf numFmtId="1" fontId="13" fillId="0" borderId="11" xfId="1" applyNumberFormat="1" applyFont="1" applyFill="1" applyBorder="1" applyAlignment="1">
      <alignment horizontal="center"/>
    </xf>
    <xf numFmtId="0" fontId="13" fillId="0" borderId="11" xfId="1" applyFont="1" applyFill="1" applyBorder="1" applyAlignment="1">
      <alignment horizontal="center"/>
    </xf>
    <xf numFmtId="0" fontId="14" fillId="6" borderId="11" xfId="1" applyFont="1" applyFill="1" applyBorder="1" applyAlignment="1">
      <alignment horizontal="left"/>
    </xf>
    <xf numFmtId="3" fontId="14" fillId="9" borderId="11" xfId="1" applyNumberFormat="1" applyFont="1" applyFill="1" applyBorder="1" applyAlignment="1">
      <alignment horizontal="center"/>
    </xf>
    <xf numFmtId="0" fontId="44" fillId="0" borderId="0" xfId="1" applyFont="1" applyBorder="1" applyAlignment="1">
      <alignment horizontal="center" vertical="center"/>
    </xf>
    <xf numFmtId="0" fontId="26" fillId="0" borderId="0" xfId="1" applyFont="1" applyAlignment="1">
      <alignment horizontal="center"/>
    </xf>
    <xf numFmtId="3" fontId="14" fillId="5" borderId="26" xfId="1" applyNumberFormat="1" applyFont="1" applyFill="1" applyBorder="1" applyAlignment="1">
      <alignment horizontal="center"/>
    </xf>
    <xf numFmtId="3" fontId="14" fillId="5" borderId="11" xfId="1" applyNumberFormat="1" applyFont="1" applyFill="1" applyBorder="1" applyAlignment="1">
      <alignment horizontal="center"/>
    </xf>
    <xf numFmtId="3" fontId="14" fillId="3" borderId="11" xfId="1" applyNumberFormat="1" applyFont="1" applyFill="1" applyBorder="1" applyAlignment="1">
      <alignment horizontal="center"/>
    </xf>
    <xf numFmtId="0" fontId="14" fillId="16" borderId="10" xfId="1" applyFont="1" applyFill="1" applyBorder="1" applyAlignment="1">
      <alignment horizontal="center" vertical="top" wrapText="1"/>
    </xf>
    <xf numFmtId="3" fontId="23" fillId="0" borderId="0" xfId="1" applyNumberFormat="1" applyFont="1" applyFill="1" applyBorder="1" applyAlignment="1">
      <alignment horizontal="center" vertical="center"/>
    </xf>
    <xf numFmtId="0" fontId="14" fillId="0" borderId="0" xfId="1" applyFont="1" applyFill="1" applyBorder="1" applyAlignment="1">
      <alignment horizontal="center" vertical="top" wrapText="1"/>
    </xf>
    <xf numFmtId="0" fontId="13" fillId="0" borderId="0" xfId="1" applyFill="1" applyBorder="1" applyAlignment="1">
      <alignment horizontal="center" vertical="center"/>
    </xf>
    <xf numFmtId="0" fontId="13" fillId="5" borderId="11" xfId="1" applyFill="1" applyBorder="1" applyAlignment="1">
      <alignment horizontal="center" vertical="center"/>
    </xf>
    <xf numFmtId="0" fontId="14" fillId="2" borderId="11" xfId="1" applyFont="1" applyFill="1" applyBorder="1" applyAlignment="1">
      <alignment horizontal="center" vertical="center"/>
    </xf>
    <xf numFmtId="0" fontId="14" fillId="2" borderId="11" xfId="1" applyFont="1" applyFill="1" applyBorder="1" applyAlignment="1">
      <alignment horizontal="center" vertical="center" wrapText="1"/>
    </xf>
    <xf numFmtId="3" fontId="23" fillId="0" borderId="29" xfId="1" applyNumberFormat="1" applyFont="1" applyFill="1" applyBorder="1" applyAlignment="1">
      <alignment horizontal="center" vertical="center"/>
    </xf>
    <xf numFmtId="0" fontId="14" fillId="0" borderId="29" xfId="1" applyFont="1" applyFill="1" applyBorder="1" applyAlignment="1">
      <alignment horizontal="center" vertical="top" wrapText="1"/>
    </xf>
    <xf numFmtId="0" fontId="14" fillId="0" borderId="0" xfId="1" applyFont="1" applyFill="1" applyBorder="1" applyAlignment="1">
      <alignment horizontal="center" vertical="center" wrapText="1"/>
    </xf>
    <xf numFmtId="0" fontId="14" fillId="5" borderId="11" xfId="1" applyFont="1" applyFill="1" applyBorder="1" applyAlignment="1">
      <alignment horizontal="center" vertical="center" wrapText="1"/>
    </xf>
    <xf numFmtId="0" fontId="14" fillId="5" borderId="13" xfId="1" applyFont="1" applyFill="1" applyBorder="1" applyAlignment="1">
      <alignment horizontal="center" vertical="center" wrapText="1"/>
    </xf>
    <xf numFmtId="0" fontId="13" fillId="5" borderId="13" xfId="1" applyFill="1" applyBorder="1" applyAlignment="1">
      <alignment horizontal="center" vertical="center"/>
    </xf>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3" fontId="14" fillId="6" borderId="11" xfId="1" applyNumberFormat="1" applyFont="1" applyFill="1" applyBorder="1" applyAlignment="1">
      <alignment horizontal="center"/>
    </xf>
    <xf numFmtId="3" fontId="27" fillId="14" borderId="22" xfId="1" applyNumberFormat="1" applyFont="1" applyFill="1" applyBorder="1" applyAlignment="1">
      <alignment horizontal="center"/>
    </xf>
    <xf numFmtId="3" fontId="27" fillId="14" borderId="2" xfId="1" applyNumberFormat="1" applyFont="1" applyFill="1" applyBorder="1" applyAlignment="1">
      <alignment horizontal="center"/>
    </xf>
    <xf numFmtId="3" fontId="27" fillId="14" borderId="9" xfId="1" applyNumberFormat="1" applyFont="1" applyFill="1" applyBorder="1" applyAlignment="1">
      <alignment horizontal="center"/>
    </xf>
    <xf numFmtId="3" fontId="26" fillId="6" borderId="11" xfId="1" applyNumberFormat="1" applyFont="1" applyFill="1" applyBorder="1" applyAlignment="1">
      <alignment horizontal="center"/>
    </xf>
    <xf numFmtId="3" fontId="14" fillId="6" borderId="14" xfId="1" applyNumberFormat="1" applyFont="1" applyFill="1" applyBorder="1" applyAlignment="1">
      <alignment horizontal="center"/>
    </xf>
    <xf numFmtId="0" fontId="13" fillId="7" borderId="11" xfId="1" applyFont="1" applyFill="1" applyBorder="1" applyAlignment="1">
      <alignment horizontal="center"/>
    </xf>
    <xf numFmtId="1" fontId="13" fillId="7" borderId="11" xfId="1" applyNumberFormat="1" applyFont="1" applyFill="1" applyBorder="1" applyAlignment="1">
      <alignment horizontal="center"/>
    </xf>
    <xf numFmtId="0" fontId="14" fillId="6" borderId="13" xfId="1" applyFont="1" applyFill="1" applyBorder="1" applyAlignment="1">
      <alignment horizontal="left"/>
    </xf>
    <xf numFmtId="0" fontId="13" fillId="0" borderId="14" xfId="1" applyFont="1" applyFill="1" applyBorder="1" applyAlignment="1">
      <alignment horizontal="left"/>
    </xf>
    <xf numFmtId="0" fontId="0" fillId="0" borderId="0" xfId="0" applyFill="1" applyBorder="1"/>
    <xf numFmtId="0" fontId="0" fillId="0" borderId="0" xfId="0" applyBorder="1"/>
    <xf numFmtId="3" fontId="42" fillId="9" borderId="11" xfId="1" applyNumberFormat="1" applyFont="1" applyFill="1" applyBorder="1" applyAlignment="1">
      <alignment horizontal="center" vertical="center"/>
    </xf>
    <xf numFmtId="3" fontId="42" fillId="3" borderId="11" xfId="1" applyNumberFormat="1" applyFont="1" applyFill="1" applyBorder="1" applyAlignment="1">
      <alignment horizontal="center" vertical="center"/>
    </xf>
    <xf numFmtId="3" fontId="42" fillId="3" borderId="8" xfId="1" applyNumberFormat="1" applyFont="1" applyFill="1" applyBorder="1" applyAlignment="1">
      <alignment horizontal="center" vertical="center"/>
    </xf>
    <xf numFmtId="0" fontId="13" fillId="6" borderId="11" xfId="1" applyFont="1" applyFill="1" applyBorder="1" applyAlignment="1">
      <alignment horizontal="center"/>
    </xf>
    <xf numFmtId="0" fontId="13" fillId="0" borderId="10" xfId="1" applyFont="1" applyFill="1" applyBorder="1" applyAlignment="1">
      <alignment horizontal="center"/>
    </xf>
    <xf numFmtId="0" fontId="13" fillId="0" borderId="26" xfId="1" applyFont="1" applyFill="1" applyBorder="1" applyAlignment="1">
      <alignment horizontal="center"/>
    </xf>
    <xf numFmtId="0" fontId="13" fillId="0" borderId="25" xfId="1" applyFont="1" applyFill="1" applyBorder="1" applyAlignment="1">
      <alignment horizontal="center"/>
    </xf>
    <xf numFmtId="0" fontId="13" fillId="0" borderId="8" xfId="1" applyFont="1" applyFill="1" applyBorder="1" applyAlignment="1">
      <alignment horizontal="center"/>
    </xf>
    <xf numFmtId="0" fontId="13" fillId="6" borderId="26" xfId="1" applyFont="1" applyFill="1" applyBorder="1" applyAlignment="1">
      <alignment horizontal="center"/>
    </xf>
    <xf numFmtId="0" fontId="13" fillId="0" borderId="31" xfId="1" applyFont="1" applyFill="1" applyBorder="1" applyAlignment="1">
      <alignment horizontal="center"/>
    </xf>
    <xf numFmtId="0" fontId="13" fillId="6" borderId="8" xfId="1" applyFont="1" applyFill="1" applyBorder="1" applyAlignment="1">
      <alignment horizontal="center"/>
    </xf>
    <xf numFmtId="0" fontId="14" fillId="8" borderId="11" xfId="1" applyFont="1" applyFill="1" applyBorder="1" applyAlignment="1">
      <alignment horizontal="center"/>
    </xf>
    <xf numFmtId="0" fontId="14" fillId="18" borderId="8" xfId="1" applyFont="1" applyFill="1" applyBorder="1" applyAlignment="1">
      <alignment horizontal="left"/>
    </xf>
    <xf numFmtId="0" fontId="14" fillId="18" borderId="26" xfId="1" applyFont="1" applyFill="1" applyBorder="1" applyAlignment="1">
      <alignment horizontal="left"/>
    </xf>
    <xf numFmtId="0" fontId="14" fillId="18" borderId="25" xfId="1" applyFont="1" applyFill="1" applyBorder="1" applyAlignment="1">
      <alignment horizontal="left"/>
    </xf>
    <xf numFmtId="0" fontId="14" fillId="18" borderId="11" xfId="1" applyFont="1" applyFill="1" applyBorder="1" applyAlignment="1">
      <alignment horizontal="left"/>
    </xf>
    <xf numFmtId="0" fontId="14" fillId="18" borderId="10" xfId="1" applyFont="1" applyFill="1" applyBorder="1" applyAlignment="1">
      <alignment horizontal="left"/>
    </xf>
    <xf numFmtId="0" fontId="13" fillId="0" borderId="20" xfId="1" applyFill="1" applyBorder="1" applyAlignment="1">
      <alignment horizontal="left"/>
    </xf>
    <xf numFmtId="0" fontId="43" fillId="0" borderId="11" xfId="0" applyFont="1" applyBorder="1"/>
    <xf numFmtId="0" fontId="14" fillId="6" borderId="10" xfId="1" applyFont="1" applyFill="1" applyBorder="1" applyAlignment="1">
      <alignment horizontal="center"/>
    </xf>
    <xf numFmtId="0" fontId="14" fillId="6" borderId="10" xfId="1" applyFont="1" applyFill="1" applyBorder="1" applyAlignment="1">
      <alignment horizontal="left"/>
    </xf>
    <xf numFmtId="0" fontId="43" fillId="0" borderId="10" xfId="0" applyFont="1" applyBorder="1"/>
    <xf numFmtId="0" fontId="14" fillId="6" borderId="25" xfId="1" applyFont="1" applyFill="1" applyBorder="1" applyAlignment="1">
      <alignment horizontal="center"/>
    </xf>
    <xf numFmtId="0" fontId="14" fillId="6" borderId="25" xfId="1" applyFont="1" applyFill="1" applyBorder="1" applyAlignment="1">
      <alignment horizontal="left"/>
    </xf>
    <xf numFmtId="0" fontId="13" fillId="0" borderId="27" xfId="1" applyFill="1" applyBorder="1" applyAlignment="1">
      <alignment horizontal="left"/>
    </xf>
    <xf numFmtId="0" fontId="14" fillId="8" borderId="26" xfId="1" applyFont="1" applyFill="1" applyBorder="1" applyAlignment="1">
      <alignment horizontal="center"/>
    </xf>
    <xf numFmtId="0" fontId="14" fillId="8" borderId="31" xfId="1" applyFont="1" applyFill="1" applyBorder="1" applyAlignment="1">
      <alignment horizontal="center"/>
    </xf>
    <xf numFmtId="0" fontId="14" fillId="18" borderId="31" xfId="1" applyFont="1" applyFill="1" applyBorder="1" applyAlignment="1">
      <alignment horizontal="left"/>
    </xf>
    <xf numFmtId="0" fontId="13" fillId="0" borderId="32" xfId="1" applyFont="1" applyFill="1" applyBorder="1" applyAlignment="1">
      <alignment horizontal="left"/>
    </xf>
    <xf numFmtId="0" fontId="13" fillId="6" borderId="31" xfId="1" applyFont="1" applyFill="1" applyBorder="1" applyAlignment="1">
      <alignment horizontal="center"/>
    </xf>
    <xf numFmtId="0" fontId="14" fillId="8" borderId="10" xfId="1" applyFont="1" applyFill="1" applyBorder="1" applyAlignment="1">
      <alignment horizontal="center"/>
    </xf>
    <xf numFmtId="2" fontId="45" fillId="0" borderId="11" xfId="1" applyNumberFormat="1" applyFont="1" applyFill="1" applyBorder="1" applyAlignment="1">
      <alignment horizontal="center"/>
    </xf>
    <xf numFmtId="0" fontId="46" fillId="0" borderId="11" xfId="0" applyFont="1" applyFill="1" applyBorder="1" applyAlignment="1">
      <alignment horizontal="center"/>
    </xf>
    <xf numFmtId="1" fontId="28" fillId="4" borderId="11" xfId="64" applyNumberFormat="1" applyFont="1" applyFill="1" applyBorder="1" applyAlignment="1">
      <alignment horizontal="right" vertical="center"/>
    </xf>
    <xf numFmtId="164" fontId="28" fillId="0" borderId="11" xfId="113" applyFont="1" applyBorder="1"/>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167" fontId="28" fillId="0" borderId="11" xfId="0" applyNumberFormat="1" applyFont="1" applyBorder="1"/>
    <xf numFmtId="2" fontId="45" fillId="19" borderId="11" xfId="1" applyNumberFormat="1" applyFont="1" applyFill="1" applyBorder="1" applyAlignment="1">
      <alignment horizontal="center"/>
    </xf>
    <xf numFmtId="0" fontId="13" fillId="20" borderId="8" xfId="1" applyFont="1" applyFill="1" applyBorder="1" applyAlignment="1">
      <alignment horizontal="center"/>
    </xf>
    <xf numFmtId="0" fontId="13" fillId="20" borderId="11" xfId="1" applyFont="1" applyFill="1" applyBorder="1" applyAlignment="1">
      <alignment horizontal="center"/>
    </xf>
    <xf numFmtId="0" fontId="13" fillId="20" borderId="26" xfId="1" applyFont="1" applyFill="1" applyBorder="1" applyAlignment="1">
      <alignment horizontal="center"/>
    </xf>
    <xf numFmtId="0" fontId="13" fillId="20" borderId="10" xfId="1" applyFont="1" applyFill="1" applyBorder="1" applyAlignment="1">
      <alignment horizontal="center"/>
    </xf>
    <xf numFmtId="0" fontId="13" fillId="20" borderId="25" xfId="1" applyFont="1" applyFill="1" applyBorder="1" applyAlignment="1">
      <alignment horizontal="center"/>
    </xf>
    <xf numFmtId="0" fontId="28" fillId="8" borderId="8" xfId="0" applyFont="1" applyFill="1" applyBorder="1" applyAlignment="1">
      <alignment horizontal="center" vertical="center"/>
    </xf>
    <xf numFmtId="0" fontId="28" fillId="11" borderId="8" xfId="0" applyFont="1" applyFill="1" applyBorder="1" applyAlignment="1">
      <alignment horizontal="center" vertical="center"/>
    </xf>
    <xf numFmtId="3" fontId="36" fillId="0" borderId="33" xfId="1" applyNumberFormat="1" applyFont="1" applyFill="1" applyBorder="1" applyAlignment="1">
      <alignment horizontal="center"/>
    </xf>
    <xf numFmtId="0" fontId="14" fillId="13" borderId="11" xfId="1" applyFont="1" applyFill="1" applyBorder="1" applyAlignment="1">
      <alignment horizontal="center"/>
    </xf>
    <xf numFmtId="0" fontId="14" fillId="0" borderId="0" xfId="1" applyFont="1"/>
    <xf numFmtId="3" fontId="23" fillId="0" borderId="0" xfId="1" applyNumberFormat="1" applyFont="1" applyFill="1" applyBorder="1" applyAlignment="1">
      <alignment horizontal="left" vertical="center"/>
    </xf>
    <xf numFmtId="0" fontId="27" fillId="7" borderId="29" xfId="1" applyFont="1" applyFill="1" applyBorder="1"/>
    <xf numFmtId="3" fontId="38" fillId="9" borderId="11" xfId="1" applyNumberFormat="1" applyFont="1" applyFill="1" applyBorder="1" applyAlignment="1">
      <alignment horizontal="center" vertical="center"/>
    </xf>
    <xf numFmtId="3" fontId="0" fillId="0" borderId="0" xfId="0" applyNumberFormat="1"/>
    <xf numFmtId="0" fontId="36" fillId="7" borderId="21" xfId="1" applyFont="1" applyFill="1" applyBorder="1"/>
    <xf numFmtId="0" fontId="36" fillId="7" borderId="28" xfId="1" applyFont="1" applyFill="1" applyBorder="1"/>
    <xf numFmtId="0" fontId="36" fillId="7" borderId="18" xfId="1" applyFont="1" applyFill="1" applyBorder="1"/>
    <xf numFmtId="0" fontId="36" fillId="7" borderId="0" xfId="1" applyFont="1" applyFill="1" applyBorder="1"/>
    <xf numFmtId="0" fontId="36" fillId="7" borderId="8" xfId="1" applyFont="1" applyFill="1" applyBorder="1"/>
    <xf numFmtId="0" fontId="36" fillId="14" borderId="21" xfId="1" applyFont="1" applyFill="1" applyBorder="1"/>
    <xf numFmtId="0" fontId="36" fillId="14" borderId="28" xfId="1" applyFont="1" applyFill="1" applyBorder="1"/>
    <xf numFmtId="0" fontId="36" fillId="14" borderId="18" xfId="1" applyFont="1" applyFill="1" applyBorder="1"/>
    <xf numFmtId="0" fontId="36" fillId="14" borderId="0" xfId="1" applyFont="1" applyFill="1" applyBorder="1"/>
    <xf numFmtId="0" fontId="36" fillId="14" borderId="20" xfId="1" applyFont="1" applyFill="1" applyBorder="1"/>
    <xf numFmtId="0" fontId="36" fillId="14" borderId="29" xfId="1" applyFont="1" applyFill="1" applyBorder="1"/>
    <xf numFmtId="0" fontId="13" fillId="0" borderId="0" xfId="1" applyAlignment="1">
      <alignment vertical="center"/>
    </xf>
    <xf numFmtId="0" fontId="13" fillId="0" borderId="0" xfId="1" applyBorder="1" applyAlignment="1">
      <alignment vertical="center"/>
    </xf>
    <xf numFmtId="1" fontId="36" fillId="2" borderId="8" xfId="1" applyNumberFormat="1" applyFont="1" applyFill="1" applyBorder="1" applyAlignment="1">
      <alignment horizontal="center" vertical="center"/>
    </xf>
    <xf numFmtId="0" fontId="36" fillId="2" borderId="8" xfId="1" applyFont="1" applyFill="1" applyBorder="1" applyAlignment="1">
      <alignment horizontal="center" vertical="center"/>
    </xf>
    <xf numFmtId="0" fontId="36" fillId="2" borderId="8" xfId="1" applyFont="1" applyFill="1" applyBorder="1" applyAlignment="1">
      <alignment horizontal="center" vertical="center" wrapText="1"/>
    </xf>
    <xf numFmtId="164" fontId="47" fillId="0" borderId="11" xfId="113" applyFont="1" applyFill="1" applyBorder="1"/>
    <xf numFmtId="164" fontId="47" fillId="0" borderId="11" xfId="113" applyFont="1" applyBorder="1"/>
    <xf numFmtId="164" fontId="47" fillId="21" borderId="11" xfId="113" applyFont="1" applyFill="1" applyBorder="1"/>
    <xf numFmtId="164" fontId="28" fillId="21" borderId="11" xfId="113" applyFont="1" applyFill="1" applyBorder="1"/>
    <xf numFmtId="0" fontId="13" fillId="0" borderId="0" xfId="1" applyFill="1"/>
    <xf numFmtId="0" fontId="14" fillId="0" borderId="0" xfId="1" applyFont="1" applyFill="1"/>
    <xf numFmtId="0" fontId="13" fillId="0" borderId="0" xfId="1" applyFill="1" applyAlignment="1">
      <alignment horizontal="center"/>
    </xf>
    <xf numFmtId="0" fontId="13" fillId="0" borderId="0" xfId="1" applyFont="1" applyFill="1" applyAlignment="1">
      <alignment horizontal="center"/>
    </xf>
    <xf numFmtId="0" fontId="13" fillId="0" borderId="0" xfId="1" applyFill="1" applyAlignment="1">
      <alignment horizontal="center" vertical="center"/>
    </xf>
    <xf numFmtId="3" fontId="13" fillId="0" borderId="0" xfId="1" applyNumberFormat="1" applyFill="1" applyAlignment="1">
      <alignment horizontal="center" vertical="center"/>
    </xf>
    <xf numFmtId="0" fontId="36" fillId="7" borderId="20" xfId="1" applyFont="1" applyFill="1" applyBorder="1"/>
    <xf numFmtId="0" fontId="36" fillId="7" borderId="29" xfId="1" applyFont="1" applyFill="1" applyBorder="1"/>
    <xf numFmtId="0" fontId="13" fillId="7" borderId="29" xfId="1" applyFill="1" applyBorder="1"/>
    <xf numFmtId="0" fontId="27" fillId="7" borderId="29" xfId="1" applyFont="1" applyFill="1" applyBorder="1" applyAlignment="1">
      <alignment horizontal="center"/>
    </xf>
    <xf numFmtId="0" fontId="14" fillId="7" borderId="21" xfId="1" applyFont="1" applyFill="1" applyBorder="1"/>
    <xf numFmtId="0" fontId="14" fillId="7" borderId="18" xfId="1" applyFont="1" applyFill="1" applyBorder="1"/>
    <xf numFmtId="0" fontId="14" fillId="7" borderId="20" xfId="1" applyFont="1" applyFill="1" applyBorder="1"/>
    <xf numFmtId="0" fontId="14" fillId="20" borderId="21" xfId="1" applyFont="1" applyFill="1" applyBorder="1"/>
    <xf numFmtId="0" fontId="36" fillId="20" borderId="28" xfId="1" applyFont="1" applyFill="1" applyBorder="1"/>
    <xf numFmtId="0" fontId="27" fillId="20" borderId="28" xfId="1" applyFont="1" applyFill="1" applyBorder="1"/>
    <xf numFmtId="0" fontId="13" fillId="20" borderId="28" xfId="1" applyFill="1" applyBorder="1"/>
    <xf numFmtId="3" fontId="27" fillId="20" borderId="28" xfId="1" applyNumberFormat="1" applyFont="1" applyFill="1" applyBorder="1" applyAlignment="1">
      <alignment horizontal="center"/>
    </xf>
    <xf numFmtId="0" fontId="13" fillId="20" borderId="28" xfId="1" applyFont="1" applyFill="1" applyBorder="1"/>
    <xf numFmtId="0" fontId="13" fillId="20" borderId="28" xfId="1" applyFont="1" applyFill="1" applyBorder="1" applyAlignment="1">
      <alignment horizontal="center"/>
    </xf>
    <xf numFmtId="0" fontId="36" fillId="20" borderId="21" xfId="1" applyFont="1" applyFill="1" applyBorder="1"/>
    <xf numFmtId="0" fontId="36" fillId="20" borderId="20" xfId="1" applyFont="1" applyFill="1" applyBorder="1"/>
    <xf numFmtId="0" fontId="14" fillId="20" borderId="20" xfId="1" applyFont="1" applyFill="1" applyBorder="1"/>
    <xf numFmtId="0" fontId="36" fillId="20" borderId="29" xfId="1" applyFont="1" applyFill="1" applyBorder="1"/>
    <xf numFmtId="0" fontId="27" fillId="20" borderId="29" xfId="1" applyFont="1" applyFill="1" applyBorder="1"/>
    <xf numFmtId="0" fontId="13" fillId="20" borderId="29" xfId="1" applyFill="1" applyBorder="1"/>
    <xf numFmtId="3" fontId="27" fillId="20" borderId="29" xfId="1" applyNumberFormat="1" applyFont="1" applyFill="1" applyBorder="1" applyAlignment="1">
      <alignment horizontal="center"/>
    </xf>
    <xf numFmtId="0" fontId="13" fillId="20" borderId="29" xfId="1" applyFont="1" applyFill="1" applyBorder="1" applyAlignment="1">
      <alignment horizontal="center"/>
    </xf>
    <xf numFmtId="0" fontId="14" fillId="20" borderId="11" xfId="1" applyFont="1" applyFill="1" applyBorder="1" applyAlignment="1">
      <alignment horizontal="center" vertical="center"/>
    </xf>
    <xf numFmtId="0" fontId="36" fillId="2" borderId="11" xfId="1" applyFont="1" applyFill="1" applyBorder="1" applyAlignment="1">
      <alignment horizontal="center" vertical="center"/>
    </xf>
    <xf numFmtId="3" fontId="27" fillId="7" borderId="10" xfId="1" applyNumberFormat="1" applyFont="1" applyFill="1" applyBorder="1" applyAlignment="1">
      <alignment horizontal="center"/>
    </xf>
    <xf numFmtId="3" fontId="27" fillId="7" borderId="33" xfId="1" applyNumberFormat="1" applyFont="1" applyFill="1" applyBorder="1" applyAlignment="1">
      <alignment horizontal="center"/>
    </xf>
    <xf numFmtId="3" fontId="27" fillId="7" borderId="33" xfId="1" applyNumberFormat="1" applyFont="1" applyFill="1" applyBorder="1" applyAlignment="1">
      <alignment horizontal="center" vertical="center"/>
    </xf>
    <xf numFmtId="3" fontId="27" fillId="7" borderId="8" xfId="1" applyNumberFormat="1" applyFont="1" applyFill="1" applyBorder="1" applyAlignment="1">
      <alignment horizontal="center" vertical="center"/>
    </xf>
    <xf numFmtId="3" fontId="14" fillId="20" borderId="10" xfId="1" applyNumberFormat="1" applyFont="1" applyFill="1" applyBorder="1" applyAlignment="1">
      <alignment horizontal="center" vertical="center"/>
    </xf>
    <xf numFmtId="3" fontId="14" fillId="20" borderId="8" xfId="1" applyNumberFormat="1" applyFont="1" applyFill="1" applyBorder="1" applyAlignment="1">
      <alignment horizontal="center" vertical="center"/>
    </xf>
    <xf numFmtId="0" fontId="0" fillId="0" borderId="0" xfId="0" applyFill="1"/>
    <xf numFmtId="0" fontId="13" fillId="0" borderId="0" xfId="1" applyFont="1" applyBorder="1"/>
    <xf numFmtId="3" fontId="13" fillId="0" borderId="2" xfId="1" applyNumberFormat="1" applyBorder="1" applyAlignment="1">
      <alignment horizontal="center" vertical="center"/>
    </xf>
    <xf numFmtId="0" fontId="14" fillId="7" borderId="13" xfId="1" applyFont="1" applyFill="1" applyBorder="1" applyAlignment="1"/>
    <xf numFmtId="0" fontId="14" fillId="7" borderId="12" xfId="1" applyFont="1" applyFill="1" applyBorder="1" applyAlignment="1"/>
    <xf numFmtId="0" fontId="14" fillId="7" borderId="14" xfId="1" applyFont="1" applyFill="1" applyBorder="1" applyAlignment="1"/>
    <xf numFmtId="0" fontId="14" fillId="7" borderId="13" xfId="1" applyFont="1" applyFill="1" applyBorder="1" applyAlignment="1">
      <alignment horizontal="left"/>
    </xf>
    <xf numFmtId="0" fontId="14" fillId="7" borderId="12" xfId="1" applyFont="1" applyFill="1" applyBorder="1" applyAlignment="1">
      <alignment horizontal="left"/>
    </xf>
    <xf numFmtId="0" fontId="14" fillId="7" borderId="14" xfId="1" applyFont="1" applyFill="1" applyBorder="1" applyAlignment="1">
      <alignment horizontal="left"/>
    </xf>
    <xf numFmtId="0" fontId="47" fillId="0" borderId="0" xfId="0" applyFont="1"/>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48" fillId="0" borderId="0" xfId="1" applyFont="1" applyFill="1"/>
    <xf numFmtId="3" fontId="36" fillId="20" borderId="10" xfId="1" applyNumberFormat="1" applyFont="1" applyFill="1" applyBorder="1" applyAlignment="1">
      <alignment horizontal="center" vertical="center"/>
    </xf>
    <xf numFmtId="3" fontId="36" fillId="20" borderId="8" xfId="1" applyNumberFormat="1" applyFont="1" applyFill="1" applyBorder="1" applyAlignment="1">
      <alignment horizontal="center" vertical="center"/>
    </xf>
    <xf numFmtId="1" fontId="28" fillId="0" borderId="11" xfId="69" applyNumberFormat="1" applyFont="1" applyBorder="1"/>
    <xf numFmtId="1" fontId="28" fillId="0" borderId="11" xfId="0" applyNumberFormat="1" applyFont="1" applyBorder="1"/>
    <xf numFmtId="3" fontId="28" fillId="0" borderId="11" xfId="0" applyNumberFormat="1" applyFont="1" applyBorder="1"/>
    <xf numFmtId="168" fontId="28" fillId="0" borderId="11" xfId="0" applyNumberFormat="1" applyFont="1" applyBorder="1"/>
    <xf numFmtId="1" fontId="28" fillId="22" borderId="11" xfId="0" applyNumberFormat="1" applyFont="1" applyFill="1" applyBorder="1"/>
    <xf numFmtId="0" fontId="28" fillId="8" borderId="11" xfId="0" applyFont="1" applyFill="1" applyBorder="1" applyAlignment="1">
      <alignment horizontal="center" vertical="center"/>
    </xf>
    <xf numFmtId="1" fontId="28" fillId="4" borderId="10" xfId="114" applyNumberFormat="1" applyFont="1" applyFill="1" applyBorder="1" applyAlignment="1">
      <alignment horizontal="center" vertical="center" wrapText="1"/>
    </xf>
    <xf numFmtId="1" fontId="28" fillId="4" borderId="10" xfId="114" applyNumberFormat="1" applyFont="1" applyFill="1" applyBorder="1" applyAlignment="1">
      <alignment horizontal="center" vertical="center"/>
    </xf>
    <xf numFmtId="0" fontId="28" fillId="3" borderId="10" xfId="114" applyFont="1" applyFill="1" applyBorder="1" applyAlignment="1">
      <alignment horizontal="center" vertical="center"/>
    </xf>
    <xf numFmtId="0" fontId="28" fillId="3" borderId="10" xfId="114" applyFont="1" applyFill="1" applyBorder="1" applyAlignment="1">
      <alignment horizontal="center" vertical="center" wrapText="1"/>
    </xf>
    <xf numFmtId="0" fontId="28" fillId="21" borderId="11" xfId="0" applyFont="1" applyFill="1" applyBorder="1"/>
    <xf numFmtId="3" fontId="28" fillId="21" borderId="11" xfId="0" applyNumberFormat="1" applyFont="1" applyFill="1" applyBorder="1"/>
    <xf numFmtId="1" fontId="28" fillId="21" borderId="11" xfId="0" applyNumberFormat="1" applyFont="1" applyFill="1" applyBorder="1"/>
    <xf numFmtId="0" fontId="13" fillId="0" borderId="14" xfId="1" applyFont="1" applyFill="1" applyBorder="1" applyAlignment="1">
      <alignment horizontal="center"/>
    </xf>
    <xf numFmtId="0" fontId="13" fillId="0" borderId="21" xfId="1" applyFont="1" applyBorder="1"/>
    <xf numFmtId="0" fontId="14" fillId="8" borderId="33" xfId="1" applyFont="1" applyFill="1" applyBorder="1" applyAlignment="1">
      <alignment horizontal="center"/>
    </xf>
    <xf numFmtId="0" fontId="13" fillId="0" borderId="11" xfId="1" applyFont="1" applyBorder="1"/>
    <xf numFmtId="0" fontId="13" fillId="0" borderId="11" xfId="1" applyBorder="1"/>
    <xf numFmtId="0" fontId="13" fillId="0" borderId="11" xfId="1" applyFill="1" applyBorder="1" applyAlignment="1">
      <alignment horizontal="left"/>
    </xf>
    <xf numFmtId="0" fontId="14" fillId="12" borderId="33" xfId="1" applyFont="1" applyFill="1" applyBorder="1" applyAlignment="1">
      <alignment horizontal="left"/>
    </xf>
    <xf numFmtId="0" fontId="13" fillId="0" borderId="33" xfId="1" applyFont="1" applyFill="1" applyBorder="1" applyAlignment="1">
      <alignment horizontal="left"/>
    </xf>
    <xf numFmtId="1" fontId="13" fillId="0" borderId="10" xfId="1" applyNumberFormat="1" applyFont="1" applyFill="1" applyBorder="1" applyAlignment="1">
      <alignment horizontal="center"/>
    </xf>
    <xf numFmtId="1" fontId="13" fillId="0" borderId="8" xfId="1" applyNumberFormat="1" applyFont="1" applyFill="1" applyBorder="1" applyAlignment="1">
      <alignment horizontal="center"/>
    </xf>
    <xf numFmtId="0" fontId="13" fillId="6" borderId="14" xfId="1" applyFont="1" applyFill="1" applyBorder="1" applyAlignment="1">
      <alignment horizontal="left"/>
    </xf>
    <xf numFmtId="3" fontId="42" fillId="5" borderId="11" xfId="1" applyNumberFormat="1" applyFont="1" applyFill="1" applyBorder="1" applyAlignment="1"/>
    <xf numFmtId="3" fontId="42" fillId="5" borderId="11" xfId="1" applyNumberFormat="1" applyFont="1" applyFill="1" applyBorder="1" applyAlignment="1">
      <alignment horizontal="center"/>
    </xf>
    <xf numFmtId="1" fontId="13" fillId="19" borderId="11" xfId="1" applyNumberFormat="1" applyFont="1" applyFill="1" applyBorder="1" applyAlignment="1">
      <alignment horizontal="center"/>
    </xf>
    <xf numFmtId="0" fontId="28" fillId="0" borderId="0" xfId="0" applyFont="1" applyFill="1"/>
    <xf numFmtId="0" fontId="35" fillId="0" borderId="0" xfId="0" applyFont="1" applyFill="1"/>
    <xf numFmtId="1" fontId="28" fillId="0" borderId="0" xfId="0" applyNumberFormat="1" applyFont="1" applyFill="1"/>
    <xf numFmtId="0" fontId="35" fillId="0" borderId="13" xfId="0" applyFont="1" applyFill="1" applyBorder="1" applyAlignment="1">
      <alignment horizontal="centerContinuous"/>
    </xf>
    <xf numFmtId="0" fontId="35" fillId="0" borderId="12" xfId="0" applyFont="1" applyFill="1" applyBorder="1" applyAlignment="1">
      <alignment horizontal="centerContinuous"/>
    </xf>
    <xf numFmtId="0" fontId="35" fillId="0" borderId="14" xfId="0" applyFont="1" applyFill="1" applyBorder="1" applyAlignment="1">
      <alignment horizontal="centerContinuous"/>
    </xf>
    <xf numFmtId="1" fontId="35" fillId="0" borderId="13" xfId="0" applyNumberFormat="1" applyFont="1" applyFill="1" applyBorder="1" applyAlignment="1">
      <alignment horizontal="centerContinuous"/>
    </xf>
    <xf numFmtId="1" fontId="35" fillId="0" borderId="12" xfId="0" applyNumberFormat="1" applyFont="1" applyFill="1" applyBorder="1" applyAlignment="1">
      <alignment horizontal="centerContinuous"/>
    </xf>
    <xf numFmtId="1" fontId="35" fillId="0" borderId="14" xfId="0" applyNumberFormat="1" applyFont="1" applyFill="1" applyBorder="1" applyAlignment="1">
      <alignment horizontal="centerContinuous"/>
    </xf>
    <xf numFmtId="0" fontId="28" fillId="0" borderId="10" xfId="64" applyFont="1" applyFill="1" applyBorder="1" applyAlignment="1">
      <alignment horizontal="center" vertical="center" wrapText="1"/>
    </xf>
    <xf numFmtId="0" fontId="28" fillId="0" borderId="10" xfId="64" applyFont="1" applyFill="1" applyBorder="1" applyAlignment="1">
      <alignment horizontal="center" vertical="center"/>
    </xf>
    <xf numFmtId="1" fontId="28" fillId="0" borderId="10" xfId="64" applyNumberFormat="1" applyFont="1" applyFill="1" applyBorder="1" applyAlignment="1">
      <alignment horizontal="center" vertical="center" wrapText="1"/>
    </xf>
    <xf numFmtId="1" fontId="28" fillId="0" borderId="10" xfId="64" applyNumberFormat="1" applyFont="1" applyFill="1" applyBorder="1" applyAlignment="1">
      <alignment horizontal="center" vertical="center"/>
    </xf>
    <xf numFmtId="17" fontId="28" fillId="0" borderId="11" xfId="0" applyNumberFormat="1" applyFont="1" applyFill="1" applyBorder="1"/>
    <xf numFmtId="164" fontId="28" fillId="0" borderId="11" xfId="113" applyFont="1" applyFill="1" applyBorder="1"/>
    <xf numFmtId="0" fontId="47" fillId="0" borderId="0" xfId="0" applyFont="1" applyFill="1"/>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14" fillId="5" borderId="10" xfId="1" applyFont="1" applyFill="1" applyBorder="1" applyAlignment="1">
      <alignment horizontal="center" vertical="center" wrapText="1"/>
    </xf>
    <xf numFmtId="0" fontId="35" fillId="0" borderId="0" xfId="0" applyFont="1" applyAlignment="1">
      <alignment vertical="center"/>
    </xf>
    <xf numFmtId="0" fontId="28" fillId="0" borderId="0" xfId="0" applyFont="1" applyFill="1" applyAlignment="1">
      <alignment vertical="center"/>
    </xf>
    <xf numFmtId="0" fontId="0" fillId="0" borderId="0" xfId="0" applyAlignment="1">
      <alignment vertical="center"/>
    </xf>
    <xf numFmtId="0" fontId="13" fillId="0" borderId="12" xfId="1" applyFill="1" applyBorder="1" applyAlignment="1">
      <alignment horizontal="left"/>
    </xf>
    <xf numFmtId="0" fontId="14" fillId="22" borderId="10" xfId="1" applyFont="1" applyFill="1" applyBorder="1" applyAlignment="1">
      <alignment horizontal="center" vertical="center" wrapText="1"/>
    </xf>
    <xf numFmtId="3" fontId="51" fillId="9" borderId="11" xfId="1" applyNumberFormat="1" applyFont="1" applyFill="1" applyBorder="1" applyAlignment="1">
      <alignment horizontal="center" vertical="center"/>
    </xf>
    <xf numFmtId="3" fontId="32" fillId="5" borderId="11" xfId="1" applyNumberFormat="1" applyFont="1" applyFill="1" applyBorder="1" applyAlignment="1"/>
    <xf numFmtId="3" fontId="32" fillId="5" borderId="11" xfId="1" applyNumberFormat="1" applyFont="1" applyFill="1" applyBorder="1" applyAlignment="1">
      <alignment horizontal="center"/>
    </xf>
    <xf numFmtId="3" fontId="31" fillId="5" borderId="11" xfId="1" applyNumberFormat="1" applyFont="1" applyFill="1" applyBorder="1" applyAlignment="1">
      <alignment horizontal="center"/>
    </xf>
    <xf numFmtId="3" fontId="32" fillId="5" borderId="8" xfId="1" applyNumberFormat="1" applyFont="1" applyFill="1" applyBorder="1" applyAlignment="1"/>
    <xf numFmtId="3" fontId="32" fillId="5" borderId="8" xfId="1" applyNumberFormat="1" applyFont="1" applyFill="1" applyBorder="1" applyAlignment="1">
      <alignment horizontal="center"/>
    </xf>
    <xf numFmtId="0" fontId="43" fillId="0" borderId="0" xfId="0" applyFont="1"/>
    <xf numFmtId="3" fontId="51" fillId="5" borderId="11" xfId="1" applyNumberFormat="1" applyFont="1" applyFill="1" applyBorder="1" applyAlignment="1">
      <alignment horizontal="center" vertical="center"/>
    </xf>
    <xf numFmtId="3" fontId="32" fillId="3" borderId="8" xfId="1" applyNumberFormat="1" applyFont="1" applyFill="1" applyBorder="1" applyAlignment="1">
      <alignment horizontal="center" vertical="center"/>
    </xf>
    <xf numFmtId="3" fontId="31" fillId="3" borderId="11" xfId="1" applyNumberFormat="1" applyFont="1" applyFill="1" applyBorder="1" applyAlignment="1">
      <alignment horizontal="center"/>
    </xf>
    <xf numFmtId="3" fontId="32" fillId="3" borderId="11" xfId="1" applyNumberFormat="1" applyFont="1" applyFill="1" applyBorder="1" applyAlignment="1">
      <alignment horizontal="center" vertical="center"/>
    </xf>
    <xf numFmtId="3" fontId="51" fillId="3" borderId="11" xfId="1" applyNumberFormat="1" applyFont="1" applyFill="1" applyBorder="1" applyAlignment="1">
      <alignment horizontal="center" vertical="center"/>
    </xf>
    <xf numFmtId="3" fontId="32" fillId="9" borderId="11" xfId="1" applyNumberFormat="1" applyFont="1" applyFill="1" applyBorder="1" applyAlignment="1">
      <alignment horizontal="center" vertical="center"/>
    </xf>
    <xf numFmtId="3" fontId="31" fillId="9" borderId="11" xfId="1" applyNumberFormat="1" applyFont="1" applyFill="1" applyBorder="1" applyAlignment="1">
      <alignment horizontal="center"/>
    </xf>
    <xf numFmtId="0" fontId="14" fillId="0" borderId="28" xfId="1" applyFont="1" applyFill="1" applyBorder="1" applyAlignment="1"/>
    <xf numFmtId="0" fontId="13" fillId="2" borderId="11" xfId="1" applyFont="1" applyFill="1" applyBorder="1" applyAlignment="1">
      <alignment horizontal="center" vertical="center" wrapText="1"/>
    </xf>
    <xf numFmtId="3" fontId="48" fillId="0" borderId="11" xfId="1" applyNumberFormat="1" applyFont="1" applyFill="1" applyBorder="1" applyAlignment="1">
      <alignment horizontal="center"/>
    </xf>
    <xf numFmtId="0" fontId="0" fillId="0" borderId="0" xfId="0" applyFont="1"/>
    <xf numFmtId="0" fontId="13" fillId="2" borderId="11" xfId="1" applyFont="1" applyFill="1" applyBorder="1" applyAlignment="1">
      <alignment horizontal="center" vertical="center"/>
    </xf>
    <xf numFmtId="14" fontId="0" fillId="0" borderId="0" xfId="0" applyNumberFormat="1"/>
    <xf numFmtId="14" fontId="14" fillId="2" borderId="11" xfId="1" applyNumberFormat="1" applyFont="1" applyFill="1" applyBorder="1" applyAlignment="1">
      <alignment horizontal="center" vertical="center" wrapText="1"/>
    </xf>
    <xf numFmtId="3" fontId="48" fillId="0" borderId="8" xfId="1" applyNumberFormat="1" applyFont="1" applyFill="1" applyBorder="1" applyAlignment="1">
      <alignment horizontal="center"/>
    </xf>
    <xf numFmtId="14" fontId="0" fillId="0" borderId="11" xfId="0" applyNumberFormat="1" applyFont="1" applyFill="1" applyBorder="1"/>
    <xf numFmtId="0" fontId="48" fillId="0" borderId="11" xfId="1" applyFont="1" applyFill="1" applyBorder="1" applyAlignment="1">
      <alignment horizontal="center" vertical="center"/>
    </xf>
    <xf numFmtId="0" fontId="48" fillId="0" borderId="11" xfId="1" applyFont="1" applyFill="1" applyBorder="1" applyAlignment="1">
      <alignment horizontal="center" vertical="center" wrapText="1"/>
    </xf>
    <xf numFmtId="0" fontId="0" fillId="0" borderId="11" xfId="0" applyFont="1" applyFill="1" applyBorder="1"/>
    <xf numFmtId="14" fontId="0" fillId="0" borderId="0" xfId="0" applyNumberFormat="1" applyFont="1" applyFill="1"/>
    <xf numFmtId="0" fontId="0" fillId="0" borderId="8" xfId="0" applyFont="1" applyFill="1" applyBorder="1"/>
    <xf numFmtId="14" fontId="48" fillId="0" borderId="11" xfId="1" applyNumberFormat="1" applyFont="1" applyFill="1" applyBorder="1" applyAlignment="1">
      <alignment horizontal="center" vertical="center" wrapText="1"/>
    </xf>
    <xf numFmtId="0" fontId="14" fillId="2" borderId="11" xfId="1" applyFont="1" applyFill="1" applyBorder="1" applyAlignment="1">
      <alignment horizontal="left" vertical="center" wrapText="1"/>
    </xf>
    <xf numFmtId="0" fontId="48" fillId="0" borderId="11" xfId="1" applyFont="1" applyFill="1" applyBorder="1" applyAlignment="1">
      <alignment horizontal="left" vertical="center" wrapText="1"/>
    </xf>
    <xf numFmtId="0" fontId="0" fillId="0" borderId="11" xfId="0" applyFont="1" applyFill="1" applyBorder="1" applyAlignment="1">
      <alignment horizontal="left"/>
    </xf>
    <xf numFmtId="0" fontId="0" fillId="0" borderId="8" xfId="0" applyFont="1" applyFill="1" applyBorder="1" applyAlignment="1">
      <alignment horizontal="left"/>
    </xf>
    <xf numFmtId="0" fontId="0" fillId="0" borderId="0" xfId="0" applyAlignment="1">
      <alignment horizontal="left"/>
    </xf>
    <xf numFmtId="14" fontId="0" fillId="0" borderId="11" xfId="0" applyNumberFormat="1" applyBorder="1"/>
    <xf numFmtId="0" fontId="0" fillId="0" borderId="11" xfId="0" applyBorder="1" applyAlignment="1">
      <alignment horizontal="left"/>
    </xf>
    <xf numFmtId="0" fontId="0" fillId="0" borderId="11" xfId="0" applyFont="1" applyBorder="1"/>
    <xf numFmtId="0" fontId="0" fillId="0" borderId="11" xfId="0" applyFont="1" applyBorder="1" applyAlignment="1">
      <alignment horizontal="center"/>
    </xf>
    <xf numFmtId="0" fontId="0" fillId="0" borderId="0" xfId="0" applyFont="1" applyAlignment="1">
      <alignment horizontal="center"/>
    </xf>
    <xf numFmtId="3" fontId="39" fillId="9" borderId="13" xfId="1" applyNumberFormat="1" applyFont="1" applyFill="1" applyBorder="1" applyAlignment="1">
      <alignment horizontal="center" vertical="center"/>
    </xf>
    <xf numFmtId="3" fontId="39" fillId="9" borderId="12" xfId="1" applyNumberFormat="1" applyFont="1" applyFill="1" applyBorder="1" applyAlignment="1">
      <alignment horizontal="center" vertical="center"/>
    </xf>
    <xf numFmtId="3" fontId="39" fillId="9" borderId="14" xfId="1" applyNumberFormat="1" applyFont="1" applyFill="1" applyBorder="1" applyAlignment="1">
      <alignment horizontal="center" vertical="center"/>
    </xf>
    <xf numFmtId="3" fontId="23" fillId="3" borderId="11" xfId="1" applyNumberFormat="1" applyFont="1" applyFill="1" applyBorder="1" applyAlignment="1">
      <alignment horizontal="center" vertical="center" wrapText="1"/>
    </xf>
    <xf numFmtId="3" fontId="23" fillId="3" borderId="11" xfId="1" applyNumberFormat="1" applyFont="1" applyFill="1" applyBorder="1" applyAlignment="1">
      <alignment horizontal="center" vertical="center"/>
    </xf>
    <xf numFmtId="3" fontId="13" fillId="3" borderId="13" xfId="1" applyNumberFormat="1" applyFont="1" applyFill="1" applyBorder="1" applyAlignment="1">
      <alignment horizontal="center"/>
    </xf>
    <xf numFmtId="3" fontId="13" fillId="3" borderId="14" xfId="1" applyNumberFormat="1" applyFont="1" applyFill="1" applyBorder="1" applyAlignment="1">
      <alignment horizontal="center"/>
    </xf>
    <xf numFmtId="3" fontId="23" fillId="3" borderId="0" xfId="1" applyNumberFormat="1" applyFont="1" applyFill="1" applyBorder="1" applyAlignment="1">
      <alignment horizontal="center" vertical="center" wrapText="1"/>
    </xf>
    <xf numFmtId="3" fontId="23" fillId="3" borderId="0" xfId="1" applyNumberFormat="1" applyFont="1" applyFill="1" applyBorder="1" applyAlignment="1">
      <alignment horizontal="center" vertical="center"/>
    </xf>
    <xf numFmtId="3" fontId="23" fillId="3" borderId="2" xfId="1" applyNumberFormat="1" applyFont="1" applyFill="1" applyBorder="1" applyAlignment="1">
      <alignment horizontal="center" vertical="center"/>
    </xf>
    <xf numFmtId="3" fontId="39" fillId="3" borderId="13" xfId="1" applyNumberFormat="1" applyFont="1" applyFill="1" applyBorder="1" applyAlignment="1">
      <alignment horizontal="center" vertical="center"/>
    </xf>
    <xf numFmtId="3" fontId="39" fillId="3" borderId="12" xfId="1" applyNumberFormat="1" applyFont="1" applyFill="1" applyBorder="1" applyAlignment="1">
      <alignment horizontal="center" vertical="center"/>
    </xf>
    <xf numFmtId="3" fontId="39" fillId="3" borderId="14" xfId="1" applyNumberFormat="1" applyFont="1" applyFill="1" applyBorder="1" applyAlignment="1">
      <alignment horizontal="center" vertical="center"/>
    </xf>
    <xf numFmtId="0" fontId="14" fillId="0" borderId="28" xfId="1" applyFont="1" applyFill="1" applyBorder="1" applyAlignment="1">
      <alignment horizontal="center"/>
    </xf>
    <xf numFmtId="3" fontId="13" fillId="9" borderId="13" xfId="1" applyNumberFormat="1" applyFont="1" applyFill="1" applyBorder="1" applyAlignment="1">
      <alignment horizontal="center"/>
    </xf>
    <xf numFmtId="3" fontId="13" fillId="9" borderId="14" xfId="1" applyNumberFormat="1" applyFont="1" applyFill="1" applyBorder="1" applyAlignment="1">
      <alignment horizontal="center"/>
    </xf>
    <xf numFmtId="0" fontId="13" fillId="5" borderId="11" xfId="1" applyFont="1" applyFill="1" applyBorder="1" applyAlignment="1">
      <alignment horizontal="center" vertical="center"/>
    </xf>
    <xf numFmtId="0" fontId="13" fillId="17" borderId="11" xfId="1" applyFont="1" applyFill="1" applyBorder="1" applyAlignment="1">
      <alignment horizontal="center" vertical="center"/>
    </xf>
    <xf numFmtId="0" fontId="27" fillId="9" borderId="21" xfId="1" applyFont="1" applyFill="1" applyBorder="1" applyAlignment="1">
      <alignment horizontal="center" vertical="center" wrapText="1"/>
    </xf>
    <xf numFmtId="0" fontId="27" fillId="9" borderId="28" xfId="1" applyFont="1" applyFill="1" applyBorder="1" applyAlignment="1">
      <alignment horizontal="center" vertical="center"/>
    </xf>
    <xf numFmtId="0" fontId="27" fillId="9" borderId="22" xfId="1" applyFont="1" applyFill="1" applyBorder="1" applyAlignment="1">
      <alignment horizontal="center" vertical="center"/>
    </xf>
    <xf numFmtId="0" fontId="27" fillId="9" borderId="20" xfId="1" applyFont="1" applyFill="1" applyBorder="1" applyAlignment="1">
      <alignment horizontal="center" vertical="center"/>
    </xf>
    <xf numFmtId="0" fontId="27" fillId="9" borderId="29" xfId="1" applyFont="1" applyFill="1" applyBorder="1" applyAlignment="1">
      <alignment horizontal="center" vertical="center"/>
    </xf>
    <xf numFmtId="0" fontId="27" fillId="9" borderId="9" xfId="1" applyFont="1" applyFill="1" applyBorder="1" applyAlignment="1">
      <alignment horizontal="center" vertical="center"/>
    </xf>
    <xf numFmtId="0" fontId="13" fillId="0" borderId="28" xfId="1" applyBorder="1" applyAlignment="1">
      <alignment horizontal="center"/>
    </xf>
    <xf numFmtId="3" fontId="23" fillId="5" borderId="21" xfId="1" applyNumberFormat="1" applyFont="1" applyFill="1" applyBorder="1" applyAlignment="1">
      <alignment horizontal="center" vertical="center" wrapText="1"/>
    </xf>
    <xf numFmtId="3" fontId="23" fillId="5" borderId="28" xfId="1" applyNumberFormat="1" applyFont="1" applyFill="1" applyBorder="1" applyAlignment="1">
      <alignment horizontal="center" vertical="center"/>
    </xf>
    <xf numFmtId="3" fontId="23" fillId="5" borderId="22" xfId="1" applyNumberFormat="1" applyFont="1" applyFill="1" applyBorder="1" applyAlignment="1">
      <alignment horizontal="center" vertical="center"/>
    </xf>
    <xf numFmtId="3" fontId="23" fillId="5" borderId="20" xfId="1" applyNumberFormat="1" applyFont="1" applyFill="1" applyBorder="1" applyAlignment="1">
      <alignment horizontal="center" vertical="center"/>
    </xf>
    <xf numFmtId="3" fontId="23" fillId="5" borderId="29" xfId="1" applyNumberFormat="1" applyFont="1" applyFill="1" applyBorder="1" applyAlignment="1">
      <alignment horizontal="center" vertical="center"/>
    </xf>
    <xf numFmtId="3" fontId="23" fillId="5" borderId="9" xfId="1" applyNumberFormat="1" applyFont="1" applyFill="1" applyBorder="1" applyAlignment="1">
      <alignment horizontal="center" vertical="center"/>
    </xf>
    <xf numFmtId="3" fontId="13" fillId="5" borderId="11" xfId="1" applyNumberFormat="1" applyFont="1" applyFill="1" applyBorder="1" applyAlignment="1">
      <alignment horizontal="center"/>
    </xf>
    <xf numFmtId="3" fontId="13" fillId="5" borderId="12" xfId="1" applyNumberFormat="1" applyFont="1" applyFill="1" applyBorder="1" applyAlignment="1">
      <alignment horizontal="center"/>
    </xf>
    <xf numFmtId="3" fontId="13" fillId="5" borderId="14" xfId="1" applyNumberFormat="1" applyFont="1" applyFill="1" applyBorder="1" applyAlignment="1">
      <alignment horizontal="center"/>
    </xf>
    <xf numFmtId="3" fontId="39" fillId="5" borderId="13" xfId="1" applyNumberFormat="1" applyFont="1" applyFill="1" applyBorder="1" applyAlignment="1">
      <alignment horizontal="center" vertical="center"/>
    </xf>
    <xf numFmtId="3" fontId="39" fillId="5" borderId="12" xfId="1" applyNumberFormat="1" applyFont="1" applyFill="1" applyBorder="1" applyAlignment="1">
      <alignment horizontal="center" vertical="center"/>
    </xf>
    <xf numFmtId="3" fontId="39" fillId="5" borderId="14" xfId="1" applyNumberFormat="1" applyFont="1" applyFill="1" applyBorder="1" applyAlignment="1">
      <alignment horizontal="center" vertical="center"/>
    </xf>
    <xf numFmtId="0" fontId="4" fillId="0" borderId="0" xfId="64" applyAlignment="1">
      <alignment vertical="center" wrapText="1"/>
    </xf>
    <xf numFmtId="0" fontId="30" fillId="0" borderId="0" xfId="64" applyFont="1" applyFill="1" applyBorder="1" applyAlignment="1">
      <alignment horizontal="center"/>
    </xf>
    <xf numFmtId="14" fontId="0" fillId="4" borderId="11" xfId="0" applyNumberFormat="1" applyFill="1" applyBorder="1"/>
    <xf numFmtId="0" fontId="0" fillId="4" borderId="11" xfId="0" applyFill="1" applyBorder="1" applyAlignment="1">
      <alignment horizontal="left"/>
    </xf>
    <xf numFmtId="0" fontId="0" fillId="4" borderId="11" xfId="0" applyFont="1" applyFill="1" applyBorder="1" applyAlignment="1">
      <alignment horizontal="center"/>
    </xf>
    <xf numFmtId="0" fontId="0" fillId="4" borderId="11" xfId="0" applyFont="1" applyFill="1" applyBorder="1"/>
    <xf numFmtId="0" fontId="0" fillId="4" borderId="11" xfId="0" applyFill="1" applyBorder="1"/>
  </cellXfs>
  <cellStyles count="115">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Millares [0]" xfId="113" builtinId="6"/>
    <cellStyle name="Millares 2" xfId="36"/>
    <cellStyle name="Millares 2 2" xfId="40"/>
    <cellStyle name="Millares 2 2 2" xfId="46"/>
    <cellStyle name="Millares 2 2 2 2" xfId="58"/>
    <cellStyle name="Millares 2 2 2 2 2" xfId="109"/>
    <cellStyle name="Millares 2 2 2 2 3" xfId="92"/>
    <cellStyle name="Millares 2 2 2 3" xfId="105"/>
    <cellStyle name="Millares 2 2 2 4" xfId="80"/>
    <cellStyle name="Millares 2 2 3" xfId="52"/>
    <cellStyle name="Millares 2 2 3 2" xfId="107"/>
    <cellStyle name="Millares 2 2 3 3" xfId="86"/>
    <cellStyle name="Millares 2 2 4" xfId="103"/>
    <cellStyle name="Millares 2 2 5" xfId="74"/>
    <cellStyle name="Millares 2 3" xfId="43"/>
    <cellStyle name="Millares 2 3 2" xfId="55"/>
    <cellStyle name="Millares 2 3 2 2" xfId="108"/>
    <cellStyle name="Millares 2 3 2 3" xfId="89"/>
    <cellStyle name="Millares 2 3 3" xfId="104"/>
    <cellStyle name="Millares 2 3 4" xfId="77"/>
    <cellStyle name="Millares 2 4" xfId="49"/>
    <cellStyle name="Millares 2 4 2" xfId="106"/>
    <cellStyle name="Millares 2 4 3" xfId="83"/>
    <cellStyle name="Millares 2 5" xfId="102"/>
    <cellStyle name="Millares 2 6" xfId="71"/>
    <cellStyle name="Millares 3" xfId="61"/>
    <cellStyle name="Millares 3 2" xfId="110"/>
    <cellStyle name="Millares 3 3" xfId="95"/>
    <cellStyle name="Millares 4" xfId="65"/>
    <cellStyle name="Millares 4 2" xfId="111"/>
    <cellStyle name="Millares 4 3" xfId="99"/>
    <cellStyle name="Millares 5" xfId="69"/>
    <cellStyle name="Millares 5 2" xfId="101"/>
    <cellStyle name="Normal" xfId="0" builtinId="0"/>
    <cellStyle name="Normal 10" xfId="64"/>
    <cellStyle name="Normal 10 2" xfId="98"/>
    <cellStyle name="Normal 10 3" xfId="114"/>
    <cellStyle name="Normal 11" xfId="66"/>
    <cellStyle name="Normal 11 2" xfId="100"/>
    <cellStyle name="Normal 12" xfId="68"/>
    <cellStyle name="Normal 13" xfId="67"/>
    <cellStyle name="Normal 2" xfId="1"/>
    <cellStyle name="Normal 2 2" xfId="2"/>
    <cellStyle name="Normal 2 2 2" xfId="4"/>
    <cellStyle name="Normal 3" xfId="3"/>
    <cellStyle name="Normal 3 2" xfId="38"/>
    <cellStyle name="Normal 3 2 2 2 2 2" xfId="112"/>
    <cellStyle name="Normal 4" xfId="5"/>
    <cellStyle name="Normal 5" xfId="35"/>
    <cellStyle name="Normal 5 2" xfId="39"/>
    <cellStyle name="Normal 5 2 2" xfId="45"/>
    <cellStyle name="Normal 5 2 2 2" xfId="57"/>
    <cellStyle name="Normal 5 2 2 2 2" xfId="91"/>
    <cellStyle name="Normal 5 2 2 3" xfId="79"/>
    <cellStyle name="Normal 5 2 3" xfId="51"/>
    <cellStyle name="Normal 5 2 3 2" xfId="85"/>
    <cellStyle name="Normal 5 2 4" xfId="73"/>
    <cellStyle name="Normal 5 3" xfId="42"/>
    <cellStyle name="Normal 5 3 2" xfId="54"/>
    <cellStyle name="Normal 5 3 2 2" xfId="88"/>
    <cellStyle name="Normal 5 3 3" xfId="76"/>
    <cellStyle name="Normal 5 4" xfId="48"/>
    <cellStyle name="Normal 5 4 2" xfId="82"/>
    <cellStyle name="Normal 5 5" xfId="70"/>
    <cellStyle name="Normal 6" xfId="37"/>
    <cellStyle name="Normal 6 2" xfId="41"/>
    <cellStyle name="Normal 6 2 2" xfId="47"/>
    <cellStyle name="Normal 6 2 2 2" xfId="59"/>
    <cellStyle name="Normal 6 2 2 2 2" xfId="93"/>
    <cellStyle name="Normal 6 2 2 3" xfId="81"/>
    <cellStyle name="Normal 6 2 3" xfId="53"/>
    <cellStyle name="Normal 6 2 3 2" xfId="87"/>
    <cellStyle name="Normal 6 2 4" xfId="75"/>
    <cellStyle name="Normal 6 3" xfId="44"/>
    <cellStyle name="Normal 6 3 2" xfId="56"/>
    <cellStyle name="Normal 6 3 2 2" xfId="90"/>
    <cellStyle name="Normal 6 3 3" xfId="78"/>
    <cellStyle name="Normal 6 4" xfId="50"/>
    <cellStyle name="Normal 6 4 2" xfId="84"/>
    <cellStyle name="Normal 6 5" xfId="72"/>
    <cellStyle name="Normal 7" xfId="60"/>
    <cellStyle name="Normal 7 2" xfId="94"/>
    <cellStyle name="Normal 8" xfId="62"/>
    <cellStyle name="Normal 8 2" xfId="96"/>
    <cellStyle name="Normal 9" xfId="63"/>
    <cellStyle name="Normal 9 2" xfId="97"/>
    <cellStyle name="Porcentaje 2" xfId="6"/>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FFFFCC"/>
      <color rgb="FF0000FF"/>
      <color rgb="FFFFCC99"/>
      <color rgb="FF211AA6"/>
      <color rgb="FFFFCC66"/>
      <color rgb="FFE6FCFE"/>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132495</xdr:colOff>
      <xdr:row>44</xdr:row>
      <xdr:rowOff>141862</xdr:rowOff>
    </xdr:to>
    <xdr:pic>
      <xdr:nvPicPr>
        <xdr:cNvPr id="2" name="Imagen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6838095" cy="8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84668"/>
          <a:ext cx="1811867" cy="855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84668"/>
          <a:ext cx="1812925" cy="837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84668"/>
          <a:ext cx="1812925" cy="837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211667</xdr:colOff>
      <xdr:row>0</xdr:row>
      <xdr:rowOff>84668</xdr:rowOff>
    </xdr:from>
    <xdr:to>
      <xdr:col>2</xdr:col>
      <xdr:colOff>1710267</xdr:colOff>
      <xdr:row>3</xdr:row>
      <xdr:rowOff>245533</xdr:rowOff>
    </xdr:to>
    <xdr:pic>
      <xdr:nvPicPr>
        <xdr:cNvPr id="2" name="Imagen 0" descr="Description: logo nu.jpg">
          <a:extLst>
            <a:ext uri="{FF2B5EF4-FFF2-40B4-BE49-F238E27FC236}">
              <a16:creationId xmlns:a16="http://schemas.microsoft.com/office/drawing/2014/main" xmlns=""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84668"/>
          <a:ext cx="1812925" cy="837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18</xdr:row>
          <xdr:rowOff>203200</xdr:rowOff>
        </xdr:from>
        <xdr:to>
          <xdr:col>0</xdr:col>
          <xdr:colOff>228600</xdr:colOff>
          <xdr:row>18</xdr:row>
          <xdr:rowOff>419100</xdr:rowOff>
        </xdr:to>
        <xdr:sp macro="" textlink="">
          <xdr:nvSpPr>
            <xdr:cNvPr id="17409" name="Control 1" hidden="1">
              <a:extLst>
                <a:ext uri="{63B3BB69-23CF-44E3-9099-C40C66FF867C}">
                  <a14:compatExt spid="_x0000_s17409"/>
                </a:ext>
                <a:ext uri="{FF2B5EF4-FFF2-40B4-BE49-F238E27FC236}">
                  <a16:creationId xmlns:a16="http://schemas.microsoft.com/office/drawing/2014/main" xmlns="" id="{00000000-0008-0000-0A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165100</xdr:rowOff>
        </xdr:from>
        <xdr:to>
          <xdr:col>0</xdr:col>
          <xdr:colOff>228600</xdr:colOff>
          <xdr:row>21</xdr:row>
          <xdr:rowOff>177800</xdr:rowOff>
        </xdr:to>
        <xdr:sp macro="" textlink="">
          <xdr:nvSpPr>
            <xdr:cNvPr id="17410" name="Control 2" hidden="1">
              <a:extLst>
                <a:ext uri="{63B3BB69-23CF-44E3-9099-C40C66FF867C}">
                  <a14:compatExt spid="_x0000_s17410"/>
                </a:ext>
                <a:ext uri="{FF2B5EF4-FFF2-40B4-BE49-F238E27FC236}">
                  <a16:creationId xmlns:a16="http://schemas.microsoft.com/office/drawing/2014/main" xmlns="" id="{00000000-0008-0000-0A00-000002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88900</xdr:rowOff>
        </xdr:from>
        <xdr:to>
          <xdr:col>0</xdr:col>
          <xdr:colOff>228600</xdr:colOff>
          <xdr:row>24</xdr:row>
          <xdr:rowOff>330200</xdr:rowOff>
        </xdr:to>
        <xdr:sp macro="" textlink="">
          <xdr:nvSpPr>
            <xdr:cNvPr id="17411" name="Control 3" hidden="1">
              <a:extLst>
                <a:ext uri="{63B3BB69-23CF-44E3-9099-C40C66FF867C}">
                  <a14:compatExt spid="_x0000_s17411"/>
                </a:ext>
                <a:ext uri="{FF2B5EF4-FFF2-40B4-BE49-F238E27FC236}">
                  <a16:creationId xmlns:a16="http://schemas.microsoft.com/office/drawing/2014/main" xmlns="" id="{00000000-0008-0000-0A00-000003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152400</xdr:rowOff>
        </xdr:from>
        <xdr:to>
          <xdr:col>0</xdr:col>
          <xdr:colOff>228600</xdr:colOff>
          <xdr:row>25</xdr:row>
          <xdr:rowOff>393700</xdr:rowOff>
        </xdr:to>
        <xdr:sp macro="" textlink="">
          <xdr:nvSpPr>
            <xdr:cNvPr id="17412" name="Control 4" hidden="1">
              <a:extLst>
                <a:ext uri="{63B3BB69-23CF-44E3-9099-C40C66FF867C}">
                  <a14:compatExt spid="_x0000_s17412"/>
                </a:ext>
                <a:ext uri="{FF2B5EF4-FFF2-40B4-BE49-F238E27FC236}">
                  <a16:creationId xmlns:a16="http://schemas.microsoft.com/office/drawing/2014/main" xmlns="" id="{00000000-0008-0000-0A00-000004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381000</xdr:rowOff>
        </xdr:from>
        <xdr:to>
          <xdr:col>0</xdr:col>
          <xdr:colOff>228600</xdr:colOff>
          <xdr:row>33</xdr:row>
          <xdr:rowOff>622300</xdr:rowOff>
        </xdr:to>
        <xdr:sp macro="" textlink="">
          <xdr:nvSpPr>
            <xdr:cNvPr id="17413" name="Control 5" hidden="1">
              <a:extLst>
                <a:ext uri="{63B3BB69-23CF-44E3-9099-C40C66FF867C}">
                  <a14:compatExt spid="_x0000_s17413"/>
                </a:ext>
                <a:ext uri="{FF2B5EF4-FFF2-40B4-BE49-F238E27FC236}">
                  <a16:creationId xmlns:a16="http://schemas.microsoft.com/office/drawing/2014/main" xmlns="" id="{00000000-0008-0000-0A00-000005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673100</xdr:rowOff>
        </xdr:from>
        <xdr:to>
          <xdr:col>0</xdr:col>
          <xdr:colOff>228600</xdr:colOff>
          <xdr:row>33</xdr:row>
          <xdr:rowOff>901700</xdr:rowOff>
        </xdr:to>
        <xdr:sp macro="" textlink="">
          <xdr:nvSpPr>
            <xdr:cNvPr id="17414" name="Control 6" hidden="1">
              <a:extLst>
                <a:ext uri="{63B3BB69-23CF-44E3-9099-C40C66FF867C}">
                  <a14:compatExt spid="_x0000_s17414"/>
                </a:ext>
                <a:ext uri="{FF2B5EF4-FFF2-40B4-BE49-F238E27FC236}">
                  <a16:creationId xmlns:a16="http://schemas.microsoft.com/office/drawing/2014/main" xmlns="" id="{00000000-0008-0000-0A00-000006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leyton/Downloads/mydata-1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s>
    <sheetDataSet>
      <sheetData sheetId="0">
        <row r="2">
          <cell r="E2" t="str">
            <v>SC-104</v>
          </cell>
          <cell r="F2" t="str">
            <v>SERVICIO DE CUSTODIA DE DOCUMENTOS</v>
          </cell>
          <cell r="G2" t="str">
            <v>IRON MOUNTAIN</v>
          </cell>
          <cell r="H2" t="str">
            <v>RUT-AUX-3</v>
          </cell>
          <cell r="I2">
            <v>41234</v>
          </cell>
          <cell r="J2">
            <v>43424</v>
          </cell>
        </row>
        <row r="3">
          <cell r="E3" t="str">
            <v>SC-184</v>
          </cell>
          <cell r="F3" t="str">
            <v>SERVICIO DE ASEO OFICINAS</v>
          </cell>
          <cell r="G3" t="str">
            <v>SERVICIOS DE ASEO PAULA ARIAS HIDALGO EIRL</v>
          </cell>
          <cell r="H3" t="str">
            <v>76.126.865-2</v>
          </cell>
          <cell r="I3">
            <v>41821</v>
          </cell>
          <cell r="J3">
            <v>42460</v>
          </cell>
        </row>
        <row r="4">
          <cell r="E4" t="str">
            <v>SC-207</v>
          </cell>
          <cell r="F4" t="str">
            <v>SERVICIO DE MANTENIMIENTO CAMPAMENTOS Y ASEO DE OFICINAS</v>
          </cell>
          <cell r="G4" t="str">
            <v>SODEXO CHILE S.A.</v>
          </cell>
          <cell r="H4" t="str">
            <v>94.623.000-6</v>
          </cell>
          <cell r="I4">
            <v>41913</v>
          </cell>
          <cell r="J4">
            <v>42735</v>
          </cell>
        </row>
        <row r="5">
          <cell r="E5" t="str">
            <v>SC-214</v>
          </cell>
          <cell r="F5" t="str">
            <v>SERVICIO DE CONSULTORIA PROFESIONAL TRAMITACION PROPIEDAD MINERA</v>
          </cell>
          <cell r="G5" t="str">
            <v>CECILIA TORO GOMEZ</v>
          </cell>
          <cell r="H5" t="str">
            <v>12.161.279-8</v>
          </cell>
          <cell r="I5">
            <v>42005</v>
          </cell>
          <cell r="J5">
            <v>42735</v>
          </cell>
        </row>
        <row r="6">
          <cell r="E6" t="str">
            <v>SC-215</v>
          </cell>
          <cell r="F6" t="str">
            <v>VIGILANCIA Y RESGUARDO DE PROPIEDAD MINERA DEL PROYECTO EL MORRO</v>
          </cell>
          <cell r="G6" t="str">
            <v>PROPIEDAD MINERA Y SERVICIOS DE INGENIERIA LIMITADA</v>
          </cell>
          <cell r="H6" t="str">
            <v>76.278.832-2</v>
          </cell>
          <cell r="I6">
            <v>42005</v>
          </cell>
          <cell r="J6">
            <v>42735</v>
          </cell>
        </row>
        <row r="7">
          <cell r="E7" t="str">
            <v>SC-216</v>
          </cell>
          <cell r="F7" t="str">
            <v>SERVICIO DE MONITOREO DE CALIDAD DEL AIRE Y PARAMETROS METEOROLOGICOS</v>
          </cell>
          <cell r="G7" t="str">
            <v>SERVICIOS Y PROYECTOS AMBIENTALES S.A.</v>
          </cell>
          <cell r="H7" t="str">
            <v>96.799.790-0</v>
          </cell>
          <cell r="I7">
            <v>42005</v>
          </cell>
          <cell r="J7">
            <v>42613</v>
          </cell>
        </row>
        <row r="8">
          <cell r="E8" t="str">
            <v>SC-220</v>
          </cell>
          <cell r="F8" t="str">
            <v>SERVICIO DE CONSULTORIA EN TEMAS COMUNITARIOS</v>
          </cell>
          <cell r="G8" t="str">
            <v>CONSULTORIAS CLAUDIO JORDAN ASTABURUAGA E.I.R.L.,</v>
          </cell>
          <cell r="H8" t="str">
            <v>76.022.201-1</v>
          </cell>
          <cell r="I8">
            <v>42005</v>
          </cell>
          <cell r="J8">
            <v>42735</v>
          </cell>
        </row>
        <row r="9">
          <cell r="E9" t="str">
            <v>SC-222</v>
          </cell>
          <cell r="F9" t="str">
            <v>SERVICIO DE LABORATORIO</v>
          </cell>
          <cell r="G9" t="str">
            <v>CESMEC S.A.</v>
          </cell>
          <cell r="H9" t="str">
            <v>81.185.000-4</v>
          </cell>
          <cell r="I9">
            <v>42095</v>
          </cell>
          <cell r="J9">
            <v>42613</v>
          </cell>
        </row>
        <row r="10">
          <cell r="E10" t="str">
            <v>SC-224</v>
          </cell>
          <cell r="F10" t="str">
            <v>SERVICIO DE CLIPPING Y BOLETIN INTERNO</v>
          </cell>
          <cell r="G10" t="str">
            <v>CARLOS SEBASTIAN OPAZO E.I.R.L.</v>
          </cell>
          <cell r="H10" t="str">
            <v>76.140.498-9</v>
          </cell>
          <cell r="I10">
            <v>42005</v>
          </cell>
          <cell r="J10">
            <v>42735</v>
          </cell>
        </row>
        <row r="11">
          <cell r="E11" t="str">
            <v>SC-228</v>
          </cell>
          <cell r="F11" t="str">
            <v>SERVICIO DE MANTENCION Y REPARACION  DE IMPRESORAS</v>
          </cell>
          <cell r="G11" t="str">
            <v>CARLOS LAGOS</v>
          </cell>
          <cell r="H11" t="str">
            <v>12.237.094-1</v>
          </cell>
          <cell r="I11">
            <v>42005</v>
          </cell>
          <cell r="J11">
            <v>42369</v>
          </cell>
        </row>
        <row r="12">
          <cell r="E12" t="str">
            <v>SC-232</v>
          </cell>
          <cell r="F12" t="str">
            <v>SERVICIO DE REGISTRO DE PROVEEDORES “REGIC””</v>
          </cell>
          <cell r="G12" t="str">
            <v>AQUILES CHILE SPA</v>
          </cell>
          <cell r="H12" t="str">
            <v>89.371.200-3</v>
          </cell>
          <cell r="I12">
            <v>42309</v>
          </cell>
          <cell r="J12">
            <v>42309</v>
          </cell>
        </row>
        <row r="13">
          <cell r="E13" t="str">
            <v>SC-233</v>
          </cell>
          <cell r="F13" t="str">
            <v>SERVICIO DE ASESORIA JURIDICA</v>
          </cell>
          <cell r="G13" t="str">
            <v>GEODESARROLLO LIMITADA</v>
          </cell>
          <cell r="H13" t="str">
            <v>76.217.393-K</v>
          </cell>
          <cell r="I13">
            <v>42064</v>
          </cell>
          <cell r="J13">
            <v>42735</v>
          </cell>
        </row>
        <row r="14">
          <cell r="E14" t="str">
            <v>SC-235</v>
          </cell>
          <cell r="F14" t="str">
            <v>SERVICIO DE ESTUDIO DE IMPACTO AMBIENTAL (EIA)</v>
          </cell>
          <cell r="G14" t="str">
            <v>KNIGHT PIESOLD S.A.</v>
          </cell>
          <cell r="H14" t="str">
            <v>96.680.350-9</v>
          </cell>
          <cell r="I14">
            <v>42485</v>
          </cell>
          <cell r="J14">
            <v>43159</v>
          </cell>
        </row>
        <row r="15">
          <cell r="E15" t="str">
            <v>SC-237</v>
          </cell>
          <cell r="F15" t="str">
            <v>MONITOREO DE AGUAS SUPERFICIALES Y SUBTERRANEAS</v>
          </cell>
          <cell r="G15" t="str">
            <v>JORGE ALMENDARES GODOY (JAG)</v>
          </cell>
          <cell r="H15" t="str">
            <v>7.887.748-0</v>
          </cell>
          <cell r="I15">
            <v>42186</v>
          </cell>
          <cell r="J15">
            <v>42613</v>
          </cell>
        </row>
        <row r="16">
          <cell r="E16" t="str">
            <v>SC-241</v>
          </cell>
          <cell r="F16" t="str">
            <v>SERVICIO DE MONITOREO DE SERVIDORES Y SOPORTE DE RED</v>
          </cell>
          <cell r="G16" t="str">
            <v>CIBERSECURITY LTDA</v>
          </cell>
          <cell r="H16" t="str">
            <v>76.357.687-6</v>
          </cell>
          <cell r="I16">
            <v>42248</v>
          </cell>
          <cell r="J16">
            <v>42369</v>
          </cell>
        </row>
        <row r="17">
          <cell r="E17" t="str">
            <v>SC-242</v>
          </cell>
          <cell r="F17" t="str">
            <v>SERVICIO MANTENCION OFICINA  PISO 7</v>
          </cell>
          <cell r="G17" t="str">
            <v>CREA SOLUCIONES INTEGRALES LTDA</v>
          </cell>
          <cell r="H17" t="str">
            <v>78.840.880-3</v>
          </cell>
          <cell r="I17">
            <v>42271</v>
          </cell>
          <cell r="J17">
            <v>42735</v>
          </cell>
        </row>
        <row r="18">
          <cell r="E18" t="str">
            <v>SC-244</v>
          </cell>
          <cell r="F18" t="str">
            <v>ACTIVIDADES CULTURALES 2015-2016</v>
          </cell>
          <cell r="G18" t="str">
            <v>AZABACHE</v>
          </cell>
          <cell r="H18" t="str">
            <v>76.240.922-4</v>
          </cell>
          <cell r="I18">
            <v>42328</v>
          </cell>
          <cell r="J18">
            <v>42400</v>
          </cell>
        </row>
        <row r="19">
          <cell r="E19" t="str">
            <v>SC-245</v>
          </cell>
          <cell r="F19" t="str">
            <v>ELABORACION BASES TECNICAS EIA</v>
          </cell>
          <cell r="G19" t="str">
            <v>MINERIA Y MEDIO AMBIENTE LTDA</v>
          </cell>
          <cell r="H19" t="str">
            <v>76.597.810-6</v>
          </cell>
          <cell r="I19">
            <v>42318</v>
          </cell>
          <cell r="J19">
            <v>42475</v>
          </cell>
        </row>
        <row r="20">
          <cell r="E20" t="str">
            <v>SC-247</v>
          </cell>
          <cell r="F20" t="str">
            <v>PLAN DE CORRECCION FORMACIONES XEROFITICAS</v>
          </cell>
          <cell r="G20" t="str">
            <v>CEDREM</v>
          </cell>
          <cell r="H20" t="str">
            <v>77.250.980-4</v>
          </cell>
          <cell r="I20">
            <v>42327</v>
          </cell>
          <cell r="J20">
            <v>42400</v>
          </cell>
        </row>
        <row r="21">
          <cell r="E21" t="str">
            <v>SC-248</v>
          </cell>
          <cell r="F21" t="str">
            <v>ING. CONCEPTUAL  TRANSPORTE CONCENTRADO COBRE/AGUA DESALADA</v>
          </cell>
          <cell r="G21" t="str">
            <v>BRASS CHILE S.A</v>
          </cell>
          <cell r="H21" t="str">
            <v>77.611.600-9</v>
          </cell>
          <cell r="I21">
            <v>42380</v>
          </cell>
          <cell r="J21">
            <v>42613</v>
          </cell>
        </row>
        <row r="22">
          <cell r="E22" t="str">
            <v>SC-249</v>
          </cell>
          <cell r="F22" t="str">
            <v>DESARROLLO ESTRATEGIA PARA LOS DERECHOS HUMANOS P. CORREDOR</v>
          </cell>
          <cell r="G22" t="str">
            <v>ON COMMON GROUND CONSULTANTS INC</v>
          </cell>
          <cell r="H22" t="str">
            <v>RUT-AUX-5</v>
          </cell>
          <cell r="I22">
            <v>42370</v>
          </cell>
          <cell r="J22">
            <v>42551</v>
          </cell>
        </row>
        <row r="23">
          <cell r="E23" t="str">
            <v>SC-250</v>
          </cell>
          <cell r="F23" t="str">
            <v>ASESORAMIENTO COMUNICACIONAL HUASCOALTINOS</v>
          </cell>
          <cell r="G23" t="str">
            <v>SOLEDAD FARR</v>
          </cell>
          <cell r="H23" t="str">
            <v>15.042.150-0</v>
          </cell>
          <cell r="I23">
            <v>42309</v>
          </cell>
          <cell r="J23">
            <v>42735</v>
          </cell>
        </row>
        <row r="24">
          <cell r="E24" t="str">
            <v>SC-252</v>
          </cell>
          <cell r="F24" t="str">
            <v>SERV. MANTENCION Y REPARACION  DE IMPRESORAS</v>
          </cell>
          <cell r="G24" t="str">
            <v>CARLOS LAGOS</v>
          </cell>
          <cell r="H24" t="str">
            <v>12.237.094-1</v>
          </cell>
          <cell r="I24">
            <v>42370</v>
          </cell>
          <cell r="J24">
            <v>42735</v>
          </cell>
        </row>
        <row r="25">
          <cell r="E25" t="str">
            <v>SC-253</v>
          </cell>
          <cell r="F25" t="str">
            <v>SERVICIO DE SOPORTE PARA RED DE GOLDCORP CHILE</v>
          </cell>
          <cell r="G25" t="str">
            <v>CIBERSECURITY LTDA</v>
          </cell>
          <cell r="H25" t="str">
            <v>76.357.687-6</v>
          </cell>
          <cell r="I25">
            <v>42370</v>
          </cell>
          <cell r="J25">
            <v>42735</v>
          </cell>
        </row>
        <row r="26">
          <cell r="E26" t="str">
            <v>SC-256</v>
          </cell>
          <cell r="F26" t="str">
            <v>SERVICIO SONDAJE LOS QUIJOS</v>
          </cell>
          <cell r="G26" t="str">
            <v>GRIFFITH DRILLING</v>
          </cell>
          <cell r="H26" t="str">
            <v>76.168.073-0</v>
          </cell>
          <cell r="I26">
            <v>42576</v>
          </cell>
          <cell r="J26">
            <v>42611</v>
          </cell>
        </row>
        <row r="27">
          <cell r="E27" t="str">
            <v>SC-257</v>
          </cell>
          <cell r="F27" t="str">
            <v>CORDINADOR INGENIERIA PARA EIA</v>
          </cell>
          <cell r="G27" t="str">
            <v>FLUOR CHILE</v>
          </cell>
          <cell r="H27" t="str">
            <v>85.555.900-5</v>
          </cell>
          <cell r="I27">
            <v>42436</v>
          </cell>
          <cell r="J27">
            <v>42735</v>
          </cell>
        </row>
        <row r="28">
          <cell r="E28" t="str">
            <v>SC-258</v>
          </cell>
          <cell r="F28" t="str">
            <v>PROYECTO DE BIODIVERSIDAD AGRICOLA 2016</v>
          </cell>
          <cell r="G28" t="str">
            <v>ORDENES ABARCA SpA</v>
          </cell>
          <cell r="H28" t="str">
            <v>76.244.633-2</v>
          </cell>
          <cell r="I28">
            <v>42461</v>
          </cell>
          <cell r="J28">
            <v>42735</v>
          </cell>
        </row>
        <row r="29">
          <cell r="E29" t="str">
            <v>SC-259</v>
          </cell>
          <cell r="F29" t="str">
            <v>ESTRATEGIA DE REASENTAMIENTO PROYECTO CORREDOR</v>
          </cell>
          <cell r="G29" t="str">
            <v>REPLAN</v>
          </cell>
          <cell r="H29" t="str">
            <v>RUT-AUX-6</v>
          </cell>
          <cell r="I29">
            <v>42483</v>
          </cell>
          <cell r="J29">
            <v>42643</v>
          </cell>
        </row>
        <row r="30">
          <cell r="E30" t="str">
            <v>SC-260</v>
          </cell>
          <cell r="F30" t="str">
            <v>ELABORACION DE DECLARACION DE IMPACTO AMBIENTAL PROSPECCION LA FORTUNA</v>
          </cell>
          <cell r="G30" t="str">
            <v>KNIGHT PIESOLD S.A.</v>
          </cell>
          <cell r="H30" t="str">
            <v>96.680.350-9</v>
          </cell>
          <cell r="I30">
            <v>42492</v>
          </cell>
          <cell r="J30">
            <v>42794</v>
          </cell>
        </row>
        <row r="31">
          <cell r="E31" t="str">
            <v>SC-261</v>
          </cell>
          <cell r="F31" t="str">
            <v>SERVICIO DE ASEO OFICINAS</v>
          </cell>
          <cell r="G31" t="str">
            <v>SERVICIOS DE ASEO PAULA ARIAS HIDALGO EIRL</v>
          </cell>
          <cell r="H31" t="str">
            <v>76.126.865-2</v>
          </cell>
          <cell r="I31">
            <v>42430</v>
          </cell>
          <cell r="J31">
            <v>42735</v>
          </cell>
        </row>
        <row r="32">
          <cell r="E32" t="str">
            <v>SC-262</v>
          </cell>
          <cell r="F32" t="str">
            <v>SERVICIOS PROFESIONALES DE APOYO A AREA SERVICIO PROYECTO CORREDOR</v>
          </cell>
          <cell r="G32" t="str">
            <v>ALEJANDRO SOTO</v>
          </cell>
          <cell r="H32" t="str">
            <v>17,265,262-K</v>
          </cell>
          <cell r="I32">
            <v>42491</v>
          </cell>
          <cell r="J32">
            <v>42582</v>
          </cell>
        </row>
        <row r="33">
          <cell r="E33" t="str">
            <v>SC-263</v>
          </cell>
          <cell r="F33" t="str">
            <v>SUPERVICION CAMPANA DE SONDAJE SECTOR LOS QUIJOS</v>
          </cell>
          <cell r="G33" t="str">
            <v>GOLDER ASSOCIATES S.A</v>
          </cell>
          <cell r="H33" t="str">
            <v>RUT-AUX-66</v>
          </cell>
          <cell r="I33">
            <v>42541</v>
          </cell>
          <cell r="J33">
            <v>42628</v>
          </cell>
        </row>
        <row r="34">
          <cell r="E34" t="str">
            <v>SC-264</v>
          </cell>
          <cell r="F34" t="str">
            <v>DESARROLLO DOCUMENTACION HSEC</v>
          </cell>
          <cell r="G34" t="str">
            <v>JOSE LUIS MEZA</v>
          </cell>
          <cell r="H34" t="str">
            <v>RUT-AUX-67</v>
          </cell>
          <cell r="I34">
            <v>42577</v>
          </cell>
          <cell r="J34">
            <v>42643</v>
          </cell>
        </row>
        <row r="35">
          <cell r="E35" t="str">
            <v>SC-265</v>
          </cell>
          <cell r="F35" t="str">
            <v>PAS BOSQUES Y FORMACION XEROFITICA</v>
          </cell>
          <cell r="G35" t="str">
            <v>SERVICIOS E INVERSIONES PRAMAR LTDA ( GEOBIOTA )</v>
          </cell>
          <cell r="H35" t="str">
            <v>78.726.200-7</v>
          </cell>
          <cell r="I35">
            <v>42640</v>
          </cell>
          <cell r="J35">
            <v>43190</v>
          </cell>
        </row>
        <row r="36">
          <cell r="E36" t="str">
            <v>SC-266</v>
          </cell>
          <cell r="F36" t="str">
            <v>EARLY WORKS</v>
          </cell>
          <cell r="G36" t="str">
            <v>FLUOR CANADA</v>
          </cell>
          <cell r="H36" t="str">
            <v>RUT-AUX-69</v>
          </cell>
          <cell r="I36">
            <v>42552</v>
          </cell>
          <cell r="J36">
            <v>42643</v>
          </cell>
        </row>
        <row r="37">
          <cell r="E37" t="str">
            <v>SC-267</v>
          </cell>
          <cell r="F37" t="str">
            <v>CONTRATO ASESORIA TECNICA Y OTROS</v>
          </cell>
          <cell r="G37" t="str">
            <v>GOLDCORP SERVICIOS</v>
          </cell>
          <cell r="H37" t="str">
            <v>99.589.930-2</v>
          </cell>
          <cell r="I37">
            <v>42370</v>
          </cell>
          <cell r="J37">
            <v>43100</v>
          </cell>
        </row>
        <row r="38">
          <cell r="E38" t="str">
            <v>SC-268</v>
          </cell>
          <cell r="F38" t="str">
            <v>CONTRATO ASESORIA TECNICA Y OTROS</v>
          </cell>
          <cell r="G38" t="str">
            <v>TECK RESOURCES CHILE LTDA</v>
          </cell>
          <cell r="H38" t="str">
            <v>78.127.000-8</v>
          </cell>
          <cell r="I38">
            <v>42370</v>
          </cell>
          <cell r="J38">
            <v>43100</v>
          </cell>
        </row>
        <row r="39">
          <cell r="E39" t="str">
            <v>SC-269</v>
          </cell>
          <cell r="F39" t="str">
            <v>CONTRAPARTE TÉCNICA EIA - CLIMA Y METEOROLOGÍA</v>
          </cell>
          <cell r="G39" t="str">
            <v>BS CONSULTORES LIMITADA</v>
          </cell>
          <cell r="H39" t="str">
            <v>76.235.340-7</v>
          </cell>
          <cell r="I39">
            <v>42583</v>
          </cell>
          <cell r="J39">
            <v>43281</v>
          </cell>
        </row>
        <row r="40">
          <cell r="E40" t="str">
            <v>SC-270</v>
          </cell>
          <cell r="F40" t="str">
            <v>CONTRAPARTE TÉCNICA EIA - ECOSISTEMAS TERRESTRES</v>
          </cell>
          <cell r="G40" t="str">
            <v>FABIAN KACKSIC Y CIA</v>
          </cell>
          <cell r="H40" t="str">
            <v>78.987.290-2</v>
          </cell>
          <cell r="I40">
            <v>42583</v>
          </cell>
          <cell r="J40">
            <v>43281</v>
          </cell>
        </row>
        <row r="41">
          <cell r="E41" t="str">
            <v>SC-271</v>
          </cell>
          <cell r="F41" t="str">
            <v>CONTRAPARTE TÉCNICA EIA - MEDIO MARINO</v>
          </cell>
          <cell r="G41" t="str">
            <v>RENTAS E INVERSIONES ECOTECNOS</v>
          </cell>
          <cell r="H41" t="str">
            <v>76.197.107-7</v>
          </cell>
          <cell r="I41">
            <v>42583</v>
          </cell>
          <cell r="J41">
            <v>43281</v>
          </cell>
        </row>
        <row r="42">
          <cell r="E42" t="str">
            <v>SC-272</v>
          </cell>
          <cell r="F42" t="str">
            <v>CONTRAPARTE TÉCNICA EIA - HIDROLOGÍA</v>
          </cell>
          <cell r="G42" t="str">
            <v>SIGA INGENIERÍA Y CONSULTORIA</v>
          </cell>
          <cell r="H42" t="str">
            <v>78.929.230-2</v>
          </cell>
          <cell r="I42">
            <v>42583</v>
          </cell>
          <cell r="J42">
            <v>43281</v>
          </cell>
        </row>
        <row r="43">
          <cell r="E43" t="str">
            <v>SC-273</v>
          </cell>
          <cell r="F43" t="str">
            <v>CONTRAPARTE TÉCNICA EIA - PAISAJE</v>
          </cell>
          <cell r="G43" t="str">
            <v>MEC CONSULTORES IRL</v>
          </cell>
          <cell r="H43" t="str">
            <v>76.189.368-8</v>
          </cell>
          <cell r="I43">
            <v>42583</v>
          </cell>
          <cell r="J43">
            <v>43281</v>
          </cell>
        </row>
        <row r="44">
          <cell r="E44" t="str">
            <v>SC-274</v>
          </cell>
          <cell r="F44" t="str">
            <v>CONTRAPARTE TÉCNICA EIA - MEDIO HUMANO</v>
          </cell>
          <cell r="G44" t="str">
            <v>ROSA ESCOBAR EIRL</v>
          </cell>
          <cell r="H44" t="str">
            <v>8.118.838-6</v>
          </cell>
          <cell r="I44">
            <v>42583</v>
          </cell>
          <cell r="J44">
            <v>43281</v>
          </cell>
        </row>
        <row r="45">
          <cell r="E45" t="str">
            <v>SC-275</v>
          </cell>
          <cell r="F45" t="str">
            <v>CONTRAPARTE TÉCNICA EIA  - GEOLOGÍA</v>
          </cell>
          <cell r="G45" t="str">
            <v>SERGIO DIAZ GEOLOGIA E HIDROGEOLOGÍA</v>
          </cell>
          <cell r="H45" t="str">
            <v>76.160.498-8</v>
          </cell>
          <cell r="I45">
            <v>42583</v>
          </cell>
          <cell r="J45">
            <v>43281</v>
          </cell>
        </row>
        <row r="46">
          <cell r="E46" t="str">
            <v>SC-276</v>
          </cell>
          <cell r="F46" t="str">
            <v>SERVICIO DE MENSAJERÍA Y ADMINISTRATIVO</v>
          </cell>
          <cell r="G46" t="str">
            <v>CRISTIAN ROJAS</v>
          </cell>
          <cell r="H46" t="str">
            <v>RUT-AUX-25</v>
          </cell>
          <cell r="I46">
            <v>42614</v>
          </cell>
          <cell r="J46">
            <v>42735</v>
          </cell>
        </row>
        <row r="47">
          <cell r="E47" t="str">
            <v>SC-277</v>
          </cell>
          <cell r="F47" t="str">
            <v>CULTURA ORGANIZACIONAL</v>
          </cell>
          <cell r="G47" t="str">
            <v>JUAN CARLOS OBRADOR</v>
          </cell>
          <cell r="H47" t="str">
            <v>RUT-AUX-26</v>
          </cell>
          <cell r="I47">
            <v>42590</v>
          </cell>
          <cell r="J47">
            <v>42674</v>
          </cell>
        </row>
        <row r="48">
          <cell r="E48" t="str">
            <v>C-010</v>
          </cell>
          <cell r="F48" t="str">
            <v>RED METEROLOGICA PROYECTO RELINCHO</v>
          </cell>
          <cell r="G48" t="str">
            <v>ASESORIAS ALGORITMOS LTDA</v>
          </cell>
          <cell r="H48" t="str">
            <v>RUT-AUX-15</v>
          </cell>
          <cell r="I48">
            <v>42309</v>
          </cell>
          <cell r="J48">
            <v>42309</v>
          </cell>
        </row>
        <row r="49">
          <cell r="E49" t="str">
            <v>OS2010-010</v>
          </cell>
          <cell r="F49" t="str">
            <v>ARRIENDO DE CAMIONETAS</v>
          </cell>
          <cell r="G49" t="str">
            <v>SOC. DE INVERSIONES LAS VEGAS</v>
          </cell>
          <cell r="H49" t="str">
            <v>79.578.880-8</v>
          </cell>
          <cell r="I49">
            <v>40360</v>
          </cell>
          <cell r="J49">
            <v>42369</v>
          </cell>
        </row>
        <row r="50">
          <cell r="E50" t="str">
            <v>OS2011-057</v>
          </cell>
          <cell r="F50" t="str">
            <v>RESCATE MEDICO DE URGENCIA</v>
          </cell>
          <cell r="G50" t="str">
            <v>AERORESCATE S.A.</v>
          </cell>
          <cell r="H50" t="str">
            <v>99.543.620-5</v>
          </cell>
          <cell r="I50">
            <v>40746</v>
          </cell>
          <cell r="J50">
            <v>42429</v>
          </cell>
        </row>
        <row r="51">
          <cell r="E51" t="str">
            <v>OS2012-065</v>
          </cell>
          <cell r="F51" t="str">
            <v>SERVICIO DE SEGURIDAD INDUSTRIAL</v>
          </cell>
          <cell r="G51" t="str">
            <v>SECURITAS S.A</v>
          </cell>
          <cell r="H51" t="str">
            <v>99.512.120-4</v>
          </cell>
          <cell r="I51">
            <v>41036</v>
          </cell>
          <cell r="J51">
            <v>42369</v>
          </cell>
        </row>
        <row r="52">
          <cell r="E52" t="str">
            <v>OS2013-078</v>
          </cell>
          <cell r="F52" t="str">
            <v>ASESORIA AMBIENTAL ESPECIALIZADA-MODIFICACION DE MUESTRERA</v>
          </cell>
          <cell r="G52" t="str">
            <v>GHD</v>
          </cell>
          <cell r="H52" t="str">
            <v>RUT-AUX-16</v>
          </cell>
          <cell r="I52">
            <v>41275</v>
          </cell>
          <cell r="J52">
            <v>42613</v>
          </cell>
        </row>
        <row r="53">
          <cell r="E53" t="str">
            <v>OS2013-125</v>
          </cell>
          <cell r="F53" t="str">
            <v>ASESORIA ESPECIALIZADA  CIENTIFICO-TECNOLOGICA  (CONSERVACION SEMILLA)</v>
          </cell>
          <cell r="G53" t="str">
            <v>INSTITUTO DE INVESTIGACIONES AGROPECUARIAS</v>
          </cell>
          <cell r="H53" t="str">
            <v>RUT-AUX-17</v>
          </cell>
          <cell r="I53">
            <v>42309</v>
          </cell>
          <cell r="J53">
            <v>42309</v>
          </cell>
        </row>
        <row r="54">
          <cell r="E54" t="str">
            <v>OS2013-131</v>
          </cell>
          <cell r="F54" t="str">
            <v>ASEO OFICINA DE VALLENAR</v>
          </cell>
          <cell r="G54" t="str">
            <v>MILENA CYD ALVAREZ</v>
          </cell>
          <cell r="H54" t="str">
            <v>6.484.536-5</v>
          </cell>
          <cell r="I54">
            <v>41365</v>
          </cell>
          <cell r="J54">
            <v>42369</v>
          </cell>
        </row>
        <row r="55">
          <cell r="E55" t="str">
            <v>OS2013-144</v>
          </cell>
          <cell r="F55" t="str">
            <v>RESCATE DE LA DIVERSIDAD AGRICOLA DE  LA  PROVINCIA DEL HUASCO</v>
          </cell>
          <cell r="G55" t="str">
            <v>VALENZUELA Y ORDENES LIMITADA,( ORIGENES CONSUTL)</v>
          </cell>
          <cell r="H55" t="str">
            <v>76.244.633-2</v>
          </cell>
          <cell r="I55">
            <v>41456</v>
          </cell>
          <cell r="J55">
            <v>42369</v>
          </cell>
        </row>
        <row r="56">
          <cell r="E56" t="str">
            <v>OS2014-168</v>
          </cell>
          <cell r="F56" t="str">
            <v>SERVICIO DE LABORATORIO SGS PRUEBAS GEOQUIMICAS</v>
          </cell>
          <cell r="G56" t="str">
            <v>SGS CANADA INC</v>
          </cell>
          <cell r="H56" t="str">
            <v>RUT-AUX-18</v>
          </cell>
          <cell r="I56">
            <v>42309</v>
          </cell>
          <cell r="J56">
            <v>42309</v>
          </cell>
        </row>
        <row r="57">
          <cell r="E57" t="str">
            <v>OS2014-170</v>
          </cell>
          <cell r="F57" t="str">
            <v>SERVICIO DE ANALISIS QUIMICOS</v>
          </cell>
          <cell r="G57" t="str">
            <v>ANALISIS AMBIENTALES S.A</v>
          </cell>
          <cell r="H57" t="str">
            <v>RUT-AUX-19</v>
          </cell>
          <cell r="I57">
            <v>42309</v>
          </cell>
          <cell r="J57">
            <v>42309</v>
          </cell>
        </row>
        <row r="58">
          <cell r="E58" t="str">
            <v>OS2015-065</v>
          </cell>
          <cell r="F58" t="str">
            <v>ARRIENDO OFICINA VALLENAR</v>
          </cell>
          <cell r="G58" t="str">
            <v>CLEMENTE MARTINEZ</v>
          </cell>
          <cell r="H58" t="str">
            <v>RUT-AUX-20</v>
          </cell>
          <cell r="I58">
            <v>42705</v>
          </cell>
          <cell r="J58">
            <v>42460</v>
          </cell>
        </row>
        <row r="59">
          <cell r="E59" t="str">
            <v>OS2015-175</v>
          </cell>
          <cell r="F59" t="str">
            <v>CONSTRUCCION CAMINO SECTOR QUEBRADA LAS GUIAS (4KM)</v>
          </cell>
          <cell r="G59" t="str">
            <v>SERVITERRA</v>
          </cell>
          <cell r="H59" t="str">
            <v>78.940.950-1</v>
          </cell>
          <cell r="I59">
            <v>42005</v>
          </cell>
          <cell r="J59">
            <v>42369</v>
          </cell>
        </row>
        <row r="60">
          <cell r="E60" t="str">
            <v>OS2015-183</v>
          </cell>
          <cell r="F60" t="str">
            <v>RENOVACION SERVICIO ANUAL SPOT GEN3</v>
          </cell>
          <cell r="G60" t="str">
            <v>TURISMO AVENTURA ALMA LTDA.</v>
          </cell>
          <cell r="H60" t="str">
            <v>RUT-AUX-21</v>
          </cell>
          <cell r="I60">
            <v>42309</v>
          </cell>
          <cell r="J60">
            <v>42309</v>
          </cell>
        </row>
        <row r="61">
          <cell r="E61" t="str">
            <v>OS2010-023</v>
          </cell>
          <cell r="F61" t="str">
            <v>ABASTECIMIENTO DE PETROLEO - COPEC</v>
          </cell>
          <cell r="G61" t="str">
            <v>POR DEFINIR</v>
          </cell>
          <cell r="H61" t="str">
            <v>RUT-AUX-0</v>
          </cell>
          <cell r="I61">
            <v>42309</v>
          </cell>
          <cell r="J61">
            <v>42309</v>
          </cell>
        </row>
        <row r="62">
          <cell r="E62" t="str">
            <v>OS2014-036</v>
          </cell>
          <cell r="F62" t="str">
            <v>PREVENCION Y CONTROL INTEGRADO DE PLAGAS</v>
          </cell>
          <cell r="G62" t="str">
            <v>TRULY NOLEN CHILE S.A</v>
          </cell>
          <cell r="H62" t="str">
            <v>96.591.760-8</v>
          </cell>
          <cell r="I62">
            <v>40179</v>
          </cell>
          <cell r="J62">
            <v>42735</v>
          </cell>
        </row>
        <row r="63">
          <cell r="E63" t="str">
            <v>OS2011-055</v>
          </cell>
          <cell r="F63" t="str">
            <v>SERVICIO DE TELECOMUNICACIONES</v>
          </cell>
          <cell r="G63" t="str">
            <v>ENTEL</v>
          </cell>
          <cell r="H63" t="str">
            <v>RUT-AUX-23</v>
          </cell>
          <cell r="I63">
            <v>42309</v>
          </cell>
          <cell r="J63">
            <v>42309</v>
          </cell>
        </row>
        <row r="64">
          <cell r="E64" t="str">
            <v>OS2012-102</v>
          </cell>
          <cell r="F64" t="str">
            <v>SUMINISTRO DE AGUA POTABLE A GRANEL</v>
          </cell>
          <cell r="G64" t="str">
            <v>POR DEFINIR</v>
          </cell>
          <cell r="H64" t="str">
            <v>RUT-AUX-0</v>
          </cell>
          <cell r="I64">
            <v>42309</v>
          </cell>
          <cell r="J64">
            <v>42309</v>
          </cell>
        </row>
        <row r="65">
          <cell r="E65" t="str">
            <v>OS2013-111</v>
          </cell>
          <cell r="F65" t="str">
            <v>SUMINISTRO DE AGUA ENVASADA</v>
          </cell>
          <cell r="G65" t="str">
            <v>CARLOS VERGARA LEYTON</v>
          </cell>
          <cell r="H65" t="str">
            <v>RUT-AUX-25</v>
          </cell>
          <cell r="I65">
            <v>42309</v>
          </cell>
          <cell r="J65">
            <v>42309</v>
          </cell>
        </row>
        <row r="66">
          <cell r="E66" t="str">
            <v>CV2016-001</v>
          </cell>
          <cell r="F66" t="str">
            <v>ASESORIA ESTRATEGICA RELACIONAMIENTO COMUNITARIO</v>
          </cell>
          <cell r="G66" t="str">
            <v>CASA DE LA PAZ</v>
          </cell>
          <cell r="H66" t="str">
            <v>72.168.100-9</v>
          </cell>
          <cell r="I66">
            <v>42370</v>
          </cell>
          <cell r="J66">
            <v>42735</v>
          </cell>
        </row>
        <row r="67">
          <cell r="E67" t="str">
            <v>OC (NXXXX)</v>
          </cell>
          <cell r="F67" t="str">
            <v>ESTRATEGIA RECURSO HIDRICO Y ASESORIA AMBIENTAL</v>
          </cell>
          <cell r="G67" t="str">
            <v>JAIME ITURRIAGA</v>
          </cell>
          <cell r="H67" t="str">
            <v>RUT-AUX-26</v>
          </cell>
          <cell r="I67">
            <v>42309</v>
          </cell>
          <cell r="J67">
            <v>42309</v>
          </cell>
        </row>
        <row r="68">
          <cell r="E68" t="str">
            <v>OCM2016-02</v>
          </cell>
          <cell r="F68" t="str">
            <v>ARRIENDO OFICINA PISO N7</v>
          </cell>
          <cell r="G68" t="str">
            <v>SCL APOQUINDO</v>
          </cell>
          <cell r="H68" t="str">
            <v>RUT-AUX-1</v>
          </cell>
          <cell r="I68">
            <v>42339</v>
          </cell>
          <cell r="J68">
            <v>42855</v>
          </cell>
        </row>
        <row r="69">
          <cell r="E69" t="str">
            <v>OCM2016-03</v>
          </cell>
          <cell r="F69" t="str">
            <v>DESALINATION PLANT</v>
          </cell>
          <cell r="G69" t="str">
            <v>CADAGUA S.A.</v>
          </cell>
          <cell r="H69" t="str">
            <v>RUT-AUX-2</v>
          </cell>
          <cell r="I69">
            <v>42370</v>
          </cell>
          <cell r="J69">
            <v>42607</v>
          </cell>
        </row>
        <row r="70">
          <cell r="E70" t="str">
            <v>OCM2016-01</v>
          </cell>
          <cell r="F70" t="str">
            <v>REVISON DE SISTEMA DE CORREAS ENTRE EL MORRO Y RELINCHO</v>
          </cell>
          <cell r="G70" t="str">
            <v>TERRA NOVA TECHNOLOGIES (TNT)</v>
          </cell>
          <cell r="H70" t="str">
            <v>RUT-AUX-9</v>
          </cell>
          <cell r="I70">
            <v>42358</v>
          </cell>
          <cell r="J70">
            <v>42385</v>
          </cell>
        </row>
        <row r="71">
          <cell r="E71" t="str">
            <v>OS2016-001</v>
          </cell>
          <cell r="F71" t="str">
            <v>SERVICIO DE TOPOGRAFIA SATELITAL</v>
          </cell>
          <cell r="G71" t="str">
            <v>PHOTOSAT</v>
          </cell>
          <cell r="H71" t="str">
            <v>RUT-AUX-7</v>
          </cell>
          <cell r="I71">
            <v>42358</v>
          </cell>
          <cell r="J71">
            <v>42400</v>
          </cell>
        </row>
        <row r="72">
          <cell r="E72" t="str">
            <v>OS2016-002</v>
          </cell>
          <cell r="F72" t="str">
            <v>SERVICIO DE TRANSPORTE REFRIGERADO</v>
          </cell>
          <cell r="G72" t="str">
            <v>COMERCIAL NUTRISER LDTA</v>
          </cell>
          <cell r="H72" t="str">
            <v>76.659.170-1</v>
          </cell>
          <cell r="I72">
            <v>42370</v>
          </cell>
          <cell r="J72">
            <v>42735</v>
          </cell>
        </row>
        <row r="73">
          <cell r="E73" t="str">
            <v>OS2016-003</v>
          </cell>
          <cell r="F73" t="str">
            <v>SERVICIOS 2016 ARRIENDO EQUIPOS MOV TIERRA</v>
          </cell>
          <cell r="G73" t="str">
            <v>SERVITERRA</v>
          </cell>
          <cell r="H73" t="str">
            <v>78.940.950-1</v>
          </cell>
          <cell r="I73">
            <v>42370</v>
          </cell>
          <cell r="J73">
            <v>42735</v>
          </cell>
        </row>
        <row r="74">
          <cell r="E74" t="str">
            <v>OS2016-004</v>
          </cell>
          <cell r="F74" t="str">
            <v>ARRIENDO DE CAMIONETAS 2016</v>
          </cell>
          <cell r="G74" t="str">
            <v>SOC. DE INVERSIONES LAS VEGAS</v>
          </cell>
          <cell r="H74" t="str">
            <v>79.578.880-8</v>
          </cell>
          <cell r="I74">
            <v>42370</v>
          </cell>
          <cell r="J74">
            <v>42521</v>
          </cell>
        </row>
        <row r="75">
          <cell r="E75" t="str">
            <v>OS2016-005</v>
          </cell>
          <cell r="F75" t="str">
            <v>TAXI  ACTIVIDAD FIESTA DE FREIRINA</v>
          </cell>
          <cell r="G75" t="str">
            <v>RADIO TAXI LIBERTADOR</v>
          </cell>
          <cell r="H75" t="str">
            <v>16.505.544-6</v>
          </cell>
          <cell r="I75">
            <v>42405</v>
          </cell>
          <cell r="J75">
            <v>42416</v>
          </cell>
        </row>
        <row r="76">
          <cell r="E76" t="str">
            <v>OS2016-006</v>
          </cell>
          <cell r="F76" t="str">
            <v>HOTEL ACTIVIDAD FIESTA DE FREIRINA</v>
          </cell>
          <cell r="G76" t="str">
            <v>HOTEL SOLARIS</v>
          </cell>
          <cell r="H76" t="str">
            <v>76.350.936-2</v>
          </cell>
          <cell r="I76">
            <v>42405</v>
          </cell>
          <cell r="J76">
            <v>42416</v>
          </cell>
        </row>
        <row r="77">
          <cell r="E77" t="str">
            <v>OS2016-007</v>
          </cell>
          <cell r="F77" t="str">
            <v>STREAMING TV ACTIVIDAD FIESTA DE FREIRINA</v>
          </cell>
          <cell r="G77" t="str">
            <v>ENFOQUE DIGITAL NETWORK LTDA.</v>
          </cell>
          <cell r="H77" t="str">
            <v>76.393.251-6</v>
          </cell>
          <cell r="I77">
            <v>42405</v>
          </cell>
          <cell r="J77">
            <v>42425</v>
          </cell>
        </row>
        <row r="78">
          <cell r="E78" t="str">
            <v>OS2016-008</v>
          </cell>
          <cell r="F78" t="str">
            <v>RADIODIFUCION ACTIVIDAD FIESTA DE FREIRINA</v>
          </cell>
          <cell r="G78" t="str">
            <v>RADIO AMIGA</v>
          </cell>
          <cell r="H78" t="str">
            <v>76.131.565-K</v>
          </cell>
          <cell r="I78">
            <v>42405</v>
          </cell>
          <cell r="J78">
            <v>42425</v>
          </cell>
        </row>
        <row r="79">
          <cell r="E79" t="str">
            <v>OS2016-009</v>
          </cell>
          <cell r="F79" t="str">
            <v>DISENO DE CIRCUITOS DE FLOTACION SFR</v>
          </cell>
          <cell r="G79" t="str">
            <v>WOODGROVE TECHNOLOGIES INC.</v>
          </cell>
          <cell r="H79" t="str">
            <v>RUT-AUX-10</v>
          </cell>
          <cell r="I79">
            <v>42423</v>
          </cell>
          <cell r="J79">
            <v>42459</v>
          </cell>
        </row>
        <row r="80">
          <cell r="E80" t="str">
            <v>OS2016-010</v>
          </cell>
          <cell r="F80" t="str">
            <v>REVISION DE SISTEMA ROPECON PARA CORREA</v>
          </cell>
          <cell r="G80" t="str">
            <v>DOPPELMAYR</v>
          </cell>
          <cell r="I80">
            <v>42416</v>
          </cell>
          <cell r="J80">
            <v>42460</v>
          </cell>
        </row>
        <row r="81">
          <cell r="E81" t="str">
            <v>OS2016-011</v>
          </cell>
          <cell r="F81" t="str">
            <v>ACONDICIONAMIENTO EDIFICIO OFICINA CALLE OCHANDIA (EX OF. RELINCHO)</v>
          </cell>
          <cell r="G81" t="str">
            <v>VALLE VERDE CONSTRUCTORA</v>
          </cell>
          <cell r="H81" t="str">
            <v>RUT-AUX-8</v>
          </cell>
          <cell r="I81">
            <v>42384</v>
          </cell>
          <cell r="J81">
            <v>42415</v>
          </cell>
        </row>
        <row r="82">
          <cell r="E82" t="str">
            <v>OS2016-012</v>
          </cell>
          <cell r="F82" t="str">
            <v>COMET TECHNICAL SUPPORT (MAR)</v>
          </cell>
          <cell r="G82" t="str">
            <v>COMET STRATEGY</v>
          </cell>
          <cell r="H82" t="str">
            <v>RUT-AUX-12</v>
          </cell>
          <cell r="I82">
            <v>42443</v>
          </cell>
          <cell r="J82">
            <v>42454</v>
          </cell>
        </row>
        <row r="83">
          <cell r="E83" t="str">
            <v>OS2016-013</v>
          </cell>
          <cell r="F83" t="str">
            <v>TRADUCCION PLAN DE SEGURIDAD CORREDOR</v>
          </cell>
          <cell r="G83" t="str">
            <v>CONSUELO PINTO</v>
          </cell>
          <cell r="H83" t="str">
            <v>15.382.114-3</v>
          </cell>
          <cell r="I83">
            <v>42444</v>
          </cell>
          <cell r="J83">
            <v>42450</v>
          </cell>
        </row>
        <row r="84">
          <cell r="E84" t="str">
            <v>OS2016-014</v>
          </cell>
          <cell r="F84" t="str">
            <v>NULA</v>
          </cell>
          <cell r="G84" t="str">
            <v>POR DEFINIR</v>
          </cell>
          <cell r="H84" t="str">
            <v>RUT-AUX-0</v>
          </cell>
          <cell r="I84">
            <v>42309</v>
          </cell>
          <cell r="J84">
            <v>42309</v>
          </cell>
        </row>
        <row r="85">
          <cell r="E85" t="str">
            <v>OS2016-015</v>
          </cell>
          <cell r="F85" t="str">
            <v>SERVICIO DE PREPARACION INFORME CLACC 02</v>
          </cell>
          <cell r="G85" t="str">
            <v>FERNNADO SOLAR</v>
          </cell>
          <cell r="H85" t="str">
            <v>RUT-AUX-30</v>
          </cell>
          <cell r="I85">
            <v>42488</v>
          </cell>
          <cell r="J85">
            <v>42496</v>
          </cell>
        </row>
        <row r="86">
          <cell r="E86" t="str">
            <v>OS2016-016</v>
          </cell>
          <cell r="F86" t="str">
            <v>CONSULTORIA HAULAGE ANALYSIS PROYECTO CORREDOR</v>
          </cell>
          <cell r="G86" t="str">
            <v>RUNGE PINCOCK MINARCO</v>
          </cell>
          <cell r="H86" t="str">
            <v>RUT-AUX-31</v>
          </cell>
          <cell r="I86">
            <v>42493</v>
          </cell>
          <cell r="J86">
            <v>42500</v>
          </cell>
        </row>
        <row r="87">
          <cell r="E87" t="str">
            <v>OS2016-017</v>
          </cell>
          <cell r="F87" t="str">
            <v>SUMINISTRO DE MOCHILA CON LOGO</v>
          </cell>
          <cell r="G87" t="str">
            <v>PATRICIA DE LA LUZ</v>
          </cell>
          <cell r="H87" t="str">
            <v>RUT-AUX-32</v>
          </cell>
          <cell r="I87">
            <v>42015</v>
          </cell>
          <cell r="J87">
            <v>42015</v>
          </cell>
        </row>
        <row r="88">
          <cell r="E88" t="str">
            <v>OS2016-018</v>
          </cell>
          <cell r="F88" t="str">
            <v>SERVICIO DE PRODUCCION E IMPRESION MATERIAL NUEVA IMAGEN</v>
          </cell>
          <cell r="G88" t="str">
            <v>VALENTE IMPRESIONES</v>
          </cell>
          <cell r="H88" t="str">
            <v>RUT-AUX-33</v>
          </cell>
          <cell r="I88">
            <v>42309</v>
          </cell>
          <cell r="J88">
            <v>42309</v>
          </cell>
        </row>
        <row r="89">
          <cell r="E89" t="str">
            <v>OS2016-019</v>
          </cell>
          <cell r="F89" t="str">
            <v>TRADUCCIONES 2016</v>
          </cell>
          <cell r="G89" t="str">
            <v>CONSUELO PINTO</v>
          </cell>
          <cell r="H89" t="str">
            <v>15.382.114-3</v>
          </cell>
          <cell r="I89">
            <v>42508</v>
          </cell>
          <cell r="J89">
            <v>42735</v>
          </cell>
        </row>
        <row r="90">
          <cell r="E90" t="str">
            <v>OS2016-020</v>
          </cell>
          <cell r="F90" t="str">
            <v>TRANSPORTE SERGIO MOLINA</v>
          </cell>
          <cell r="G90" t="str">
            <v>TRANSPORTE CARVAJAL</v>
          </cell>
          <cell r="H90" t="str">
            <v>RUT-AUX-35</v>
          </cell>
          <cell r="I90">
            <v>42309</v>
          </cell>
          <cell r="J90">
            <v>42309</v>
          </cell>
        </row>
        <row r="91">
          <cell r="E91" t="str">
            <v>OS2016-021</v>
          </cell>
          <cell r="F91" t="str">
            <v>SERVICIO CAPACITACION CURSO4X4 Y EXAMEN PSICOSENSOMETRICO (VALLENAR)</v>
          </cell>
          <cell r="G91" t="str">
            <v>PETRINOVIC</v>
          </cell>
          <cell r="H91" t="str">
            <v>RUT-AUX-36</v>
          </cell>
          <cell r="I91">
            <v>42514</v>
          </cell>
          <cell r="J91">
            <v>42514</v>
          </cell>
        </row>
        <row r="92">
          <cell r="E92" t="str">
            <v>OS2016-022</v>
          </cell>
          <cell r="F92" t="str">
            <v>SUMINITRO DE AGUA CAMPAMENTO</v>
          </cell>
          <cell r="G92" t="str">
            <v>AGUAS CHAÑAR S.A</v>
          </cell>
          <cell r="H92" t="str">
            <v>99.542.570-K</v>
          </cell>
          <cell r="I92">
            <v>42416</v>
          </cell>
          <cell r="J92">
            <v>42705</v>
          </cell>
        </row>
        <row r="93">
          <cell r="E93" t="str">
            <v>OS2016-023</v>
          </cell>
          <cell r="F93" t="str">
            <v>NULA</v>
          </cell>
          <cell r="G93" t="str">
            <v>MANGA VIENTO</v>
          </cell>
          <cell r="H93" t="str">
            <v>RUT-AUX-38</v>
          </cell>
          <cell r="I93">
            <v>42309</v>
          </cell>
          <cell r="J93">
            <v>42309</v>
          </cell>
        </row>
        <row r="94">
          <cell r="E94" t="str">
            <v>OS2016-024</v>
          </cell>
          <cell r="F94" t="str">
            <v>AUDITORIA LABORAL CONTRATOS NU</v>
          </cell>
          <cell r="G94" t="str">
            <v>SERVICIOS ADMINISTRATIVOS LTDA (WORKMATE)</v>
          </cell>
          <cell r="H94" t="str">
            <v>77.815.160-K</v>
          </cell>
          <cell r="I94">
            <v>42527</v>
          </cell>
          <cell r="J94">
            <v>42649</v>
          </cell>
        </row>
        <row r="95">
          <cell r="E95" t="str">
            <v>OS2016-025</v>
          </cell>
          <cell r="F95" t="str">
            <v>SERVICIO HELICOPETORO SECTOR LA FORTUNA</v>
          </cell>
          <cell r="G95" t="str">
            <v>ECO COPTER</v>
          </cell>
          <cell r="H95" t="str">
            <v>RUT-AUX-40</v>
          </cell>
          <cell r="I95">
            <v>42515</v>
          </cell>
          <cell r="J95">
            <v>42516</v>
          </cell>
        </row>
        <row r="96">
          <cell r="E96" t="str">
            <v>OS2016-026</v>
          </cell>
          <cell r="F96" t="str">
            <v>INSCRIPCION DE MARCAS</v>
          </cell>
          <cell r="G96" t="str">
            <v>WEEKMARK</v>
          </cell>
          <cell r="H96" t="str">
            <v>RUT-AUX-41</v>
          </cell>
          <cell r="I96">
            <v>42309</v>
          </cell>
          <cell r="J96">
            <v>42309</v>
          </cell>
        </row>
        <row r="97">
          <cell r="E97" t="str">
            <v>OS2016-027</v>
          </cell>
          <cell r="F97" t="str">
            <v>ASESORIA LEGAL</v>
          </cell>
          <cell r="G97" t="str">
            <v>LIZAMA</v>
          </cell>
          <cell r="H97" t="str">
            <v>RUT-AUX-42</v>
          </cell>
          <cell r="I97">
            <v>42309</v>
          </cell>
          <cell r="J97">
            <v>42309</v>
          </cell>
        </row>
        <row r="98">
          <cell r="E98" t="str">
            <v>OS2016-028</v>
          </cell>
          <cell r="F98" t="str">
            <v>SERVICIO CAPACITACION CURSO4X4 Y EXAMEN PSICOSENSOMETRICO (SANTIAGO)</v>
          </cell>
          <cell r="G98" t="str">
            <v>PETRINOVIC</v>
          </cell>
          <cell r="H98" t="str">
            <v>RUT-AUX-36</v>
          </cell>
          <cell r="I98">
            <v>42309</v>
          </cell>
          <cell r="J98">
            <v>42309</v>
          </cell>
        </row>
        <row r="99">
          <cell r="E99" t="str">
            <v>OS2016-029</v>
          </cell>
          <cell r="F99" t="str">
            <v>ASESORIA LEGAL</v>
          </cell>
          <cell r="G99" t="str">
            <v>PATRICIO LEYTON</v>
          </cell>
          <cell r="H99" t="str">
            <v>RUT-AUX-44</v>
          </cell>
          <cell r="I99">
            <v>42309</v>
          </cell>
          <cell r="J99">
            <v>42309</v>
          </cell>
        </row>
        <row r="100">
          <cell r="E100" t="str">
            <v>OS2016-030</v>
          </cell>
          <cell r="F100" t="str">
            <v>NULA</v>
          </cell>
          <cell r="G100" t="str">
            <v>POR DEFINIR</v>
          </cell>
          <cell r="H100" t="str">
            <v>RUT-AUX-0</v>
          </cell>
          <cell r="I100">
            <v>42309</v>
          </cell>
          <cell r="J100">
            <v>42309</v>
          </cell>
        </row>
        <row r="101">
          <cell r="E101" t="str">
            <v>OS2016-031</v>
          </cell>
          <cell r="F101" t="str">
            <v>CURSO USO DE EXTINTORES</v>
          </cell>
          <cell r="G101" t="str">
            <v>ASP</v>
          </cell>
          <cell r="H101" t="str">
            <v>RUT-AUX-46</v>
          </cell>
          <cell r="I101">
            <v>42531</v>
          </cell>
          <cell r="J101">
            <v>42531</v>
          </cell>
        </row>
        <row r="102">
          <cell r="E102" t="str">
            <v>OS2016-032</v>
          </cell>
          <cell r="F102" t="str">
            <v>RETIRO, SUMINISTRO E INSTALACION DE PUERTA PISO 7</v>
          </cell>
          <cell r="G102" t="str">
            <v>CREA SOLUCIONES INTEGRALES LTDA</v>
          </cell>
          <cell r="H102" t="str">
            <v>78.840.880-3</v>
          </cell>
          <cell r="I102">
            <v>42534</v>
          </cell>
          <cell r="J102">
            <v>42534</v>
          </cell>
        </row>
        <row r="103">
          <cell r="E103" t="str">
            <v>OS2016-033</v>
          </cell>
          <cell r="F103" t="str">
            <v>PETROLEO DISEL (TARJETA ABASTECIMIENTO) CAMPAMENTO Y SONDAJE</v>
          </cell>
          <cell r="G103" t="str">
            <v>POR DEFINIR</v>
          </cell>
          <cell r="H103" t="str">
            <v>RUT-AUX-0</v>
          </cell>
          <cell r="I103">
            <v>42491</v>
          </cell>
          <cell r="J103">
            <v>42735</v>
          </cell>
        </row>
        <row r="104">
          <cell r="E104" t="str">
            <v>OS2016-034</v>
          </cell>
          <cell r="F104" t="str">
            <v>ARRIENDO Y RECAMBIO CONTENEDOR CERRADO DE 10 M3 PARA RESIDUOS</v>
          </cell>
          <cell r="G104" t="str">
            <v>BIOSEPTIC</v>
          </cell>
          <cell r="H104" t="str">
            <v>76.126.367-6</v>
          </cell>
          <cell r="I104">
            <v>42309</v>
          </cell>
          <cell r="J104">
            <v>42735</v>
          </cell>
        </row>
        <row r="105">
          <cell r="E105" t="str">
            <v>OS2016-035</v>
          </cell>
          <cell r="F105" t="str">
            <v>MONITOREO REDES SOCIALES</v>
          </cell>
          <cell r="G105" t="str">
            <v>MIVOZ</v>
          </cell>
          <cell r="H105" t="str">
            <v>76.652.970-4</v>
          </cell>
          <cell r="I105">
            <v>42531</v>
          </cell>
          <cell r="J105">
            <v>42735</v>
          </cell>
        </row>
        <row r="106">
          <cell r="E106" t="str">
            <v>OS2016-036</v>
          </cell>
          <cell r="F106" t="str">
            <v>NULA</v>
          </cell>
          <cell r="G106" t="str">
            <v>ASESORIA COMUNICACIONAL</v>
          </cell>
          <cell r="H106" t="str">
            <v>RUT-AUX-51</v>
          </cell>
          <cell r="I106">
            <v>42309</v>
          </cell>
          <cell r="J106">
            <v>42309</v>
          </cell>
        </row>
        <row r="107">
          <cell r="E107" t="str">
            <v>OS2016-037</v>
          </cell>
          <cell r="F107" t="str">
            <v>DISENO DE MATERIALES COMUNICACION  NUEVAUNION</v>
          </cell>
          <cell r="G107" t="str">
            <v>AB MARKET</v>
          </cell>
          <cell r="H107" t="str">
            <v>RUT-AUX-52</v>
          </cell>
          <cell r="I107">
            <v>42531</v>
          </cell>
          <cell r="J107">
            <v>42735</v>
          </cell>
        </row>
        <row r="108">
          <cell r="E108" t="str">
            <v>OS2016-038</v>
          </cell>
          <cell r="F108" t="str">
            <v>CONSULTORIA MEDIO AMBIENTAL</v>
          </cell>
          <cell r="G108" t="str">
            <v>ELIZABETH DEL CARMEN</v>
          </cell>
          <cell r="H108" t="str">
            <v>RUT-AUX-53</v>
          </cell>
          <cell r="I108">
            <v>42531</v>
          </cell>
          <cell r="J108">
            <v>42704</v>
          </cell>
        </row>
        <row r="109">
          <cell r="E109" t="str">
            <v>OS2016-039</v>
          </cell>
          <cell r="F109" t="str">
            <v>REVISION Y VALIDACION DE RESULTADOS  METALURGICOS PROPUESOS PARA LOS CRITERIOS DE DISENO</v>
          </cell>
          <cell r="G109" t="str">
            <v>PROMET 101</v>
          </cell>
          <cell r="H109" t="str">
            <v>RUT-AUX-54</v>
          </cell>
          <cell r="I109">
            <v>42531</v>
          </cell>
          <cell r="J109">
            <v>42612</v>
          </cell>
        </row>
        <row r="110">
          <cell r="E110" t="str">
            <v>OS2016-040</v>
          </cell>
          <cell r="F110" t="str">
            <v>CURSO DE CAPACITACION EN REANIMACION TRAUMA PRE HOSPITALARIO</v>
          </cell>
          <cell r="G110" t="str">
            <v>INFORCARP</v>
          </cell>
          <cell r="H110" t="str">
            <v>RUT-AUX-55</v>
          </cell>
          <cell r="I110">
            <v>42569</v>
          </cell>
          <cell r="J110">
            <v>42573</v>
          </cell>
        </row>
        <row r="111">
          <cell r="E111" t="str">
            <v>OS2016-041</v>
          </cell>
          <cell r="F111" t="str">
            <v>SERVICIO POR SALA DE PROCEDIMIENOS Y AMBULANCIA 4X4</v>
          </cell>
          <cell r="G111" t="str">
            <v>MUTUAL</v>
          </cell>
          <cell r="H111" t="str">
            <v>70.285.100-9</v>
          </cell>
          <cell r="I111">
            <v>42569</v>
          </cell>
          <cell r="J111">
            <v>42628</v>
          </cell>
        </row>
        <row r="112">
          <cell r="E112" t="str">
            <v>OS2016-042</v>
          </cell>
          <cell r="F112" t="str">
            <v>ASESORIA LEGAL</v>
          </cell>
          <cell r="G112" t="str">
            <v>CARIOLA DIEZ PEREZ-COTAPO LTDA.</v>
          </cell>
          <cell r="H112" t="str">
            <v>79.589.710-0</v>
          </cell>
          <cell r="I112">
            <v>42689</v>
          </cell>
          <cell r="J112">
            <v>42947</v>
          </cell>
        </row>
        <row r="113">
          <cell r="E113" t="str">
            <v>OS2016-043</v>
          </cell>
          <cell r="F113" t="str">
            <v>ASESORIA LEGAL</v>
          </cell>
          <cell r="G113" t="str">
            <v>VGC</v>
          </cell>
          <cell r="H113" t="str">
            <v>RUT-AUX-58</v>
          </cell>
          <cell r="I113">
            <v>42309</v>
          </cell>
          <cell r="J113">
            <v>42735</v>
          </cell>
        </row>
        <row r="114">
          <cell r="E114" t="str">
            <v>OS2016-044</v>
          </cell>
          <cell r="F114" t="str">
            <v>REGISTRO FOTOGRAFICO AREA INFLUENCIA P NUEVA UNION</v>
          </cell>
          <cell r="G114" t="str">
            <v>CRISTOBAL CORREA MONTALVA</v>
          </cell>
          <cell r="H114" t="str">
            <v>12.628.245-1</v>
          </cell>
          <cell r="I114">
            <v>42552</v>
          </cell>
          <cell r="J114">
            <v>42581</v>
          </cell>
        </row>
        <row r="115">
          <cell r="E115" t="str">
            <v>OS2016-045</v>
          </cell>
          <cell r="F115" t="str">
            <v>SERVICIO ARRIENDO MAQUINARIA PREPARACION PLATAFORMA SONDAJE LOS QUIJOS</v>
          </cell>
          <cell r="G115" t="str">
            <v>SERVITERRA</v>
          </cell>
          <cell r="H115" t="str">
            <v>78.940.950-1</v>
          </cell>
          <cell r="I115">
            <v>42544</v>
          </cell>
          <cell r="J115">
            <v>42612</v>
          </cell>
        </row>
        <row r="116">
          <cell r="E116" t="str">
            <v>OS2016-046</v>
          </cell>
          <cell r="F116" t="str">
            <v>RETIRO DE AGUAS SERVIDAS Y CAMARA DE INSPECCION CAMPAMENTO RELINCHO</v>
          </cell>
          <cell r="G116" t="str">
            <v>ESPINOZA HERMANOS LTDA</v>
          </cell>
          <cell r="H116" t="str">
            <v>76.126.367-6</v>
          </cell>
          <cell r="I116">
            <v>42542</v>
          </cell>
          <cell r="J116">
            <v>42551</v>
          </cell>
        </row>
        <row r="117">
          <cell r="E117" t="str">
            <v>OS2016-047</v>
          </cell>
          <cell r="F117" t="str">
            <v>MANTENCION DE REPETIDORES</v>
          </cell>
          <cell r="G117" t="str">
            <v>ZETAECO</v>
          </cell>
          <cell r="H117" t="str">
            <v>52.000.757-1</v>
          </cell>
          <cell r="I117">
            <v>42558</v>
          </cell>
          <cell r="J117">
            <v>42567</v>
          </cell>
        </row>
        <row r="118">
          <cell r="E118" t="str">
            <v>OS2016-048</v>
          </cell>
          <cell r="F118" t="str">
            <v>PROGRAMA PAUSA ACTIVA</v>
          </cell>
          <cell r="G118" t="str">
            <v>INGRID CORTES PAEZ</v>
          </cell>
          <cell r="H118" t="str">
            <v>14.296.402-3</v>
          </cell>
          <cell r="I118">
            <v>42555</v>
          </cell>
          <cell r="J118">
            <v>42735</v>
          </cell>
        </row>
        <row r="119">
          <cell r="E119" t="str">
            <v>OS2016-049</v>
          </cell>
          <cell r="F119" t="str">
            <v>EVALUACION NUTRICIONAL</v>
          </cell>
          <cell r="G119" t="str">
            <v>POR DEFINIR</v>
          </cell>
          <cell r="H119" t="str">
            <v>RUT-AUX-0</v>
          </cell>
          <cell r="I119">
            <v>42555</v>
          </cell>
          <cell r="J119">
            <v>42735</v>
          </cell>
        </row>
        <row r="120">
          <cell r="E120" t="str">
            <v>OS2016-050</v>
          </cell>
          <cell r="F120" t="str">
            <v>ENTRENAMIENTO FUNCIONAL</v>
          </cell>
          <cell r="G120" t="str">
            <v>LUIS GONZALO RIVERA</v>
          </cell>
          <cell r="H120" t="str">
            <v>15.869.981-8</v>
          </cell>
          <cell r="I120">
            <v>42555</v>
          </cell>
          <cell r="J120">
            <v>42735</v>
          </cell>
        </row>
        <row r="121">
          <cell r="E121" t="str">
            <v>OS2016-051</v>
          </cell>
          <cell r="F121" t="str">
            <v>DISENO Y PRODUCCION LOGO Y DUSTED</v>
          </cell>
          <cell r="G121" t="str">
            <v>GRAFICA NUEVA</v>
          </cell>
          <cell r="H121" t="str">
            <v>RUT-AUX-71</v>
          </cell>
          <cell r="I121">
            <v>42561</v>
          </cell>
          <cell r="J121">
            <v>42566</v>
          </cell>
        </row>
        <row r="122">
          <cell r="E122" t="str">
            <v>OS2016-052</v>
          </cell>
          <cell r="F122" t="str">
            <v>TALLER DE VOCERIA PARA EJECUTIVOS NUEVAUNION</v>
          </cell>
          <cell r="G122" t="str">
            <v>SURMEDIA</v>
          </cell>
          <cell r="H122" t="str">
            <v>RUT-AUX-72</v>
          </cell>
          <cell r="I122">
            <v>42561</v>
          </cell>
          <cell r="J122">
            <v>42581</v>
          </cell>
        </row>
        <row r="123">
          <cell r="E123" t="str">
            <v>OS2016-053</v>
          </cell>
          <cell r="F123" t="str">
            <v>REALIZACION ESTUDIO DE PERCEPCION NUEVAUNION</v>
          </cell>
          <cell r="G123" t="str">
            <v>EY</v>
          </cell>
          <cell r="H123" t="str">
            <v>RUT-AUX-73</v>
          </cell>
          <cell r="I123">
            <v>42551</v>
          </cell>
          <cell r="J123">
            <v>42643</v>
          </cell>
        </row>
        <row r="124">
          <cell r="E124" t="str">
            <v>OS2016-054</v>
          </cell>
          <cell r="F124" t="str">
            <v>ARRIENDO  SALON ENTRENAMIENTO FUNCIONAL</v>
          </cell>
          <cell r="G124" t="str">
            <v>COLEGIO PROFESORES DE CHILE</v>
          </cell>
          <cell r="H124" t="str">
            <v>RUT-AUX-74</v>
          </cell>
          <cell r="I124">
            <v>42572</v>
          </cell>
          <cell r="J124">
            <v>42572</v>
          </cell>
        </row>
        <row r="125">
          <cell r="E125" t="str">
            <v>OS2016-055</v>
          </cell>
          <cell r="F125" t="str">
            <v>TALLER DE CAPACITACION ACTUALIDAD INDIGENA</v>
          </cell>
          <cell r="G125" t="str">
            <v>FRANKO URQUETA T</v>
          </cell>
          <cell r="H125" t="str">
            <v>RUT-AUX-75</v>
          </cell>
          <cell r="I125">
            <v>42576</v>
          </cell>
          <cell r="J125">
            <v>42582</v>
          </cell>
        </row>
        <row r="126">
          <cell r="E126" t="str">
            <v>OS2016-056</v>
          </cell>
          <cell r="F126" t="str">
            <v>AUDITORIA DE EXPEDIENTES DE TRAMITACION MINERA (27 CONCESIONES)</v>
          </cell>
          <cell r="G126" t="str">
            <v>PROPIEDAD MINERA Y SERVICIOS DE INGENIERIA LIMITADA</v>
          </cell>
          <cell r="H126" t="str">
            <v>76.278.832-2</v>
          </cell>
          <cell r="I126">
            <v>42535</v>
          </cell>
          <cell r="J126">
            <v>42556</v>
          </cell>
        </row>
        <row r="127">
          <cell r="E127" t="str">
            <v>OS2016-057</v>
          </cell>
          <cell r="F127" t="str">
            <v>SERVICIO ALIMENTACION ASISTENTES SEMINARIO PHART</v>
          </cell>
          <cell r="G127" t="str">
            <v>MARIO BRUNA</v>
          </cell>
          <cell r="H127" t="str">
            <v>RUT-AUX-77</v>
          </cell>
          <cell r="I127">
            <v>42568</v>
          </cell>
          <cell r="J127">
            <v>42573</v>
          </cell>
        </row>
        <row r="128">
          <cell r="E128" t="str">
            <v>OS2016-058</v>
          </cell>
          <cell r="F128" t="str">
            <v>SERVICIO ALIMENTACION CAMPANA SONDAJE</v>
          </cell>
          <cell r="G128" t="str">
            <v>COMERCIAL NUTRISER LDTA</v>
          </cell>
          <cell r="H128" t="str">
            <v>76.659.170-1</v>
          </cell>
          <cell r="I128">
            <v>42569</v>
          </cell>
          <cell r="J128">
            <v>42628</v>
          </cell>
        </row>
        <row r="129">
          <cell r="E129" t="str">
            <v>OS2016-059</v>
          </cell>
          <cell r="F129" t="str">
            <v>SUSCRIPCION BOLETIN DEL TRABAJO</v>
          </cell>
          <cell r="G129" t="str">
            <v>BOLETIN DEL TRABAJO</v>
          </cell>
          <cell r="H129" t="str">
            <v>RUT-AUX-79</v>
          </cell>
          <cell r="I129">
            <v>42552</v>
          </cell>
          <cell r="J129">
            <v>42567</v>
          </cell>
        </row>
        <row r="130">
          <cell r="E130" t="str">
            <v>OS2016-060</v>
          </cell>
          <cell r="F130" t="str">
            <v>NULA</v>
          </cell>
          <cell r="G130" t="str">
            <v>POR DEFINIR</v>
          </cell>
          <cell r="H130" t="str">
            <v>RUT-AUX-0</v>
          </cell>
          <cell r="I130">
            <v>42370</v>
          </cell>
          <cell r="J130">
            <v>42371</v>
          </cell>
        </row>
        <row r="131">
          <cell r="E131" t="str">
            <v>OS2016-061</v>
          </cell>
          <cell r="F131" t="str">
            <v>ASESORES DE SEGURIDAD</v>
          </cell>
          <cell r="G131" t="str">
            <v>WORKMATE</v>
          </cell>
          <cell r="H131" t="str">
            <v>77.815.160-K</v>
          </cell>
          <cell r="I131">
            <v>42571</v>
          </cell>
          <cell r="J131">
            <v>42629</v>
          </cell>
        </row>
        <row r="132">
          <cell r="E132" t="str">
            <v>OS2016-062</v>
          </cell>
          <cell r="F132" t="str">
            <v>SOPORTE DE DOPPELMAYR PARA WORKSHOP  MAYO 2016 (VANCOUVER)</v>
          </cell>
          <cell r="G132" t="str">
            <v>DOPPELMAYR</v>
          </cell>
          <cell r="I132">
            <v>42500</v>
          </cell>
          <cell r="J132">
            <v>42502</v>
          </cell>
        </row>
        <row r="133">
          <cell r="E133" t="str">
            <v>OS2016-063</v>
          </cell>
          <cell r="F133" t="str">
            <v>CURSO INGLES</v>
          </cell>
          <cell r="G133" t="str">
            <v>POR DEFINIR</v>
          </cell>
          <cell r="H133" t="str">
            <v>RUT-AUX-0</v>
          </cell>
          <cell r="I133">
            <v>42583</v>
          </cell>
          <cell r="J133">
            <v>42735</v>
          </cell>
        </row>
        <row r="134">
          <cell r="E134" t="str">
            <v>OS2016-064</v>
          </cell>
          <cell r="F134" t="str">
            <v>APOYO DE INGENIERIA CIRCUITO DE CONMINUCION</v>
          </cell>
          <cell r="G134" t="str">
            <v>METSO</v>
          </cell>
          <cell r="H134" t="str">
            <v>RUT-AUX-83</v>
          </cell>
          <cell r="I134">
            <v>42569</v>
          </cell>
          <cell r="J134">
            <v>42643</v>
          </cell>
        </row>
        <row r="135">
          <cell r="E135" t="str">
            <v>OS2016-065</v>
          </cell>
          <cell r="F135" t="str">
            <v>REVISION Y ANALISIS DE CIRCUITOS DE MOLIENDA</v>
          </cell>
          <cell r="G135" t="str">
            <v>AMIPRO</v>
          </cell>
          <cell r="H135" t="str">
            <v>RUT-AUX-84</v>
          </cell>
          <cell r="I135">
            <v>42569</v>
          </cell>
          <cell r="J135">
            <v>42643</v>
          </cell>
        </row>
        <row r="136">
          <cell r="E136" t="str">
            <v>OS2016-066</v>
          </cell>
          <cell r="F136" t="str">
            <v>SOPORTE CONVEYANCE TOS</v>
          </cell>
          <cell r="G136" t="str">
            <v>DOPPELMAYR</v>
          </cell>
          <cell r="I136">
            <v>42583</v>
          </cell>
          <cell r="J136">
            <v>42628</v>
          </cell>
        </row>
        <row r="137">
          <cell r="E137" t="str">
            <v>OS2016-067</v>
          </cell>
          <cell r="F137" t="str">
            <v>ESTUDIO CONCEPTUAL DE SISTEMA DE TRANSPORTE DE MINERAL</v>
          </cell>
          <cell r="G137" t="str">
            <v>CONVEYOR DYNAMICS, INC. ( CDI )</v>
          </cell>
          <cell r="H137" t="str">
            <v>RUT-AUX-86</v>
          </cell>
          <cell r="I137">
            <v>42583</v>
          </cell>
          <cell r="J137">
            <v>42628</v>
          </cell>
        </row>
        <row r="138">
          <cell r="E138" t="str">
            <v>OS2016-068</v>
          </cell>
          <cell r="F138" t="str">
            <v>ARRIENDO DE BODEGA FAEZ 1058, VALLENAR.</v>
          </cell>
          <cell r="G138" t="str">
            <v>LUIS CORTES ARRIENDO</v>
          </cell>
          <cell r="H138" t="str">
            <v>RUT-AUX-87</v>
          </cell>
          <cell r="I138">
            <v>42583</v>
          </cell>
          <cell r="J138">
            <v>42735</v>
          </cell>
        </row>
        <row r="139">
          <cell r="E139" t="str">
            <v>OS2016-069</v>
          </cell>
          <cell r="F139" t="str">
            <v>ARRIENDO DE BODEGA SARGENTO ALDEA 460, VALLENAR.</v>
          </cell>
          <cell r="G139" t="str">
            <v>LUIS CASTILLO ARRIENDO</v>
          </cell>
          <cell r="H139" t="str">
            <v>RUT-AUX-88</v>
          </cell>
          <cell r="I139">
            <v>42583</v>
          </cell>
          <cell r="J139">
            <v>42735</v>
          </cell>
        </row>
        <row r="140">
          <cell r="E140" t="str">
            <v>OS2016-070</v>
          </cell>
          <cell r="F140" t="str">
            <v>ARRIENDO DE OFICINA Y BODEGA MARANON EN, BRASIL 308, VALLENAR.</v>
          </cell>
          <cell r="G140" t="str">
            <v>BENIGNO MORALES ARRIENDO</v>
          </cell>
          <cell r="H140" t="str">
            <v>RUT-AUX-89</v>
          </cell>
          <cell r="I140">
            <v>42583</v>
          </cell>
          <cell r="J140">
            <v>42735</v>
          </cell>
        </row>
        <row r="141">
          <cell r="E141" t="str">
            <v>OS2016-071</v>
          </cell>
          <cell r="F141" t="str">
            <v>ARRIENDO CASA DE HUESPEDES VALLENAR</v>
          </cell>
          <cell r="G141" t="str">
            <v>JUAN LUIS ARANGUIZ ARRIENDO</v>
          </cell>
          <cell r="H141" t="str">
            <v>RUT-AUX-90</v>
          </cell>
          <cell r="I141">
            <v>42583</v>
          </cell>
          <cell r="J141">
            <v>42735</v>
          </cell>
        </row>
        <row r="142">
          <cell r="E142" t="str">
            <v>OS2016-072</v>
          </cell>
          <cell r="F142" t="str">
            <v>ARRIENDO OFICINA ALTO DEL CARMEN</v>
          </cell>
          <cell r="G142" t="str">
            <v>JAVIER AGUILAR ARANGUIZ ARRIENDO</v>
          </cell>
          <cell r="H142" t="str">
            <v>RUT-AUX-91</v>
          </cell>
          <cell r="I142">
            <v>42583</v>
          </cell>
          <cell r="J142">
            <v>42735</v>
          </cell>
        </row>
        <row r="143">
          <cell r="E143" t="str">
            <v>OS2016-073</v>
          </cell>
          <cell r="F143" t="str">
            <v>PROJECT NUEVAUNION FLOTATION WORKSHOP SUPPORT</v>
          </cell>
          <cell r="G143" t="str">
            <v>BLUECOAST</v>
          </cell>
          <cell r="H143" t="str">
            <v>RUT-AUX-92</v>
          </cell>
          <cell r="I143">
            <v>42598</v>
          </cell>
          <cell r="J143">
            <v>42612</v>
          </cell>
        </row>
        <row r="144">
          <cell r="E144" t="str">
            <v>OS2016-074</v>
          </cell>
          <cell r="F144" t="str">
            <v>ARRIENDO LOCAL PARA INDUCCIÓN PERSONAL LINEA BASE KP</v>
          </cell>
          <cell r="G144" t="str">
            <v>HOTEL PLAZA EL BOSQUE</v>
          </cell>
          <cell r="I144">
            <v>42626</v>
          </cell>
          <cell r="J144">
            <v>42626</v>
          </cell>
        </row>
        <row r="145">
          <cell r="E145" t="str">
            <v>OS2016-075</v>
          </cell>
          <cell r="F145" t="str">
            <v>CAPEX AND OPEX UPDATE OF EL MORRO BC PROJECT</v>
          </cell>
          <cell r="G145" t="str">
            <v>AMEC FOSTER</v>
          </cell>
          <cell r="H145" t="str">
            <v>RUT-AUX-94</v>
          </cell>
          <cell r="I145">
            <v>42593</v>
          </cell>
          <cell r="J145">
            <v>42608</v>
          </cell>
        </row>
        <row r="146">
          <cell r="E146" t="str">
            <v>OS2016-076</v>
          </cell>
          <cell r="F146" t="str">
            <v>SERVICIO INTERPRETACIÓN SIMULTÁNEA WORKSHOP EIA</v>
          </cell>
          <cell r="G146" t="str">
            <v>INTERPRETES ASOCIADOS</v>
          </cell>
          <cell r="H146" t="str">
            <v>79.597.770-8</v>
          </cell>
          <cell r="I146">
            <v>42600</v>
          </cell>
          <cell r="J146">
            <v>42601</v>
          </cell>
        </row>
        <row r="147">
          <cell r="E147" t="str">
            <v>OS2016-077</v>
          </cell>
          <cell r="F147" t="str">
            <v>PERTINENCIA SONDAJES LA FORTUNA 2018</v>
          </cell>
          <cell r="G147" t="str">
            <v>KNIGHT PIESOLD S.A.</v>
          </cell>
          <cell r="H147" t="str">
            <v>96.680.350-9</v>
          </cell>
          <cell r="I147">
            <v>42566</v>
          </cell>
          <cell r="J147">
            <v>42612</v>
          </cell>
        </row>
        <row r="148">
          <cell r="E148" t="str">
            <v>OS2016-078</v>
          </cell>
          <cell r="F148" t="str">
            <v>ARRIENDO CAMIONETAS EL MORRO 2016</v>
          </cell>
          <cell r="G148" t="str">
            <v>SOC. DE INVERSIONES LAS VEGAS</v>
          </cell>
          <cell r="H148" t="str">
            <v>79.578.880-8</v>
          </cell>
          <cell r="I148">
            <v>42598</v>
          </cell>
          <cell r="J148">
            <v>42735</v>
          </cell>
        </row>
        <row r="149">
          <cell r="E149" t="str">
            <v>OS2016-079</v>
          </cell>
          <cell r="F149" t="str">
            <v>MANTENCIÓN GENERADOR OLYMPIAN GEP65-11</v>
          </cell>
          <cell r="G149" t="str">
            <v>FINNING CHILE S.A.</v>
          </cell>
          <cell r="H149" t="str">
            <v>91.489.000-4</v>
          </cell>
          <cell r="I149">
            <v>42605</v>
          </cell>
          <cell r="J149">
            <v>42613</v>
          </cell>
        </row>
        <row r="150">
          <cell r="E150" t="str">
            <v>OS2016-080</v>
          </cell>
          <cell r="F150" t="str">
            <v>SERVICIO CORTE TESTIGO SONDAJES LOS QUIJOS</v>
          </cell>
          <cell r="G150" t="str">
            <v>INVESTIGACIONES MINERAS Y GEOLÓGICAS LIMITADA</v>
          </cell>
          <cell r="H150" t="str">
            <v>78.110.220-2</v>
          </cell>
          <cell r="I150">
            <v>42607</v>
          </cell>
          <cell r="J150">
            <v>42623</v>
          </cell>
        </row>
        <row r="151">
          <cell r="E151" t="str">
            <v>SC-278</v>
          </cell>
          <cell r="F151" t="str">
            <v>ASESORIA ESPECIALIZADA PERMISOS CAMPAMENTO EL MORRO</v>
          </cell>
          <cell r="G151" t="str">
            <v>SMC ARQUITECTOS</v>
          </cell>
          <cell r="H151" t="str">
            <v>77.728.040-6</v>
          </cell>
          <cell r="I151">
            <v>42629</v>
          </cell>
          <cell r="J151">
            <v>42781</v>
          </cell>
        </row>
        <row r="152">
          <cell r="E152" t="str">
            <v>SC-279</v>
          </cell>
          <cell r="F152" t="str">
            <v>SERVICIO CAMPAMENTO EL PINGO</v>
          </cell>
          <cell r="G152" t="str">
            <v>SERVITERRA</v>
          </cell>
          <cell r="H152" t="str">
            <v>78.940.950-1</v>
          </cell>
          <cell r="I152">
            <v>42629</v>
          </cell>
          <cell r="J152">
            <v>42735</v>
          </cell>
        </row>
        <row r="153">
          <cell r="E153" t="str">
            <v>OS2016-081</v>
          </cell>
          <cell r="F153" t="str">
            <v>SERVICIOS DE INGENIERÍA PARA EL COSTEO DE SOLUCIONES DE TRANSMISIÓN PARA NUEVAUNIÓN</v>
          </cell>
          <cell r="G153" t="str">
            <v>ELECTRODHARMA ENERGY CONSULTING SPA</v>
          </cell>
          <cell r="H153" t="str">
            <v>76.389.903-9</v>
          </cell>
          <cell r="I153">
            <v>42629</v>
          </cell>
          <cell r="J153">
            <v>42659</v>
          </cell>
        </row>
        <row r="154">
          <cell r="E154" t="str">
            <v>OS2016-082</v>
          </cell>
          <cell r="F154" t="str">
            <v>PREPARACIÓN PSU LICEO ALTO DEL CARMEN</v>
          </cell>
          <cell r="G154" t="str">
            <v>INSTITUTO PORTALES</v>
          </cell>
          <cell r="I154">
            <v>42625</v>
          </cell>
          <cell r="J154">
            <v>42686</v>
          </cell>
        </row>
        <row r="155">
          <cell r="E155" t="str">
            <v>OS2016-083</v>
          </cell>
          <cell r="F155" t="str">
            <v>SEMINARIO MIEMPREX</v>
          </cell>
          <cell r="G155" t="str">
            <v>XIMENA BAEZ TUÑON</v>
          </cell>
          <cell r="H155" t="str">
            <v>10.034.928-0</v>
          </cell>
          <cell r="I155">
            <v>42685</v>
          </cell>
          <cell r="J155">
            <v>42694</v>
          </cell>
        </row>
        <row r="156">
          <cell r="E156" t="str">
            <v>OS2016-084</v>
          </cell>
          <cell r="F156" t="str">
            <v>APOYO A DESARROLLO PLAN CONTRACTUAL</v>
          </cell>
          <cell r="G156" t="str">
            <v>HEREDIA SANTANA</v>
          </cell>
          <cell r="H156" t="str">
            <v>96.832.080-7</v>
          </cell>
          <cell r="I156">
            <v>42662</v>
          </cell>
          <cell r="J156">
            <v>42388</v>
          </cell>
        </row>
        <row r="157">
          <cell r="E157" t="str">
            <v>SC-280</v>
          </cell>
          <cell r="F157" t="str">
            <v>SERVICIO ALIMENTACION CAMPANA SONDAJE LA FORTUNA</v>
          </cell>
          <cell r="G157" t="str">
            <v>COMERCIAL NUTRISER LDTA</v>
          </cell>
          <cell r="H157" t="str">
            <v>76.659.170-1</v>
          </cell>
          <cell r="I157">
            <v>42782</v>
          </cell>
          <cell r="J157">
            <v>42947</v>
          </cell>
        </row>
        <row r="158">
          <cell r="E158" t="str">
            <v>SC-281</v>
          </cell>
          <cell r="F158" t="str">
            <v>SONDAJE LA FORTUNA 2017</v>
          </cell>
          <cell r="G158" t="str">
            <v>GRIFFITH DRILLING</v>
          </cell>
          <cell r="H158" t="str">
            <v>76.168.073-0</v>
          </cell>
          <cell r="I158">
            <v>42800</v>
          </cell>
          <cell r="J158">
            <v>42899</v>
          </cell>
        </row>
        <row r="159">
          <cell r="E159" t="str">
            <v>SC-282</v>
          </cell>
          <cell r="F159" t="str">
            <v>DISEÑO GEOTECNICO DE OPEN PIT, VERTEDERO E HIDROGEOLOGICO</v>
          </cell>
          <cell r="G159" t="str">
            <v>PITEAU ASSOCIATES CHILE SPA</v>
          </cell>
          <cell r="H159" t="str">
            <v>76.126.453-2</v>
          </cell>
          <cell r="I159">
            <v>42724</v>
          </cell>
          <cell r="J159">
            <v>43008</v>
          </cell>
        </row>
        <row r="160">
          <cell r="E160" t="str">
            <v>OS2016-085</v>
          </cell>
          <cell r="F160" t="str">
            <v>DISEÑO DE BOTADEROS Y STOCKPILES PARA LA FORTUNA Y RELINCHO</v>
          </cell>
          <cell r="G160" t="str">
            <v>Pamela Navarrete</v>
          </cell>
          <cell r="H160" t="str">
            <v>15.259.417-8</v>
          </cell>
          <cell r="I160">
            <v>42659</v>
          </cell>
          <cell r="J160">
            <v>42664</v>
          </cell>
        </row>
        <row r="161">
          <cell r="E161" t="str">
            <v>OS2016-086</v>
          </cell>
          <cell r="F161" t="str">
            <v>REEMPLAZO ASISTENTE GERENCIA LORENA RIVEROS</v>
          </cell>
          <cell r="G161" t="str">
            <v>CONSUELO PINTO</v>
          </cell>
          <cell r="H161" t="str">
            <v>15.382.114-3</v>
          </cell>
          <cell r="I161">
            <v>42627</v>
          </cell>
          <cell r="J161">
            <v>42650</v>
          </cell>
        </row>
        <row r="162">
          <cell r="E162" t="str">
            <v>OS2016-087</v>
          </cell>
          <cell r="F162" t="str">
            <v>TRADUCCIÓN SIMULTÁNEA TALLER ENABLON  OCTUBRE 2016</v>
          </cell>
          <cell r="G162" t="str">
            <v>Joaquín Prieto Díaz</v>
          </cell>
          <cell r="H162" t="str">
            <v>10.328.442-2</v>
          </cell>
          <cell r="I162">
            <v>42668</v>
          </cell>
          <cell r="J162">
            <v>42670</v>
          </cell>
        </row>
        <row r="163">
          <cell r="E163" t="str">
            <v>OS2016-088</v>
          </cell>
          <cell r="F163" t="str">
            <v>SERVICIO DE COMUNICACIÓN SATELITAL CAMP EL PINGO</v>
          </cell>
          <cell r="G163" t="str">
            <v>AXESAT CHILE S.A.</v>
          </cell>
          <cell r="H163" t="str">
            <v>76.218.919-4</v>
          </cell>
          <cell r="I163">
            <v>42675</v>
          </cell>
          <cell r="J163">
            <v>43404</v>
          </cell>
        </row>
        <row r="164">
          <cell r="E164" t="str">
            <v>OS2016-089</v>
          </cell>
          <cell r="F164" t="str">
            <v>CONTROL DE PLAGA OFICINA, BODEGA Y CASAS DE HUÉSPEDES</v>
          </cell>
          <cell r="G164" t="str">
            <v>CONTROL DE PLAGAS HIDALGO Y RODRÍGUEZ LTDA.</v>
          </cell>
          <cell r="H164" t="str">
            <v>76.245.499-8</v>
          </cell>
          <cell r="I164">
            <v>42583</v>
          </cell>
          <cell r="J164">
            <v>42600</v>
          </cell>
        </row>
        <row r="165">
          <cell r="E165" t="str">
            <v>SC-284</v>
          </cell>
          <cell r="F165" t="str">
            <v>SERVICIO DE VIGILANCIA CAMPAÑA SONDAJE LA FORTUNA</v>
          </cell>
          <cell r="G165" t="str">
            <v>SERVICIOS INDUSTRIALES WARNER SPA</v>
          </cell>
          <cell r="H165" t="str">
            <v>78.747.740-2</v>
          </cell>
          <cell r="I165">
            <v>42800</v>
          </cell>
          <cell r="J165">
            <v>42899</v>
          </cell>
        </row>
        <row r="166">
          <cell r="E166" t="str">
            <v>SC-285</v>
          </cell>
          <cell r="F166" t="str">
            <v>SERVICIO DE REHABILITACIÓN CAMPAMENTO LA FORTUNA</v>
          </cell>
          <cell r="G166" t="str">
            <v>DORGAMBIDE LTDA</v>
          </cell>
          <cell r="H166" t="str">
            <v>76.962.750-9</v>
          </cell>
          <cell r="I166">
            <v>42699</v>
          </cell>
          <cell r="J166">
            <v>42750</v>
          </cell>
        </row>
        <row r="167">
          <cell r="E167" t="str">
            <v>OS2016-091</v>
          </cell>
          <cell r="F167" t="str">
            <v>CONSTRUCCIÓN CAFETERÍA OFICINA VALLENAR</v>
          </cell>
          <cell r="G167" t="str">
            <v>Eugenio Pizarro Trigo</v>
          </cell>
          <cell r="H167" t="str">
            <v>8.034.478-3</v>
          </cell>
          <cell r="I167">
            <v>42681</v>
          </cell>
          <cell r="J167">
            <v>42711</v>
          </cell>
        </row>
        <row r="168">
          <cell r="E168" t="str">
            <v>OS2016-093</v>
          </cell>
          <cell r="F168" t="str">
            <v>ESTUDIO PARA DESARROLLO PRODUCTIVO PROV HUASCO</v>
          </cell>
          <cell r="G168" t="str">
            <v>PHIBRAND</v>
          </cell>
          <cell r="H168" t="str">
            <v>76.579.139-1</v>
          </cell>
          <cell r="I168">
            <v>42701</v>
          </cell>
          <cell r="J168">
            <v>42853</v>
          </cell>
        </row>
        <row r="169">
          <cell r="E169" t="str">
            <v>OS2016-094</v>
          </cell>
          <cell r="F169" t="str">
            <v>PRUEBAS DE COMPRESIÓN EN LABORATORIO</v>
          </cell>
          <cell r="G169" t="str">
            <v>UNIVERSITY OF BRITISH COLUMBIA</v>
          </cell>
          <cell r="H169" t="str">
            <v>N/A</v>
          </cell>
          <cell r="I169">
            <v>42695</v>
          </cell>
          <cell r="J169">
            <v>42709</v>
          </cell>
        </row>
        <row r="170">
          <cell r="E170" t="str">
            <v>SC-293</v>
          </cell>
          <cell r="F170" t="str">
            <v>INSTALACIONES SANITARIAS CAMPAMENTO LA FORTUNA</v>
          </cell>
          <cell r="G170" t="str">
            <v>POR DEFINIR</v>
          </cell>
          <cell r="H170" t="str">
            <v>RUT-AUX-0</v>
          </cell>
          <cell r="I170">
            <v>42699</v>
          </cell>
          <cell r="J170">
            <v>42750</v>
          </cell>
        </row>
        <row r="171">
          <cell r="E171" t="str">
            <v>SC-294</v>
          </cell>
          <cell r="F171" t="str">
            <v>HABILITACIÓN INSTALACIONES DE GAS CAMPAMENTO LA FORTUNA</v>
          </cell>
          <cell r="G171" t="str">
            <v>POR DEFINIR</v>
          </cell>
          <cell r="H171" t="str">
            <v>RUT-AUX-0</v>
          </cell>
          <cell r="I171">
            <v>42699</v>
          </cell>
          <cell r="J171">
            <v>42750</v>
          </cell>
        </row>
        <row r="172">
          <cell r="E172" t="str">
            <v>SC-297</v>
          </cell>
          <cell r="F172" t="str">
            <v>HABILITACIÓN ESTACIÓN DE COMBUSTIBLES CAMPAMENTO LA FORTUNA</v>
          </cell>
          <cell r="G172" t="str">
            <v>POR DEFINIR</v>
          </cell>
          <cell r="H172" t="str">
            <v>RUT-AUX-0</v>
          </cell>
          <cell r="I172">
            <v>42699</v>
          </cell>
          <cell r="J172">
            <v>42750</v>
          </cell>
        </row>
        <row r="173">
          <cell r="E173" t="str">
            <v>OS2016-095</v>
          </cell>
          <cell r="F173" t="str">
            <v>INSTALACIÓN STAND FOREDE 2016</v>
          </cell>
          <cell r="G173" t="str">
            <v>DK Sistemas de Exhibición</v>
          </cell>
          <cell r="H173" t="str">
            <v>76.208.111-3</v>
          </cell>
          <cell r="I173">
            <v>42697</v>
          </cell>
          <cell r="J173">
            <v>42699</v>
          </cell>
        </row>
        <row r="174">
          <cell r="E174" t="str">
            <v>OS2016-096</v>
          </cell>
          <cell r="F174" t="str">
            <v>AUSPICIO FORADE 2016</v>
          </cell>
          <cell r="G174" t="str">
            <v>Corporación para el Desarrollo de la Region de Atacama</v>
          </cell>
          <cell r="H174" t="str">
            <v>71.778.500-2</v>
          </cell>
          <cell r="I174">
            <v>42697</v>
          </cell>
          <cell r="J174">
            <v>42702</v>
          </cell>
        </row>
        <row r="175">
          <cell r="E175" t="str">
            <v>OS2016-092</v>
          </cell>
          <cell r="F175" t="str">
            <v>COMPRA DE INSUMOS VETERINARIOS</v>
          </cell>
          <cell r="G175" t="str">
            <v>Comercial Agroveterinaria del Maipo</v>
          </cell>
          <cell r="H175" t="str">
            <v>76.016.596-4</v>
          </cell>
          <cell r="I175">
            <v>42688</v>
          </cell>
          <cell r="J175">
            <v>42695</v>
          </cell>
        </row>
        <row r="176">
          <cell r="E176" t="str">
            <v>OS2016-097</v>
          </cell>
          <cell r="F176" t="str">
            <v>EVALUACIONES PSICOLÓGICAS</v>
          </cell>
          <cell r="G176" t="str">
            <v>CDO Consulting Group</v>
          </cell>
          <cell r="H176" t="str">
            <v>79.945.530-7</v>
          </cell>
          <cell r="I176">
            <v>42675</v>
          </cell>
          <cell r="J176">
            <v>42735</v>
          </cell>
        </row>
        <row r="177">
          <cell r="E177" t="str">
            <v>SC-295</v>
          </cell>
          <cell r="F177" t="str">
            <v>ASESORIA EN FINANZAS PROYECTO NUEVAUNIÓN</v>
          </cell>
          <cell r="G177" t="str">
            <v>ANGELA ACEVEDO</v>
          </cell>
          <cell r="H177" t="str">
            <v>15.339.819-4</v>
          </cell>
          <cell r="I177">
            <v>42695</v>
          </cell>
          <cell r="J177">
            <v>42787</v>
          </cell>
        </row>
        <row r="178">
          <cell r="E178" t="str">
            <v>OS2016-098</v>
          </cell>
          <cell r="F178" t="str">
            <v>PACKED BED COMPRESSION TEST</v>
          </cell>
          <cell r="G178" t="str">
            <v>METSO MINERALS INDUSTRIES(EEUU)</v>
          </cell>
          <cell r="I178">
            <v>42695</v>
          </cell>
          <cell r="J178">
            <v>43074</v>
          </cell>
        </row>
        <row r="179">
          <cell r="E179" t="str">
            <v>OS2016-101</v>
          </cell>
          <cell r="F179" t="str">
            <v>SERVICIO DE AMBULANCIA</v>
          </cell>
          <cell r="G179" t="str">
            <v>SOCIEDAD INVERSIONES ATACAMA S&amp;H LTDA</v>
          </cell>
          <cell r="H179" t="str">
            <v>76.067.275-8</v>
          </cell>
          <cell r="I179">
            <v>42707</v>
          </cell>
          <cell r="J179">
            <v>42714</v>
          </cell>
        </row>
        <row r="180">
          <cell r="E180" t="str">
            <v>SC-286A</v>
          </cell>
          <cell r="F180" t="str">
            <v>NUEVAUNIÓN PFS AND EIA SUPPORT ON-SHORE SERVICES PROVIDER</v>
          </cell>
          <cell r="G180" t="str">
            <v>FLUOR CHILE</v>
          </cell>
          <cell r="H180" t="str">
            <v>85.555.900-5</v>
          </cell>
          <cell r="I180">
            <v>42660</v>
          </cell>
          <cell r="J180">
            <v>43100</v>
          </cell>
        </row>
        <row r="181">
          <cell r="E181" t="str">
            <v>SC-287</v>
          </cell>
          <cell r="F181" t="str">
            <v>WATER PIPILINES (ADM FLUOR)</v>
          </cell>
          <cell r="G181" t="str">
            <v>BRASS CHILE S.A</v>
          </cell>
          <cell r="H181" t="str">
            <v>77.611.600-9</v>
          </cell>
          <cell r="I181">
            <v>42759</v>
          </cell>
          <cell r="J181">
            <v>42947</v>
          </cell>
        </row>
        <row r="182">
          <cell r="E182" t="str">
            <v>SC-288</v>
          </cell>
          <cell r="F182" t="str">
            <v>DESALINATION PLANT</v>
          </cell>
          <cell r="G182" t="str">
            <v>SERVICIOS DE INGENIERIA BLACK &amp; VEATCH CHILE LTDA.</v>
          </cell>
          <cell r="H182" t="str">
            <v>78.442.280-1</v>
          </cell>
          <cell r="I182">
            <v>42738</v>
          </cell>
          <cell r="J182">
            <v>42978</v>
          </cell>
        </row>
        <row r="183">
          <cell r="E183" t="str">
            <v>SC-289</v>
          </cell>
          <cell r="F183" t="str">
            <v>TAILING MANAGEMENT FACILITIES DESIGN (ADM FLUOR)</v>
          </cell>
          <cell r="G183" t="str">
            <v>ARCADIS CHILE SPA</v>
          </cell>
          <cell r="H183" t="str">
            <v>89.371.200-3</v>
          </cell>
          <cell r="I183">
            <v>42795</v>
          </cell>
          <cell r="J183">
            <v>42978</v>
          </cell>
        </row>
        <row r="184">
          <cell r="E184" t="str">
            <v>SC-290</v>
          </cell>
          <cell r="F184" t="str">
            <v>OFFSITE POWER SUPPLY &amp; TRANSMISSION (ADM FLUOR)</v>
          </cell>
          <cell r="G184" t="str">
            <v>TRACTEBEL ENG</v>
          </cell>
          <cell r="H184" t="str">
            <v>89.371.200-3</v>
          </cell>
          <cell r="I184">
            <v>42760</v>
          </cell>
          <cell r="J184">
            <v>42947</v>
          </cell>
        </row>
        <row r="185">
          <cell r="E185" t="str">
            <v>SC-291</v>
          </cell>
          <cell r="F185" t="str">
            <v>OFFSITE ROADS (ADM FLUOR)</v>
          </cell>
          <cell r="G185" t="str">
            <v>Len y Asociados Ingenieros Consultores Ltda</v>
          </cell>
          <cell r="H185" t="str">
            <v>83.665.200-2</v>
          </cell>
          <cell r="I185">
            <v>42766</v>
          </cell>
          <cell r="J185">
            <v>42943</v>
          </cell>
        </row>
        <row r="186">
          <cell r="E186" t="str">
            <v>SC-292</v>
          </cell>
          <cell r="F186" t="str">
            <v>PERMANENT CAMPS, OXYGEN PLANT</v>
          </cell>
          <cell r="G186" t="str">
            <v>POR DEFINIR</v>
          </cell>
          <cell r="H186" t="str">
            <v>RUT-AUX-0</v>
          </cell>
          <cell r="I186">
            <v>42738</v>
          </cell>
          <cell r="J186">
            <v>42978</v>
          </cell>
        </row>
        <row r="187">
          <cell r="E187" t="str">
            <v>SC-296</v>
          </cell>
          <cell r="F187" t="str">
            <v>AGUAS CHAÑAR SERVICIO HABILITACIÓN INST SANITARIAS</v>
          </cell>
          <cell r="G187" t="str">
            <v>POR DEFINIR</v>
          </cell>
          <cell r="H187" t="str">
            <v>RUT-AUX-0</v>
          </cell>
          <cell r="I187">
            <v>42372</v>
          </cell>
          <cell r="J187">
            <v>42794</v>
          </cell>
        </row>
        <row r="188">
          <cell r="E188" t="str">
            <v>SC-286B</v>
          </cell>
          <cell r="F188" t="str">
            <v>NUEVAUNIÓN PFS AND EIA SUPPORT OFF-SHORE SERVICES PROVIDER</v>
          </cell>
          <cell r="G188" t="str">
            <v>FLUOR CANADA</v>
          </cell>
          <cell r="H188" t="str">
            <v>RUT-AUX-69</v>
          </cell>
          <cell r="I188">
            <v>42660</v>
          </cell>
          <cell r="J188">
            <v>43008</v>
          </cell>
        </row>
        <row r="189">
          <cell r="E189" t="str">
            <v>CV2016-002</v>
          </cell>
          <cell r="F189" t="str">
            <v>CONVENIO EMPRENDE JOVEN</v>
          </cell>
          <cell r="G189" t="str">
            <v>CAPACITACIÓN Y ASESORÍAS EMPRENDEJOVEN</v>
          </cell>
          <cell r="H189" t="str">
            <v>76.150.943-8</v>
          </cell>
          <cell r="I189">
            <v>42643</v>
          </cell>
          <cell r="J189">
            <v>42735</v>
          </cell>
        </row>
        <row r="190">
          <cell r="E190" t="str">
            <v>CV2016-003</v>
          </cell>
          <cell r="F190" t="str">
            <v>CONVENIO FUNDACIÓN CHILE</v>
          </cell>
          <cell r="G190" t="str">
            <v>FUNDACIÓN CHILE</v>
          </cell>
          <cell r="H190" t="str">
            <v>70.300.000-2</v>
          </cell>
          <cell r="I190">
            <v>42551</v>
          </cell>
          <cell r="J190">
            <v>42916</v>
          </cell>
        </row>
        <row r="191">
          <cell r="E191" t="str">
            <v>CV2016-004</v>
          </cell>
          <cell r="F191" t="str">
            <v>CONVENIO MUNICIPALIDAD VALLENAR</v>
          </cell>
          <cell r="G191" t="str">
            <v>MUNICIPALIDAD DE VALLENAR</v>
          </cell>
          <cell r="H191" t="str">
            <v>69.030.500-3</v>
          </cell>
          <cell r="I191">
            <v>42636</v>
          </cell>
          <cell r="J191">
            <v>42735</v>
          </cell>
        </row>
        <row r="192">
          <cell r="E192" t="str">
            <v>CV2016-005</v>
          </cell>
          <cell r="F192" t="str">
            <v>CONVENIO MUNICIPALIDAD ALTO DEL CARMEN</v>
          </cell>
          <cell r="G192" t="str">
            <v>MUNICIPALIDAD DEL CARMEN</v>
          </cell>
          <cell r="H192" t="str">
            <v>69.251.900-0</v>
          </cell>
          <cell r="I192">
            <v>42636</v>
          </cell>
          <cell r="J192">
            <v>42735</v>
          </cell>
        </row>
        <row r="193">
          <cell r="E193" t="str">
            <v>CV2016-006</v>
          </cell>
          <cell r="F193" t="str">
            <v>CONVENIO MUNICIPALIDAD HUASCO PROMOCION SALUD</v>
          </cell>
          <cell r="G193" t="str">
            <v>MUNICIPALIDAD DE HUASCO</v>
          </cell>
          <cell r="I193">
            <v>42636</v>
          </cell>
          <cell r="J193">
            <v>42735</v>
          </cell>
        </row>
        <row r="194">
          <cell r="E194" t="str">
            <v>CV2016-007</v>
          </cell>
          <cell r="F194" t="str">
            <v>CONVENIO MUNICIPALIDAD ALTO DEL CARMEN - PRG NIVELACION ESTUDIOS</v>
          </cell>
          <cell r="G194" t="str">
            <v>MUNICIPALIDAD DEL CARMEN</v>
          </cell>
          <cell r="H194" t="str">
            <v>69.251.900-0</v>
          </cell>
          <cell r="I194">
            <v>42643</v>
          </cell>
          <cell r="J194">
            <v>42736</v>
          </cell>
        </row>
        <row r="195">
          <cell r="E195" t="str">
            <v>CV2016-008</v>
          </cell>
          <cell r="F195" t="str">
            <v>CONVENIO MUNICIPALIDAD VALLENAR - APOYO ACTIVIDAD PRODUCTIVA</v>
          </cell>
          <cell r="G195" t="str">
            <v>MUNICIPALIDAD DE VALLENAR</v>
          </cell>
          <cell r="H195" t="str">
            <v>69.030.500-3</v>
          </cell>
          <cell r="I195">
            <v>42675</v>
          </cell>
          <cell r="J195">
            <v>42825</v>
          </cell>
        </row>
        <row r="196">
          <cell r="E196" t="str">
            <v>CV2016-009</v>
          </cell>
          <cell r="F196" t="str">
            <v>CONVENIO MUNICIPALIDAD ALTO DEL CARMEN- PRODESAL</v>
          </cell>
          <cell r="G196" t="str">
            <v>MUNICIPALIDAD DEL CARMEN</v>
          </cell>
          <cell r="H196" t="str">
            <v>69.251.900-0</v>
          </cell>
          <cell r="I196">
            <v>42675</v>
          </cell>
          <cell r="J196">
            <v>42825</v>
          </cell>
        </row>
        <row r="197">
          <cell r="E197" t="str">
            <v>OS2016-105</v>
          </cell>
          <cell r="F197" t="str">
            <v>ALMUERZO FIN DE AÑO 2016</v>
          </cell>
          <cell r="G197" t="str">
            <v>NEXO ASESORIA GESTION CULTURAL</v>
          </cell>
          <cell r="H197" t="str">
            <v>77.429.770-0</v>
          </cell>
          <cell r="I197">
            <v>42720</v>
          </cell>
          <cell r="J197">
            <v>42720</v>
          </cell>
        </row>
        <row r="198">
          <cell r="E198" t="str">
            <v>OS2016-102</v>
          </cell>
          <cell r="F198" t="str">
            <v>SERVICIO INGENIERO EN COMPUTACION</v>
          </cell>
          <cell r="G198" t="str">
            <v>SIPCOM</v>
          </cell>
          <cell r="H198" t="str">
            <v>77.831.790-7</v>
          </cell>
          <cell r="I198">
            <v>42709</v>
          </cell>
          <cell r="J198">
            <v>42709</v>
          </cell>
        </row>
        <row r="199">
          <cell r="E199" t="str">
            <v>OS2016-103</v>
          </cell>
          <cell r="F199" t="str">
            <v>PROYECTO FIESTA ARTE RIO</v>
          </cell>
          <cell r="G199" t="str">
            <v>AZABACHE</v>
          </cell>
          <cell r="H199" t="str">
            <v>76.240.922-4</v>
          </cell>
          <cell r="I199">
            <v>42689</v>
          </cell>
          <cell r="J199">
            <v>42582</v>
          </cell>
        </row>
        <row r="200">
          <cell r="E200" t="str">
            <v>OS2016-108</v>
          </cell>
          <cell r="F200" t="str">
            <v>ASESORIA LEGAL EXTERNA DERECHOS HUMANOS</v>
          </cell>
          <cell r="G200" t="str">
            <v>SALINAS &amp; BELTRAN-GALINDO</v>
          </cell>
          <cell r="H200" t="str">
            <v>76.413.105-3</v>
          </cell>
          <cell r="I200">
            <v>42597</v>
          </cell>
          <cell r="J200">
            <v>42735</v>
          </cell>
        </row>
        <row r="201">
          <cell r="E201" t="str">
            <v>OS2016-106</v>
          </cell>
          <cell r="F201" t="str">
            <v>SEMINARIO DE PLANIFICACIÓN URBANA SUSTENTABLE</v>
          </cell>
          <cell r="G201" t="str">
            <v>ATACAMA GESTION E INOVACION</v>
          </cell>
          <cell r="H201" t="str">
            <v>76.054.487-6</v>
          </cell>
          <cell r="I201">
            <v>42717</v>
          </cell>
          <cell r="J201">
            <v>42717</v>
          </cell>
        </row>
        <row r="202">
          <cell r="E202" t="str">
            <v>OS2016-109</v>
          </cell>
          <cell r="F202" t="str">
            <v>ESTUDIO HIDROLOGICO PARA DISEÑO INFRAESTRUCTURA PROY NU</v>
          </cell>
          <cell r="G202" t="str">
            <v>GCF INGENIEROS</v>
          </cell>
          <cell r="H202" t="str">
            <v>76.842.480-2</v>
          </cell>
          <cell r="I202">
            <v>42731</v>
          </cell>
          <cell r="J202">
            <v>42790</v>
          </cell>
        </row>
        <row r="203">
          <cell r="E203" t="str">
            <v>SC-300</v>
          </cell>
          <cell r="F203" t="str">
            <v>AUTONOMIA ESTUDIO DE PREFACTIBILIDAD</v>
          </cell>
          <cell r="G203" t="str">
            <v>FINNING CHILE S.A</v>
          </cell>
          <cell r="H203" t="str">
            <v>91.489.00-4</v>
          </cell>
          <cell r="I203">
            <v>42752</v>
          </cell>
          <cell r="J203">
            <v>42841</v>
          </cell>
        </row>
        <row r="204">
          <cell r="E204" t="str">
            <v>SC-299</v>
          </cell>
          <cell r="F204" t="str">
            <v>MAPEO SUPERFICIAL DISTRITO EL MORRO</v>
          </cell>
          <cell r="G204" t="str">
            <v>ANDREA DIETRICH</v>
          </cell>
          <cell r="H204" t="str">
            <v>22.815.844-5</v>
          </cell>
          <cell r="I204">
            <v>42739</v>
          </cell>
          <cell r="J204">
            <v>42809</v>
          </cell>
        </row>
        <row r="205">
          <cell r="E205" t="str">
            <v>OS2017-002</v>
          </cell>
          <cell r="F205" t="str">
            <v>SERVICIO DE ASESORIA METEOROLOGIA</v>
          </cell>
          <cell r="G205" t="str">
            <v>CIENCIAS ATMOSFERICA APLICADAS</v>
          </cell>
          <cell r="H205" t="str">
            <v>77.021.740-7</v>
          </cell>
          <cell r="I205">
            <v>42751</v>
          </cell>
          <cell r="J205">
            <v>42916</v>
          </cell>
        </row>
        <row r="206">
          <cell r="E206" t="str">
            <v>OS2017-003</v>
          </cell>
          <cell r="F206" t="str">
            <v>ESTUDIO DE FLUJOS DE POTENCIA DE SOLUCIONES DE TRANSMISIÓN PARA NU</v>
          </cell>
          <cell r="G206" t="str">
            <v>ELECTRODHARMA ENERGY CONSULTING SPA</v>
          </cell>
          <cell r="H206" t="str">
            <v>76.389.903-9</v>
          </cell>
          <cell r="I206">
            <v>42752</v>
          </cell>
          <cell r="J206">
            <v>42769</v>
          </cell>
        </row>
        <row r="207">
          <cell r="E207" t="str">
            <v>OS2017-001</v>
          </cell>
          <cell r="F207" t="str">
            <v>SERVICIO DE ALOJAMIENTO Y ALIMENTACIÓN SECTOR CHANCHOQUIN</v>
          </cell>
          <cell r="G207" t="str">
            <v>DELFINA LÓPEZ ESPEJO</v>
          </cell>
          <cell r="H207" t="str">
            <v>7.559.369-4</v>
          </cell>
          <cell r="I207">
            <v>42705</v>
          </cell>
          <cell r="J207">
            <v>43100</v>
          </cell>
        </row>
        <row r="208">
          <cell r="E208" t="str">
            <v>OS2017-004</v>
          </cell>
          <cell r="F208" t="str">
            <v>SERVICIO DE HABILITACIÓN INST SANITARIAS CAMP LA FORTUNA</v>
          </cell>
          <cell r="G208" t="str">
            <v>ESPINOZA HERMANOS LTDA</v>
          </cell>
          <cell r="H208" t="str">
            <v>76.126.367-6</v>
          </cell>
          <cell r="I208">
            <v>42747</v>
          </cell>
          <cell r="J208">
            <v>42781</v>
          </cell>
        </row>
        <row r="209">
          <cell r="E209" t="str">
            <v>SC-304</v>
          </cell>
          <cell r="F209" t="str">
            <v>APOYO A DESARROLLO PLAN CONTRACTUAL 2017</v>
          </cell>
          <cell r="G209" t="str">
            <v>HEREDIA SANTANA</v>
          </cell>
          <cell r="H209" t="str">
            <v>96.832.080-7</v>
          </cell>
          <cell r="I209">
            <v>42736</v>
          </cell>
          <cell r="J209">
            <v>43100</v>
          </cell>
        </row>
        <row r="210">
          <cell r="E210" t="str">
            <v>OS2016-107</v>
          </cell>
          <cell r="F210" t="str">
            <v>ASESORIA COMUNICACIONAL ESTRATÉGICA</v>
          </cell>
          <cell r="G210" t="str">
            <v>The Bridge Comunicaciones</v>
          </cell>
          <cell r="H210" t="str">
            <v>76.272.941-5</v>
          </cell>
          <cell r="I210">
            <v>42738</v>
          </cell>
          <cell r="J210">
            <v>43100</v>
          </cell>
        </row>
        <row r="211">
          <cell r="E211" t="str">
            <v>OS2017-005</v>
          </cell>
          <cell r="F211" t="str">
            <v>RECOPILACIÓN EN TERRENO DATOS DUEÑOS PREDIOS FREIRINA-HUASCO</v>
          </cell>
          <cell r="G211" t="str">
            <v>CONSULTORA VALLENORTE</v>
          </cell>
          <cell r="H211" t="str">
            <v>76.108.901-3</v>
          </cell>
          <cell r="I211">
            <v>42765</v>
          </cell>
          <cell r="J211">
            <v>42776</v>
          </cell>
        </row>
        <row r="212">
          <cell r="E212" t="str">
            <v>SC-307</v>
          </cell>
          <cell r="F212" t="str">
            <v>SERVICIO CONTROL LABORAL, CONTROL ACCESO Y AUDITORIAS DE CIERRE</v>
          </cell>
          <cell r="G212" t="str">
            <v>KUNZA CONSULTORES S.A.</v>
          </cell>
          <cell r="H212" t="str">
            <v>96.845.940-6</v>
          </cell>
          <cell r="I212">
            <v>42781</v>
          </cell>
          <cell r="J212">
            <v>43145</v>
          </cell>
        </row>
        <row r="213">
          <cell r="E213" t="str">
            <v>OS2017-007</v>
          </cell>
          <cell r="F213" t="str">
            <v>APOYO EN REVISIÓN DE BASE DATOS Y ORDENAMIENTO DOCUMENTOS RRHH</v>
          </cell>
          <cell r="G213" t="str">
            <v>ALEJANDRA ROMINA GONZALES SANCHEZ</v>
          </cell>
          <cell r="H213" t="str">
            <v>16.910.098-5</v>
          </cell>
          <cell r="I213">
            <v>42748</v>
          </cell>
          <cell r="J213">
            <v>42790</v>
          </cell>
        </row>
        <row r="214">
          <cell r="E214" t="str">
            <v>SC-306</v>
          </cell>
          <cell r="F214" t="str">
            <v>TECHNICAL SERVICES AGREEMENT FINANCIAL</v>
          </cell>
          <cell r="G214" t="str">
            <v>JML INTERNATIONAL BUSINESS AND FINANCIAL CONSULTANTS LLC</v>
          </cell>
          <cell r="H214" t="str">
            <v>AUX</v>
          </cell>
          <cell r="I214">
            <v>42736</v>
          </cell>
          <cell r="J214">
            <v>42916</v>
          </cell>
        </row>
        <row r="215">
          <cell r="E215" t="str">
            <v>OS2017-009</v>
          </cell>
          <cell r="F215" t="str">
            <v>COMUNICACIÓN RADIAL CAMPAÑA SONDAJE LA FORTUNA 2017</v>
          </cell>
          <cell r="G215" t="str">
            <v>ZETAECO</v>
          </cell>
          <cell r="H215" t="str">
            <v>52.000.757-1</v>
          </cell>
          <cell r="I215">
            <v>42794</v>
          </cell>
          <cell r="J215">
            <v>43159</v>
          </cell>
        </row>
        <row r="216">
          <cell r="E216" t="str">
            <v>OS2017-010</v>
          </cell>
          <cell r="F216" t="str">
            <v>CONSULTORIA ANALISIS SISTEMA TURNOS Y ESTIMACION DOTACION</v>
          </cell>
          <cell r="G216" t="str">
            <v>MINERIA CONSULTORES</v>
          </cell>
          <cell r="H216" t="str">
            <v>76.532.414-9</v>
          </cell>
          <cell r="I216">
            <v>42786</v>
          </cell>
          <cell r="J216">
            <v>42814</v>
          </cell>
        </row>
        <row r="217">
          <cell r="E217" t="str">
            <v>SC-309</v>
          </cell>
          <cell r="F217" t="str">
            <v>SERVICIO DE ARRIENDO CAMIONETAS 2017</v>
          </cell>
          <cell r="G217" t="str">
            <v>SOC. DE INVERSIONES LAS VEGAS</v>
          </cell>
          <cell r="H217" t="str">
            <v>79.578.880-8</v>
          </cell>
          <cell r="I217">
            <v>42736</v>
          </cell>
          <cell r="J217">
            <v>43100</v>
          </cell>
        </row>
        <row r="218">
          <cell r="E218" t="str">
            <v>OS2017-013</v>
          </cell>
          <cell r="F218" t="str">
            <v>EJECUCIÓN DE CALICATAS PROYECTO NUEVAUNIÓN</v>
          </cell>
          <cell r="G218" t="str">
            <v>Mayco SpA</v>
          </cell>
          <cell r="H218" t="str">
            <v>76.395.683-0</v>
          </cell>
          <cell r="I218">
            <v>42802</v>
          </cell>
          <cell r="J218">
            <v>42817</v>
          </cell>
        </row>
        <row r="219">
          <cell r="E219" t="str">
            <v>OS2017-006</v>
          </cell>
          <cell r="F219" t="str">
            <v>SUMINISTRO Y TRANSPORTE DE AGUA POTABLE</v>
          </cell>
          <cell r="G219" t="str">
            <v>AGUAS CHAÑAR S.A</v>
          </cell>
          <cell r="H219" t="str">
            <v>99.542.570-K</v>
          </cell>
          <cell r="I219">
            <v>42758</v>
          </cell>
          <cell r="J219">
            <v>43100</v>
          </cell>
        </row>
        <row r="220">
          <cell r="E220" t="str">
            <v>OS2017-014</v>
          </cell>
          <cell r="F220" t="str">
            <v>SERVICIO DE PREPARACIÓN DE PLATAFORMA SONDAJE LA FORTUNA</v>
          </cell>
          <cell r="G220" t="str">
            <v>SERVITERRA</v>
          </cell>
          <cell r="H220" t="str">
            <v>78.940.950-1</v>
          </cell>
          <cell r="I220">
            <v>42797</v>
          </cell>
          <cell r="J220">
            <v>42798</v>
          </cell>
        </row>
        <row r="221">
          <cell r="E221" t="str">
            <v>OS2017-012</v>
          </cell>
          <cell r="F221" t="str">
            <v>PREPARACIÓN DE MUESTRAS Y ANALISIS QUIMICOS SONDJE</v>
          </cell>
          <cell r="G221" t="str">
            <v>JEFFREY W HEDENQUIST</v>
          </cell>
          <cell r="H221" t="str">
            <v>N/A</v>
          </cell>
          <cell r="I221">
            <v>42847</v>
          </cell>
          <cell r="J221">
            <v>42870</v>
          </cell>
        </row>
        <row r="222">
          <cell r="E222" t="str">
            <v>OS2017-011</v>
          </cell>
          <cell r="F222" t="str">
            <v>REHABILITACIÓN DE CACHIMBAS PARA SONDAJE LA FORTUNA</v>
          </cell>
          <cell r="G222" t="str">
            <v>TERRACOP SPA</v>
          </cell>
          <cell r="H222" t="str">
            <v>76.364.199-6</v>
          </cell>
          <cell r="I222">
            <v>42799</v>
          </cell>
          <cell r="J222">
            <v>42815</v>
          </cell>
        </row>
        <row r="223">
          <cell r="E223" t="str">
            <v>SC-319</v>
          </cell>
          <cell r="F223" t="str">
            <v>ELABORACIÓN CAPÍTULO RIESG. NATURALES EIA</v>
          </cell>
          <cell r="G223" t="str">
            <v>AMAWTA GEOCONSULTORES LTDA.</v>
          </cell>
          <cell r="H223" t="str">
            <v>76.273.803 - 1</v>
          </cell>
          <cell r="I223">
            <v>42800</v>
          </cell>
          <cell r="J223">
            <v>43069</v>
          </cell>
        </row>
        <row r="224">
          <cell r="E224" t="str">
            <v>OS2017-016</v>
          </cell>
          <cell r="F224" t="str">
            <v>ARRIENDO DE GENERADORES 635 KVA</v>
          </cell>
          <cell r="G224" t="str">
            <v>THE RENTAL STORE CHILE S.A.</v>
          </cell>
          <cell r="H224" t="str">
            <v>99.974.320-5</v>
          </cell>
          <cell r="I224">
            <v>42786</v>
          </cell>
          <cell r="J224">
            <v>42810</v>
          </cell>
        </row>
        <row r="225">
          <cell r="E225" t="str">
            <v>OS2017-015</v>
          </cell>
          <cell r="F225" t="str">
            <v>ASESORÍA EN RECURSOS HÍDRICOS</v>
          </cell>
          <cell r="G225" t="str">
            <v>HIDROGEOLOGIA Y MEDIO AMBIENTE SUSTENTABLE</v>
          </cell>
          <cell r="H225" t="str">
            <v>76.184.607-8</v>
          </cell>
          <cell r="I225">
            <v>42793</v>
          </cell>
          <cell r="J225">
            <v>43100</v>
          </cell>
        </row>
        <row r="226">
          <cell r="E226" t="str">
            <v>SC-298</v>
          </cell>
          <cell r="F226" t="str">
            <v>INGENIERÍA DE PRE-FACTIBILIDAD MANEJO DE RESIDUOS (ADM FLUOR)</v>
          </cell>
          <cell r="G226" t="str">
            <v>SIGA INGENIERÍA Y CONSULTORIA</v>
          </cell>
          <cell r="H226" t="str">
            <v>78.929.230-2</v>
          </cell>
          <cell r="I226">
            <v>42782</v>
          </cell>
          <cell r="J226">
            <v>42937</v>
          </cell>
        </row>
        <row r="227">
          <cell r="E227" t="str">
            <v>SC-303</v>
          </cell>
          <cell r="F227" t="str">
            <v>SERVICIO DE TRASLADO, CORTE Y ENVÍO DE MUESTRAS SONDAJES</v>
          </cell>
          <cell r="G227" t="str">
            <v>INVESTIGACIONES MINERAS Y GEOLÓGICAS LIMITADA</v>
          </cell>
          <cell r="H227" t="str">
            <v>78.110.220-2</v>
          </cell>
          <cell r="I227">
            <v>43011</v>
          </cell>
          <cell r="J227">
            <v>42978</v>
          </cell>
        </row>
        <row r="228">
          <cell r="E228" t="str">
            <v>SC-310</v>
          </cell>
          <cell r="F228" t="str">
            <v>SERVICIO POLICLINICO CAMPAMENTO LA FORTUNA</v>
          </cell>
          <cell r="G228" t="str">
            <v>MUTUAL</v>
          </cell>
          <cell r="H228" t="str">
            <v>70.285.100-9</v>
          </cell>
          <cell r="I228">
            <v>42837</v>
          </cell>
          <cell r="J228">
            <v>43048</v>
          </cell>
        </row>
        <row r="229">
          <cell r="E229" t="str">
            <v>OS2017-018</v>
          </cell>
          <cell r="F229" t="str">
            <v>DISEÑO E IMPLEMENTACIÓN SITIO WEB PROYECTO NUEVAUNIÓN</v>
          </cell>
          <cell r="G229" t="str">
            <v>Zamboni Ingenieros Asociados Ltda</v>
          </cell>
          <cell r="H229" t="str">
            <v>78.974.330-4</v>
          </cell>
          <cell r="I229">
            <v>42793</v>
          </cell>
          <cell r="J229">
            <v>43100</v>
          </cell>
        </row>
        <row r="230">
          <cell r="E230" t="str">
            <v>OS2017-022</v>
          </cell>
          <cell r="F230" t="str">
            <v>APOYO EN PROCESO LICITACIÓN FEASIBILITY STUDY NU</v>
          </cell>
          <cell r="G230" t="str">
            <v>HEREDIA SANTANA</v>
          </cell>
          <cell r="H230" t="str">
            <v>96.832.080-7</v>
          </cell>
          <cell r="I230">
            <v>42843</v>
          </cell>
          <cell r="J230">
            <v>43026</v>
          </cell>
        </row>
        <row r="231">
          <cell r="E231" t="str">
            <v>SC-329</v>
          </cell>
          <cell r="F231" t="str">
            <v>SERVICIO ASESORIA CONTRACTUAL</v>
          </cell>
          <cell r="G231" t="str">
            <v>Contratos y Auditorias Ltda</v>
          </cell>
          <cell r="H231" t="str">
            <v>76.197.696-6</v>
          </cell>
          <cell r="I231">
            <v>42843</v>
          </cell>
          <cell r="J231">
            <v>42934</v>
          </cell>
        </row>
        <row r="232">
          <cell r="E232" t="str">
            <v>SC-457</v>
          </cell>
          <cell r="F232" t="str">
            <v>Contrato Aux 4</v>
          </cell>
          <cell r="G232" t="str">
            <v>POR DEFINIR</v>
          </cell>
          <cell r="H232" t="str">
            <v>RUT-AUX-0</v>
          </cell>
          <cell r="I232">
            <v>42738</v>
          </cell>
          <cell r="J232">
            <v>43048</v>
          </cell>
        </row>
        <row r="233">
          <cell r="E233" t="str">
            <v>SC-330</v>
          </cell>
          <cell r="F233" t="str">
            <v>ARRIENDO CASA SR. PATRICIO SEPULVEDA S.</v>
          </cell>
          <cell r="G233" t="str">
            <v>Patricio  Sepulveda Soruco</v>
          </cell>
          <cell r="H233" t="str">
            <v>8.644.028-8</v>
          </cell>
          <cell r="I233">
            <v>42781</v>
          </cell>
          <cell r="J233">
            <v>42962</v>
          </cell>
        </row>
        <row r="234">
          <cell r="E234" t="str">
            <v>SC-305</v>
          </cell>
          <cell r="F234" t="str">
            <v>DESIGN AND COST ROPE CONVEYANCE SYSTEM</v>
          </cell>
          <cell r="G234" t="str">
            <v>DOPPELMAYR</v>
          </cell>
          <cell r="I234">
            <v>42765</v>
          </cell>
          <cell r="J234">
            <v>42860</v>
          </cell>
        </row>
        <row r="235">
          <cell r="E235" t="str">
            <v>SC-318</v>
          </cell>
          <cell r="F235" t="str">
            <v>PREPARACIÓN DE MUESTRAS Y ANÁLISIS QUÍMICOS CAMP SONDAJE LA FORTUNA</v>
          </cell>
          <cell r="G235" t="str">
            <v>ALS PATAGONIA</v>
          </cell>
          <cell r="H235" t="str">
            <v>96.802.404-2</v>
          </cell>
          <cell r="I235">
            <v>42835</v>
          </cell>
          <cell r="J235">
            <v>43039</v>
          </cell>
        </row>
        <row r="236">
          <cell r="E236" t="str">
            <v>SC-331</v>
          </cell>
          <cell r="F236" t="str">
            <v>ARRIENDO DE CASA EN TUNA 300 VALLENAR</v>
          </cell>
          <cell r="G236" t="str">
            <v>FRANCISCO GARCIA GUERRERO</v>
          </cell>
          <cell r="H236" t="str">
            <v>13.303.712-8</v>
          </cell>
          <cell r="I236">
            <v>42826</v>
          </cell>
          <cell r="J236">
            <v>43191</v>
          </cell>
        </row>
        <row r="237">
          <cell r="E237" t="str">
            <v>SC-327</v>
          </cell>
          <cell r="F237" t="str">
            <v>SUPERVISIÓN PERFORACIÓN POZOS DE MONITOREO E INFORME CRIOFORMAS</v>
          </cell>
          <cell r="G237" t="str">
            <v>SERGIO IRIARTE GEOLOGIA E IDROGEOLOGIA EIRL</v>
          </cell>
          <cell r="H237" t="str">
            <v>76.160.498-8</v>
          </cell>
          <cell r="I237">
            <v>42842</v>
          </cell>
          <cell r="J237">
            <v>42995</v>
          </cell>
        </row>
        <row r="238">
          <cell r="E238" t="str">
            <v>SC-320</v>
          </cell>
          <cell r="F238" t="str">
            <v>SERVICIO TRANSPORTE PERSONAL LA FORTUNA</v>
          </cell>
          <cell r="G238" t="str">
            <v>FLEX SERVICIO Y LOGISTICA</v>
          </cell>
          <cell r="H238" t="str">
            <v>77.949.260-5</v>
          </cell>
          <cell r="I238">
            <v>42828</v>
          </cell>
          <cell r="J238">
            <v>42980</v>
          </cell>
        </row>
        <row r="239">
          <cell r="E239" t="str">
            <v>SC-323</v>
          </cell>
          <cell r="F239" t="str">
            <v>ASESORÍA PLAN DE REASENTAMIENTO COMUNIDADES HUMANAS NU</v>
          </cell>
          <cell r="G239" t="str">
            <v>GRAPHIS CONSULTORES LDA (RC CONSULTORES)</v>
          </cell>
          <cell r="H239" t="str">
            <v>78.299.170-k</v>
          </cell>
          <cell r="I239">
            <v>42809</v>
          </cell>
          <cell r="J239">
            <v>43190</v>
          </cell>
        </row>
        <row r="240">
          <cell r="E240" t="str">
            <v>SC-316</v>
          </cell>
          <cell r="F240" t="str">
            <v>SERVICIO MEDICIÓN DE TRAYECTORIA</v>
          </cell>
          <cell r="G240" t="str">
            <v>SERVICIOS COMPROBE SPA</v>
          </cell>
          <cell r="H240" t="str">
            <v>78.951.730-4</v>
          </cell>
          <cell r="I240">
            <v>42821</v>
          </cell>
          <cell r="J240">
            <v>43008</v>
          </cell>
        </row>
        <row r="241">
          <cell r="E241" t="str">
            <v>SC-315</v>
          </cell>
          <cell r="F241" t="str">
            <v>ASESORÍA REMEDIACIÓN DERRAME COMBUSTIBLE LA FORTUNA</v>
          </cell>
          <cell r="G241" t="str">
            <v>MAYCO CONSULTORES LTDA</v>
          </cell>
          <cell r="H241" t="str">
            <v>76.806.310-9</v>
          </cell>
          <cell r="I241">
            <v>42800</v>
          </cell>
          <cell r="J241">
            <v>42885</v>
          </cell>
        </row>
        <row r="242">
          <cell r="E242" t="str">
            <v>SC-313</v>
          </cell>
          <cell r="F242" t="str">
            <v>TECHNICAL SERVICES AGREEMENT (GRP DIRK VAN ZYL)</v>
          </cell>
          <cell r="G242" t="str">
            <v>Drirk van Zyl</v>
          </cell>
          <cell r="H242" t="str">
            <v>N.A</v>
          </cell>
          <cell r="I242">
            <v>42795</v>
          </cell>
          <cell r="J242">
            <v>43830</v>
          </cell>
        </row>
        <row r="243">
          <cell r="E243" t="str">
            <v>SC-312</v>
          </cell>
          <cell r="F243" t="str">
            <v>TECHNICAL SERVCE (GRP MINE WATERMC PTY LTDA)</v>
          </cell>
          <cell r="G243" t="str">
            <v>Mine WaterMc Pty Ltd</v>
          </cell>
          <cell r="H243" t="str">
            <v>N.A</v>
          </cell>
          <cell r="I243">
            <v>42795</v>
          </cell>
          <cell r="J243">
            <v>43830</v>
          </cell>
        </row>
        <row r="244">
          <cell r="E244" t="str">
            <v>SC-311</v>
          </cell>
          <cell r="F244" t="str">
            <v>TECHNICAL SERVCE (GRP MARC RUEST)</v>
          </cell>
          <cell r="G244" t="str">
            <v>Marc Ruest</v>
          </cell>
          <cell r="H244" t="str">
            <v>N.A</v>
          </cell>
          <cell r="I244">
            <v>42795</v>
          </cell>
          <cell r="J244">
            <v>43100</v>
          </cell>
        </row>
        <row r="245">
          <cell r="E245" t="str">
            <v>SC-308</v>
          </cell>
          <cell r="F245" t="str">
            <v>TECHNICAL SERVICE LEITNER (AGUDIO)</v>
          </cell>
          <cell r="G245" t="str">
            <v>Leitner SpA</v>
          </cell>
          <cell r="H245" t="str">
            <v>N.A</v>
          </cell>
          <cell r="I245">
            <v>42765</v>
          </cell>
          <cell r="J245">
            <v>42853</v>
          </cell>
        </row>
        <row r="246">
          <cell r="E246" t="str">
            <v>OS2017-025</v>
          </cell>
          <cell r="F246" t="str">
            <v>DISEÑO DE OPEN PIT (OPTIMIZACIÓN)</v>
          </cell>
          <cell r="G246" t="str">
            <v>MineRP</v>
          </cell>
          <cell r="H246" t="str">
            <v>76.507.354-5</v>
          </cell>
          <cell r="I246">
            <v>42863</v>
          </cell>
          <cell r="J246">
            <v>43100</v>
          </cell>
        </row>
        <row r="247">
          <cell r="E247" t="str">
            <v>SC-335</v>
          </cell>
          <cell r="F247" t="str">
            <v>SUMINISTRO Y TRANSPORTE DE AGUA POTABLE, SUCCIÓN Y RETIRO DE AGUAS SERVIDAS Y RETIRO DE RESIDUOS</v>
          </cell>
          <cell r="G247" t="str">
            <v>ESPINOZA HERMANOS LTDA</v>
          </cell>
          <cell r="H247" t="str">
            <v>76.126.367-6</v>
          </cell>
          <cell r="I247">
            <v>42807</v>
          </cell>
          <cell r="J247">
            <v>42977</v>
          </cell>
        </row>
        <row r="248">
          <cell r="E248" t="str">
            <v>SC-324</v>
          </cell>
          <cell r="F248" t="str">
            <v>CONTRATACIÓN DE COLABORADORES PARA PROYECTO NU</v>
          </cell>
          <cell r="G248" t="str">
            <v>EMPRESA SERVICIOS TRANSITORIOS PAGE INTERIM CHILE LTDA</v>
          </cell>
          <cell r="H248" t="str">
            <v>76.228.695-5</v>
          </cell>
          <cell r="I248">
            <v>42826</v>
          </cell>
          <cell r="J248">
            <v>43100</v>
          </cell>
        </row>
        <row r="249">
          <cell r="E249" t="str">
            <v>OS2017-017</v>
          </cell>
          <cell r="F249" t="str">
            <v>SERVICIO PREVENCION PLAGA</v>
          </cell>
          <cell r="G249" t="str">
            <v>TRULY NOLEN CHILE S.A</v>
          </cell>
          <cell r="H249" t="str">
            <v>96.591.760-8</v>
          </cell>
          <cell r="I249">
            <v>42736</v>
          </cell>
          <cell r="J249">
            <v>42855</v>
          </cell>
        </row>
        <row r="250">
          <cell r="E250" t="str">
            <v>SC-341</v>
          </cell>
          <cell r="F250" t="str">
            <v>SERVICIO DE APOYO LEGAL CORPORATIVO</v>
          </cell>
          <cell r="G250" t="str">
            <v>CARIOLA DIEZ PEREZ-COTAPO LTDA.</v>
          </cell>
          <cell r="H250" t="str">
            <v>79.589.710-0</v>
          </cell>
          <cell r="I250">
            <v>42736</v>
          </cell>
          <cell r="J250">
            <v>43100</v>
          </cell>
        </row>
        <row r="251">
          <cell r="E251" t="str">
            <v>OS2017-031</v>
          </cell>
          <cell r="F251" t="str">
            <v>INFRAESTRUCTURE PROJECTS SUPPORTING MINE DEVELOPMENT</v>
          </cell>
          <cell r="G251" t="str">
            <v>Michael Gingles</v>
          </cell>
          <cell r="H251" t="str">
            <v>43-2114973</v>
          </cell>
          <cell r="I251">
            <v>42826</v>
          </cell>
          <cell r="J251">
            <v>43008</v>
          </cell>
        </row>
        <row r="252">
          <cell r="E252" t="str">
            <v>SC-321</v>
          </cell>
          <cell r="F252" t="str">
            <v>SERVICIO MANTENCION CAMINOS Y MOV TIERRA LA FORUNA</v>
          </cell>
          <cell r="G252" t="str">
            <v>SERVITERRA</v>
          </cell>
          <cell r="H252" t="str">
            <v>78.940.950-1</v>
          </cell>
          <cell r="I252">
            <v>42866</v>
          </cell>
          <cell r="J252">
            <v>43008</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printerSettings" Target="../printerSettings/printerSettings6.bin"/><Relationship Id="rId2"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E42"/>
  <sheetViews>
    <sheetView workbookViewId="0">
      <selection activeCell="U32" sqref="U32"/>
    </sheetView>
  </sheetViews>
  <sheetFormatPr baseColWidth="10" defaultColWidth="11" defaultRowHeight="14" x14ac:dyDescent="0.15"/>
  <cols>
    <col min="1" max="1" width="6" style="32" bestFit="1" customWidth="1"/>
    <col min="2" max="8" width="8.6640625" style="32" customWidth="1"/>
    <col min="9" max="9" width="2.6640625" style="32" customWidth="1"/>
    <col min="10" max="18" width="8.6640625" style="113" customWidth="1"/>
    <col min="19" max="19" width="5.6640625" style="32" bestFit="1" customWidth="1"/>
    <col min="20" max="24" width="10.6640625" style="32" customWidth="1"/>
    <col min="25" max="25" width="5.6640625" customWidth="1"/>
    <col min="26" max="26" width="5.6640625" style="32" bestFit="1" customWidth="1"/>
    <col min="27" max="31" width="10.6640625" style="32" customWidth="1"/>
    <col min="32" max="16384" width="11" style="32"/>
  </cols>
  <sheetData>
    <row r="1" spans="1:31" x14ac:dyDescent="0.15">
      <c r="S1" s="113"/>
    </row>
    <row r="2" spans="1:31" x14ac:dyDescent="0.15">
      <c r="B2" s="36" t="s">
        <v>267</v>
      </c>
      <c r="G2" s="36"/>
    </row>
    <row r="5" spans="1:31" s="36" customFormat="1" ht="14.25" customHeight="1" x14ac:dyDescent="0.15">
      <c r="B5" s="37" t="s">
        <v>51</v>
      </c>
      <c r="C5" s="38"/>
      <c r="D5" s="38"/>
      <c r="E5" s="38"/>
      <c r="F5" s="38"/>
      <c r="G5" s="39"/>
      <c r="J5" s="114" t="s">
        <v>57</v>
      </c>
      <c r="K5" s="115"/>
      <c r="L5" s="115"/>
      <c r="M5" s="115"/>
      <c r="N5" s="115"/>
      <c r="O5" s="115"/>
      <c r="P5" s="115"/>
      <c r="Q5" s="116"/>
      <c r="T5" s="40" t="s">
        <v>7</v>
      </c>
      <c r="U5" s="41"/>
      <c r="V5" s="41"/>
      <c r="W5" s="41"/>
      <c r="X5" s="42"/>
      <c r="Y5"/>
      <c r="AA5" s="43" t="s">
        <v>52</v>
      </c>
      <c r="AB5" s="44"/>
      <c r="AC5" s="44"/>
      <c r="AD5" s="45"/>
      <c r="AE5" s="45"/>
    </row>
    <row r="6" spans="1:31" ht="24" x14ac:dyDescent="0.15">
      <c r="B6" s="30" t="s">
        <v>332</v>
      </c>
      <c r="C6" s="30" t="s">
        <v>333</v>
      </c>
      <c r="D6" s="30" t="s">
        <v>334</v>
      </c>
      <c r="E6" s="30" t="s">
        <v>335</v>
      </c>
      <c r="F6" s="30" t="s">
        <v>336</v>
      </c>
      <c r="G6" s="29" t="s">
        <v>0</v>
      </c>
      <c r="J6" s="117" t="s">
        <v>332</v>
      </c>
      <c r="K6" s="117" t="s">
        <v>333</v>
      </c>
      <c r="L6" s="117" t="s">
        <v>334</v>
      </c>
      <c r="M6" s="117" t="s">
        <v>335</v>
      </c>
      <c r="N6" s="117" t="s">
        <v>336</v>
      </c>
      <c r="O6" s="118" t="s">
        <v>0</v>
      </c>
      <c r="P6" s="117" t="s">
        <v>119</v>
      </c>
      <c r="Q6" s="117" t="s">
        <v>120</v>
      </c>
      <c r="R6" s="32"/>
      <c r="T6" s="214" t="s">
        <v>53</v>
      </c>
      <c r="U6" s="214" t="s">
        <v>54</v>
      </c>
      <c r="V6" s="214" t="s">
        <v>56</v>
      </c>
      <c r="W6" s="214" t="s">
        <v>55</v>
      </c>
      <c r="X6" s="214" t="s">
        <v>270</v>
      </c>
      <c r="AA6" s="215" t="s">
        <v>53</v>
      </c>
      <c r="AB6" s="215" t="s">
        <v>54</v>
      </c>
      <c r="AC6" s="215" t="s">
        <v>56</v>
      </c>
      <c r="AD6" s="215" t="s">
        <v>55</v>
      </c>
      <c r="AE6" s="33" t="s">
        <v>270</v>
      </c>
    </row>
    <row r="7" spans="1:31" x14ac:dyDescent="0.15">
      <c r="A7" s="34">
        <v>42736</v>
      </c>
      <c r="B7" s="202">
        <f>'JAN-17'!AQ170+'JAN-17'!AQ172</f>
        <v>34</v>
      </c>
      <c r="C7" s="242">
        <v>0</v>
      </c>
      <c r="D7" s="202">
        <f>'JAN-17'!AQ174</f>
        <v>5</v>
      </c>
      <c r="E7" s="202">
        <f>'JAN-17'!AQ175</f>
        <v>83</v>
      </c>
      <c r="F7" s="242">
        <v>0</v>
      </c>
      <c r="G7" s="202">
        <f>B7+D7+E7</f>
        <v>122</v>
      </c>
      <c r="J7" s="240">
        <f>'JAN-17'!AJ177+'JAN-17'!AJ179</f>
        <v>5350.5</v>
      </c>
      <c r="K7" s="241">
        <v>0</v>
      </c>
      <c r="L7" s="240">
        <f>'JAN-17'!AJ181</f>
        <v>684</v>
      </c>
      <c r="M7" s="240">
        <f>'JAN-17'!AJ182</f>
        <v>12619.499599999999</v>
      </c>
      <c r="N7" s="241">
        <v>0</v>
      </c>
      <c r="O7" s="240">
        <f>J7+L7+M7</f>
        <v>18653.999599999999</v>
      </c>
      <c r="P7" s="240">
        <f>+O7</f>
        <v>18653.999599999999</v>
      </c>
      <c r="Q7" s="202">
        <f>+O7+Q20+Q21</f>
        <v>121873.7496</v>
      </c>
      <c r="R7" s="32"/>
      <c r="S7" s="34">
        <v>42736</v>
      </c>
      <c r="T7" s="35">
        <v>0</v>
      </c>
      <c r="U7" s="35">
        <f>IF(O7=0,0,200000*T7/O7)</f>
        <v>0</v>
      </c>
      <c r="V7" s="35">
        <v>0</v>
      </c>
      <c r="W7" s="35">
        <f>IF(O7=0,0,200000*(T7+V7)/O7)</f>
        <v>0</v>
      </c>
      <c r="X7" s="35">
        <v>0</v>
      </c>
      <c r="Z7" s="34">
        <v>42736</v>
      </c>
      <c r="AA7" s="35">
        <f>+T7</f>
        <v>0</v>
      </c>
      <c r="AB7" s="35">
        <f>200000*AA7/Q7</f>
        <v>0</v>
      </c>
      <c r="AC7" s="207">
        <f>+V7</f>
        <v>0</v>
      </c>
      <c r="AD7" s="207">
        <f>200000*(AA7+AC7)/Q7</f>
        <v>0</v>
      </c>
      <c r="AE7" s="35">
        <v>0</v>
      </c>
    </row>
    <row r="8" spans="1:31" x14ac:dyDescent="0.15">
      <c r="A8" s="34">
        <v>42767</v>
      </c>
      <c r="B8" s="202">
        <f>'FEB-17'!AN168+'FEB-17'!AN170</f>
        <v>34</v>
      </c>
      <c r="C8" s="242">
        <v>0</v>
      </c>
      <c r="D8" s="202">
        <f>'FEB-17'!AN172</f>
        <v>5</v>
      </c>
      <c r="E8" s="202">
        <f>'FEB-17'!AN173</f>
        <v>113</v>
      </c>
      <c r="F8" s="242">
        <v>0</v>
      </c>
      <c r="G8" s="202">
        <f t="shared" ref="G8:G18" si="0">B8+D8+E8</f>
        <v>152</v>
      </c>
      <c r="J8" s="239">
        <f>'FEB-17'!AG175+'FEB-17'!AG177</f>
        <v>4506</v>
      </c>
      <c r="K8" s="241">
        <v>0</v>
      </c>
      <c r="L8" s="239">
        <f>'FEB-17'!AG179</f>
        <v>780</v>
      </c>
      <c r="M8" s="239">
        <f>'FEB-17'!AG180</f>
        <v>14123</v>
      </c>
      <c r="N8" s="241">
        <v>0</v>
      </c>
      <c r="O8" s="240">
        <f t="shared" ref="O8:O18" si="1">J8+L8+M8</f>
        <v>19409</v>
      </c>
      <c r="P8" s="202">
        <f>+O8+P7</f>
        <v>38062.999599999996</v>
      </c>
      <c r="Q8" s="202">
        <f>+O8+Q7</f>
        <v>141282.74959999998</v>
      </c>
      <c r="R8" s="32"/>
      <c r="S8" s="34">
        <v>42767</v>
      </c>
      <c r="T8" s="35">
        <v>0</v>
      </c>
      <c r="U8" s="35">
        <f>IF(O8=0,0,200000*T8/O8)</f>
        <v>0</v>
      </c>
      <c r="V8" s="35">
        <v>0</v>
      </c>
      <c r="W8" s="35">
        <f>IF(O8=0,0,200000*(T8+V8)/O8)</f>
        <v>0</v>
      </c>
      <c r="X8" s="35">
        <v>1</v>
      </c>
      <c r="Z8" s="34">
        <v>42767</v>
      </c>
      <c r="AA8" s="35">
        <f t="shared" ref="AA8:AA18" si="2">+T8+AA7</f>
        <v>0</v>
      </c>
      <c r="AB8" s="35">
        <f>200000*AA8/Q8</f>
        <v>0</v>
      </c>
      <c r="AC8" s="207">
        <f t="shared" ref="AC8:AC18" si="3">+V8+AC7</f>
        <v>0</v>
      </c>
      <c r="AD8" s="207">
        <f t="shared" ref="AD8:AD18" si="4">200000*(AA8+AC8)/Q8</f>
        <v>0</v>
      </c>
      <c r="AE8" s="35">
        <f t="shared" ref="AE8:AE18" si="5">AE7+X8</f>
        <v>1</v>
      </c>
    </row>
    <row r="9" spans="1:31" x14ac:dyDescent="0.15">
      <c r="A9" s="34">
        <v>42795</v>
      </c>
      <c r="B9" s="202">
        <f>'MAR-17'!AV10</f>
        <v>33</v>
      </c>
      <c r="C9" s="242">
        <f>'MAR-17'!AW10</f>
        <v>0</v>
      </c>
      <c r="D9" s="202">
        <f>'MAR-17'!AX10</f>
        <v>5</v>
      </c>
      <c r="E9" s="202">
        <f>'MAR-17'!AY10</f>
        <v>160</v>
      </c>
      <c r="F9" s="242">
        <f>'MAR-17'!AZ10</f>
        <v>0</v>
      </c>
      <c r="G9" s="202">
        <f t="shared" si="0"/>
        <v>198</v>
      </c>
      <c r="J9" s="202">
        <f>'MAR-17'!BD10</f>
        <v>6085</v>
      </c>
      <c r="K9" s="242">
        <f>'MAR-17'!BE10</f>
        <v>0</v>
      </c>
      <c r="L9" s="202">
        <f>'MAR-17'!BF10</f>
        <v>860</v>
      </c>
      <c r="M9" s="202">
        <f>'MAR-17'!BG10</f>
        <v>18064</v>
      </c>
      <c r="N9" s="242">
        <f>'MAR-17'!BH10</f>
        <v>0</v>
      </c>
      <c r="O9" s="202">
        <f t="shared" si="1"/>
        <v>25009</v>
      </c>
      <c r="P9" s="202">
        <f>+O9+P8</f>
        <v>63071.999599999996</v>
      </c>
      <c r="Q9" s="202">
        <f>+O9+Q8</f>
        <v>166291.74959999998</v>
      </c>
      <c r="R9" s="32"/>
      <c r="S9" s="34">
        <v>42795</v>
      </c>
      <c r="T9" s="35">
        <v>0</v>
      </c>
      <c r="U9" s="35">
        <f t="shared" ref="U9" si="6">IF(O9=0,0,200000*T9/O9)</f>
        <v>0</v>
      </c>
      <c r="V9" s="35">
        <v>0</v>
      </c>
      <c r="W9" s="35">
        <f t="shared" ref="W9" si="7">IF(O9=0,0,200000*(T9+V9)/O9)</f>
        <v>0</v>
      </c>
      <c r="X9" s="35">
        <v>0</v>
      </c>
      <c r="Z9" s="34">
        <v>42795</v>
      </c>
      <c r="AA9" s="35">
        <f t="shared" si="2"/>
        <v>0</v>
      </c>
      <c r="AB9" s="35">
        <f t="shared" ref="AB9:AB18" si="8">200000*AA9/Q9</f>
        <v>0</v>
      </c>
      <c r="AC9" s="207">
        <f t="shared" si="3"/>
        <v>0</v>
      </c>
      <c r="AD9" s="207">
        <f t="shared" si="4"/>
        <v>0</v>
      </c>
      <c r="AE9" s="35">
        <f t="shared" si="5"/>
        <v>1</v>
      </c>
    </row>
    <row r="10" spans="1:31" x14ac:dyDescent="0.15">
      <c r="A10" s="34">
        <v>42826</v>
      </c>
      <c r="B10" s="202">
        <f>'APR-17'!AU10</f>
        <v>37</v>
      </c>
      <c r="C10" s="242">
        <f>'APR-17'!AV10</f>
        <v>0</v>
      </c>
      <c r="D10" s="202">
        <f>'APR-17'!AW10</f>
        <v>5</v>
      </c>
      <c r="E10" s="202">
        <f>'APR-17'!AX10</f>
        <v>234</v>
      </c>
      <c r="F10" s="242">
        <f>'APR-17'!AY10</f>
        <v>0</v>
      </c>
      <c r="G10" s="202">
        <f t="shared" si="0"/>
        <v>276</v>
      </c>
      <c r="J10" s="202">
        <f>'APR-17'!BC10</f>
        <v>5143</v>
      </c>
      <c r="K10" s="242">
        <f>'APR-17'!BD10</f>
        <v>0</v>
      </c>
      <c r="L10" s="202">
        <f>'APR-17'!BE10</f>
        <v>820</v>
      </c>
      <c r="M10" s="202">
        <f>'APR-17'!BF10</f>
        <v>28076.5</v>
      </c>
      <c r="N10" s="242">
        <f>'APR-17'!BG10</f>
        <v>0</v>
      </c>
      <c r="O10" s="202">
        <f t="shared" si="1"/>
        <v>34039.5</v>
      </c>
      <c r="P10" s="202">
        <f t="shared" ref="P10:P18" si="9">+O10+P9</f>
        <v>97111.499599999996</v>
      </c>
      <c r="Q10" s="202">
        <f>+O10+Q9</f>
        <v>200331.24959999998</v>
      </c>
      <c r="R10" s="32"/>
      <c r="S10" s="34">
        <v>42826</v>
      </c>
      <c r="T10" s="35">
        <v>0</v>
      </c>
      <c r="U10" s="35">
        <v>0</v>
      </c>
      <c r="V10" s="35">
        <v>0</v>
      </c>
      <c r="W10" s="35">
        <v>0</v>
      </c>
      <c r="X10" s="35">
        <v>0</v>
      </c>
      <c r="Z10" s="34">
        <v>42826</v>
      </c>
      <c r="AA10" s="35">
        <f t="shared" si="2"/>
        <v>0</v>
      </c>
      <c r="AB10" s="35">
        <f t="shared" si="8"/>
        <v>0</v>
      </c>
      <c r="AC10" s="207">
        <f t="shared" si="3"/>
        <v>0</v>
      </c>
      <c r="AD10" s="207">
        <f t="shared" si="4"/>
        <v>0</v>
      </c>
      <c r="AE10" s="35">
        <f t="shared" si="5"/>
        <v>1</v>
      </c>
    </row>
    <row r="11" spans="1:31" x14ac:dyDescent="0.15">
      <c r="A11" s="34">
        <v>42856</v>
      </c>
      <c r="B11" s="202"/>
      <c r="C11" s="242">
        <v>0</v>
      </c>
      <c r="D11" s="202"/>
      <c r="E11" s="202"/>
      <c r="F11" s="242">
        <v>0</v>
      </c>
      <c r="G11" s="202">
        <f t="shared" si="0"/>
        <v>0</v>
      </c>
      <c r="J11" s="202"/>
      <c r="K11" s="242">
        <v>0</v>
      </c>
      <c r="L11" s="202"/>
      <c r="M11" s="202"/>
      <c r="N11" s="242">
        <v>0</v>
      </c>
      <c r="O11" s="202">
        <f t="shared" si="1"/>
        <v>0</v>
      </c>
      <c r="P11" s="202">
        <f t="shared" si="9"/>
        <v>97111.499599999996</v>
      </c>
      <c r="Q11" s="202">
        <f t="shared" ref="Q11:Q16" si="10">O11+Q10</f>
        <v>200331.24959999998</v>
      </c>
      <c r="R11" s="32"/>
      <c r="S11" s="34">
        <v>42856</v>
      </c>
      <c r="T11" s="35"/>
      <c r="U11" s="35"/>
      <c r="V11" s="35"/>
      <c r="W11" s="35"/>
      <c r="X11" s="35"/>
      <c r="Z11" s="34">
        <v>42856</v>
      </c>
      <c r="AA11" s="35">
        <f t="shared" si="2"/>
        <v>0</v>
      </c>
      <c r="AB11" s="35">
        <f t="shared" si="8"/>
        <v>0</v>
      </c>
      <c r="AC11" s="207">
        <f t="shared" si="3"/>
        <v>0</v>
      </c>
      <c r="AD11" s="207">
        <f t="shared" si="4"/>
        <v>0</v>
      </c>
      <c r="AE11" s="35">
        <f t="shared" si="5"/>
        <v>1</v>
      </c>
    </row>
    <row r="12" spans="1:31" x14ac:dyDescent="0.15">
      <c r="A12" s="34">
        <v>42887</v>
      </c>
      <c r="B12" s="202"/>
      <c r="C12" s="242">
        <v>0</v>
      </c>
      <c r="D12" s="202"/>
      <c r="E12" s="202"/>
      <c r="F12" s="242">
        <v>0</v>
      </c>
      <c r="G12" s="202">
        <f t="shared" si="0"/>
        <v>0</v>
      </c>
      <c r="J12" s="202"/>
      <c r="K12" s="242">
        <v>0</v>
      </c>
      <c r="L12" s="202"/>
      <c r="M12" s="202"/>
      <c r="N12" s="242">
        <v>0</v>
      </c>
      <c r="O12" s="202">
        <f t="shared" si="1"/>
        <v>0</v>
      </c>
      <c r="P12" s="202">
        <f t="shared" si="9"/>
        <v>97111.499599999996</v>
      </c>
      <c r="Q12" s="202">
        <f t="shared" si="10"/>
        <v>200331.24959999998</v>
      </c>
      <c r="R12" s="32"/>
      <c r="S12" s="34">
        <v>42887</v>
      </c>
      <c r="T12" s="35"/>
      <c r="U12" s="35"/>
      <c r="V12" s="35"/>
      <c r="W12" s="35"/>
      <c r="X12" s="35"/>
      <c r="Z12" s="34">
        <v>42887</v>
      </c>
      <c r="AA12" s="35">
        <f t="shared" si="2"/>
        <v>0</v>
      </c>
      <c r="AB12" s="35">
        <f t="shared" si="8"/>
        <v>0</v>
      </c>
      <c r="AC12" s="207">
        <f t="shared" si="3"/>
        <v>0</v>
      </c>
      <c r="AD12" s="207">
        <f t="shared" si="4"/>
        <v>0</v>
      </c>
      <c r="AE12" s="35">
        <f t="shared" si="5"/>
        <v>1</v>
      </c>
    </row>
    <row r="13" spans="1:31" x14ac:dyDescent="0.15">
      <c r="A13" s="34">
        <v>42917</v>
      </c>
      <c r="B13" s="202"/>
      <c r="C13" s="242">
        <v>0</v>
      </c>
      <c r="D13" s="202"/>
      <c r="E13" s="202"/>
      <c r="F13" s="242">
        <v>0</v>
      </c>
      <c r="G13" s="202">
        <f t="shared" si="0"/>
        <v>0</v>
      </c>
      <c r="J13" s="202"/>
      <c r="K13" s="242">
        <v>0</v>
      </c>
      <c r="L13" s="202"/>
      <c r="M13" s="202"/>
      <c r="N13" s="242">
        <v>0</v>
      </c>
      <c r="O13" s="202">
        <f t="shared" si="1"/>
        <v>0</v>
      </c>
      <c r="P13" s="202">
        <f t="shared" si="9"/>
        <v>97111.499599999996</v>
      </c>
      <c r="Q13" s="202">
        <f t="shared" si="10"/>
        <v>200331.24959999998</v>
      </c>
      <c r="R13" s="32"/>
      <c r="S13" s="34">
        <v>42917</v>
      </c>
      <c r="T13" s="35"/>
      <c r="U13" s="35"/>
      <c r="V13" s="35"/>
      <c r="W13" s="35"/>
      <c r="X13" s="35"/>
      <c r="Z13" s="34">
        <v>42917</v>
      </c>
      <c r="AA13" s="35">
        <f t="shared" si="2"/>
        <v>0</v>
      </c>
      <c r="AB13" s="35">
        <f t="shared" si="8"/>
        <v>0</v>
      </c>
      <c r="AC13" s="207">
        <f t="shared" si="3"/>
        <v>0</v>
      </c>
      <c r="AD13" s="207">
        <f t="shared" si="4"/>
        <v>0</v>
      </c>
      <c r="AE13" s="35">
        <f t="shared" si="5"/>
        <v>1</v>
      </c>
    </row>
    <row r="14" spans="1:31" x14ac:dyDescent="0.15">
      <c r="A14" s="34">
        <v>42948</v>
      </c>
      <c r="B14" s="202"/>
      <c r="C14" s="242">
        <v>0</v>
      </c>
      <c r="D14" s="202"/>
      <c r="E14" s="202"/>
      <c r="F14" s="242">
        <v>0</v>
      </c>
      <c r="G14" s="202">
        <f t="shared" si="0"/>
        <v>0</v>
      </c>
      <c r="J14" s="202"/>
      <c r="K14" s="242">
        <v>0</v>
      </c>
      <c r="L14" s="202"/>
      <c r="M14" s="202"/>
      <c r="N14" s="242">
        <v>0</v>
      </c>
      <c r="O14" s="202">
        <f t="shared" si="1"/>
        <v>0</v>
      </c>
      <c r="P14" s="202">
        <f t="shared" si="9"/>
        <v>97111.499599999996</v>
      </c>
      <c r="Q14" s="202">
        <f t="shared" si="10"/>
        <v>200331.24959999998</v>
      </c>
      <c r="R14" s="32"/>
      <c r="S14" s="34">
        <v>42948</v>
      </c>
      <c r="T14" s="35"/>
      <c r="U14" s="35"/>
      <c r="V14" s="35"/>
      <c r="W14" s="35"/>
      <c r="X14" s="35"/>
      <c r="Z14" s="34">
        <v>42948</v>
      </c>
      <c r="AA14" s="35">
        <f t="shared" si="2"/>
        <v>0</v>
      </c>
      <c r="AB14" s="35">
        <f t="shared" si="8"/>
        <v>0</v>
      </c>
      <c r="AC14" s="207">
        <f t="shared" si="3"/>
        <v>0</v>
      </c>
      <c r="AD14" s="207">
        <f t="shared" si="4"/>
        <v>0</v>
      </c>
      <c r="AE14" s="35">
        <f t="shared" si="5"/>
        <v>1</v>
      </c>
    </row>
    <row r="15" spans="1:31" x14ac:dyDescent="0.15">
      <c r="A15" s="34">
        <v>42979</v>
      </c>
      <c r="B15" s="202"/>
      <c r="C15" s="242">
        <v>0</v>
      </c>
      <c r="D15" s="202"/>
      <c r="E15" s="202"/>
      <c r="F15" s="242">
        <v>0</v>
      </c>
      <c r="G15" s="202">
        <f t="shared" si="0"/>
        <v>0</v>
      </c>
      <c r="J15" s="202"/>
      <c r="K15" s="242">
        <v>0</v>
      </c>
      <c r="L15" s="202"/>
      <c r="M15" s="202"/>
      <c r="N15" s="242">
        <v>0</v>
      </c>
      <c r="O15" s="202">
        <f t="shared" si="1"/>
        <v>0</v>
      </c>
      <c r="P15" s="202">
        <f t="shared" si="9"/>
        <v>97111.499599999996</v>
      </c>
      <c r="Q15" s="202">
        <f t="shared" si="10"/>
        <v>200331.24959999998</v>
      </c>
      <c r="R15" s="32"/>
      <c r="S15" s="34">
        <v>42979</v>
      </c>
      <c r="T15" s="35"/>
      <c r="U15" s="35"/>
      <c r="V15" s="35"/>
      <c r="W15" s="35"/>
      <c r="X15" s="35"/>
      <c r="Z15" s="34">
        <v>42979</v>
      </c>
      <c r="AA15" s="35">
        <f t="shared" si="2"/>
        <v>0</v>
      </c>
      <c r="AB15" s="35">
        <f t="shared" si="8"/>
        <v>0</v>
      </c>
      <c r="AC15" s="207">
        <f t="shared" si="3"/>
        <v>0</v>
      </c>
      <c r="AD15" s="207">
        <f t="shared" si="4"/>
        <v>0</v>
      </c>
      <c r="AE15" s="35">
        <f t="shared" si="5"/>
        <v>1</v>
      </c>
    </row>
    <row r="16" spans="1:31" x14ac:dyDescent="0.15">
      <c r="A16" s="34">
        <v>43009</v>
      </c>
      <c r="B16" s="202"/>
      <c r="C16" s="242">
        <v>0</v>
      </c>
      <c r="D16" s="202"/>
      <c r="E16" s="202"/>
      <c r="F16" s="242">
        <v>0</v>
      </c>
      <c r="G16" s="202">
        <f t="shared" si="0"/>
        <v>0</v>
      </c>
      <c r="J16" s="202"/>
      <c r="K16" s="242">
        <v>0</v>
      </c>
      <c r="L16" s="202"/>
      <c r="M16" s="202"/>
      <c r="N16" s="242">
        <v>0</v>
      </c>
      <c r="O16" s="202">
        <f t="shared" si="1"/>
        <v>0</v>
      </c>
      <c r="P16" s="202">
        <f t="shared" si="9"/>
        <v>97111.499599999996</v>
      </c>
      <c r="Q16" s="202">
        <f t="shared" si="10"/>
        <v>200331.24959999998</v>
      </c>
      <c r="R16" s="32"/>
      <c r="S16" s="34">
        <v>43009</v>
      </c>
      <c r="T16" s="35"/>
      <c r="U16" s="35"/>
      <c r="V16" s="35"/>
      <c r="W16" s="35"/>
      <c r="X16" s="35"/>
      <c r="Z16" s="34">
        <v>43009</v>
      </c>
      <c r="AA16" s="35">
        <f t="shared" si="2"/>
        <v>0</v>
      </c>
      <c r="AB16" s="35">
        <f t="shared" si="8"/>
        <v>0</v>
      </c>
      <c r="AC16" s="207">
        <f t="shared" si="3"/>
        <v>0</v>
      </c>
      <c r="AD16" s="207">
        <f t="shared" si="4"/>
        <v>0</v>
      </c>
      <c r="AE16" s="35">
        <f t="shared" si="5"/>
        <v>1</v>
      </c>
    </row>
    <row r="17" spans="1:31" x14ac:dyDescent="0.15">
      <c r="A17" s="34">
        <v>43040</v>
      </c>
      <c r="B17" s="202"/>
      <c r="C17" s="242">
        <v>0</v>
      </c>
      <c r="D17" s="202"/>
      <c r="E17" s="202"/>
      <c r="F17" s="242">
        <v>0</v>
      </c>
      <c r="G17" s="202">
        <f t="shared" si="0"/>
        <v>0</v>
      </c>
      <c r="J17" s="202"/>
      <c r="K17" s="242">
        <v>0</v>
      </c>
      <c r="L17" s="202"/>
      <c r="M17" s="202"/>
      <c r="N17" s="242">
        <v>0</v>
      </c>
      <c r="O17" s="202">
        <f t="shared" si="1"/>
        <v>0</v>
      </c>
      <c r="P17" s="202">
        <f>+O17+P16</f>
        <v>97111.499599999996</v>
      </c>
      <c r="Q17" s="202">
        <f>O17+Q16</f>
        <v>200331.24959999998</v>
      </c>
      <c r="R17" s="32"/>
      <c r="S17" s="34">
        <v>43040</v>
      </c>
      <c r="T17" s="35"/>
      <c r="U17" s="35"/>
      <c r="V17" s="35"/>
      <c r="W17" s="35"/>
      <c r="X17" s="35"/>
      <c r="Z17" s="34">
        <v>43040</v>
      </c>
      <c r="AA17" s="35">
        <f t="shared" si="2"/>
        <v>0</v>
      </c>
      <c r="AB17" s="35">
        <f t="shared" si="8"/>
        <v>0</v>
      </c>
      <c r="AC17" s="207">
        <f t="shared" si="3"/>
        <v>0</v>
      </c>
      <c r="AD17" s="207">
        <f t="shared" si="4"/>
        <v>0</v>
      </c>
      <c r="AE17" s="35">
        <f t="shared" si="5"/>
        <v>1</v>
      </c>
    </row>
    <row r="18" spans="1:31" x14ac:dyDescent="0.15">
      <c r="A18" s="34">
        <v>43070</v>
      </c>
      <c r="B18" s="202"/>
      <c r="C18" s="242">
        <v>0</v>
      </c>
      <c r="D18" s="202"/>
      <c r="E18" s="202"/>
      <c r="F18" s="242">
        <v>0</v>
      </c>
      <c r="G18" s="202">
        <f t="shared" si="0"/>
        <v>0</v>
      </c>
      <c r="J18" s="202"/>
      <c r="K18" s="242">
        <v>0</v>
      </c>
      <c r="L18" s="202"/>
      <c r="M18" s="202"/>
      <c r="N18" s="242">
        <v>0</v>
      </c>
      <c r="O18" s="202">
        <f t="shared" si="1"/>
        <v>0</v>
      </c>
      <c r="P18" s="202">
        <f t="shared" si="9"/>
        <v>97111.499599999996</v>
      </c>
      <c r="Q18" s="202">
        <f>O18+Q17</f>
        <v>200331.24959999998</v>
      </c>
      <c r="R18" s="32"/>
      <c r="S18" s="34">
        <v>43070</v>
      </c>
      <c r="T18" s="35"/>
      <c r="U18" s="35"/>
      <c r="V18" s="35"/>
      <c r="W18" s="35"/>
      <c r="X18" s="35"/>
      <c r="Z18" s="34">
        <v>43070</v>
      </c>
      <c r="AA18" s="35">
        <f t="shared" si="2"/>
        <v>0</v>
      </c>
      <c r="AB18" s="35">
        <f t="shared" si="8"/>
        <v>0</v>
      </c>
      <c r="AC18" s="207">
        <f t="shared" si="3"/>
        <v>0</v>
      </c>
      <c r="AD18" s="207">
        <f t="shared" si="4"/>
        <v>0</v>
      </c>
      <c r="AE18" s="35">
        <f t="shared" si="5"/>
        <v>1</v>
      </c>
    </row>
    <row r="19" spans="1:31" x14ac:dyDescent="0.15">
      <c r="R19" s="32"/>
    </row>
    <row r="20" spans="1:31" x14ac:dyDescent="0.15">
      <c r="O20" s="201"/>
      <c r="P20" s="201" t="s">
        <v>264</v>
      </c>
      <c r="Q20" s="202">
        <v>5936</v>
      </c>
      <c r="R20" s="32"/>
    </row>
    <row r="21" spans="1:31" x14ac:dyDescent="0.15">
      <c r="B21" s="36"/>
      <c r="O21" s="201"/>
      <c r="P21" s="201" t="s">
        <v>265</v>
      </c>
      <c r="Q21" s="202">
        <v>97283.75</v>
      </c>
      <c r="R21" s="32"/>
    </row>
    <row r="22" spans="1:31" customFormat="1" x14ac:dyDescent="0.15">
      <c r="D22" s="5"/>
      <c r="M22" s="5"/>
      <c r="N22" s="5"/>
    </row>
    <row r="23" spans="1:31" x14ac:dyDescent="0.15">
      <c r="B23" s="36" t="s">
        <v>268</v>
      </c>
      <c r="I23" s="113"/>
      <c r="O23" s="32"/>
      <c r="P23" s="32"/>
      <c r="Q23" s="32"/>
      <c r="R23" s="32"/>
    </row>
    <row r="24" spans="1:31" x14ac:dyDescent="0.15">
      <c r="I24" s="113"/>
      <c r="O24" s="32"/>
      <c r="P24" s="32"/>
      <c r="Q24" s="32"/>
      <c r="R24" s="32"/>
    </row>
    <row r="25" spans="1:31" s="36" customFormat="1" x14ac:dyDescent="0.15">
      <c r="B25" s="37" t="s">
        <v>51</v>
      </c>
      <c r="C25" s="38"/>
      <c r="D25" s="38"/>
      <c r="E25" s="38"/>
      <c r="F25" s="38"/>
      <c r="G25" s="39"/>
      <c r="J25" s="114" t="s">
        <v>57</v>
      </c>
      <c r="K25" s="115"/>
      <c r="L25" s="115"/>
      <c r="M25" s="115"/>
      <c r="N25" s="115"/>
      <c r="O25" s="115"/>
      <c r="P25" s="115"/>
      <c r="Q25" s="116"/>
      <c r="Y25"/>
    </row>
    <row r="26" spans="1:31" ht="24" x14ac:dyDescent="0.15">
      <c r="B26" s="30" t="s">
        <v>332</v>
      </c>
      <c r="C26" s="30" t="s">
        <v>333</v>
      </c>
      <c r="D26" s="30" t="s">
        <v>334</v>
      </c>
      <c r="E26" s="30" t="s">
        <v>335</v>
      </c>
      <c r="F26" s="30" t="s">
        <v>336</v>
      </c>
      <c r="G26" s="29" t="s">
        <v>0</v>
      </c>
      <c r="J26" s="117" t="s">
        <v>332</v>
      </c>
      <c r="K26" s="117" t="s">
        <v>333</v>
      </c>
      <c r="L26" s="117" t="s">
        <v>334</v>
      </c>
      <c r="M26" s="117" t="s">
        <v>335</v>
      </c>
      <c r="N26" s="117" t="s">
        <v>336</v>
      </c>
      <c r="O26" s="118" t="s">
        <v>0</v>
      </c>
      <c r="P26" s="117" t="s">
        <v>119</v>
      </c>
      <c r="Q26" s="117" t="s">
        <v>120</v>
      </c>
      <c r="R26" s="32"/>
    </row>
    <row r="27" spans="1:31" x14ac:dyDescent="0.15">
      <c r="A27" s="34">
        <v>42736</v>
      </c>
      <c r="B27" s="240">
        <f>'JAN-17'!AQ170+'JAN-17'!AQ172</f>
        <v>34</v>
      </c>
      <c r="C27" s="240">
        <f>'JAN-17'!AQ171+'JAN-17'!AQ173</f>
        <v>28</v>
      </c>
      <c r="D27" s="240">
        <f>'JAN-17'!AQ174</f>
        <v>5</v>
      </c>
      <c r="E27" s="240">
        <f>'JAN-17'!AQ175</f>
        <v>83</v>
      </c>
      <c r="F27" s="240">
        <f>'JAN-17'!AQ176</f>
        <v>28</v>
      </c>
      <c r="G27" s="240">
        <f>SUM(B27:F27)</f>
        <v>178</v>
      </c>
      <c r="H27" s="288"/>
      <c r="I27" s="288"/>
      <c r="J27" s="240">
        <f>'JAN-17'!AJ177+'JAN-17'!AJ179</f>
        <v>5350.5</v>
      </c>
      <c r="K27" s="240">
        <f>'JAN-17'!AJ178+'JAN-17'!AJ180</f>
        <v>3559.5</v>
      </c>
      <c r="L27" s="240">
        <f>'JAN-17'!AJ181</f>
        <v>684</v>
      </c>
      <c r="M27" s="240">
        <f>'JAN-17'!AJ182</f>
        <v>12619.499599999999</v>
      </c>
      <c r="N27" s="240">
        <f>'JAN-17'!AJ183</f>
        <v>8331.9994000000006</v>
      </c>
      <c r="O27" s="240">
        <f>SUM(J27:N27)</f>
        <v>30545.499</v>
      </c>
      <c r="P27" s="240">
        <f>+O27</f>
        <v>30545.499</v>
      </c>
      <c r="Q27" s="240">
        <f>+O27+Q40+Q41</f>
        <v>169164.74900000001</v>
      </c>
      <c r="R27" s="32"/>
    </row>
    <row r="28" spans="1:31" x14ac:dyDescent="0.15">
      <c r="A28" s="34">
        <v>42767</v>
      </c>
      <c r="B28" s="202">
        <f>'FEB-17'!AN168+'FEB-17'!AN170</f>
        <v>34</v>
      </c>
      <c r="C28" s="202">
        <f>'FEB-17'!AN169+'FEB-17'!AN171</f>
        <v>27</v>
      </c>
      <c r="D28" s="202">
        <f>'FEB-17'!AN172</f>
        <v>5</v>
      </c>
      <c r="E28" s="202">
        <f>'FEB-17'!AN173</f>
        <v>113</v>
      </c>
      <c r="F28" s="202">
        <f>'FEB-17'!AN174</f>
        <v>145</v>
      </c>
      <c r="G28" s="202">
        <f>SUM(B28:F28)</f>
        <v>324</v>
      </c>
      <c r="J28" s="202">
        <f>'FEB-17'!AG175+'FEB-17'!AG177</f>
        <v>4506</v>
      </c>
      <c r="K28" s="202">
        <f>'FEB-17'!AG176+'FEB-17'!AG178</f>
        <v>3511.45</v>
      </c>
      <c r="L28" s="202">
        <f>'FEB-17'!AG179</f>
        <v>780</v>
      </c>
      <c r="M28" s="202">
        <f>'FEB-17'!AG180</f>
        <v>14123</v>
      </c>
      <c r="N28" s="202">
        <f>'FEB-17'!AG181</f>
        <v>10377.25</v>
      </c>
      <c r="O28" s="202">
        <f>SUM(J28:N28)</f>
        <v>33297.699999999997</v>
      </c>
      <c r="P28" s="202">
        <f>+O28+P27</f>
        <v>63843.198999999993</v>
      </c>
      <c r="Q28" s="202">
        <f>+O28+Q27</f>
        <v>202462.44900000002</v>
      </c>
      <c r="R28" s="32"/>
    </row>
    <row r="29" spans="1:31" x14ac:dyDescent="0.15">
      <c r="A29" s="34">
        <v>42795</v>
      </c>
      <c r="B29" s="202">
        <f>'MAR-17'!AV17</f>
        <v>33</v>
      </c>
      <c r="C29" s="202">
        <f>'MAR-17'!AW17</f>
        <v>22</v>
      </c>
      <c r="D29" s="202">
        <f>'MAR-17'!AX17</f>
        <v>5</v>
      </c>
      <c r="E29" s="202">
        <f>'MAR-17'!AY17</f>
        <v>160</v>
      </c>
      <c r="F29" s="202">
        <f>'MAR-17'!AZ17</f>
        <v>175</v>
      </c>
      <c r="G29" s="202">
        <f t="shared" ref="G29:G38" si="11">SUM(B29:F29)</f>
        <v>395</v>
      </c>
      <c r="J29" s="202">
        <f>'MAR-17'!BD17</f>
        <v>6085</v>
      </c>
      <c r="K29" s="202">
        <f>'MAR-17'!BE17</f>
        <v>3436</v>
      </c>
      <c r="L29" s="202">
        <f>'MAR-17'!BF17</f>
        <v>860</v>
      </c>
      <c r="M29" s="202">
        <f>'MAR-17'!BG17</f>
        <v>18064</v>
      </c>
      <c r="N29" s="202">
        <f>'MAR-17'!BH17</f>
        <v>15800.5</v>
      </c>
      <c r="O29" s="202">
        <f t="shared" ref="O29:O38" si="12">SUM(J29:N29)</f>
        <v>44245.5</v>
      </c>
      <c r="P29" s="202">
        <f>+O29+P28</f>
        <v>108088.69899999999</v>
      </c>
      <c r="Q29" s="202">
        <f>+O29+Q28</f>
        <v>246707.94900000002</v>
      </c>
      <c r="R29" s="32"/>
    </row>
    <row r="30" spans="1:31" x14ac:dyDescent="0.15">
      <c r="A30" s="34">
        <v>42826</v>
      </c>
      <c r="B30" s="202">
        <f>'APR-17'!AU17</f>
        <v>37</v>
      </c>
      <c r="C30" s="202">
        <f>'APR-17'!AV17</f>
        <v>43</v>
      </c>
      <c r="D30" s="202">
        <f>'APR-17'!AW17</f>
        <v>5</v>
      </c>
      <c r="E30" s="202">
        <f>'APR-17'!AX17</f>
        <v>234</v>
      </c>
      <c r="F30" s="202">
        <f>'APR-17'!AY17</f>
        <v>162</v>
      </c>
      <c r="G30" s="202">
        <f t="shared" si="11"/>
        <v>481</v>
      </c>
      <c r="J30" s="202">
        <f>'APR-17'!BC17</f>
        <v>5143</v>
      </c>
      <c r="K30" s="202">
        <f>'APR-17'!BD17</f>
        <v>5745.7</v>
      </c>
      <c r="L30" s="202">
        <f>'APR-17'!BE17</f>
        <v>820</v>
      </c>
      <c r="M30" s="202">
        <f>'APR-17'!BF17</f>
        <v>28076.5</v>
      </c>
      <c r="N30" s="202">
        <f>'APR-17'!BG17</f>
        <v>14099.159090909092</v>
      </c>
      <c r="O30" s="202">
        <f t="shared" si="12"/>
        <v>53884.359090909085</v>
      </c>
      <c r="P30" s="202">
        <f t="shared" ref="P30:P36" si="13">+O30+P29</f>
        <v>161973.05809090909</v>
      </c>
      <c r="Q30" s="202">
        <f>+O30+Q29</f>
        <v>300592.30809090909</v>
      </c>
      <c r="R30" s="32"/>
    </row>
    <row r="31" spans="1:31" x14ac:dyDescent="0.15">
      <c r="A31" s="34">
        <v>42856</v>
      </c>
      <c r="B31" s="202"/>
      <c r="C31" s="202"/>
      <c r="D31" s="202"/>
      <c r="E31" s="202"/>
      <c r="F31" s="202"/>
      <c r="G31" s="202">
        <f t="shared" si="11"/>
        <v>0</v>
      </c>
      <c r="J31" s="202"/>
      <c r="K31" s="202"/>
      <c r="L31" s="202"/>
      <c r="M31" s="202"/>
      <c r="N31" s="202"/>
      <c r="O31" s="202">
        <f t="shared" si="12"/>
        <v>0</v>
      </c>
      <c r="P31" s="202">
        <f t="shared" si="13"/>
        <v>161973.05809090909</v>
      </c>
      <c r="Q31" s="202">
        <f t="shared" ref="Q31:Q38" si="14">O31+Q30</f>
        <v>300592.30809090909</v>
      </c>
      <c r="R31" s="32"/>
    </row>
    <row r="32" spans="1:31" x14ac:dyDescent="0.15">
      <c r="A32" s="34">
        <v>42887</v>
      </c>
      <c r="B32" s="202"/>
      <c r="C32" s="202"/>
      <c r="D32" s="202"/>
      <c r="E32" s="202"/>
      <c r="F32" s="202"/>
      <c r="G32" s="202">
        <f t="shared" si="11"/>
        <v>0</v>
      </c>
      <c r="J32" s="202"/>
      <c r="K32" s="202"/>
      <c r="L32" s="202"/>
      <c r="M32" s="202"/>
      <c r="N32" s="202"/>
      <c r="O32" s="202">
        <f t="shared" si="12"/>
        <v>0</v>
      </c>
      <c r="P32" s="202">
        <f t="shared" si="13"/>
        <v>161973.05809090909</v>
      </c>
      <c r="Q32" s="202">
        <f t="shared" si="14"/>
        <v>300592.30809090909</v>
      </c>
      <c r="R32" s="32"/>
    </row>
    <row r="33" spans="1:18" x14ac:dyDescent="0.15">
      <c r="A33" s="34">
        <v>42917</v>
      </c>
      <c r="B33" s="202"/>
      <c r="C33" s="202"/>
      <c r="D33" s="202"/>
      <c r="E33" s="202"/>
      <c r="F33" s="202"/>
      <c r="G33" s="202">
        <f t="shared" si="11"/>
        <v>0</v>
      </c>
      <c r="J33" s="202"/>
      <c r="K33" s="202"/>
      <c r="L33" s="202"/>
      <c r="M33" s="202"/>
      <c r="N33" s="202"/>
      <c r="O33" s="202">
        <f t="shared" si="12"/>
        <v>0</v>
      </c>
      <c r="P33" s="202">
        <f t="shared" si="13"/>
        <v>161973.05809090909</v>
      </c>
      <c r="Q33" s="202">
        <f t="shared" si="14"/>
        <v>300592.30809090909</v>
      </c>
      <c r="R33" s="32"/>
    </row>
    <row r="34" spans="1:18" x14ac:dyDescent="0.15">
      <c r="A34" s="34">
        <v>42948</v>
      </c>
      <c r="B34" s="202"/>
      <c r="C34" s="202"/>
      <c r="D34" s="202"/>
      <c r="E34" s="202"/>
      <c r="F34" s="202"/>
      <c r="G34" s="202">
        <f t="shared" si="11"/>
        <v>0</v>
      </c>
      <c r="J34" s="202"/>
      <c r="K34" s="202"/>
      <c r="L34" s="202"/>
      <c r="M34" s="202"/>
      <c r="N34" s="202"/>
      <c r="O34" s="202">
        <f t="shared" si="12"/>
        <v>0</v>
      </c>
      <c r="P34" s="202">
        <f t="shared" si="13"/>
        <v>161973.05809090909</v>
      </c>
      <c r="Q34" s="202">
        <f t="shared" si="14"/>
        <v>300592.30809090909</v>
      </c>
      <c r="R34" s="32"/>
    </row>
    <row r="35" spans="1:18" x14ac:dyDescent="0.15">
      <c r="A35" s="34">
        <v>42979</v>
      </c>
      <c r="B35" s="202"/>
      <c r="C35" s="202"/>
      <c r="D35" s="202"/>
      <c r="E35" s="202"/>
      <c r="F35" s="202"/>
      <c r="G35" s="202">
        <f t="shared" si="11"/>
        <v>0</v>
      </c>
      <c r="J35" s="202"/>
      <c r="K35" s="202"/>
      <c r="L35" s="202"/>
      <c r="M35" s="202"/>
      <c r="N35" s="202"/>
      <c r="O35" s="202">
        <f t="shared" si="12"/>
        <v>0</v>
      </c>
      <c r="P35" s="202">
        <f t="shared" si="13"/>
        <v>161973.05809090909</v>
      </c>
      <c r="Q35" s="202">
        <f t="shared" si="14"/>
        <v>300592.30809090909</v>
      </c>
      <c r="R35" s="32"/>
    </row>
    <row r="36" spans="1:18" x14ac:dyDescent="0.15">
      <c r="A36" s="34">
        <v>43009</v>
      </c>
      <c r="B36" s="202"/>
      <c r="C36" s="202"/>
      <c r="D36" s="202"/>
      <c r="E36" s="202"/>
      <c r="F36" s="202"/>
      <c r="G36" s="202">
        <f t="shared" si="11"/>
        <v>0</v>
      </c>
      <c r="J36" s="202"/>
      <c r="K36" s="202"/>
      <c r="L36" s="202"/>
      <c r="M36" s="202"/>
      <c r="N36" s="202"/>
      <c r="O36" s="202">
        <f t="shared" si="12"/>
        <v>0</v>
      </c>
      <c r="P36" s="202">
        <f t="shared" si="13"/>
        <v>161973.05809090909</v>
      </c>
      <c r="Q36" s="202">
        <f t="shared" si="14"/>
        <v>300592.30809090909</v>
      </c>
      <c r="R36" s="32"/>
    </row>
    <row r="37" spans="1:18" x14ac:dyDescent="0.15">
      <c r="A37" s="34">
        <v>43040</v>
      </c>
      <c r="B37" s="202"/>
      <c r="C37" s="202"/>
      <c r="D37" s="202"/>
      <c r="E37" s="202"/>
      <c r="F37" s="202"/>
      <c r="G37" s="202">
        <f t="shared" si="11"/>
        <v>0</v>
      </c>
      <c r="J37" s="202"/>
      <c r="K37" s="202"/>
      <c r="L37" s="202"/>
      <c r="M37" s="202"/>
      <c r="N37" s="202"/>
      <c r="O37" s="202">
        <f t="shared" si="12"/>
        <v>0</v>
      </c>
      <c r="P37" s="202">
        <f>+O37+P36</f>
        <v>161973.05809090909</v>
      </c>
      <c r="Q37" s="202">
        <f t="shared" si="14"/>
        <v>300592.30809090909</v>
      </c>
      <c r="R37" s="32"/>
    </row>
    <row r="38" spans="1:18" x14ac:dyDescent="0.15">
      <c r="A38" s="34">
        <v>43070</v>
      </c>
      <c r="B38" s="202"/>
      <c r="C38" s="202"/>
      <c r="D38" s="202"/>
      <c r="E38" s="202"/>
      <c r="F38" s="202"/>
      <c r="G38" s="202">
        <f t="shared" si="11"/>
        <v>0</v>
      </c>
      <c r="J38" s="202"/>
      <c r="K38" s="202"/>
      <c r="L38" s="202"/>
      <c r="M38" s="202"/>
      <c r="N38" s="202"/>
      <c r="O38" s="202">
        <f t="shared" si="12"/>
        <v>0</v>
      </c>
      <c r="P38" s="202">
        <f t="shared" ref="P38" si="15">+O38+P37</f>
        <v>161973.05809090909</v>
      </c>
      <c r="Q38" s="202">
        <f t="shared" si="14"/>
        <v>300592.30809090909</v>
      </c>
      <c r="R38" s="32"/>
    </row>
    <row r="39" spans="1:18" x14ac:dyDescent="0.15">
      <c r="R39" s="32"/>
    </row>
    <row r="40" spans="1:18" x14ac:dyDescent="0.15">
      <c r="O40" s="201"/>
      <c r="P40" s="201" t="s">
        <v>264</v>
      </c>
      <c r="Q40" s="202">
        <v>8609</v>
      </c>
      <c r="R40" s="32"/>
    </row>
    <row r="41" spans="1:18" x14ac:dyDescent="0.15">
      <c r="O41" s="201"/>
      <c r="P41" s="201" t="s">
        <v>265</v>
      </c>
      <c r="Q41" s="202">
        <v>130010.25</v>
      </c>
      <c r="R41" s="32"/>
    </row>
    <row r="42" spans="1:18" x14ac:dyDescent="0.15">
      <c r="O42" s="32"/>
      <c r="P42" s="32"/>
      <c r="Q42" s="32"/>
      <c r="R42" s="32"/>
    </row>
  </sheetData>
  <pageMargins left="0.70866141732283472" right="0.70866141732283472" top="0.74803149606299213" bottom="0.74803149606299213" header="0.31496062992125984" footer="0.31496062992125984"/>
  <pageSetup paperSize="17"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5"/>
  <sheetViews>
    <sheetView tabSelected="1" workbookViewId="0">
      <selection activeCell="G285" sqref="A275:G285"/>
    </sheetView>
  </sheetViews>
  <sheetFormatPr baseColWidth="10" defaultRowHeight="14" x14ac:dyDescent="0.15"/>
  <cols>
    <col min="1" max="1" width="10.83203125" style="364"/>
    <col min="2" max="2" width="12.6640625" style="378" customWidth="1"/>
    <col min="3" max="3" width="10.83203125" style="383"/>
    <col min="4" max="5" width="10.83203125" style="362"/>
    <col min="6" max="6" width="15.5" style="5" customWidth="1"/>
    <col min="7" max="7" width="16" style="5" bestFit="1" customWidth="1"/>
    <col min="8" max="16384" width="10.83203125" style="5"/>
  </cols>
  <sheetData>
    <row r="1" spans="1:10" ht="26" x14ac:dyDescent="0.15">
      <c r="A1" s="365" t="s">
        <v>485</v>
      </c>
      <c r="B1" s="374" t="s">
        <v>478</v>
      </c>
      <c r="C1" s="360" t="s">
        <v>494</v>
      </c>
      <c r="D1" s="360" t="s">
        <v>491</v>
      </c>
      <c r="E1" s="360" t="s">
        <v>489</v>
      </c>
      <c r="F1" s="147" t="s">
        <v>479</v>
      </c>
      <c r="G1" s="147" t="s">
        <v>480</v>
      </c>
    </row>
    <row r="2" spans="1:10" s="279" customFormat="1" x14ac:dyDescent="0.15">
      <c r="A2" s="367">
        <v>42736</v>
      </c>
      <c r="B2" s="375" t="s">
        <v>442</v>
      </c>
      <c r="C2" s="369">
        <v>2</v>
      </c>
      <c r="D2" s="369" t="s">
        <v>492</v>
      </c>
      <c r="E2" s="368" t="s">
        <v>490</v>
      </c>
      <c r="F2" s="370" t="s">
        <v>443</v>
      </c>
      <c r="G2" s="370" t="s">
        <v>447</v>
      </c>
      <c r="J2" s="279" t="str">
        <f>VLOOKUP(B2,[1]Sheet!$E$2:$J$300,2,0)</f>
        <v>SERVICIO DE REHABILITACIÓN CAMPAMENTO LA FORTUNA</v>
      </c>
    </row>
    <row r="3" spans="1:10" s="279" customFormat="1" x14ac:dyDescent="0.15">
      <c r="A3" s="367">
        <v>42736</v>
      </c>
      <c r="B3" s="375" t="s">
        <v>446</v>
      </c>
      <c r="C3" s="369">
        <v>3</v>
      </c>
      <c r="D3" s="369" t="s">
        <v>492</v>
      </c>
      <c r="E3" s="368" t="s">
        <v>490</v>
      </c>
      <c r="F3" s="370" t="s">
        <v>443</v>
      </c>
      <c r="G3" s="370" t="s">
        <v>447</v>
      </c>
      <c r="J3" s="279" t="str">
        <f>VLOOKUP(B3,[1]Sheet!$E$2:$J$300,2,0)</f>
        <v>SERVICIO DE ASESORIA JURIDICA</v>
      </c>
    </row>
    <row r="4" spans="1:10" s="279" customFormat="1" x14ac:dyDescent="0.15">
      <c r="A4" s="367">
        <v>42736</v>
      </c>
      <c r="B4" s="375" t="s">
        <v>475</v>
      </c>
      <c r="C4" s="369">
        <v>1</v>
      </c>
      <c r="D4" s="369" t="s">
        <v>492</v>
      </c>
      <c r="E4" s="368" t="s">
        <v>490</v>
      </c>
      <c r="F4" s="370" t="s">
        <v>443</v>
      </c>
      <c r="G4" s="370" t="s">
        <v>447</v>
      </c>
      <c r="J4" s="279" t="str">
        <f>VLOOKUP(B4,[1]Sheet!$E$2:$J$300,2,0)</f>
        <v>SERVICIO POR SALA DE PROCEDIMIENOS Y AMBULANCIA 4X4</v>
      </c>
    </row>
    <row r="5" spans="1:10" s="279" customFormat="1" x14ac:dyDescent="0.15">
      <c r="A5" s="367">
        <v>42736</v>
      </c>
      <c r="B5" s="375" t="s">
        <v>476</v>
      </c>
      <c r="C5" s="369">
        <v>1</v>
      </c>
      <c r="D5" s="369" t="s">
        <v>492</v>
      </c>
      <c r="E5" s="368" t="s">
        <v>490</v>
      </c>
      <c r="F5" s="370" t="s">
        <v>443</v>
      </c>
      <c r="G5" s="370" t="s">
        <v>447</v>
      </c>
      <c r="J5" s="279" t="str">
        <f>VLOOKUP(B5,[1]Sheet!$E$2:$J$300,2,0)</f>
        <v>ESTUDIO PARA DESARROLLO PRODUCTIVO PROV HUASCO</v>
      </c>
    </row>
    <row r="6" spans="1:10" s="279" customFormat="1" x14ac:dyDescent="0.15">
      <c r="A6" s="367">
        <v>42736</v>
      </c>
      <c r="B6" s="375" t="s">
        <v>449</v>
      </c>
      <c r="C6" s="369">
        <v>2</v>
      </c>
      <c r="D6" s="369" t="s">
        <v>492</v>
      </c>
      <c r="E6" s="368" t="s">
        <v>490</v>
      </c>
      <c r="F6" s="370" t="s">
        <v>443</v>
      </c>
      <c r="G6" s="370" t="s">
        <v>447</v>
      </c>
      <c r="J6" s="279" t="str">
        <f>VLOOKUP(B6,[1]Sheet!$E$2:$J$300,2,0)</f>
        <v>DISEÑO GEOTECNICO DE OPEN PIT, VERTEDERO E HIDROGEOLOGICO</v>
      </c>
    </row>
    <row r="7" spans="1:10" s="279" customFormat="1" x14ac:dyDescent="0.15">
      <c r="A7" s="367">
        <v>42736</v>
      </c>
      <c r="B7" s="375" t="s">
        <v>451</v>
      </c>
      <c r="C7" s="369">
        <v>4</v>
      </c>
      <c r="D7" s="369" t="s">
        <v>492</v>
      </c>
      <c r="E7" s="368" t="s">
        <v>490</v>
      </c>
      <c r="F7" s="370" t="s">
        <v>443</v>
      </c>
      <c r="G7" s="370" t="s">
        <v>447</v>
      </c>
      <c r="J7" s="279" t="str">
        <f>VLOOKUP(B7,[1]Sheet!$E$2:$J$300,2,0)</f>
        <v>SERVICIO CAMPAMENTO EL PINGO</v>
      </c>
    </row>
    <row r="8" spans="1:10" s="279" customFormat="1" x14ac:dyDescent="0.15">
      <c r="A8" s="367">
        <v>42736</v>
      </c>
      <c r="B8" s="375" t="s">
        <v>454</v>
      </c>
      <c r="C8" s="369">
        <v>5</v>
      </c>
      <c r="D8" s="369" t="s">
        <v>492</v>
      </c>
      <c r="E8" s="368" t="s">
        <v>490</v>
      </c>
      <c r="F8" s="370" t="s">
        <v>443</v>
      </c>
      <c r="G8" s="370" t="s">
        <v>447</v>
      </c>
      <c r="J8" s="279" t="str">
        <f>VLOOKUP(B8,[1]Sheet!$E$2:$J$300,2,0)</f>
        <v>ASESORES DE SEGURIDAD</v>
      </c>
    </row>
    <row r="9" spans="1:10" s="279" customFormat="1" x14ac:dyDescent="0.15">
      <c r="A9" s="367">
        <v>42736</v>
      </c>
      <c r="B9" s="375" t="s">
        <v>455</v>
      </c>
      <c r="C9" s="369">
        <v>3</v>
      </c>
      <c r="D9" s="369" t="s">
        <v>492</v>
      </c>
      <c r="E9" s="368" t="s">
        <v>490</v>
      </c>
      <c r="F9" s="370" t="s">
        <v>443</v>
      </c>
      <c r="G9" s="370" t="s">
        <v>447</v>
      </c>
      <c r="J9" s="279" t="str">
        <f>VLOOKUP(B9,[1]Sheet!$E$2:$J$300,2,0)</f>
        <v>SERVICIO ALIMENTACION CAMPANA SONDAJE</v>
      </c>
    </row>
    <row r="10" spans="1:10" s="279" customFormat="1" x14ac:dyDescent="0.15">
      <c r="A10" s="367">
        <v>42736</v>
      </c>
      <c r="B10" s="375" t="s">
        <v>456</v>
      </c>
      <c r="C10" s="369">
        <v>1</v>
      </c>
      <c r="D10" s="369" t="s">
        <v>492</v>
      </c>
      <c r="E10" s="368" t="s">
        <v>490</v>
      </c>
      <c r="F10" s="370" t="s">
        <v>443</v>
      </c>
      <c r="G10" s="370" t="s">
        <v>447</v>
      </c>
      <c r="J10" s="279" t="str">
        <f>VLOOKUP(B10,[1]Sheet!$E$2:$J$300,2,0)</f>
        <v>SERVICIO DE CONSULTORIA EN TEMAS COMUNITARIOS</v>
      </c>
    </row>
    <row r="11" spans="1:10" s="279" customFormat="1" x14ac:dyDescent="0.15">
      <c r="A11" s="367">
        <v>42736</v>
      </c>
      <c r="B11" s="375" t="s">
        <v>458</v>
      </c>
      <c r="C11" s="369">
        <v>1</v>
      </c>
      <c r="D11" s="369" t="s">
        <v>492</v>
      </c>
      <c r="E11" s="368" t="s">
        <v>490</v>
      </c>
      <c r="F11" s="370" t="s">
        <v>443</v>
      </c>
      <c r="G11" s="370" t="s">
        <v>447</v>
      </c>
      <c r="J11" s="279" t="str">
        <f>VLOOKUP(B11,[1]Sheet!$E$2:$J$300,2,0)</f>
        <v>PREVENCION Y CONTROL INTEGRADO DE PLAGAS</v>
      </c>
    </row>
    <row r="12" spans="1:10" s="279" customFormat="1" x14ac:dyDescent="0.15">
      <c r="A12" s="367">
        <v>42736</v>
      </c>
      <c r="B12" s="375" t="s">
        <v>474</v>
      </c>
      <c r="C12" s="369">
        <v>1</v>
      </c>
      <c r="D12" s="369" t="s">
        <v>492</v>
      </c>
      <c r="E12" s="368" t="s">
        <v>490</v>
      </c>
      <c r="F12" s="370" t="s">
        <v>443</v>
      </c>
      <c r="G12" s="370" t="s">
        <v>447</v>
      </c>
      <c r="J12" s="279" t="str">
        <f>VLOOKUP(B12,[1]Sheet!$E$2:$J$300,2,0)</f>
        <v>MAPEO SUPERFICIAL DISTRITO EL MORRO</v>
      </c>
    </row>
    <row r="13" spans="1:10" s="279" customFormat="1" x14ac:dyDescent="0.15">
      <c r="A13" s="367">
        <v>42736</v>
      </c>
      <c r="B13" s="375" t="s">
        <v>456</v>
      </c>
      <c r="C13" s="369">
        <v>30</v>
      </c>
      <c r="D13" s="369" t="s">
        <v>492</v>
      </c>
      <c r="E13" s="368" t="s">
        <v>490</v>
      </c>
      <c r="F13" s="370" t="s">
        <v>443</v>
      </c>
      <c r="G13" s="370" t="s">
        <v>447</v>
      </c>
      <c r="J13" s="279" t="str">
        <f>VLOOKUP(B13,[1]Sheet!$E$2:$J$300,2,0)</f>
        <v>SERVICIO DE CONSULTORIA EN TEMAS COMUNITARIOS</v>
      </c>
    </row>
    <row r="14" spans="1:10" s="279" customFormat="1" x14ac:dyDescent="0.15">
      <c r="A14" s="367">
        <v>42736</v>
      </c>
      <c r="B14" s="375" t="s">
        <v>445</v>
      </c>
      <c r="C14" s="369">
        <v>5</v>
      </c>
      <c r="D14" s="369" t="s">
        <v>492</v>
      </c>
      <c r="E14" s="368" t="s">
        <v>490</v>
      </c>
      <c r="F14" s="370" t="s">
        <v>443</v>
      </c>
      <c r="G14" s="370" t="s">
        <v>477</v>
      </c>
      <c r="J14" s="279" t="str">
        <f>VLOOKUP(B14,[1]Sheet!$E$2:$J$300,2,0)</f>
        <v>ESTUDIO HIDROLOGICO PARA DISEÑO INFRAESTRUCTURA PROY NU</v>
      </c>
    </row>
    <row r="15" spans="1:10" s="279" customFormat="1" x14ac:dyDescent="0.15">
      <c r="A15" s="367">
        <v>42736</v>
      </c>
      <c r="B15" s="375" t="s">
        <v>445</v>
      </c>
      <c r="C15" s="369">
        <v>1</v>
      </c>
      <c r="D15" s="369" t="s">
        <v>492</v>
      </c>
      <c r="E15" s="368" t="s">
        <v>490</v>
      </c>
      <c r="F15" s="370" t="s">
        <v>444</v>
      </c>
      <c r="G15" s="370" t="s">
        <v>477</v>
      </c>
      <c r="J15" s="279" t="str">
        <f>VLOOKUP(B15,[1]Sheet!$E$2:$J$300,2,0)</f>
        <v>ESTUDIO HIDROLOGICO PARA DISEÑO INFRAESTRUCTURA PROY NU</v>
      </c>
    </row>
    <row r="16" spans="1:10" s="279" customFormat="1" x14ac:dyDescent="0.15">
      <c r="A16" s="367">
        <v>42736</v>
      </c>
      <c r="B16" s="375" t="s">
        <v>446</v>
      </c>
      <c r="C16" s="369">
        <v>4</v>
      </c>
      <c r="D16" s="369" t="s">
        <v>492</v>
      </c>
      <c r="E16" s="368" t="s">
        <v>490</v>
      </c>
      <c r="F16" s="370" t="s">
        <v>443</v>
      </c>
      <c r="G16" s="370" t="s">
        <v>477</v>
      </c>
      <c r="J16" s="279" t="str">
        <f>VLOOKUP(B16,[1]Sheet!$E$2:$J$300,2,0)</f>
        <v>SERVICIO DE ASESORIA JURIDICA</v>
      </c>
    </row>
    <row r="17" spans="1:10" s="279" customFormat="1" x14ac:dyDescent="0.15">
      <c r="A17" s="367">
        <v>42736</v>
      </c>
      <c r="B17" s="375" t="s">
        <v>476</v>
      </c>
      <c r="C17" s="369">
        <v>2</v>
      </c>
      <c r="D17" s="369" t="s">
        <v>492</v>
      </c>
      <c r="E17" s="368" t="s">
        <v>490</v>
      </c>
      <c r="F17" s="370" t="s">
        <v>443</v>
      </c>
      <c r="G17" s="370" t="s">
        <v>477</v>
      </c>
      <c r="J17" s="279" t="str">
        <f>VLOOKUP(B17,[1]Sheet!$E$2:$J$300,2,0)</f>
        <v>ESTUDIO PARA DESARROLLO PRODUCTIVO PROV HUASCO</v>
      </c>
    </row>
    <row r="18" spans="1:10" s="279" customFormat="1" x14ac:dyDescent="0.15">
      <c r="A18" s="367">
        <v>42736</v>
      </c>
      <c r="B18" s="375" t="s">
        <v>449</v>
      </c>
      <c r="C18" s="369">
        <v>8</v>
      </c>
      <c r="D18" s="369" t="s">
        <v>492</v>
      </c>
      <c r="E18" s="368" t="s">
        <v>490</v>
      </c>
      <c r="F18" s="370" t="s">
        <v>443</v>
      </c>
      <c r="G18" s="370" t="s">
        <v>477</v>
      </c>
      <c r="J18" s="279" t="str">
        <f>VLOOKUP(B18,[1]Sheet!$E$2:$J$300,2,0)</f>
        <v>DISEÑO GEOTECNICO DE OPEN PIT, VERTEDERO E HIDROGEOLOGICO</v>
      </c>
    </row>
    <row r="19" spans="1:10" x14ac:dyDescent="0.15">
      <c r="A19" s="367">
        <v>42767</v>
      </c>
      <c r="B19" s="375" t="s">
        <v>442</v>
      </c>
      <c r="C19" s="369">
        <v>2</v>
      </c>
      <c r="D19" s="369" t="s">
        <v>492</v>
      </c>
      <c r="E19" s="368" t="s">
        <v>490</v>
      </c>
      <c r="F19" s="370" t="s">
        <v>443</v>
      </c>
      <c r="G19" s="370" t="s">
        <v>447</v>
      </c>
      <c r="J19" s="279" t="str">
        <f>VLOOKUP(B19,[1]Sheet!$E$2:$J$300,2,0)</f>
        <v>SERVICIO DE REHABILITACIÓN CAMPAMENTO LA FORTUNA</v>
      </c>
    </row>
    <row r="20" spans="1:10" x14ac:dyDescent="0.15">
      <c r="A20" s="367">
        <v>42767</v>
      </c>
      <c r="B20" s="375" t="s">
        <v>442</v>
      </c>
      <c r="C20" s="369">
        <v>9</v>
      </c>
      <c r="D20" s="369" t="s">
        <v>492</v>
      </c>
      <c r="E20" s="368" t="s">
        <v>490</v>
      </c>
      <c r="F20" s="370" t="s">
        <v>444</v>
      </c>
      <c r="G20" s="370" t="s">
        <v>447</v>
      </c>
      <c r="J20" s="279" t="str">
        <f>VLOOKUP(B20,[1]Sheet!$E$2:$J$300,2,0)</f>
        <v>SERVICIO DE REHABILITACIÓN CAMPAMENTO LA FORTUNA</v>
      </c>
    </row>
    <row r="21" spans="1:10" x14ac:dyDescent="0.15">
      <c r="A21" s="367">
        <v>42767</v>
      </c>
      <c r="B21" s="375" t="s">
        <v>445</v>
      </c>
      <c r="C21" s="369">
        <v>1</v>
      </c>
      <c r="D21" s="369" t="s">
        <v>492</v>
      </c>
      <c r="E21" s="368" t="s">
        <v>490</v>
      </c>
      <c r="F21" s="370" t="s">
        <v>443</v>
      </c>
      <c r="G21" s="370" t="s">
        <v>447</v>
      </c>
      <c r="J21" s="279" t="str">
        <f>VLOOKUP(B21,[1]Sheet!$E$2:$J$300,2,0)</f>
        <v>ESTUDIO HIDROLOGICO PARA DISEÑO INFRAESTRUCTURA PROY NU</v>
      </c>
    </row>
    <row r="22" spans="1:10" x14ac:dyDescent="0.15">
      <c r="A22" s="367">
        <v>42767</v>
      </c>
      <c r="B22" s="375" t="s">
        <v>446</v>
      </c>
      <c r="C22" s="369">
        <v>2</v>
      </c>
      <c r="D22" s="369" t="s">
        <v>492</v>
      </c>
      <c r="E22" s="368" t="s">
        <v>490</v>
      </c>
      <c r="F22" s="370" t="s">
        <v>443</v>
      </c>
      <c r="G22" s="370" t="s">
        <v>447</v>
      </c>
      <c r="J22" s="279" t="str">
        <f>VLOOKUP(B22,[1]Sheet!$E$2:$J$300,2,0)</f>
        <v>SERVICIO DE ASESORIA JURIDICA</v>
      </c>
    </row>
    <row r="23" spans="1:10" x14ac:dyDescent="0.15">
      <c r="A23" s="367">
        <v>42767</v>
      </c>
      <c r="B23" s="375" t="s">
        <v>448</v>
      </c>
      <c r="C23" s="369">
        <v>36</v>
      </c>
      <c r="D23" s="369" t="s">
        <v>492</v>
      </c>
      <c r="E23" s="368" t="s">
        <v>490</v>
      </c>
      <c r="F23" s="370" t="s">
        <v>443</v>
      </c>
      <c r="G23" s="370" t="s">
        <v>447</v>
      </c>
      <c r="J23" s="279" t="str">
        <f>VLOOKUP(B23,[1]Sheet!$E$2:$J$300,2,0)</f>
        <v>SERVICIO DE ESTUDIO DE IMPACTO AMBIENTAL (EIA)</v>
      </c>
    </row>
    <row r="24" spans="1:10" x14ac:dyDescent="0.15">
      <c r="A24" s="367">
        <v>42767</v>
      </c>
      <c r="B24" s="375" t="s">
        <v>476</v>
      </c>
      <c r="C24" s="369">
        <v>1</v>
      </c>
      <c r="D24" s="369" t="s">
        <v>492</v>
      </c>
      <c r="E24" s="368" t="s">
        <v>490</v>
      </c>
      <c r="F24" s="370" t="s">
        <v>443</v>
      </c>
      <c r="G24" s="370" t="s">
        <v>447</v>
      </c>
      <c r="J24" s="279" t="str">
        <f>VLOOKUP(B24,[1]Sheet!$E$2:$J$300,2,0)</f>
        <v>ESTUDIO PARA DESARROLLO PRODUCTIVO PROV HUASCO</v>
      </c>
    </row>
    <row r="25" spans="1:10" x14ac:dyDescent="0.15">
      <c r="A25" s="367">
        <v>42767</v>
      </c>
      <c r="B25" s="375" t="s">
        <v>449</v>
      </c>
      <c r="C25" s="369">
        <v>1</v>
      </c>
      <c r="D25" s="369" t="s">
        <v>492</v>
      </c>
      <c r="E25" s="368" t="s">
        <v>490</v>
      </c>
      <c r="F25" s="370" t="s">
        <v>443</v>
      </c>
      <c r="G25" s="370" t="s">
        <v>447</v>
      </c>
      <c r="J25" s="279" t="str">
        <f>VLOOKUP(B25,[1]Sheet!$E$2:$J$300,2,0)</f>
        <v>DISEÑO GEOTECNICO DE OPEN PIT, VERTEDERO E HIDROGEOLOGICO</v>
      </c>
    </row>
    <row r="26" spans="1:10" x14ac:dyDescent="0.15">
      <c r="A26" s="367">
        <v>42767</v>
      </c>
      <c r="B26" s="375" t="s">
        <v>454</v>
      </c>
      <c r="C26" s="369">
        <v>7</v>
      </c>
      <c r="D26" s="369" t="s">
        <v>492</v>
      </c>
      <c r="E26" s="368" t="s">
        <v>490</v>
      </c>
      <c r="F26" s="370" t="s">
        <v>443</v>
      </c>
      <c r="G26" s="370" t="s">
        <v>447</v>
      </c>
      <c r="J26" s="279" t="str">
        <f>VLOOKUP(B26,[1]Sheet!$E$2:$J$300,2,0)</f>
        <v>ASESORES DE SEGURIDAD</v>
      </c>
    </row>
    <row r="27" spans="1:10" x14ac:dyDescent="0.15">
      <c r="A27" s="367">
        <v>42767</v>
      </c>
      <c r="B27" s="375" t="s">
        <v>474</v>
      </c>
      <c r="C27" s="369">
        <v>1</v>
      </c>
      <c r="D27" s="369" t="s">
        <v>492</v>
      </c>
      <c r="E27" s="368" t="s">
        <v>490</v>
      </c>
      <c r="F27" s="370" t="s">
        <v>443</v>
      </c>
      <c r="G27" s="370" t="s">
        <v>447</v>
      </c>
      <c r="J27" s="279" t="str">
        <f>VLOOKUP(B27,[1]Sheet!$E$2:$J$300,2,0)</f>
        <v>MAPEO SUPERFICIAL DISTRITO EL MORRO</v>
      </c>
    </row>
    <row r="28" spans="1:10" x14ac:dyDescent="0.15">
      <c r="A28" s="367">
        <v>42767</v>
      </c>
      <c r="B28" s="375" t="s">
        <v>462</v>
      </c>
      <c r="C28" s="369">
        <v>2</v>
      </c>
      <c r="D28" s="369" t="s">
        <v>492</v>
      </c>
      <c r="E28" s="368" t="s">
        <v>490</v>
      </c>
      <c r="F28" s="370" t="s">
        <v>443</v>
      </c>
      <c r="G28" s="370" t="s">
        <v>447</v>
      </c>
      <c r="J28" s="279" t="str">
        <f>VLOOKUP(B28,[1]Sheet!$E$2:$J$300,2,0)</f>
        <v>CONSTRUCCIÓN CAFETERÍA OFICINA VALLENAR</v>
      </c>
    </row>
    <row r="29" spans="1:10" x14ac:dyDescent="0.15">
      <c r="A29" s="367">
        <v>42767</v>
      </c>
      <c r="B29" s="375" t="s">
        <v>466</v>
      </c>
      <c r="C29" s="369">
        <v>7</v>
      </c>
      <c r="D29" s="369" t="s">
        <v>492</v>
      </c>
      <c r="E29" s="368" t="s">
        <v>490</v>
      </c>
      <c r="F29" s="370" t="s">
        <v>443</v>
      </c>
      <c r="G29" s="370" t="s">
        <v>447</v>
      </c>
      <c r="J29" s="279" t="str">
        <f>VLOOKUP(B29,[1]Sheet!$E$2:$J$300,2,0)</f>
        <v>RETIRO DE AGUAS SERVIDAS Y CAMARA DE INSPECCION CAMPAMENTO RELINCHO</v>
      </c>
    </row>
    <row r="30" spans="1:10" x14ac:dyDescent="0.15">
      <c r="A30" s="367">
        <v>42767</v>
      </c>
      <c r="B30" s="375" t="s">
        <v>445</v>
      </c>
      <c r="C30" s="369">
        <v>8</v>
      </c>
      <c r="D30" s="369" t="s">
        <v>492</v>
      </c>
      <c r="E30" s="368" t="s">
        <v>490</v>
      </c>
      <c r="F30" s="370" t="s">
        <v>443</v>
      </c>
      <c r="G30" s="370" t="s">
        <v>477</v>
      </c>
      <c r="J30" s="279" t="str">
        <f>VLOOKUP(B30,[1]Sheet!$E$2:$J$300,2,0)</f>
        <v>ESTUDIO HIDROLOGICO PARA DISEÑO INFRAESTRUCTURA PROY NU</v>
      </c>
    </row>
    <row r="31" spans="1:10" x14ac:dyDescent="0.15">
      <c r="A31" s="367">
        <v>42767</v>
      </c>
      <c r="B31" s="375" t="s">
        <v>445</v>
      </c>
      <c r="C31" s="369">
        <v>2</v>
      </c>
      <c r="D31" s="369" t="s">
        <v>492</v>
      </c>
      <c r="E31" s="368" t="s">
        <v>490</v>
      </c>
      <c r="F31" s="370" t="s">
        <v>444</v>
      </c>
      <c r="G31" s="370" t="s">
        <v>477</v>
      </c>
      <c r="J31" s="279" t="str">
        <f>VLOOKUP(B31,[1]Sheet!$E$2:$J$300,2,0)</f>
        <v>ESTUDIO HIDROLOGICO PARA DISEÑO INFRAESTRUCTURA PROY NU</v>
      </c>
    </row>
    <row r="32" spans="1:10" x14ac:dyDescent="0.15">
      <c r="A32" s="367">
        <v>42767</v>
      </c>
      <c r="B32" s="375" t="s">
        <v>446</v>
      </c>
      <c r="C32" s="369">
        <v>3</v>
      </c>
      <c r="D32" s="369" t="s">
        <v>492</v>
      </c>
      <c r="E32" s="368" t="s">
        <v>490</v>
      </c>
      <c r="F32" s="370" t="s">
        <v>443</v>
      </c>
      <c r="G32" s="370" t="s">
        <v>477</v>
      </c>
      <c r="J32" s="279" t="str">
        <f>VLOOKUP(B32,[1]Sheet!$E$2:$J$300,2,0)</f>
        <v>SERVICIO DE ASESORIA JURIDICA</v>
      </c>
    </row>
    <row r="33" spans="1:10" x14ac:dyDescent="0.15">
      <c r="A33" s="367">
        <v>42767</v>
      </c>
      <c r="B33" s="375" t="s">
        <v>448</v>
      </c>
      <c r="C33" s="369">
        <v>14</v>
      </c>
      <c r="D33" s="369" t="s">
        <v>492</v>
      </c>
      <c r="E33" s="368" t="s">
        <v>490</v>
      </c>
      <c r="F33" s="370" t="s">
        <v>443</v>
      </c>
      <c r="G33" s="370" t="s">
        <v>477</v>
      </c>
      <c r="J33" s="279" t="str">
        <f>VLOOKUP(B33,[1]Sheet!$E$2:$J$300,2,0)</f>
        <v>SERVICIO DE ESTUDIO DE IMPACTO AMBIENTAL (EIA)</v>
      </c>
    </row>
    <row r="34" spans="1:10" x14ac:dyDescent="0.15">
      <c r="A34" s="367">
        <v>42767</v>
      </c>
      <c r="B34" s="375" t="s">
        <v>476</v>
      </c>
      <c r="C34" s="369">
        <v>2</v>
      </c>
      <c r="D34" s="369" t="s">
        <v>492</v>
      </c>
      <c r="E34" s="368" t="s">
        <v>490</v>
      </c>
      <c r="F34" s="370" t="s">
        <v>443</v>
      </c>
      <c r="G34" s="370" t="s">
        <v>477</v>
      </c>
      <c r="J34" s="279" t="str">
        <f>VLOOKUP(B34,[1]Sheet!$E$2:$J$300,2,0)</f>
        <v>ESTUDIO PARA DESARROLLO PRODUCTIVO PROV HUASCO</v>
      </c>
    </row>
    <row r="35" spans="1:10" x14ac:dyDescent="0.15">
      <c r="A35" s="367">
        <v>42767</v>
      </c>
      <c r="B35" s="375" t="s">
        <v>449</v>
      </c>
      <c r="C35" s="369">
        <v>12</v>
      </c>
      <c r="D35" s="369" t="s">
        <v>492</v>
      </c>
      <c r="E35" s="368" t="s">
        <v>490</v>
      </c>
      <c r="F35" s="370" t="s">
        <v>443</v>
      </c>
      <c r="G35" s="370" t="s">
        <v>477</v>
      </c>
      <c r="J35" s="279" t="str">
        <f>VLOOKUP(B35,[1]Sheet!$E$2:$J$300,2,0)</f>
        <v>DISEÑO GEOTECNICO DE OPEN PIT, VERTEDERO E HIDROGEOLOGICO</v>
      </c>
    </row>
    <row r="36" spans="1:10" x14ac:dyDescent="0.15">
      <c r="A36" s="367">
        <v>42767</v>
      </c>
      <c r="B36" s="375" t="s">
        <v>487</v>
      </c>
      <c r="C36" s="369">
        <v>53</v>
      </c>
      <c r="D36" s="369" t="s">
        <v>492</v>
      </c>
      <c r="E36" s="368" t="s">
        <v>490</v>
      </c>
      <c r="F36" s="370" t="s">
        <v>443</v>
      </c>
      <c r="G36" s="370" t="s">
        <v>477</v>
      </c>
      <c r="J36" s="279" t="str">
        <f>VLOOKUP(B36,[1]Sheet!$E$2:$J$300,2,0)</f>
        <v>NUEVAUNIÓN PFS AND EIA SUPPORT OFF-SHORE SERVICES PROVIDER</v>
      </c>
    </row>
    <row r="37" spans="1:10" x14ac:dyDescent="0.15">
      <c r="A37" s="367">
        <v>42767</v>
      </c>
      <c r="B37" s="375" t="s">
        <v>486</v>
      </c>
      <c r="C37" s="369">
        <v>15</v>
      </c>
      <c r="D37" s="369" t="s">
        <v>492</v>
      </c>
      <c r="E37" s="368" t="s">
        <v>490</v>
      </c>
      <c r="F37" s="370" t="s">
        <v>443</v>
      </c>
      <c r="G37" s="370" t="s">
        <v>477</v>
      </c>
      <c r="J37" s="279" t="str">
        <f>VLOOKUP(B37,[1]Sheet!$E$2:$J$300,2,0)</f>
        <v>NUEVAUNIÓN PFS AND EIA SUPPORT ON-SHORE SERVICES PROVIDER</v>
      </c>
    </row>
    <row r="38" spans="1:10" x14ac:dyDescent="0.15">
      <c r="A38" s="367">
        <v>42767</v>
      </c>
      <c r="B38" s="375" t="s">
        <v>466</v>
      </c>
      <c r="C38" s="369">
        <v>1</v>
      </c>
      <c r="D38" s="369" t="s">
        <v>492</v>
      </c>
      <c r="E38" s="368" t="s">
        <v>490</v>
      </c>
      <c r="F38" s="370" t="s">
        <v>443</v>
      </c>
      <c r="G38" s="370" t="s">
        <v>477</v>
      </c>
      <c r="J38" s="279" t="str">
        <f>VLOOKUP(B38,[1]Sheet!$E$2:$J$300,2,0)</f>
        <v>RETIRO DE AGUAS SERVIDAS Y CAMARA DE INSPECCION CAMPAMENTO RELINCHO</v>
      </c>
    </row>
    <row r="39" spans="1:10" x14ac:dyDescent="0.15">
      <c r="A39" s="367">
        <v>42795</v>
      </c>
      <c r="B39" s="376" t="s">
        <v>442</v>
      </c>
      <c r="C39" s="369">
        <v>2</v>
      </c>
      <c r="D39" s="369" t="s">
        <v>492</v>
      </c>
      <c r="E39" s="368" t="s">
        <v>490</v>
      </c>
      <c r="F39" s="370" t="s">
        <v>443</v>
      </c>
      <c r="G39" s="370" t="s">
        <v>447</v>
      </c>
      <c r="J39" s="279" t="str">
        <f>VLOOKUP(B39,[1]Sheet!$E$2:$J$300,2,0)</f>
        <v>SERVICIO DE REHABILITACIÓN CAMPAMENTO LA FORTUNA</v>
      </c>
    </row>
    <row r="40" spans="1:10" x14ac:dyDescent="0.15">
      <c r="A40" s="373">
        <v>42795</v>
      </c>
      <c r="B40" s="376" t="s">
        <v>442</v>
      </c>
      <c r="C40" s="369">
        <v>8</v>
      </c>
      <c r="D40" s="369" t="s">
        <v>492</v>
      </c>
      <c r="E40" s="368" t="s">
        <v>490</v>
      </c>
      <c r="F40" s="370" t="s">
        <v>444</v>
      </c>
      <c r="G40" s="370" t="s">
        <v>447</v>
      </c>
      <c r="J40" s="279" t="str">
        <f>VLOOKUP(B40,[1]Sheet!$E$2:$J$300,2,0)</f>
        <v>SERVICIO DE REHABILITACIÓN CAMPAMENTO LA FORTUNA</v>
      </c>
    </row>
    <row r="41" spans="1:10" x14ac:dyDescent="0.15">
      <c r="A41" s="373">
        <v>42795</v>
      </c>
      <c r="B41" s="376" t="s">
        <v>445</v>
      </c>
      <c r="C41" s="369">
        <v>1</v>
      </c>
      <c r="D41" s="369" t="s">
        <v>492</v>
      </c>
      <c r="E41" s="368" t="s">
        <v>490</v>
      </c>
      <c r="F41" s="370" t="s">
        <v>443</v>
      </c>
      <c r="G41" s="370" t="s">
        <v>447</v>
      </c>
      <c r="J41" s="279" t="str">
        <f>VLOOKUP(B41,[1]Sheet!$E$2:$J$300,2,0)</f>
        <v>ESTUDIO HIDROLOGICO PARA DISEÑO INFRAESTRUCTURA PROY NU</v>
      </c>
    </row>
    <row r="42" spans="1:10" x14ac:dyDescent="0.15">
      <c r="A42" s="373">
        <v>42795</v>
      </c>
      <c r="B42" s="376" t="s">
        <v>446</v>
      </c>
      <c r="C42" s="369">
        <v>1</v>
      </c>
      <c r="D42" s="369" t="s">
        <v>492</v>
      </c>
      <c r="E42" s="368" t="s">
        <v>490</v>
      </c>
      <c r="F42" s="370" t="s">
        <v>443</v>
      </c>
      <c r="G42" s="370" t="s">
        <v>447</v>
      </c>
      <c r="J42" s="279" t="str">
        <f>VLOOKUP(B42,[1]Sheet!$E$2:$J$300,2,0)</f>
        <v>SERVICIO DE ASESORIA JURIDICA</v>
      </c>
    </row>
    <row r="43" spans="1:10" x14ac:dyDescent="0.15">
      <c r="A43" s="373">
        <v>42795</v>
      </c>
      <c r="B43" s="376" t="s">
        <v>448</v>
      </c>
      <c r="C43" s="369">
        <v>20</v>
      </c>
      <c r="D43" s="369" t="s">
        <v>492</v>
      </c>
      <c r="E43" s="368" t="s">
        <v>490</v>
      </c>
      <c r="F43" s="370" t="s">
        <v>443</v>
      </c>
      <c r="G43" s="370" t="s">
        <v>447</v>
      </c>
      <c r="J43" s="279" t="str">
        <f>VLOOKUP(B43,[1]Sheet!$E$2:$J$300,2,0)</f>
        <v>SERVICIO DE ESTUDIO DE IMPACTO AMBIENTAL (EIA)</v>
      </c>
    </row>
    <row r="44" spans="1:10" x14ac:dyDescent="0.15">
      <c r="A44" s="373">
        <v>42795</v>
      </c>
      <c r="B44" s="376" t="s">
        <v>475</v>
      </c>
      <c r="C44" s="369">
        <v>2</v>
      </c>
      <c r="D44" s="369" t="s">
        <v>492</v>
      </c>
      <c r="E44" s="368" t="s">
        <v>490</v>
      </c>
      <c r="F44" s="370" t="s">
        <v>443</v>
      </c>
      <c r="G44" s="370" t="s">
        <v>447</v>
      </c>
      <c r="J44" s="279" t="str">
        <f>VLOOKUP(B44,[1]Sheet!$E$2:$J$300,2,0)</f>
        <v>SERVICIO POR SALA DE PROCEDIMIENOS Y AMBULANCIA 4X4</v>
      </c>
    </row>
    <row r="45" spans="1:10" x14ac:dyDescent="0.15">
      <c r="A45" s="373">
        <v>42795</v>
      </c>
      <c r="B45" s="376" t="s">
        <v>454</v>
      </c>
      <c r="C45" s="369">
        <v>8</v>
      </c>
      <c r="D45" s="369" t="s">
        <v>492</v>
      </c>
      <c r="E45" s="368" t="s">
        <v>490</v>
      </c>
      <c r="F45" s="370" t="s">
        <v>443</v>
      </c>
      <c r="G45" s="370" t="s">
        <v>447</v>
      </c>
      <c r="J45" s="279" t="str">
        <f>VLOOKUP(B45,[1]Sheet!$E$2:$J$300,2,0)</f>
        <v>ASESORES DE SEGURIDAD</v>
      </c>
    </row>
    <row r="46" spans="1:10" x14ac:dyDescent="0.15">
      <c r="A46" s="373">
        <v>42795</v>
      </c>
      <c r="B46" s="376" t="s">
        <v>455</v>
      </c>
      <c r="C46" s="369">
        <v>2</v>
      </c>
      <c r="D46" s="369" t="s">
        <v>492</v>
      </c>
      <c r="E46" s="368" t="s">
        <v>490</v>
      </c>
      <c r="F46" s="370" t="s">
        <v>443</v>
      </c>
      <c r="G46" s="370" t="s">
        <v>447</v>
      </c>
      <c r="J46" s="279" t="str">
        <f>VLOOKUP(B46,[1]Sheet!$E$2:$J$300,2,0)</f>
        <v>SERVICIO ALIMENTACION CAMPANA SONDAJE</v>
      </c>
    </row>
    <row r="47" spans="1:10" x14ac:dyDescent="0.15">
      <c r="A47" s="373">
        <v>42795</v>
      </c>
      <c r="B47" s="376" t="s">
        <v>455</v>
      </c>
      <c r="C47" s="369">
        <v>12</v>
      </c>
      <c r="D47" s="369" t="s">
        <v>492</v>
      </c>
      <c r="E47" s="368" t="s">
        <v>490</v>
      </c>
      <c r="F47" s="370" t="s">
        <v>444</v>
      </c>
      <c r="G47" s="370" t="s">
        <v>447</v>
      </c>
      <c r="J47" s="279" t="str">
        <f>VLOOKUP(B47,[1]Sheet!$E$2:$J$300,2,0)</f>
        <v>SERVICIO ALIMENTACION CAMPANA SONDAJE</v>
      </c>
    </row>
    <row r="48" spans="1:10" x14ac:dyDescent="0.15">
      <c r="A48" s="373">
        <v>42795</v>
      </c>
      <c r="B48" s="376" t="s">
        <v>474</v>
      </c>
      <c r="C48" s="369">
        <v>1</v>
      </c>
      <c r="D48" s="369" t="s">
        <v>492</v>
      </c>
      <c r="E48" s="368" t="s">
        <v>490</v>
      </c>
      <c r="F48" s="370" t="s">
        <v>443</v>
      </c>
      <c r="G48" s="370" t="s">
        <v>447</v>
      </c>
      <c r="J48" s="279" t="str">
        <f>VLOOKUP(B48,[1]Sheet!$E$2:$J$300,2,0)</f>
        <v>MAPEO SUPERFICIAL DISTRITO EL MORRO</v>
      </c>
    </row>
    <row r="49" spans="1:10" x14ac:dyDescent="0.15">
      <c r="A49" s="373">
        <v>42795</v>
      </c>
      <c r="B49" s="376" t="s">
        <v>466</v>
      </c>
      <c r="C49" s="369">
        <v>7</v>
      </c>
      <c r="D49" s="369" t="s">
        <v>492</v>
      </c>
      <c r="E49" s="368" t="s">
        <v>490</v>
      </c>
      <c r="F49" s="370" t="s">
        <v>443</v>
      </c>
      <c r="G49" s="370" t="s">
        <v>447</v>
      </c>
      <c r="J49" s="279" t="str">
        <f>VLOOKUP(B49,[1]Sheet!$E$2:$J$300,2,0)</f>
        <v>RETIRO DE AGUAS SERVIDAS Y CAMARA DE INSPECCION CAMPAMENTO RELINCHO</v>
      </c>
    </row>
    <row r="50" spans="1:10" x14ac:dyDescent="0.15">
      <c r="A50" s="373">
        <v>42795</v>
      </c>
      <c r="B50" s="376" t="s">
        <v>467</v>
      </c>
      <c r="C50" s="369">
        <v>20</v>
      </c>
      <c r="D50" s="369" t="s">
        <v>492</v>
      </c>
      <c r="E50" s="368" t="s">
        <v>490</v>
      </c>
      <c r="F50" s="370" t="s">
        <v>443</v>
      </c>
      <c r="G50" s="370" t="s">
        <v>447</v>
      </c>
      <c r="J50" s="279" t="str">
        <f>VLOOKUP(B50,[1]Sheet!$E$2:$J$300,2,0)</f>
        <v>SONDAJE LA FORTUNA 2017</v>
      </c>
    </row>
    <row r="51" spans="1:10" x14ac:dyDescent="0.15">
      <c r="A51" s="373">
        <v>42795</v>
      </c>
      <c r="B51" s="376" t="s">
        <v>445</v>
      </c>
      <c r="C51" s="369">
        <v>7</v>
      </c>
      <c r="D51" s="369" t="s">
        <v>492</v>
      </c>
      <c r="E51" s="368" t="s">
        <v>490</v>
      </c>
      <c r="F51" s="370" t="s">
        <v>443</v>
      </c>
      <c r="G51" s="370" t="s">
        <v>477</v>
      </c>
      <c r="J51" s="279" t="str">
        <f>VLOOKUP(B51,[1]Sheet!$E$2:$J$300,2,0)</f>
        <v>ESTUDIO HIDROLOGICO PARA DISEÑO INFRAESTRUCTURA PROY NU</v>
      </c>
    </row>
    <row r="52" spans="1:10" x14ac:dyDescent="0.15">
      <c r="A52" s="373">
        <v>42795</v>
      </c>
      <c r="B52" s="376" t="s">
        <v>445</v>
      </c>
      <c r="C52" s="369">
        <v>2</v>
      </c>
      <c r="D52" s="369" t="s">
        <v>492</v>
      </c>
      <c r="E52" s="368" t="s">
        <v>490</v>
      </c>
      <c r="F52" s="370" t="s">
        <v>444</v>
      </c>
      <c r="G52" s="370" t="s">
        <v>477</v>
      </c>
      <c r="J52" s="279" t="str">
        <f>VLOOKUP(B52,[1]Sheet!$E$2:$J$300,2,0)</f>
        <v>ESTUDIO HIDROLOGICO PARA DISEÑO INFRAESTRUCTURA PROY NU</v>
      </c>
    </row>
    <row r="53" spans="1:10" x14ac:dyDescent="0.15">
      <c r="A53" s="373">
        <v>42795</v>
      </c>
      <c r="B53" s="376" t="s">
        <v>446</v>
      </c>
      <c r="C53" s="369">
        <v>3</v>
      </c>
      <c r="D53" s="369" t="s">
        <v>492</v>
      </c>
      <c r="E53" s="368" t="s">
        <v>490</v>
      </c>
      <c r="F53" s="370" t="s">
        <v>443</v>
      </c>
      <c r="G53" s="370" t="s">
        <v>477</v>
      </c>
      <c r="J53" s="279" t="str">
        <f>VLOOKUP(B53,[1]Sheet!$E$2:$J$300,2,0)</f>
        <v>SERVICIO DE ASESORIA JURIDICA</v>
      </c>
    </row>
    <row r="54" spans="1:10" x14ac:dyDescent="0.15">
      <c r="A54" s="373">
        <v>42795</v>
      </c>
      <c r="B54" s="376" t="s">
        <v>448</v>
      </c>
      <c r="C54" s="369">
        <v>10</v>
      </c>
      <c r="D54" s="369" t="s">
        <v>492</v>
      </c>
      <c r="E54" s="368" t="s">
        <v>490</v>
      </c>
      <c r="F54" s="370" t="s">
        <v>443</v>
      </c>
      <c r="G54" s="370" t="s">
        <v>477</v>
      </c>
      <c r="J54" s="279" t="str">
        <f>VLOOKUP(B54,[1]Sheet!$E$2:$J$300,2,0)</f>
        <v>SERVICIO DE ESTUDIO DE IMPACTO AMBIENTAL (EIA)</v>
      </c>
    </row>
    <row r="55" spans="1:10" x14ac:dyDescent="0.15">
      <c r="A55" s="373">
        <v>42795</v>
      </c>
      <c r="B55" s="376" t="s">
        <v>476</v>
      </c>
      <c r="C55" s="369">
        <v>4</v>
      </c>
      <c r="D55" s="369" t="s">
        <v>492</v>
      </c>
      <c r="E55" s="368" t="s">
        <v>490</v>
      </c>
      <c r="F55" s="370" t="s">
        <v>443</v>
      </c>
      <c r="G55" s="370" t="s">
        <v>477</v>
      </c>
      <c r="J55" s="279" t="str">
        <f>VLOOKUP(B55,[1]Sheet!$E$2:$J$300,2,0)</f>
        <v>ESTUDIO PARA DESARROLLO PRODUCTIVO PROV HUASCO</v>
      </c>
    </row>
    <row r="56" spans="1:10" x14ac:dyDescent="0.15">
      <c r="A56" s="373">
        <v>42795</v>
      </c>
      <c r="B56" s="376" t="s">
        <v>449</v>
      </c>
      <c r="C56" s="369">
        <v>16</v>
      </c>
      <c r="D56" s="369" t="s">
        <v>492</v>
      </c>
      <c r="E56" s="368" t="s">
        <v>490</v>
      </c>
      <c r="F56" s="370" t="s">
        <v>443</v>
      </c>
      <c r="G56" s="370" t="s">
        <v>477</v>
      </c>
      <c r="J56" s="279" t="str">
        <f>VLOOKUP(B56,[1]Sheet!$E$2:$J$300,2,0)</f>
        <v>DISEÑO GEOTECNICO DE OPEN PIT, VERTEDERO E HIDROGEOLOGICO</v>
      </c>
    </row>
    <row r="57" spans="1:10" x14ac:dyDescent="0.15">
      <c r="A57" s="373">
        <v>42795</v>
      </c>
      <c r="B57" s="376" t="s">
        <v>486</v>
      </c>
      <c r="C57" s="369">
        <v>64</v>
      </c>
      <c r="D57" s="369" t="s">
        <v>492</v>
      </c>
      <c r="E57" s="368" t="s">
        <v>490</v>
      </c>
      <c r="F57" s="370" t="s">
        <v>443</v>
      </c>
      <c r="G57" s="370" t="s">
        <v>477</v>
      </c>
      <c r="J57" s="279" t="str">
        <f>VLOOKUP(B57,[1]Sheet!$E$2:$J$300,2,0)</f>
        <v>NUEVAUNIÓN PFS AND EIA SUPPORT ON-SHORE SERVICES PROVIDER</v>
      </c>
    </row>
    <row r="58" spans="1:10" x14ac:dyDescent="0.15">
      <c r="A58" s="373">
        <v>42795</v>
      </c>
      <c r="B58" s="376" t="s">
        <v>486</v>
      </c>
      <c r="C58" s="369">
        <v>24</v>
      </c>
      <c r="D58" s="369" t="s">
        <v>492</v>
      </c>
      <c r="E58" s="368" t="s">
        <v>490</v>
      </c>
      <c r="F58" s="370" t="s">
        <v>444</v>
      </c>
      <c r="G58" s="370" t="s">
        <v>477</v>
      </c>
      <c r="J58" s="279" t="str">
        <f>VLOOKUP(B58,[1]Sheet!$E$2:$J$300,2,0)</f>
        <v>NUEVAUNIÓN PFS AND EIA SUPPORT ON-SHORE SERVICES PROVIDER</v>
      </c>
    </row>
    <row r="59" spans="1:10" x14ac:dyDescent="0.15">
      <c r="A59" s="373">
        <v>42795</v>
      </c>
      <c r="B59" s="376" t="s">
        <v>456</v>
      </c>
      <c r="C59" s="369">
        <v>1</v>
      </c>
      <c r="D59" s="369" t="s">
        <v>492</v>
      </c>
      <c r="E59" s="368" t="s">
        <v>490</v>
      </c>
      <c r="F59" s="370" t="s">
        <v>443</v>
      </c>
      <c r="G59" s="370" t="s">
        <v>477</v>
      </c>
      <c r="J59" s="279" t="str">
        <f>VLOOKUP(B59,[1]Sheet!$E$2:$J$300,2,0)</f>
        <v>SERVICIO DE CONSULTORIA EN TEMAS COMUNITARIOS</v>
      </c>
    </row>
    <row r="60" spans="1:10" x14ac:dyDescent="0.15">
      <c r="A60" s="373">
        <v>42795</v>
      </c>
      <c r="B60" s="376" t="s">
        <v>457</v>
      </c>
      <c r="C60" s="369">
        <v>2</v>
      </c>
      <c r="D60" s="369" t="s">
        <v>492</v>
      </c>
      <c r="E60" s="368" t="s">
        <v>490</v>
      </c>
      <c r="F60" s="370" t="s">
        <v>443</v>
      </c>
      <c r="G60" s="370" t="s">
        <v>477</v>
      </c>
      <c r="J60" s="279" t="str">
        <f>VLOOKUP(B60,[1]Sheet!$E$2:$J$300,2,0)</f>
        <v>PAS BOSQUES Y FORMACION XEROFITICA</v>
      </c>
    </row>
    <row r="61" spans="1:10" x14ac:dyDescent="0.15">
      <c r="A61" s="373">
        <v>42795</v>
      </c>
      <c r="B61" s="376" t="s">
        <v>474</v>
      </c>
      <c r="C61" s="369">
        <v>1</v>
      </c>
      <c r="D61" s="369" t="s">
        <v>492</v>
      </c>
      <c r="E61" s="368" t="s">
        <v>490</v>
      </c>
      <c r="F61" s="370" t="s">
        <v>443</v>
      </c>
      <c r="G61" s="370" t="s">
        <v>477</v>
      </c>
      <c r="J61" s="279" t="str">
        <f>VLOOKUP(B61,[1]Sheet!$E$2:$J$300,2,0)</f>
        <v>MAPEO SUPERFICIAL DISTRITO EL MORRO</v>
      </c>
    </row>
    <row r="62" spans="1:10" x14ac:dyDescent="0.15">
      <c r="A62" s="373">
        <v>42795</v>
      </c>
      <c r="B62" s="376" t="s">
        <v>472</v>
      </c>
      <c r="C62" s="369">
        <v>1</v>
      </c>
      <c r="D62" s="369" t="s">
        <v>492</v>
      </c>
      <c r="E62" s="368" t="s">
        <v>490</v>
      </c>
      <c r="F62" s="370" t="s">
        <v>443</v>
      </c>
      <c r="G62" s="370" t="s">
        <v>477</v>
      </c>
      <c r="J62" s="279" t="str">
        <f>VLOOKUP(B62,[1]Sheet!$E$2:$J$300,2,0)</f>
        <v>SERVICIO CONTROL LABORAL, CONTROL ACCESO Y AUDITORIAS DE CIERRE</v>
      </c>
    </row>
    <row r="63" spans="1:10" x14ac:dyDescent="0.15">
      <c r="A63" s="371">
        <v>42826</v>
      </c>
      <c r="B63" s="376" t="s">
        <v>445</v>
      </c>
      <c r="C63" s="361">
        <v>1</v>
      </c>
      <c r="D63" s="369" t="s">
        <v>492</v>
      </c>
      <c r="E63" s="368" t="s">
        <v>490</v>
      </c>
      <c r="F63" s="370" t="s">
        <v>443</v>
      </c>
      <c r="G63" s="370" t="s">
        <v>447</v>
      </c>
      <c r="J63" s="279" t="str">
        <f>VLOOKUP(B63,[1]Sheet!$E$2:$J$300,2,0)</f>
        <v>ESTUDIO HIDROLOGICO PARA DISEÑO INFRAESTRUCTURA PROY NU</v>
      </c>
    </row>
    <row r="64" spans="1:10" x14ac:dyDescent="0.15">
      <c r="A64" s="371">
        <v>42826</v>
      </c>
      <c r="B64" s="376" t="s">
        <v>446</v>
      </c>
      <c r="C64" s="361">
        <v>1</v>
      </c>
      <c r="D64" s="369" t="s">
        <v>492</v>
      </c>
      <c r="E64" s="368" t="s">
        <v>490</v>
      </c>
      <c r="F64" s="370" t="s">
        <v>443</v>
      </c>
      <c r="G64" s="370" t="s">
        <v>447</v>
      </c>
      <c r="J64" s="279" t="str">
        <f>VLOOKUP(B64,[1]Sheet!$E$2:$J$300,2,0)</f>
        <v>SERVICIO DE ASESORIA JURIDICA</v>
      </c>
    </row>
    <row r="65" spans="1:10" x14ac:dyDescent="0.15">
      <c r="A65" s="371">
        <v>42826</v>
      </c>
      <c r="B65" s="376" t="s">
        <v>448</v>
      </c>
      <c r="C65" s="361">
        <v>7</v>
      </c>
      <c r="D65" s="369" t="s">
        <v>492</v>
      </c>
      <c r="E65" s="368" t="s">
        <v>490</v>
      </c>
      <c r="F65" s="370" t="s">
        <v>443</v>
      </c>
      <c r="G65" s="370" t="s">
        <v>447</v>
      </c>
      <c r="J65" s="279" t="str">
        <f>VLOOKUP(B65,[1]Sheet!$E$2:$J$300,2,0)</f>
        <v>SERVICIO DE ESTUDIO DE IMPACTO AMBIENTAL (EIA)</v>
      </c>
    </row>
    <row r="66" spans="1:10" x14ac:dyDescent="0.15">
      <c r="A66" s="371">
        <v>42826</v>
      </c>
      <c r="B66" s="376" t="s">
        <v>448</v>
      </c>
      <c r="C66" s="361">
        <v>17</v>
      </c>
      <c r="D66" s="369" t="s">
        <v>492</v>
      </c>
      <c r="E66" s="368" t="s">
        <v>490</v>
      </c>
      <c r="F66" s="370" t="s">
        <v>444</v>
      </c>
      <c r="G66" s="370" t="s">
        <v>447</v>
      </c>
      <c r="J66" s="279" t="str">
        <f>VLOOKUP(B66,[1]Sheet!$E$2:$J$300,2,0)</f>
        <v>SERVICIO DE ESTUDIO DE IMPACTO AMBIENTAL (EIA)</v>
      </c>
    </row>
    <row r="67" spans="1:10" x14ac:dyDescent="0.15">
      <c r="A67" s="371">
        <v>42826</v>
      </c>
      <c r="B67" s="376" t="s">
        <v>475</v>
      </c>
      <c r="C67" s="361">
        <v>3</v>
      </c>
      <c r="D67" s="369" t="s">
        <v>492</v>
      </c>
      <c r="E67" s="368" t="s">
        <v>490</v>
      </c>
      <c r="F67" s="370" t="s">
        <v>443</v>
      </c>
      <c r="G67" s="370" t="s">
        <v>447</v>
      </c>
      <c r="J67" s="279" t="str">
        <f>VLOOKUP(B67,[1]Sheet!$E$2:$J$300,2,0)</f>
        <v>SERVICIO POR SALA DE PROCEDIMIENOS Y AMBULANCIA 4X4</v>
      </c>
    </row>
    <row r="68" spans="1:10" x14ac:dyDescent="0.15">
      <c r="A68" s="371">
        <v>42826</v>
      </c>
      <c r="B68" s="376" t="s">
        <v>449</v>
      </c>
      <c r="C68" s="361">
        <v>7</v>
      </c>
      <c r="D68" s="369" t="s">
        <v>492</v>
      </c>
      <c r="E68" s="368" t="s">
        <v>490</v>
      </c>
      <c r="F68" s="370" t="s">
        <v>443</v>
      </c>
      <c r="G68" s="370" t="s">
        <v>447</v>
      </c>
      <c r="J68" s="279" t="str">
        <f>VLOOKUP(B68,[1]Sheet!$E$2:$J$300,2,0)</f>
        <v>DISEÑO GEOTECNICO DE OPEN PIT, VERTEDERO E HIDROGEOLOGICO</v>
      </c>
    </row>
    <row r="69" spans="1:10" x14ac:dyDescent="0.15">
      <c r="A69" s="371">
        <v>42826</v>
      </c>
      <c r="B69" s="376" t="s">
        <v>473</v>
      </c>
      <c r="C69" s="361">
        <v>2</v>
      </c>
      <c r="D69" s="369" t="s">
        <v>492</v>
      </c>
      <c r="E69" s="368" t="s">
        <v>490</v>
      </c>
      <c r="F69" s="370" t="s">
        <v>443</v>
      </c>
      <c r="G69" s="370" t="s">
        <v>447</v>
      </c>
      <c r="J69" s="279" t="str">
        <f>VLOOKUP(B69,[1]Sheet!$E$2:$J$300,2,0)</f>
        <v>SERVICIO ALIMENTACION CAMPANA SONDAJE LA FORTUNA</v>
      </c>
    </row>
    <row r="70" spans="1:10" x14ac:dyDescent="0.15">
      <c r="A70" s="371">
        <v>42826</v>
      </c>
      <c r="B70" s="376" t="s">
        <v>473</v>
      </c>
      <c r="C70" s="361">
        <v>8</v>
      </c>
      <c r="D70" s="369" t="s">
        <v>492</v>
      </c>
      <c r="E70" s="368" t="s">
        <v>490</v>
      </c>
      <c r="F70" s="370" t="s">
        <v>444</v>
      </c>
      <c r="G70" s="370" t="s">
        <v>447</v>
      </c>
      <c r="J70" s="279" t="str">
        <f>VLOOKUP(B70,[1]Sheet!$E$2:$J$300,2,0)</f>
        <v>SERVICIO ALIMENTACION CAMPANA SONDAJE LA FORTUNA</v>
      </c>
    </row>
    <row r="71" spans="1:10" x14ac:dyDescent="0.15">
      <c r="A71" s="371">
        <v>42826</v>
      </c>
      <c r="B71" s="376" t="s">
        <v>474</v>
      </c>
      <c r="C71" s="361">
        <v>1</v>
      </c>
      <c r="D71" s="369" t="s">
        <v>492</v>
      </c>
      <c r="E71" s="368" t="s">
        <v>490</v>
      </c>
      <c r="F71" s="370" t="s">
        <v>443</v>
      </c>
      <c r="G71" s="370" t="s">
        <v>447</v>
      </c>
      <c r="J71" s="279" t="str">
        <f>VLOOKUP(B71,[1]Sheet!$E$2:$J$300,2,0)</f>
        <v>MAPEO SUPERFICIAL DISTRITO EL MORRO</v>
      </c>
    </row>
    <row r="72" spans="1:10" x14ac:dyDescent="0.15">
      <c r="A72" s="371">
        <v>42826</v>
      </c>
      <c r="B72" s="376" t="s">
        <v>467</v>
      </c>
      <c r="C72" s="361">
        <v>73</v>
      </c>
      <c r="D72" s="369" t="s">
        <v>492</v>
      </c>
      <c r="E72" s="368" t="s">
        <v>490</v>
      </c>
      <c r="F72" s="370" t="s">
        <v>443</v>
      </c>
      <c r="G72" s="370" t="s">
        <v>447</v>
      </c>
      <c r="J72" s="279" t="str">
        <f>VLOOKUP(B72,[1]Sheet!$E$2:$J$300,2,0)</f>
        <v>SONDAJE LA FORTUNA 2017</v>
      </c>
    </row>
    <row r="73" spans="1:10" x14ac:dyDescent="0.15">
      <c r="A73" s="371">
        <v>42826</v>
      </c>
      <c r="B73" s="376" t="s">
        <v>468</v>
      </c>
      <c r="C73" s="361">
        <v>1</v>
      </c>
      <c r="D73" s="369" t="s">
        <v>492</v>
      </c>
      <c r="E73" s="368" t="s">
        <v>490</v>
      </c>
      <c r="F73" s="370" t="s">
        <v>443</v>
      </c>
      <c r="G73" s="370" t="s">
        <v>447</v>
      </c>
      <c r="J73" s="279" t="str">
        <f>VLOOKUP(B73,[1]Sheet!$E$2:$J$300,2,0)</f>
        <v>EJECUCIÓN DE CALICATAS PROYECTO NUEVAUNIÓN</v>
      </c>
    </row>
    <row r="74" spans="1:10" x14ac:dyDescent="0.15">
      <c r="A74" s="371">
        <v>42826</v>
      </c>
      <c r="B74" s="376" t="s">
        <v>445</v>
      </c>
      <c r="C74" s="361">
        <v>9</v>
      </c>
      <c r="D74" s="369" t="s">
        <v>492</v>
      </c>
      <c r="E74" s="368" t="s">
        <v>490</v>
      </c>
      <c r="F74" s="370" t="s">
        <v>443</v>
      </c>
      <c r="G74" s="370" t="s">
        <v>477</v>
      </c>
      <c r="J74" s="279" t="str">
        <f>VLOOKUP(B74,[1]Sheet!$E$2:$J$300,2,0)</f>
        <v>ESTUDIO HIDROLOGICO PARA DISEÑO INFRAESTRUCTURA PROY NU</v>
      </c>
    </row>
    <row r="75" spans="1:10" x14ac:dyDescent="0.15">
      <c r="A75" s="371">
        <v>42826</v>
      </c>
      <c r="B75" s="376" t="s">
        <v>445</v>
      </c>
      <c r="C75" s="361">
        <v>2</v>
      </c>
      <c r="D75" s="369" t="s">
        <v>492</v>
      </c>
      <c r="E75" s="368" t="s">
        <v>490</v>
      </c>
      <c r="F75" s="370" t="s">
        <v>444</v>
      </c>
      <c r="G75" s="370" t="s">
        <v>477</v>
      </c>
      <c r="J75" s="279" t="str">
        <f>VLOOKUP(B75,[1]Sheet!$E$2:$J$300,2,0)</f>
        <v>ESTUDIO HIDROLOGICO PARA DISEÑO INFRAESTRUCTURA PROY NU</v>
      </c>
    </row>
    <row r="76" spans="1:10" x14ac:dyDescent="0.15">
      <c r="A76" s="371">
        <v>42826</v>
      </c>
      <c r="B76" s="376" t="s">
        <v>446</v>
      </c>
      <c r="C76" s="361">
        <v>3</v>
      </c>
      <c r="D76" s="369" t="s">
        <v>492</v>
      </c>
      <c r="E76" s="368" t="s">
        <v>490</v>
      </c>
      <c r="F76" s="370" t="s">
        <v>443</v>
      </c>
      <c r="G76" s="370" t="s">
        <v>477</v>
      </c>
      <c r="J76" s="279" t="str">
        <f>VLOOKUP(B76,[1]Sheet!$E$2:$J$300,2,0)</f>
        <v>SERVICIO DE ASESORIA JURIDICA</v>
      </c>
    </row>
    <row r="77" spans="1:10" x14ac:dyDescent="0.15">
      <c r="A77" s="371">
        <v>42826</v>
      </c>
      <c r="B77" s="376" t="s">
        <v>448</v>
      </c>
      <c r="C77" s="361">
        <v>5</v>
      </c>
      <c r="D77" s="369" t="s">
        <v>492</v>
      </c>
      <c r="E77" s="368" t="s">
        <v>490</v>
      </c>
      <c r="F77" s="370" t="s">
        <v>443</v>
      </c>
      <c r="G77" s="370" t="s">
        <v>477</v>
      </c>
      <c r="J77" s="279" t="str">
        <f>VLOOKUP(B77,[1]Sheet!$E$2:$J$300,2,0)</f>
        <v>SERVICIO DE ESTUDIO DE IMPACTO AMBIENTAL (EIA)</v>
      </c>
    </row>
    <row r="78" spans="1:10" x14ac:dyDescent="0.15">
      <c r="A78" s="371">
        <v>42826</v>
      </c>
      <c r="B78" s="376" t="s">
        <v>476</v>
      </c>
      <c r="C78" s="361">
        <v>4</v>
      </c>
      <c r="D78" s="369" t="s">
        <v>492</v>
      </c>
      <c r="E78" s="368" t="s">
        <v>490</v>
      </c>
      <c r="F78" s="370" t="s">
        <v>443</v>
      </c>
      <c r="G78" s="370" t="s">
        <v>477</v>
      </c>
      <c r="J78" s="279" t="str">
        <f>VLOOKUP(B78,[1]Sheet!$E$2:$J$300,2,0)</f>
        <v>ESTUDIO PARA DESARROLLO PRODUCTIVO PROV HUASCO</v>
      </c>
    </row>
    <row r="79" spans="1:10" x14ac:dyDescent="0.15">
      <c r="A79" s="371">
        <v>42826</v>
      </c>
      <c r="B79" s="376" t="s">
        <v>449</v>
      </c>
      <c r="C79" s="361">
        <v>6</v>
      </c>
      <c r="D79" s="369" t="s">
        <v>492</v>
      </c>
      <c r="E79" s="368" t="s">
        <v>490</v>
      </c>
      <c r="F79" s="370" t="s">
        <v>443</v>
      </c>
      <c r="G79" s="370" t="s">
        <v>477</v>
      </c>
      <c r="J79" s="279" t="str">
        <f>VLOOKUP(B79,[1]Sheet!$E$2:$J$300,2,0)</f>
        <v>DISEÑO GEOTECNICO DE OPEN PIT, VERTEDERO E HIDROGEOLOGICO</v>
      </c>
    </row>
    <row r="80" spans="1:10" x14ac:dyDescent="0.15">
      <c r="A80" s="371">
        <v>42826</v>
      </c>
      <c r="B80" s="376" t="s">
        <v>486</v>
      </c>
      <c r="C80" s="361">
        <v>68</v>
      </c>
      <c r="D80" s="369" t="s">
        <v>492</v>
      </c>
      <c r="E80" s="368" t="s">
        <v>490</v>
      </c>
      <c r="F80" s="370" t="s">
        <v>443</v>
      </c>
      <c r="G80" s="370" t="s">
        <v>477</v>
      </c>
      <c r="J80" s="279" t="str">
        <f>VLOOKUP(B80,[1]Sheet!$E$2:$J$300,2,0)</f>
        <v>NUEVAUNIÓN PFS AND EIA SUPPORT ON-SHORE SERVICES PROVIDER</v>
      </c>
    </row>
    <row r="81" spans="1:10" x14ac:dyDescent="0.15">
      <c r="A81" s="371">
        <v>42826</v>
      </c>
      <c r="B81" s="376" t="s">
        <v>486</v>
      </c>
      <c r="C81" s="361">
        <v>23</v>
      </c>
      <c r="D81" s="369" t="s">
        <v>492</v>
      </c>
      <c r="E81" s="368" t="s">
        <v>490</v>
      </c>
      <c r="F81" s="370" t="s">
        <v>444</v>
      </c>
      <c r="G81" s="370" t="s">
        <v>477</v>
      </c>
      <c r="J81" s="279" t="str">
        <f>VLOOKUP(B81,[1]Sheet!$E$2:$J$300,2,0)</f>
        <v>NUEVAUNIÓN PFS AND EIA SUPPORT ON-SHORE SERVICES PROVIDER</v>
      </c>
    </row>
    <row r="82" spans="1:10" x14ac:dyDescent="0.15">
      <c r="A82" s="371">
        <v>42826</v>
      </c>
      <c r="B82" s="376" t="s">
        <v>473</v>
      </c>
      <c r="C82" s="361">
        <v>2</v>
      </c>
      <c r="D82" s="369" t="s">
        <v>492</v>
      </c>
      <c r="E82" s="368" t="s">
        <v>490</v>
      </c>
      <c r="F82" s="370" t="s">
        <v>444</v>
      </c>
      <c r="G82" s="370" t="s">
        <v>477</v>
      </c>
      <c r="J82" s="279" t="str">
        <f>VLOOKUP(B82,[1]Sheet!$E$2:$J$300,2,0)</f>
        <v>SERVICIO ALIMENTACION CAMPANA SONDAJE LA FORTUNA</v>
      </c>
    </row>
    <row r="83" spans="1:10" x14ac:dyDescent="0.15">
      <c r="A83" s="371">
        <v>42826</v>
      </c>
      <c r="B83" s="376" t="s">
        <v>457</v>
      </c>
      <c r="C83" s="361">
        <v>1</v>
      </c>
      <c r="D83" s="369" t="s">
        <v>492</v>
      </c>
      <c r="E83" s="368" t="s">
        <v>490</v>
      </c>
      <c r="F83" s="370" t="s">
        <v>443</v>
      </c>
      <c r="G83" s="370" t="s">
        <v>477</v>
      </c>
      <c r="J83" s="279" t="str">
        <f>VLOOKUP(B83,[1]Sheet!$E$2:$J$300,2,0)</f>
        <v>PAS BOSQUES Y FORMACION XEROFITICA</v>
      </c>
    </row>
    <row r="84" spans="1:10" x14ac:dyDescent="0.15">
      <c r="A84" s="371">
        <v>42826</v>
      </c>
      <c r="B84" s="376" t="s">
        <v>474</v>
      </c>
      <c r="C84" s="361">
        <v>1</v>
      </c>
      <c r="D84" s="369" t="s">
        <v>492</v>
      </c>
      <c r="E84" s="368" t="s">
        <v>490</v>
      </c>
      <c r="F84" s="370" t="s">
        <v>443</v>
      </c>
      <c r="G84" s="370" t="s">
        <v>477</v>
      </c>
      <c r="J84" s="279" t="str">
        <f>VLOOKUP(B84,[1]Sheet!$E$2:$J$300,2,0)</f>
        <v>MAPEO SUPERFICIAL DISTRITO EL MORRO</v>
      </c>
    </row>
    <row r="85" spans="1:10" x14ac:dyDescent="0.15">
      <c r="A85" s="371">
        <v>42826</v>
      </c>
      <c r="B85" s="376" t="s">
        <v>472</v>
      </c>
      <c r="C85" s="361">
        <v>1</v>
      </c>
      <c r="D85" s="369" t="s">
        <v>492</v>
      </c>
      <c r="E85" s="368" t="s">
        <v>490</v>
      </c>
      <c r="F85" s="370" t="s">
        <v>443</v>
      </c>
      <c r="G85" s="370" t="s">
        <v>477</v>
      </c>
      <c r="J85" s="279" t="str">
        <f>VLOOKUP(B85,[1]Sheet!$E$2:$J$300,2,0)</f>
        <v>SERVICIO CONTROL LABORAL, CONTROL ACCESO Y AUDITORIAS DE CIERRE</v>
      </c>
    </row>
    <row r="86" spans="1:10" x14ac:dyDescent="0.15">
      <c r="A86" s="367">
        <v>42736</v>
      </c>
      <c r="B86" s="375" t="s">
        <v>442</v>
      </c>
      <c r="C86" s="369">
        <v>17</v>
      </c>
      <c r="D86" s="369" t="s">
        <v>492</v>
      </c>
      <c r="E86" s="368" t="s">
        <v>488</v>
      </c>
      <c r="F86" s="370" t="s">
        <v>443</v>
      </c>
      <c r="G86" s="370" t="s">
        <v>447</v>
      </c>
      <c r="J86" s="279" t="str">
        <f>VLOOKUP(B86,[1]Sheet!$E$2:$J$300,2,0)</f>
        <v>SERVICIO DE REHABILITACIÓN CAMPAMENTO LA FORTUNA</v>
      </c>
    </row>
    <row r="87" spans="1:10" x14ac:dyDescent="0.15">
      <c r="A87" s="367">
        <v>42736</v>
      </c>
      <c r="B87" s="375" t="s">
        <v>445</v>
      </c>
      <c r="C87" s="369">
        <v>3</v>
      </c>
      <c r="D87" s="369" t="s">
        <v>492</v>
      </c>
      <c r="E87" s="368" t="s">
        <v>488</v>
      </c>
      <c r="F87" s="370" t="s">
        <v>443</v>
      </c>
      <c r="G87" s="370" t="s">
        <v>447</v>
      </c>
      <c r="J87" s="279" t="str">
        <f>VLOOKUP(B87,[1]Sheet!$E$2:$J$300,2,0)</f>
        <v>ESTUDIO HIDROLOGICO PARA DISEÑO INFRAESTRUCTURA PROY NU</v>
      </c>
    </row>
    <row r="88" spans="1:10" x14ac:dyDescent="0.15">
      <c r="A88" s="367">
        <v>42736</v>
      </c>
      <c r="B88" s="375" t="s">
        <v>475</v>
      </c>
      <c r="C88" s="369">
        <v>2</v>
      </c>
      <c r="D88" s="369" t="s">
        <v>492</v>
      </c>
      <c r="E88" s="368" t="s">
        <v>488</v>
      </c>
      <c r="F88" s="370" t="s">
        <v>443</v>
      </c>
      <c r="G88" s="370" t="s">
        <v>447</v>
      </c>
      <c r="J88" s="279" t="str">
        <f>VLOOKUP(B88,[1]Sheet!$E$2:$J$300,2,0)</f>
        <v>SERVICIO POR SALA DE PROCEDIMIENOS Y AMBULANCIA 4X4</v>
      </c>
    </row>
    <row r="89" spans="1:10" x14ac:dyDescent="0.15">
      <c r="A89" s="367">
        <v>42736</v>
      </c>
      <c r="B89" s="375" t="s">
        <v>454</v>
      </c>
      <c r="C89" s="369">
        <v>1</v>
      </c>
      <c r="D89" s="369" t="s">
        <v>492</v>
      </c>
      <c r="E89" s="368" t="s">
        <v>488</v>
      </c>
      <c r="F89" s="370" t="s">
        <v>443</v>
      </c>
      <c r="G89" s="370" t="s">
        <v>447</v>
      </c>
      <c r="J89" s="279" t="str">
        <f>VLOOKUP(B89,[1]Sheet!$E$2:$J$300,2,0)</f>
        <v>ASESORES DE SEGURIDAD</v>
      </c>
    </row>
    <row r="90" spans="1:10" x14ac:dyDescent="0.15">
      <c r="A90" s="367">
        <v>42736</v>
      </c>
      <c r="B90" s="375" t="s">
        <v>458</v>
      </c>
      <c r="C90" s="369">
        <v>1</v>
      </c>
      <c r="D90" s="369" t="s">
        <v>492</v>
      </c>
      <c r="E90" s="368" t="s">
        <v>488</v>
      </c>
      <c r="F90" s="370" t="s">
        <v>443</v>
      </c>
      <c r="G90" s="370" t="s">
        <v>447</v>
      </c>
      <c r="J90" s="279" t="str">
        <f>VLOOKUP(B90,[1]Sheet!$E$2:$J$300,2,0)</f>
        <v>PREVENCION Y CONTROL INTEGRADO DE PLAGAS</v>
      </c>
    </row>
    <row r="91" spans="1:10" x14ac:dyDescent="0.15">
      <c r="A91" s="367">
        <v>42736</v>
      </c>
      <c r="B91" s="375" t="s">
        <v>462</v>
      </c>
      <c r="C91" s="369">
        <v>2</v>
      </c>
      <c r="D91" s="369" t="s">
        <v>492</v>
      </c>
      <c r="E91" s="368" t="s">
        <v>488</v>
      </c>
      <c r="F91" s="370" t="s">
        <v>443</v>
      </c>
      <c r="G91" s="370" t="s">
        <v>447</v>
      </c>
      <c r="J91" s="279" t="str">
        <f>VLOOKUP(B91,[1]Sheet!$E$2:$J$300,2,0)</f>
        <v>CONSTRUCCIÓN CAFETERÍA OFICINA VALLENAR</v>
      </c>
    </row>
    <row r="92" spans="1:10" x14ac:dyDescent="0.15">
      <c r="A92" s="367">
        <v>42767</v>
      </c>
      <c r="B92" s="375" t="s">
        <v>442</v>
      </c>
      <c r="C92" s="369">
        <v>17</v>
      </c>
      <c r="D92" s="369" t="s">
        <v>492</v>
      </c>
      <c r="E92" s="368" t="s">
        <v>488</v>
      </c>
      <c r="F92" s="370" t="s">
        <v>443</v>
      </c>
      <c r="G92" s="370" t="s">
        <v>447</v>
      </c>
      <c r="J92" s="279" t="str">
        <f>VLOOKUP(B92,[1]Sheet!$E$2:$J$300,2,0)</f>
        <v>SERVICIO DE REHABILITACIÓN CAMPAMENTO LA FORTUNA</v>
      </c>
    </row>
    <row r="93" spans="1:10" x14ac:dyDescent="0.15">
      <c r="A93" s="367">
        <v>42767</v>
      </c>
      <c r="B93" s="375" t="s">
        <v>445</v>
      </c>
      <c r="C93" s="369">
        <v>3</v>
      </c>
      <c r="D93" s="369" t="s">
        <v>492</v>
      </c>
      <c r="E93" s="368" t="s">
        <v>488</v>
      </c>
      <c r="F93" s="370" t="s">
        <v>443</v>
      </c>
      <c r="G93" s="370" t="s">
        <v>447</v>
      </c>
      <c r="J93" s="279" t="str">
        <f>VLOOKUP(B93,[1]Sheet!$E$2:$J$300,2,0)</f>
        <v>ESTUDIO HIDROLOGICO PARA DISEÑO INFRAESTRUCTURA PROY NU</v>
      </c>
    </row>
    <row r="94" spans="1:10" x14ac:dyDescent="0.15">
      <c r="A94" s="367">
        <v>42767</v>
      </c>
      <c r="B94" s="375" t="s">
        <v>454</v>
      </c>
      <c r="C94" s="369">
        <v>2</v>
      </c>
      <c r="D94" s="369" t="s">
        <v>492</v>
      </c>
      <c r="E94" s="368" t="s">
        <v>488</v>
      </c>
      <c r="F94" s="370" t="s">
        <v>443</v>
      </c>
      <c r="G94" s="370" t="s">
        <v>447</v>
      </c>
      <c r="J94" s="279" t="str">
        <f>VLOOKUP(B94,[1]Sheet!$E$2:$J$300,2,0)</f>
        <v>ASESORES DE SEGURIDAD</v>
      </c>
    </row>
    <row r="95" spans="1:10" x14ac:dyDescent="0.15">
      <c r="A95" s="367">
        <v>42767</v>
      </c>
      <c r="B95" s="375" t="s">
        <v>455</v>
      </c>
      <c r="C95" s="369">
        <v>3</v>
      </c>
      <c r="D95" s="369" t="s">
        <v>492</v>
      </c>
      <c r="E95" s="368" t="s">
        <v>488</v>
      </c>
      <c r="F95" s="370" t="s">
        <v>443</v>
      </c>
      <c r="G95" s="370" t="s">
        <v>447</v>
      </c>
      <c r="J95" s="279" t="str">
        <f>VLOOKUP(B95,[1]Sheet!$E$2:$J$300,2,0)</f>
        <v>SERVICIO ALIMENTACION CAMPANA SONDAJE</v>
      </c>
    </row>
    <row r="96" spans="1:10" x14ac:dyDescent="0.15">
      <c r="A96" s="367">
        <v>42767</v>
      </c>
      <c r="B96" s="375" t="s">
        <v>466</v>
      </c>
      <c r="C96" s="369">
        <v>2</v>
      </c>
      <c r="D96" s="369" t="s">
        <v>492</v>
      </c>
      <c r="E96" s="368" t="s">
        <v>488</v>
      </c>
      <c r="F96" s="370" t="s">
        <v>443</v>
      </c>
      <c r="G96" s="370" t="s">
        <v>447</v>
      </c>
      <c r="J96" s="279" t="str">
        <f>VLOOKUP(B96,[1]Sheet!$E$2:$J$300,2,0)</f>
        <v>RETIRO DE AGUAS SERVIDAS Y CAMARA DE INSPECCION CAMPAMENTO RELINCHO</v>
      </c>
    </row>
    <row r="97" spans="1:10" x14ac:dyDescent="0.15">
      <c r="A97" s="367">
        <v>42795</v>
      </c>
      <c r="B97" s="376" t="s">
        <v>442</v>
      </c>
      <c r="C97" s="369">
        <v>15</v>
      </c>
      <c r="D97" s="369" t="s">
        <v>492</v>
      </c>
      <c r="E97" s="368" t="s">
        <v>488</v>
      </c>
      <c r="F97" s="370" t="s">
        <v>443</v>
      </c>
      <c r="G97" s="370" t="s">
        <v>447</v>
      </c>
      <c r="J97" s="279" t="str">
        <f>VLOOKUP(B97,[1]Sheet!$E$2:$J$300,2,0)</f>
        <v>SERVICIO DE REHABILITACIÓN CAMPAMENTO LA FORTUNA</v>
      </c>
    </row>
    <row r="98" spans="1:10" x14ac:dyDescent="0.15">
      <c r="A98" s="373">
        <v>42795</v>
      </c>
      <c r="B98" s="376" t="s">
        <v>445</v>
      </c>
      <c r="C98" s="369">
        <v>3</v>
      </c>
      <c r="D98" s="369" t="s">
        <v>492</v>
      </c>
      <c r="E98" s="368" t="s">
        <v>488</v>
      </c>
      <c r="F98" s="370" t="s">
        <v>443</v>
      </c>
      <c r="G98" s="370" t="s">
        <v>447</v>
      </c>
      <c r="J98" s="279" t="str">
        <f>VLOOKUP(B98,[1]Sheet!$E$2:$J$300,2,0)</f>
        <v>ESTUDIO HIDROLOGICO PARA DISEÑO INFRAESTRUCTURA PROY NU</v>
      </c>
    </row>
    <row r="99" spans="1:10" x14ac:dyDescent="0.15">
      <c r="A99" s="373">
        <v>42795</v>
      </c>
      <c r="B99" s="376" t="s">
        <v>475</v>
      </c>
      <c r="C99" s="369">
        <v>4</v>
      </c>
      <c r="D99" s="369" t="s">
        <v>492</v>
      </c>
      <c r="E99" s="368" t="s">
        <v>488</v>
      </c>
      <c r="F99" s="370" t="s">
        <v>443</v>
      </c>
      <c r="G99" s="370" t="s">
        <v>447</v>
      </c>
      <c r="J99" s="279" t="str">
        <f>VLOOKUP(B99,[1]Sheet!$E$2:$J$300,2,0)</f>
        <v>SERVICIO POR SALA DE PROCEDIMIENOS Y AMBULANCIA 4X4</v>
      </c>
    </row>
    <row r="100" spans="1:10" x14ac:dyDescent="0.15">
      <c r="A100" s="373">
        <v>42795</v>
      </c>
      <c r="B100" s="376" t="s">
        <v>451</v>
      </c>
      <c r="C100" s="369">
        <v>15</v>
      </c>
      <c r="D100" s="369" t="s">
        <v>492</v>
      </c>
      <c r="E100" s="368" t="s">
        <v>488</v>
      </c>
      <c r="F100" s="370" t="s">
        <v>443</v>
      </c>
      <c r="G100" s="370" t="s">
        <v>447</v>
      </c>
      <c r="J100" s="279" t="str">
        <f>VLOOKUP(B100,[1]Sheet!$E$2:$J$300,2,0)</f>
        <v>SERVICIO CAMPAMENTO EL PINGO</v>
      </c>
    </row>
    <row r="101" spans="1:10" x14ac:dyDescent="0.15">
      <c r="A101" s="373">
        <v>42795</v>
      </c>
      <c r="B101" s="376" t="s">
        <v>454</v>
      </c>
      <c r="C101" s="369">
        <v>3</v>
      </c>
      <c r="D101" s="369" t="s">
        <v>492</v>
      </c>
      <c r="E101" s="368" t="s">
        <v>488</v>
      </c>
      <c r="F101" s="370" t="s">
        <v>443</v>
      </c>
      <c r="G101" s="370" t="s">
        <v>447</v>
      </c>
      <c r="J101" s="279" t="str">
        <f>VLOOKUP(B101,[1]Sheet!$E$2:$J$300,2,0)</f>
        <v>ASESORES DE SEGURIDAD</v>
      </c>
    </row>
    <row r="102" spans="1:10" x14ac:dyDescent="0.15">
      <c r="A102" s="373">
        <v>42795</v>
      </c>
      <c r="B102" s="376" t="s">
        <v>455</v>
      </c>
      <c r="C102" s="369">
        <v>10</v>
      </c>
      <c r="D102" s="369" t="s">
        <v>492</v>
      </c>
      <c r="E102" s="368" t="s">
        <v>488</v>
      </c>
      <c r="F102" s="370" t="s">
        <v>443</v>
      </c>
      <c r="G102" s="370" t="s">
        <v>447</v>
      </c>
      <c r="J102" s="279" t="str">
        <f>VLOOKUP(B102,[1]Sheet!$E$2:$J$300,2,0)</f>
        <v>SERVICIO ALIMENTACION CAMPANA SONDAJE</v>
      </c>
    </row>
    <row r="103" spans="1:10" x14ac:dyDescent="0.15">
      <c r="A103" s="373">
        <v>42795</v>
      </c>
      <c r="B103" s="376" t="s">
        <v>467</v>
      </c>
      <c r="C103" s="369">
        <v>10</v>
      </c>
      <c r="D103" s="369" t="s">
        <v>492</v>
      </c>
      <c r="E103" s="368" t="s">
        <v>488</v>
      </c>
      <c r="F103" s="370" t="s">
        <v>443</v>
      </c>
      <c r="G103" s="370" t="s">
        <v>447</v>
      </c>
      <c r="J103" s="279" t="str">
        <f>VLOOKUP(B103,[1]Sheet!$E$2:$J$300,2,0)</f>
        <v>SONDAJE LA FORTUNA 2017</v>
      </c>
    </row>
    <row r="104" spans="1:10" x14ac:dyDescent="0.15">
      <c r="A104" s="373">
        <v>42795</v>
      </c>
      <c r="B104" s="376" t="s">
        <v>455</v>
      </c>
      <c r="C104" s="369">
        <v>2</v>
      </c>
      <c r="D104" s="369" t="s">
        <v>492</v>
      </c>
      <c r="E104" s="368" t="s">
        <v>488</v>
      </c>
      <c r="F104" s="370" t="s">
        <v>443</v>
      </c>
      <c r="G104" s="370" t="s">
        <v>477</v>
      </c>
      <c r="J104" s="279" t="str">
        <f>VLOOKUP(B104,[1]Sheet!$E$2:$J$300,2,0)</f>
        <v>SERVICIO ALIMENTACION CAMPANA SONDAJE</v>
      </c>
    </row>
    <row r="105" spans="1:10" x14ac:dyDescent="0.15">
      <c r="A105" s="371">
        <v>42826</v>
      </c>
      <c r="B105" s="377" t="s">
        <v>442</v>
      </c>
      <c r="C105" s="366">
        <v>4</v>
      </c>
      <c r="D105" s="369" t="s">
        <v>492</v>
      </c>
      <c r="E105" s="368" t="s">
        <v>488</v>
      </c>
      <c r="F105" s="372" t="s">
        <v>443</v>
      </c>
      <c r="G105" s="372" t="s">
        <v>447</v>
      </c>
      <c r="J105" s="279" t="str">
        <f>VLOOKUP(B105,[1]Sheet!$E$2:$J$300,2,0)</f>
        <v>SERVICIO DE REHABILITACIÓN CAMPAMENTO LA FORTUNA</v>
      </c>
    </row>
    <row r="106" spans="1:10" x14ac:dyDescent="0.15">
      <c r="A106" s="371">
        <v>42826</v>
      </c>
      <c r="B106" s="376" t="s">
        <v>445</v>
      </c>
      <c r="C106" s="361">
        <v>3</v>
      </c>
      <c r="D106" s="369" t="s">
        <v>492</v>
      </c>
      <c r="E106" s="368" t="s">
        <v>488</v>
      </c>
      <c r="F106" s="370" t="s">
        <v>443</v>
      </c>
      <c r="G106" s="370" t="s">
        <v>447</v>
      </c>
      <c r="J106" s="279" t="str">
        <f>VLOOKUP(B106,[1]Sheet!$E$2:$J$300,2,0)</f>
        <v>ESTUDIO HIDROLOGICO PARA DISEÑO INFRAESTRUCTURA PROY NU</v>
      </c>
    </row>
    <row r="107" spans="1:10" x14ac:dyDescent="0.15">
      <c r="A107" s="371">
        <v>42826</v>
      </c>
      <c r="B107" s="376" t="s">
        <v>448</v>
      </c>
      <c r="C107" s="361">
        <v>1</v>
      </c>
      <c r="D107" s="369" t="s">
        <v>492</v>
      </c>
      <c r="E107" s="368" t="s">
        <v>488</v>
      </c>
      <c r="F107" s="370" t="s">
        <v>443</v>
      </c>
      <c r="G107" s="370" t="s">
        <v>447</v>
      </c>
      <c r="J107" s="279" t="str">
        <f>VLOOKUP(B107,[1]Sheet!$E$2:$J$300,2,0)</f>
        <v>SERVICIO DE ESTUDIO DE IMPACTO AMBIENTAL (EIA)</v>
      </c>
    </row>
    <row r="108" spans="1:10" x14ac:dyDescent="0.15">
      <c r="A108" s="371">
        <v>42826</v>
      </c>
      <c r="B108" s="376" t="s">
        <v>475</v>
      </c>
      <c r="C108" s="361">
        <v>8</v>
      </c>
      <c r="D108" s="369" t="s">
        <v>492</v>
      </c>
      <c r="E108" s="368" t="s">
        <v>488</v>
      </c>
      <c r="F108" s="370" t="s">
        <v>443</v>
      </c>
      <c r="G108" s="370" t="s">
        <v>447</v>
      </c>
      <c r="J108" s="279" t="str">
        <f>VLOOKUP(B108,[1]Sheet!$E$2:$J$300,2,0)</f>
        <v>SERVICIO POR SALA DE PROCEDIMIENOS Y AMBULANCIA 4X4</v>
      </c>
    </row>
    <row r="109" spans="1:10" x14ac:dyDescent="0.15">
      <c r="A109" s="371">
        <v>42826</v>
      </c>
      <c r="B109" s="376" t="s">
        <v>451</v>
      </c>
      <c r="C109" s="361">
        <v>5</v>
      </c>
      <c r="D109" s="369" t="s">
        <v>492</v>
      </c>
      <c r="E109" s="368" t="s">
        <v>488</v>
      </c>
      <c r="F109" s="370" t="s">
        <v>443</v>
      </c>
      <c r="G109" s="370" t="s">
        <v>447</v>
      </c>
      <c r="J109" s="279" t="str">
        <f>VLOOKUP(B109,[1]Sheet!$E$2:$J$300,2,0)</f>
        <v>SERVICIO CAMPAMENTO EL PINGO</v>
      </c>
    </row>
    <row r="110" spans="1:10" x14ac:dyDescent="0.15">
      <c r="A110" s="371">
        <v>42826</v>
      </c>
      <c r="B110" s="376" t="s">
        <v>452</v>
      </c>
      <c r="C110" s="361">
        <v>10</v>
      </c>
      <c r="D110" s="369" t="s">
        <v>492</v>
      </c>
      <c r="E110" s="368" t="s">
        <v>488</v>
      </c>
      <c r="F110" s="370" t="s">
        <v>444</v>
      </c>
      <c r="G110" s="370" t="s">
        <v>447</v>
      </c>
      <c r="J110" s="279" t="str">
        <f>VLOOKUP(B110,[1]Sheet!$E$2:$J$300,2,0)</f>
        <v>SERVICIO DE PREPARACIÓN DE PLATAFORMA SONDAJE LA FORTUNA</v>
      </c>
    </row>
    <row r="111" spans="1:10" x14ac:dyDescent="0.15">
      <c r="A111" s="371">
        <v>42826</v>
      </c>
      <c r="B111" s="376" t="s">
        <v>455</v>
      </c>
      <c r="C111" s="361">
        <v>2</v>
      </c>
      <c r="D111" s="369" t="s">
        <v>492</v>
      </c>
      <c r="E111" s="368" t="s">
        <v>488</v>
      </c>
      <c r="F111" s="370" t="s">
        <v>443</v>
      </c>
      <c r="G111" s="370" t="s">
        <v>447</v>
      </c>
      <c r="J111" s="279" t="str">
        <f>VLOOKUP(B111,[1]Sheet!$E$2:$J$300,2,0)</f>
        <v>SERVICIO ALIMENTACION CAMPANA SONDAJE</v>
      </c>
    </row>
    <row r="112" spans="1:10" x14ac:dyDescent="0.15">
      <c r="A112" s="371">
        <v>42826</v>
      </c>
      <c r="B112" s="376" t="s">
        <v>473</v>
      </c>
      <c r="C112" s="361">
        <v>17</v>
      </c>
      <c r="D112" s="369" t="s">
        <v>492</v>
      </c>
      <c r="E112" s="368" t="s">
        <v>488</v>
      </c>
      <c r="F112" s="370" t="s">
        <v>443</v>
      </c>
      <c r="G112" s="370" t="s">
        <v>447</v>
      </c>
      <c r="J112" s="279" t="str">
        <f>VLOOKUP(B112,[1]Sheet!$E$2:$J$300,2,0)</f>
        <v>SERVICIO ALIMENTACION CAMPANA SONDAJE LA FORTUNA</v>
      </c>
    </row>
    <row r="113" spans="1:10" x14ac:dyDescent="0.15">
      <c r="A113" s="371">
        <v>42826</v>
      </c>
      <c r="B113" s="376" t="s">
        <v>467</v>
      </c>
      <c r="C113" s="361">
        <v>18</v>
      </c>
      <c r="D113" s="369" t="s">
        <v>492</v>
      </c>
      <c r="E113" s="368" t="s">
        <v>488</v>
      </c>
      <c r="F113" s="370" t="s">
        <v>443</v>
      </c>
      <c r="G113" s="370" t="s">
        <v>447</v>
      </c>
      <c r="J113" s="279" t="str">
        <f>VLOOKUP(B113,[1]Sheet!$E$2:$J$300,2,0)</f>
        <v>SONDAJE LA FORTUNA 2017</v>
      </c>
    </row>
    <row r="114" spans="1:10" x14ac:dyDescent="0.15">
      <c r="A114" s="371">
        <v>42826</v>
      </c>
      <c r="B114" s="376" t="s">
        <v>468</v>
      </c>
      <c r="C114" s="361">
        <v>4</v>
      </c>
      <c r="D114" s="369" t="s">
        <v>492</v>
      </c>
      <c r="E114" s="368" t="s">
        <v>488</v>
      </c>
      <c r="F114" s="370" t="s">
        <v>443</v>
      </c>
      <c r="G114" s="370" t="s">
        <v>447</v>
      </c>
      <c r="J114" s="279" t="str">
        <f>VLOOKUP(B114,[1]Sheet!$E$2:$J$300,2,0)</f>
        <v>EJECUCIÓN DE CALICATAS PROYECTO NUEVAUNIÓN</v>
      </c>
    </row>
    <row r="115" spans="1:10" x14ac:dyDescent="0.15">
      <c r="A115" s="371">
        <v>42826</v>
      </c>
      <c r="B115" s="376" t="s">
        <v>469</v>
      </c>
      <c r="C115" s="361">
        <v>4</v>
      </c>
      <c r="D115" s="369" t="s">
        <v>492</v>
      </c>
      <c r="E115" s="368" t="s">
        <v>488</v>
      </c>
      <c r="F115" s="370" t="s">
        <v>443</v>
      </c>
      <c r="G115" s="370" t="s">
        <v>447</v>
      </c>
      <c r="J115" s="279" t="str">
        <f>VLOOKUP(B115,[1]Sheet!$E$2:$J$300,2,0)</f>
        <v>SERVICIO DE VIGILANCIA CAMPAÑA SONDAJE LA FORTUNA</v>
      </c>
    </row>
    <row r="116" spans="1:10" x14ac:dyDescent="0.15">
      <c r="A116" s="371">
        <v>42826</v>
      </c>
      <c r="B116" s="376" t="s">
        <v>471</v>
      </c>
      <c r="C116" s="361">
        <v>5</v>
      </c>
      <c r="D116" s="369" t="s">
        <v>492</v>
      </c>
      <c r="E116" s="368" t="s">
        <v>488</v>
      </c>
      <c r="F116" s="370" t="s">
        <v>443</v>
      </c>
      <c r="G116" s="370" t="s">
        <v>447</v>
      </c>
      <c r="J116" s="279" t="str">
        <f>VLOOKUP(B116,[1]Sheet!$E$2:$J$300,2,0)</f>
        <v>SERVICIO TRANSPORTE PERSONAL LA FORTUNA</v>
      </c>
    </row>
    <row r="117" spans="1:10" x14ac:dyDescent="0.15">
      <c r="A117" s="371">
        <v>42826</v>
      </c>
      <c r="B117" s="376" t="s">
        <v>455</v>
      </c>
      <c r="C117" s="361">
        <v>1</v>
      </c>
      <c r="D117" s="369" t="s">
        <v>492</v>
      </c>
      <c r="E117" s="368" t="s">
        <v>488</v>
      </c>
      <c r="F117" s="370" t="s">
        <v>443</v>
      </c>
      <c r="G117" s="370" t="s">
        <v>477</v>
      </c>
      <c r="J117" s="279" t="str">
        <f>VLOOKUP(B117,[1]Sheet!$E$2:$J$300,2,0)</f>
        <v>SERVICIO ALIMENTACION CAMPANA SONDAJE</v>
      </c>
    </row>
    <row r="118" spans="1:10" x14ac:dyDescent="0.15">
      <c r="A118" s="371">
        <v>42826</v>
      </c>
      <c r="B118" s="376" t="s">
        <v>473</v>
      </c>
      <c r="C118" s="361">
        <v>2</v>
      </c>
      <c r="D118" s="369" t="s">
        <v>492</v>
      </c>
      <c r="E118" s="368" t="s">
        <v>488</v>
      </c>
      <c r="F118" s="370" t="s">
        <v>443</v>
      </c>
      <c r="G118" s="370" t="s">
        <v>477</v>
      </c>
      <c r="J118" s="279" t="str">
        <f>VLOOKUP(B118,[1]Sheet!$E$2:$J$300,2,0)</f>
        <v>SERVICIO ALIMENTACION CAMPANA SONDAJE LA FORTUNA</v>
      </c>
    </row>
    <row r="119" spans="1:10" x14ac:dyDescent="0.15">
      <c r="A119" s="371">
        <v>42826</v>
      </c>
      <c r="B119" s="376" t="s">
        <v>463</v>
      </c>
      <c r="C119" s="361">
        <v>1</v>
      </c>
      <c r="D119" s="369" t="s">
        <v>492</v>
      </c>
      <c r="E119" s="368" t="s">
        <v>488</v>
      </c>
      <c r="F119" s="370" t="s">
        <v>443</v>
      </c>
      <c r="G119" s="370" t="s">
        <v>477</v>
      </c>
      <c r="J119" s="279" t="str">
        <f>VLOOKUP(B119,[1]Sheet!$E$2:$J$300,2,0)</f>
        <v>PROYECTO DE BIODIVERSIDAD AGRICOLA 2016</v>
      </c>
    </row>
    <row r="120" spans="1:10" x14ac:dyDescent="0.15">
      <c r="A120" s="379">
        <v>42736</v>
      </c>
      <c r="B120" s="380" t="s">
        <v>446</v>
      </c>
      <c r="C120" s="382">
        <v>1</v>
      </c>
      <c r="D120" s="369" t="s">
        <v>493</v>
      </c>
      <c r="E120" s="381" t="s">
        <v>490</v>
      </c>
      <c r="F120" s="61" t="s">
        <v>443</v>
      </c>
      <c r="G120" s="61" t="s">
        <v>447</v>
      </c>
      <c r="J120" s="279" t="str">
        <f>VLOOKUP(B120,[1]Sheet!$E$2:$J$300,2,0)</f>
        <v>SERVICIO DE ASESORIA JURIDICA</v>
      </c>
    </row>
    <row r="121" spans="1:10" x14ac:dyDescent="0.15">
      <c r="A121" s="379">
        <v>42736</v>
      </c>
      <c r="B121" s="380" t="s">
        <v>455</v>
      </c>
      <c r="C121" s="382">
        <v>1</v>
      </c>
      <c r="D121" s="369" t="s">
        <v>493</v>
      </c>
      <c r="E121" s="381" t="s">
        <v>490</v>
      </c>
      <c r="F121" s="61" t="s">
        <v>443</v>
      </c>
      <c r="G121" s="61" t="s">
        <v>447</v>
      </c>
      <c r="J121" s="279" t="str">
        <f>VLOOKUP(B121,[1]Sheet!$E$2:$J$300,2,0)</f>
        <v>SERVICIO ALIMENTACION CAMPANA SONDAJE</v>
      </c>
    </row>
    <row r="122" spans="1:10" x14ac:dyDescent="0.15">
      <c r="A122" s="379">
        <v>42736</v>
      </c>
      <c r="B122" s="380" t="s">
        <v>445</v>
      </c>
      <c r="C122" s="382">
        <v>1</v>
      </c>
      <c r="D122" s="369" t="s">
        <v>493</v>
      </c>
      <c r="E122" s="381" t="s">
        <v>490</v>
      </c>
      <c r="F122" s="61" t="s">
        <v>443</v>
      </c>
      <c r="G122" s="61" t="s">
        <v>477</v>
      </c>
      <c r="J122" s="279" t="str">
        <f>VLOOKUP(B122,[1]Sheet!$E$2:$J$300,2,0)</f>
        <v>ESTUDIO HIDROLOGICO PARA DISEÑO INFRAESTRUCTURA PROY NU</v>
      </c>
    </row>
    <row r="123" spans="1:10" x14ac:dyDescent="0.15">
      <c r="A123" s="379">
        <v>42736</v>
      </c>
      <c r="B123" s="380" t="s">
        <v>445</v>
      </c>
      <c r="C123" s="382">
        <v>1</v>
      </c>
      <c r="D123" s="369" t="s">
        <v>493</v>
      </c>
      <c r="E123" s="381" t="s">
        <v>490</v>
      </c>
      <c r="F123" s="61" t="s">
        <v>444</v>
      </c>
      <c r="G123" s="61" t="s">
        <v>477</v>
      </c>
      <c r="J123" s="279" t="str">
        <f>VLOOKUP(B123,[1]Sheet!$E$2:$J$300,2,0)</f>
        <v>ESTUDIO HIDROLOGICO PARA DISEÑO INFRAESTRUCTURA PROY NU</v>
      </c>
    </row>
    <row r="124" spans="1:10" x14ac:dyDescent="0.15">
      <c r="A124" s="379">
        <v>42736</v>
      </c>
      <c r="B124" s="380" t="s">
        <v>446</v>
      </c>
      <c r="C124" s="382">
        <v>1</v>
      </c>
      <c r="D124" s="369" t="s">
        <v>493</v>
      </c>
      <c r="E124" s="381" t="s">
        <v>490</v>
      </c>
      <c r="F124" s="61" t="s">
        <v>443</v>
      </c>
      <c r="G124" s="61" t="s">
        <v>477</v>
      </c>
      <c r="J124" s="279" t="str">
        <f>VLOOKUP(B124,[1]Sheet!$E$2:$J$300,2,0)</f>
        <v>SERVICIO DE ASESORIA JURIDICA</v>
      </c>
    </row>
    <row r="125" spans="1:10" x14ac:dyDescent="0.15">
      <c r="A125" s="379">
        <v>42736</v>
      </c>
      <c r="B125" s="380" t="s">
        <v>476</v>
      </c>
      <c r="C125" s="382">
        <v>3</v>
      </c>
      <c r="D125" s="369" t="s">
        <v>493</v>
      </c>
      <c r="E125" s="381" t="s">
        <v>490</v>
      </c>
      <c r="F125" s="61" t="s">
        <v>443</v>
      </c>
      <c r="G125" s="61" t="s">
        <v>477</v>
      </c>
      <c r="J125" s="279" t="str">
        <f>VLOOKUP(B125,[1]Sheet!$E$2:$J$300,2,0)</f>
        <v>ESTUDIO PARA DESARROLLO PRODUCTIVO PROV HUASCO</v>
      </c>
    </row>
    <row r="126" spans="1:10" x14ac:dyDescent="0.15">
      <c r="A126" s="379">
        <v>42736</v>
      </c>
      <c r="B126" s="380" t="s">
        <v>476</v>
      </c>
      <c r="C126" s="382">
        <v>2</v>
      </c>
      <c r="D126" s="369" t="s">
        <v>493</v>
      </c>
      <c r="E126" s="381" t="s">
        <v>490</v>
      </c>
      <c r="F126" s="61" t="s">
        <v>444</v>
      </c>
      <c r="G126" s="61" t="s">
        <v>477</v>
      </c>
      <c r="J126" s="279" t="str">
        <f>VLOOKUP(B126,[1]Sheet!$E$2:$J$300,2,0)</f>
        <v>ESTUDIO PARA DESARROLLO PRODUCTIVO PROV HUASCO</v>
      </c>
    </row>
    <row r="127" spans="1:10" x14ac:dyDescent="0.15">
      <c r="A127" s="379">
        <v>42767</v>
      </c>
      <c r="B127" s="380" t="s">
        <v>446</v>
      </c>
      <c r="C127" s="382">
        <v>1</v>
      </c>
      <c r="D127" s="369" t="s">
        <v>493</v>
      </c>
      <c r="E127" s="381" t="s">
        <v>490</v>
      </c>
      <c r="F127" s="61" t="s">
        <v>443</v>
      </c>
      <c r="G127" s="61" t="s">
        <v>447</v>
      </c>
      <c r="J127" s="279" t="str">
        <f>VLOOKUP(B127,[1]Sheet!$E$2:$J$300,2,0)</f>
        <v>SERVICIO DE ASESORIA JURIDICA</v>
      </c>
    </row>
    <row r="128" spans="1:10" x14ac:dyDescent="0.15">
      <c r="A128" s="379">
        <v>42767</v>
      </c>
      <c r="B128" s="380" t="s">
        <v>448</v>
      </c>
      <c r="C128" s="382">
        <v>11</v>
      </c>
      <c r="D128" s="369" t="s">
        <v>493</v>
      </c>
      <c r="E128" s="381" t="s">
        <v>490</v>
      </c>
      <c r="F128" s="61" t="s">
        <v>443</v>
      </c>
      <c r="G128" s="61" t="s">
        <v>447</v>
      </c>
      <c r="J128" s="279" t="str">
        <f>VLOOKUP(B128,[1]Sheet!$E$2:$J$300,2,0)</f>
        <v>SERVICIO DE ESTUDIO DE IMPACTO AMBIENTAL (EIA)</v>
      </c>
    </row>
    <row r="129" spans="1:10" x14ac:dyDescent="0.15">
      <c r="A129" s="379">
        <v>42767</v>
      </c>
      <c r="B129" s="380" t="s">
        <v>476</v>
      </c>
      <c r="C129" s="382">
        <v>2</v>
      </c>
      <c r="D129" s="369" t="s">
        <v>493</v>
      </c>
      <c r="E129" s="381" t="s">
        <v>490</v>
      </c>
      <c r="F129" s="61" t="s">
        <v>444</v>
      </c>
      <c r="G129" s="61" t="s">
        <v>447</v>
      </c>
      <c r="J129" s="279" t="str">
        <f>VLOOKUP(B129,[1]Sheet!$E$2:$J$300,2,0)</f>
        <v>ESTUDIO PARA DESARROLLO PRODUCTIVO PROV HUASCO</v>
      </c>
    </row>
    <row r="130" spans="1:10" x14ac:dyDescent="0.15">
      <c r="A130" s="379">
        <v>42767</v>
      </c>
      <c r="B130" s="380" t="s">
        <v>454</v>
      </c>
      <c r="C130" s="382">
        <v>1</v>
      </c>
      <c r="D130" s="369" t="s">
        <v>493</v>
      </c>
      <c r="E130" s="381" t="s">
        <v>490</v>
      </c>
      <c r="F130" s="61" t="s">
        <v>443</v>
      </c>
      <c r="G130" s="61" t="s">
        <v>447</v>
      </c>
      <c r="J130" s="279" t="str">
        <f>VLOOKUP(B130,[1]Sheet!$E$2:$J$300,2,0)</f>
        <v>ASESORES DE SEGURIDAD</v>
      </c>
    </row>
    <row r="131" spans="1:10" x14ac:dyDescent="0.15">
      <c r="A131" s="379">
        <v>42767</v>
      </c>
      <c r="B131" s="380" t="s">
        <v>445</v>
      </c>
      <c r="C131" s="382">
        <v>1</v>
      </c>
      <c r="D131" s="369" t="s">
        <v>493</v>
      </c>
      <c r="E131" s="381" t="s">
        <v>490</v>
      </c>
      <c r="F131" s="61" t="s">
        <v>443</v>
      </c>
      <c r="G131" s="61" t="s">
        <v>477</v>
      </c>
      <c r="J131" s="279" t="str">
        <f>VLOOKUP(B131,[1]Sheet!$E$2:$J$300,2,0)</f>
        <v>ESTUDIO HIDROLOGICO PARA DISEÑO INFRAESTRUCTURA PROY NU</v>
      </c>
    </row>
    <row r="132" spans="1:10" x14ac:dyDescent="0.15">
      <c r="A132" s="379">
        <v>42767</v>
      </c>
      <c r="B132" s="380" t="s">
        <v>445</v>
      </c>
      <c r="C132" s="382">
        <v>1</v>
      </c>
      <c r="D132" s="369" t="s">
        <v>493</v>
      </c>
      <c r="E132" s="381" t="s">
        <v>490</v>
      </c>
      <c r="F132" s="61" t="s">
        <v>444</v>
      </c>
      <c r="G132" s="61" t="s">
        <v>477</v>
      </c>
      <c r="J132" s="279" t="str">
        <f>VLOOKUP(B132,[1]Sheet!$E$2:$J$300,2,0)</f>
        <v>ESTUDIO HIDROLOGICO PARA DISEÑO INFRAESTRUCTURA PROY NU</v>
      </c>
    </row>
    <row r="133" spans="1:10" x14ac:dyDescent="0.15">
      <c r="A133" s="379">
        <v>42767</v>
      </c>
      <c r="B133" s="380" t="s">
        <v>446</v>
      </c>
      <c r="C133" s="382">
        <v>1</v>
      </c>
      <c r="D133" s="369" t="s">
        <v>493</v>
      </c>
      <c r="E133" s="381" t="s">
        <v>490</v>
      </c>
      <c r="F133" s="61" t="s">
        <v>443</v>
      </c>
      <c r="G133" s="61" t="s">
        <v>477</v>
      </c>
      <c r="J133" s="279" t="str">
        <f>VLOOKUP(B133,[1]Sheet!$E$2:$J$300,2,0)</f>
        <v>SERVICIO DE ASESORIA JURIDICA</v>
      </c>
    </row>
    <row r="134" spans="1:10" x14ac:dyDescent="0.15">
      <c r="A134" s="379">
        <v>42767</v>
      </c>
      <c r="B134" s="380" t="s">
        <v>448</v>
      </c>
      <c r="C134" s="382">
        <v>8</v>
      </c>
      <c r="D134" s="369" t="s">
        <v>493</v>
      </c>
      <c r="E134" s="381" t="s">
        <v>490</v>
      </c>
      <c r="F134" s="61" t="s">
        <v>443</v>
      </c>
      <c r="G134" s="61" t="s">
        <v>477</v>
      </c>
      <c r="J134" s="279" t="str">
        <f>VLOOKUP(B134,[1]Sheet!$E$2:$J$300,2,0)</f>
        <v>SERVICIO DE ESTUDIO DE IMPACTO AMBIENTAL (EIA)</v>
      </c>
    </row>
    <row r="135" spans="1:10" x14ac:dyDescent="0.15">
      <c r="A135" s="379">
        <v>42767</v>
      </c>
      <c r="B135" s="380" t="s">
        <v>476</v>
      </c>
      <c r="C135" s="382">
        <v>2</v>
      </c>
      <c r="D135" s="369" t="s">
        <v>493</v>
      </c>
      <c r="E135" s="381" t="s">
        <v>490</v>
      </c>
      <c r="F135" s="61" t="s">
        <v>443</v>
      </c>
      <c r="G135" s="61" t="s">
        <v>477</v>
      </c>
      <c r="J135" s="279" t="str">
        <f>VLOOKUP(B135,[1]Sheet!$E$2:$J$300,2,0)</f>
        <v>ESTUDIO PARA DESARROLLO PRODUCTIVO PROV HUASCO</v>
      </c>
    </row>
    <row r="136" spans="1:10" x14ac:dyDescent="0.15">
      <c r="A136" s="379">
        <v>42767</v>
      </c>
      <c r="B136" s="380" t="s">
        <v>487</v>
      </c>
      <c r="C136" s="382">
        <v>11</v>
      </c>
      <c r="D136" s="369" t="s">
        <v>493</v>
      </c>
      <c r="E136" s="381" t="s">
        <v>490</v>
      </c>
      <c r="F136" s="61" t="s">
        <v>443</v>
      </c>
      <c r="G136" s="61" t="s">
        <v>477</v>
      </c>
      <c r="J136" s="279" t="str">
        <f>VLOOKUP(B136,[1]Sheet!$E$2:$J$300,2,0)</f>
        <v>NUEVAUNIÓN PFS AND EIA SUPPORT OFF-SHORE SERVICES PROVIDER</v>
      </c>
    </row>
    <row r="137" spans="1:10" x14ac:dyDescent="0.15">
      <c r="A137" s="379">
        <v>42767</v>
      </c>
      <c r="B137" s="380" t="s">
        <v>486</v>
      </c>
      <c r="C137" s="382">
        <v>11</v>
      </c>
      <c r="D137" s="369" t="s">
        <v>493</v>
      </c>
      <c r="E137" s="381" t="s">
        <v>490</v>
      </c>
      <c r="F137" s="61" t="s">
        <v>443</v>
      </c>
      <c r="G137" s="61" t="s">
        <v>477</v>
      </c>
      <c r="J137" s="279" t="str">
        <f>VLOOKUP(B137,[1]Sheet!$E$2:$J$300,2,0)</f>
        <v>NUEVAUNIÓN PFS AND EIA SUPPORT ON-SHORE SERVICES PROVIDER</v>
      </c>
    </row>
    <row r="138" spans="1:10" x14ac:dyDescent="0.15">
      <c r="A138" s="379">
        <v>42795</v>
      </c>
      <c r="B138" s="380" t="s">
        <v>442</v>
      </c>
      <c r="C138" s="382">
        <v>1</v>
      </c>
      <c r="D138" s="369" t="s">
        <v>493</v>
      </c>
      <c r="E138" s="381" t="s">
        <v>490</v>
      </c>
      <c r="F138" s="61" t="s">
        <v>444</v>
      </c>
      <c r="G138" s="61" t="s">
        <v>447</v>
      </c>
      <c r="J138" s="279" t="str">
        <f>VLOOKUP(B138,[1]Sheet!$E$2:$J$300,2,0)</f>
        <v>SERVICIO DE REHABILITACIÓN CAMPAMENTO LA FORTUNA</v>
      </c>
    </row>
    <row r="139" spans="1:10" x14ac:dyDescent="0.15">
      <c r="A139" s="379">
        <v>42795</v>
      </c>
      <c r="B139" s="380" t="s">
        <v>446</v>
      </c>
      <c r="C139" s="382">
        <v>1</v>
      </c>
      <c r="D139" s="369" t="s">
        <v>493</v>
      </c>
      <c r="E139" s="381" t="s">
        <v>490</v>
      </c>
      <c r="F139" s="61" t="s">
        <v>443</v>
      </c>
      <c r="G139" s="61" t="s">
        <v>447</v>
      </c>
      <c r="J139" s="279" t="str">
        <f>VLOOKUP(B139,[1]Sheet!$E$2:$J$300,2,0)</f>
        <v>SERVICIO DE ASESORIA JURIDICA</v>
      </c>
    </row>
    <row r="140" spans="1:10" x14ac:dyDescent="0.15">
      <c r="A140" s="379">
        <v>42795</v>
      </c>
      <c r="B140" s="380" t="s">
        <v>448</v>
      </c>
      <c r="C140" s="382">
        <v>7</v>
      </c>
      <c r="D140" s="369" t="s">
        <v>493</v>
      </c>
      <c r="E140" s="381" t="s">
        <v>490</v>
      </c>
      <c r="F140" s="61" t="s">
        <v>443</v>
      </c>
      <c r="G140" s="61" t="s">
        <v>447</v>
      </c>
      <c r="J140" s="279" t="str">
        <f>VLOOKUP(B140,[1]Sheet!$E$2:$J$300,2,0)</f>
        <v>SERVICIO DE ESTUDIO DE IMPACTO AMBIENTAL (EIA)</v>
      </c>
    </row>
    <row r="141" spans="1:10" x14ac:dyDescent="0.15">
      <c r="A141" s="379">
        <v>42795</v>
      </c>
      <c r="B141" s="380" t="s">
        <v>454</v>
      </c>
      <c r="C141" s="382">
        <v>2</v>
      </c>
      <c r="D141" s="369" t="s">
        <v>493</v>
      </c>
      <c r="E141" s="381" t="s">
        <v>490</v>
      </c>
      <c r="F141" s="61" t="s">
        <v>443</v>
      </c>
      <c r="G141" s="61" t="s">
        <v>447</v>
      </c>
      <c r="J141" s="279" t="str">
        <f>VLOOKUP(B141,[1]Sheet!$E$2:$J$300,2,0)</f>
        <v>ASESORES DE SEGURIDAD</v>
      </c>
    </row>
    <row r="142" spans="1:10" x14ac:dyDescent="0.15">
      <c r="A142" s="379">
        <v>42795</v>
      </c>
      <c r="B142" s="380" t="s">
        <v>445</v>
      </c>
      <c r="C142" s="382">
        <v>1</v>
      </c>
      <c r="D142" s="369" t="s">
        <v>493</v>
      </c>
      <c r="E142" s="381" t="s">
        <v>490</v>
      </c>
      <c r="F142" s="61" t="s">
        <v>443</v>
      </c>
      <c r="G142" s="61" t="s">
        <v>477</v>
      </c>
      <c r="J142" s="279" t="str">
        <f>VLOOKUP(B142,[1]Sheet!$E$2:$J$300,2,0)</f>
        <v>ESTUDIO HIDROLOGICO PARA DISEÑO INFRAESTRUCTURA PROY NU</v>
      </c>
    </row>
    <row r="143" spans="1:10" x14ac:dyDescent="0.15">
      <c r="A143" s="379">
        <v>42795</v>
      </c>
      <c r="B143" s="380" t="s">
        <v>445</v>
      </c>
      <c r="C143" s="382">
        <v>1</v>
      </c>
      <c r="D143" s="369" t="s">
        <v>493</v>
      </c>
      <c r="E143" s="381" t="s">
        <v>490</v>
      </c>
      <c r="F143" s="61" t="s">
        <v>444</v>
      </c>
      <c r="G143" s="61" t="s">
        <v>477</v>
      </c>
      <c r="J143" s="279" t="str">
        <f>VLOOKUP(B143,[1]Sheet!$E$2:$J$300,2,0)</f>
        <v>ESTUDIO HIDROLOGICO PARA DISEÑO INFRAESTRUCTURA PROY NU</v>
      </c>
    </row>
    <row r="144" spans="1:10" x14ac:dyDescent="0.15">
      <c r="A144" s="379">
        <v>42795</v>
      </c>
      <c r="B144" s="380" t="s">
        <v>446</v>
      </c>
      <c r="C144" s="382">
        <v>1</v>
      </c>
      <c r="D144" s="369" t="s">
        <v>493</v>
      </c>
      <c r="E144" s="381" t="s">
        <v>490</v>
      </c>
      <c r="F144" s="61" t="s">
        <v>443</v>
      </c>
      <c r="G144" s="61" t="s">
        <v>477</v>
      </c>
      <c r="J144" s="279" t="str">
        <f>VLOOKUP(B144,[1]Sheet!$E$2:$J$300,2,0)</f>
        <v>SERVICIO DE ASESORIA JURIDICA</v>
      </c>
    </row>
    <row r="145" spans="1:10" x14ac:dyDescent="0.15">
      <c r="A145" s="379">
        <v>42795</v>
      </c>
      <c r="B145" s="380" t="s">
        <v>448</v>
      </c>
      <c r="C145" s="382">
        <v>7</v>
      </c>
      <c r="D145" s="369" t="s">
        <v>493</v>
      </c>
      <c r="E145" s="381" t="s">
        <v>490</v>
      </c>
      <c r="F145" s="61" t="s">
        <v>443</v>
      </c>
      <c r="G145" s="61" t="s">
        <v>477</v>
      </c>
      <c r="J145" s="279" t="str">
        <f>VLOOKUP(B145,[1]Sheet!$E$2:$J$300,2,0)</f>
        <v>SERVICIO DE ESTUDIO DE IMPACTO AMBIENTAL (EIA)</v>
      </c>
    </row>
    <row r="146" spans="1:10" x14ac:dyDescent="0.15">
      <c r="A146" s="379">
        <v>42795</v>
      </c>
      <c r="B146" s="380" t="s">
        <v>476</v>
      </c>
      <c r="C146" s="382">
        <v>2</v>
      </c>
      <c r="D146" s="369" t="s">
        <v>493</v>
      </c>
      <c r="E146" s="381" t="s">
        <v>490</v>
      </c>
      <c r="F146" s="61" t="s">
        <v>443</v>
      </c>
      <c r="G146" s="61" t="s">
        <v>477</v>
      </c>
      <c r="J146" s="279" t="str">
        <f>VLOOKUP(B146,[1]Sheet!$E$2:$J$300,2,0)</f>
        <v>ESTUDIO PARA DESARROLLO PRODUCTIVO PROV HUASCO</v>
      </c>
    </row>
    <row r="147" spans="1:10" x14ac:dyDescent="0.15">
      <c r="A147" s="379">
        <v>42795</v>
      </c>
      <c r="B147" s="380" t="s">
        <v>486</v>
      </c>
      <c r="C147" s="382">
        <v>16</v>
      </c>
      <c r="D147" s="369" t="s">
        <v>493</v>
      </c>
      <c r="E147" s="381" t="s">
        <v>490</v>
      </c>
      <c r="F147" s="61" t="s">
        <v>443</v>
      </c>
      <c r="G147" s="61" t="s">
        <v>477</v>
      </c>
      <c r="J147" s="279" t="str">
        <f>VLOOKUP(B147,[1]Sheet!$E$2:$J$300,2,0)</f>
        <v>NUEVAUNIÓN PFS AND EIA SUPPORT ON-SHORE SERVICES PROVIDER</v>
      </c>
    </row>
    <row r="148" spans="1:10" x14ac:dyDescent="0.15">
      <c r="A148" s="379">
        <v>42795</v>
      </c>
      <c r="B148" s="380" t="s">
        <v>486</v>
      </c>
      <c r="C148" s="382">
        <v>7</v>
      </c>
      <c r="D148" s="369" t="s">
        <v>493</v>
      </c>
      <c r="E148" s="381" t="s">
        <v>490</v>
      </c>
      <c r="F148" s="61" t="s">
        <v>444</v>
      </c>
      <c r="G148" s="61" t="s">
        <v>477</v>
      </c>
      <c r="J148" s="279" t="str">
        <f>VLOOKUP(B148,[1]Sheet!$E$2:$J$300,2,0)</f>
        <v>NUEVAUNIÓN PFS AND EIA SUPPORT ON-SHORE SERVICES PROVIDER</v>
      </c>
    </row>
    <row r="149" spans="1:10" x14ac:dyDescent="0.15">
      <c r="A149" s="379">
        <v>42795</v>
      </c>
      <c r="B149" s="380" t="s">
        <v>472</v>
      </c>
      <c r="C149" s="382">
        <v>1</v>
      </c>
      <c r="D149" s="369" t="s">
        <v>493</v>
      </c>
      <c r="E149" s="381" t="s">
        <v>490</v>
      </c>
      <c r="F149" s="61" t="s">
        <v>443</v>
      </c>
      <c r="G149" s="61" t="s">
        <v>477</v>
      </c>
      <c r="J149" s="279" t="str">
        <f>VLOOKUP(B149,[1]Sheet!$E$2:$J$300,2,0)</f>
        <v>SERVICIO CONTROL LABORAL, CONTROL ACCESO Y AUDITORIAS DE CIERRE</v>
      </c>
    </row>
    <row r="150" spans="1:10" x14ac:dyDescent="0.15">
      <c r="A150" s="379">
        <v>42826</v>
      </c>
      <c r="B150" s="380" t="s">
        <v>446</v>
      </c>
      <c r="C150" s="382">
        <v>1</v>
      </c>
      <c r="D150" s="369" t="s">
        <v>493</v>
      </c>
      <c r="E150" s="381" t="s">
        <v>490</v>
      </c>
      <c r="F150" s="61" t="s">
        <v>443</v>
      </c>
      <c r="G150" s="61" t="s">
        <v>447</v>
      </c>
      <c r="J150" s="279" t="str">
        <f>VLOOKUP(B150,[1]Sheet!$E$2:$J$300,2,0)</f>
        <v>SERVICIO DE ASESORIA JURIDICA</v>
      </c>
    </row>
    <row r="151" spans="1:10" x14ac:dyDescent="0.15">
      <c r="A151" s="379">
        <v>42826</v>
      </c>
      <c r="B151" s="380" t="s">
        <v>448</v>
      </c>
      <c r="C151" s="382">
        <v>7</v>
      </c>
      <c r="D151" s="369" t="s">
        <v>493</v>
      </c>
      <c r="E151" s="381" t="s">
        <v>490</v>
      </c>
      <c r="F151" s="61" t="s">
        <v>443</v>
      </c>
      <c r="G151" s="61" t="s">
        <v>447</v>
      </c>
      <c r="J151" s="279" t="str">
        <f>VLOOKUP(B151,[1]Sheet!$E$2:$J$300,2,0)</f>
        <v>SERVICIO DE ESTUDIO DE IMPACTO AMBIENTAL (EIA)</v>
      </c>
    </row>
    <row r="152" spans="1:10" x14ac:dyDescent="0.15">
      <c r="A152" s="379">
        <v>42826</v>
      </c>
      <c r="B152" s="380" t="s">
        <v>448</v>
      </c>
      <c r="C152" s="382">
        <v>8</v>
      </c>
      <c r="D152" s="369" t="s">
        <v>493</v>
      </c>
      <c r="E152" s="381" t="s">
        <v>490</v>
      </c>
      <c r="F152" s="61" t="s">
        <v>444</v>
      </c>
      <c r="G152" s="61" t="s">
        <v>447</v>
      </c>
      <c r="J152" s="279" t="str">
        <f>VLOOKUP(B152,[1]Sheet!$E$2:$J$300,2,0)</f>
        <v>SERVICIO DE ESTUDIO DE IMPACTO AMBIENTAL (EIA)</v>
      </c>
    </row>
    <row r="153" spans="1:10" x14ac:dyDescent="0.15">
      <c r="A153" s="379">
        <v>42826</v>
      </c>
      <c r="B153" s="380" t="s">
        <v>445</v>
      </c>
      <c r="C153" s="382">
        <v>1</v>
      </c>
      <c r="D153" s="369" t="s">
        <v>493</v>
      </c>
      <c r="E153" s="381" t="s">
        <v>490</v>
      </c>
      <c r="F153" s="61" t="s">
        <v>444</v>
      </c>
      <c r="G153" s="61" t="s">
        <v>477</v>
      </c>
      <c r="J153" s="279" t="str">
        <f>VLOOKUP(B153,[1]Sheet!$E$2:$J$300,2,0)</f>
        <v>ESTUDIO HIDROLOGICO PARA DISEÑO INFRAESTRUCTURA PROY NU</v>
      </c>
    </row>
    <row r="154" spans="1:10" x14ac:dyDescent="0.15">
      <c r="A154" s="379">
        <v>42826</v>
      </c>
      <c r="B154" s="380" t="s">
        <v>446</v>
      </c>
      <c r="C154" s="382">
        <v>1</v>
      </c>
      <c r="D154" s="369" t="s">
        <v>493</v>
      </c>
      <c r="E154" s="381" t="s">
        <v>490</v>
      </c>
      <c r="F154" s="61" t="s">
        <v>443</v>
      </c>
      <c r="G154" s="61" t="s">
        <v>477</v>
      </c>
      <c r="J154" s="279" t="str">
        <f>VLOOKUP(B154,[1]Sheet!$E$2:$J$300,2,0)</f>
        <v>SERVICIO DE ASESORIA JURIDICA</v>
      </c>
    </row>
    <row r="155" spans="1:10" x14ac:dyDescent="0.15">
      <c r="A155" s="379">
        <v>42826</v>
      </c>
      <c r="B155" s="380" t="s">
        <v>448</v>
      </c>
      <c r="C155" s="382">
        <v>1</v>
      </c>
      <c r="D155" s="369" t="s">
        <v>493</v>
      </c>
      <c r="E155" s="381" t="s">
        <v>490</v>
      </c>
      <c r="F155" s="61" t="s">
        <v>443</v>
      </c>
      <c r="G155" s="61" t="s">
        <v>477</v>
      </c>
      <c r="J155" s="279" t="str">
        <f>VLOOKUP(B155,[1]Sheet!$E$2:$J$300,2,0)</f>
        <v>SERVICIO DE ESTUDIO DE IMPACTO AMBIENTAL (EIA)</v>
      </c>
    </row>
    <row r="156" spans="1:10" x14ac:dyDescent="0.15">
      <c r="A156" s="379">
        <v>42826</v>
      </c>
      <c r="B156" s="380" t="s">
        <v>476</v>
      </c>
      <c r="C156" s="382">
        <v>2</v>
      </c>
      <c r="D156" s="369" t="s">
        <v>493</v>
      </c>
      <c r="E156" s="381" t="s">
        <v>490</v>
      </c>
      <c r="F156" s="61" t="s">
        <v>443</v>
      </c>
      <c r="G156" s="61" t="s">
        <v>477</v>
      </c>
      <c r="J156" s="279" t="str">
        <f>VLOOKUP(B156,[1]Sheet!$E$2:$J$300,2,0)</f>
        <v>ESTUDIO PARA DESARROLLO PRODUCTIVO PROV HUASCO</v>
      </c>
    </row>
    <row r="157" spans="1:10" x14ac:dyDescent="0.15">
      <c r="A157" s="379">
        <v>42826</v>
      </c>
      <c r="B157" s="380" t="s">
        <v>486</v>
      </c>
      <c r="C157" s="382">
        <v>17</v>
      </c>
      <c r="D157" s="369" t="s">
        <v>493</v>
      </c>
      <c r="E157" s="381" t="s">
        <v>490</v>
      </c>
      <c r="F157" s="61" t="s">
        <v>443</v>
      </c>
      <c r="G157" s="61" t="s">
        <v>477</v>
      </c>
      <c r="J157" s="279" t="str">
        <f>VLOOKUP(B157,[1]Sheet!$E$2:$J$300,2,0)</f>
        <v>NUEVAUNIÓN PFS AND EIA SUPPORT ON-SHORE SERVICES PROVIDER</v>
      </c>
    </row>
    <row r="158" spans="1:10" x14ac:dyDescent="0.15">
      <c r="A158" s="379">
        <v>42826</v>
      </c>
      <c r="B158" s="380" t="s">
        <v>486</v>
      </c>
      <c r="C158" s="382">
        <v>6</v>
      </c>
      <c r="D158" s="369" t="s">
        <v>493</v>
      </c>
      <c r="E158" s="381" t="s">
        <v>490</v>
      </c>
      <c r="F158" s="61" t="s">
        <v>444</v>
      </c>
      <c r="G158" s="61" t="s">
        <v>477</v>
      </c>
      <c r="J158" s="279" t="str">
        <f>VLOOKUP(B158,[1]Sheet!$E$2:$J$300,2,0)</f>
        <v>NUEVAUNIÓN PFS AND EIA SUPPORT ON-SHORE SERVICES PROVIDER</v>
      </c>
    </row>
    <row r="159" spans="1:10" x14ac:dyDescent="0.15">
      <c r="A159" s="379">
        <v>42826</v>
      </c>
      <c r="B159" s="380" t="s">
        <v>457</v>
      </c>
      <c r="C159" s="382">
        <v>1</v>
      </c>
      <c r="D159" s="369" t="s">
        <v>493</v>
      </c>
      <c r="E159" s="381" t="s">
        <v>490</v>
      </c>
      <c r="F159" s="61" t="s">
        <v>443</v>
      </c>
      <c r="G159" s="61" t="s">
        <v>477</v>
      </c>
      <c r="J159" s="279" t="str">
        <f>VLOOKUP(B159,[1]Sheet!$E$2:$J$300,2,0)</f>
        <v>PAS BOSQUES Y FORMACION XEROFITICA</v>
      </c>
    </row>
    <row r="160" spans="1:10" x14ac:dyDescent="0.15">
      <c r="A160" s="379">
        <v>42826</v>
      </c>
      <c r="B160" s="380" t="s">
        <v>472</v>
      </c>
      <c r="C160" s="382">
        <v>1</v>
      </c>
      <c r="D160" s="369" t="s">
        <v>493</v>
      </c>
      <c r="E160" s="381" t="s">
        <v>490</v>
      </c>
      <c r="F160" s="61" t="s">
        <v>443</v>
      </c>
      <c r="G160" s="61" t="s">
        <v>477</v>
      </c>
      <c r="J160" s="279" t="str">
        <f>VLOOKUP(B160,[1]Sheet!$E$2:$J$300,2,0)</f>
        <v>SERVICIO CONTROL LABORAL, CONTROL ACCESO Y AUDITORIAS DE CIERRE</v>
      </c>
    </row>
    <row r="161" spans="1:10" x14ac:dyDescent="0.15">
      <c r="A161" s="379">
        <v>42736</v>
      </c>
      <c r="B161" s="380" t="s">
        <v>475</v>
      </c>
      <c r="C161" s="382">
        <v>1</v>
      </c>
      <c r="D161" s="369" t="s">
        <v>493</v>
      </c>
      <c r="E161" s="381" t="s">
        <v>488</v>
      </c>
      <c r="F161" s="61" t="s">
        <v>443</v>
      </c>
      <c r="G161" s="61" t="s">
        <v>447</v>
      </c>
      <c r="J161" s="279" t="str">
        <f>VLOOKUP(B161,[1]Sheet!$E$2:$J$300,2,0)</f>
        <v>SERVICIO POR SALA DE PROCEDIMIENOS Y AMBULANCIA 4X4</v>
      </c>
    </row>
    <row r="162" spans="1:10" x14ac:dyDescent="0.15">
      <c r="A162" s="379">
        <v>42767</v>
      </c>
      <c r="B162" s="380" t="s">
        <v>455</v>
      </c>
      <c r="C162" s="382">
        <v>2</v>
      </c>
      <c r="D162" s="369" t="s">
        <v>493</v>
      </c>
      <c r="E162" s="381" t="s">
        <v>488</v>
      </c>
      <c r="F162" s="61" t="s">
        <v>443</v>
      </c>
      <c r="G162" s="61" t="s">
        <v>447</v>
      </c>
      <c r="J162" s="279" t="str">
        <f>VLOOKUP(B162,[1]Sheet!$E$2:$J$300,2,0)</f>
        <v>SERVICIO ALIMENTACION CAMPANA SONDAJE</v>
      </c>
    </row>
    <row r="163" spans="1:10" x14ac:dyDescent="0.15">
      <c r="A163" s="379">
        <v>42795</v>
      </c>
      <c r="B163" s="380" t="s">
        <v>475</v>
      </c>
      <c r="C163" s="382">
        <v>1</v>
      </c>
      <c r="D163" s="369" t="s">
        <v>493</v>
      </c>
      <c r="E163" s="381" t="s">
        <v>488</v>
      </c>
      <c r="F163" s="61" t="s">
        <v>443</v>
      </c>
      <c r="G163" s="61" t="s">
        <v>447</v>
      </c>
      <c r="J163" s="279" t="str">
        <f>VLOOKUP(B163,[1]Sheet!$E$2:$J$300,2,0)</f>
        <v>SERVICIO POR SALA DE PROCEDIMIENOS Y AMBULANCIA 4X4</v>
      </c>
    </row>
    <row r="164" spans="1:10" x14ac:dyDescent="0.15">
      <c r="A164" s="379">
        <v>42795</v>
      </c>
      <c r="B164" s="380" t="s">
        <v>455</v>
      </c>
      <c r="C164" s="382">
        <v>4</v>
      </c>
      <c r="D164" s="369" t="s">
        <v>493</v>
      </c>
      <c r="E164" s="381" t="s">
        <v>488</v>
      </c>
      <c r="F164" s="61" t="s">
        <v>443</v>
      </c>
      <c r="G164" s="61" t="s">
        <v>447</v>
      </c>
      <c r="J164" s="279" t="str">
        <f>VLOOKUP(B164,[1]Sheet!$E$2:$J$300,2,0)</f>
        <v>SERVICIO ALIMENTACION CAMPANA SONDAJE</v>
      </c>
    </row>
    <row r="165" spans="1:10" x14ac:dyDescent="0.15">
      <c r="A165" s="379">
        <v>42795</v>
      </c>
      <c r="B165" s="380" t="s">
        <v>455</v>
      </c>
      <c r="C165" s="382">
        <v>2</v>
      </c>
      <c r="D165" s="369" t="s">
        <v>493</v>
      </c>
      <c r="E165" s="381" t="s">
        <v>488</v>
      </c>
      <c r="F165" s="61" t="s">
        <v>443</v>
      </c>
      <c r="G165" s="61" t="s">
        <v>477</v>
      </c>
      <c r="J165" s="279" t="str">
        <f>VLOOKUP(B165,[1]Sheet!$E$2:$J$300,2,0)</f>
        <v>SERVICIO ALIMENTACION CAMPANA SONDAJE</v>
      </c>
    </row>
    <row r="166" spans="1:10" x14ac:dyDescent="0.15">
      <c r="A166" s="379">
        <v>42826</v>
      </c>
      <c r="B166" s="380" t="s">
        <v>448</v>
      </c>
      <c r="C166" s="382">
        <v>1</v>
      </c>
      <c r="D166" s="369" t="s">
        <v>493</v>
      </c>
      <c r="E166" s="381" t="s">
        <v>488</v>
      </c>
      <c r="F166" s="61" t="s">
        <v>443</v>
      </c>
      <c r="G166" s="61" t="s">
        <v>447</v>
      </c>
      <c r="J166" s="279" t="str">
        <f>VLOOKUP(B166,[1]Sheet!$E$2:$J$300,2,0)</f>
        <v>SERVICIO DE ESTUDIO DE IMPACTO AMBIENTAL (EIA)</v>
      </c>
    </row>
    <row r="167" spans="1:10" x14ac:dyDescent="0.15">
      <c r="A167" s="379">
        <v>42826</v>
      </c>
      <c r="B167" s="380" t="s">
        <v>475</v>
      </c>
      <c r="C167" s="382">
        <v>3</v>
      </c>
      <c r="D167" s="369" t="s">
        <v>493</v>
      </c>
      <c r="E167" s="381" t="s">
        <v>488</v>
      </c>
      <c r="F167" s="61" t="s">
        <v>443</v>
      </c>
      <c r="G167" s="61" t="s">
        <v>447</v>
      </c>
      <c r="J167" s="279" t="str">
        <f>VLOOKUP(B167,[1]Sheet!$E$2:$J$300,2,0)</f>
        <v>SERVICIO POR SALA DE PROCEDIMIENOS Y AMBULANCIA 4X4</v>
      </c>
    </row>
    <row r="168" spans="1:10" x14ac:dyDescent="0.15">
      <c r="A168" s="379">
        <v>42826</v>
      </c>
      <c r="B168" s="380" t="s">
        <v>455</v>
      </c>
      <c r="C168" s="382">
        <v>1</v>
      </c>
      <c r="D168" s="369" t="s">
        <v>493</v>
      </c>
      <c r="E168" s="381" t="s">
        <v>488</v>
      </c>
      <c r="F168" s="61" t="s">
        <v>443</v>
      </c>
      <c r="G168" s="61" t="s">
        <v>447</v>
      </c>
      <c r="J168" s="279" t="str">
        <f>VLOOKUP(B168,[1]Sheet!$E$2:$J$300,2,0)</f>
        <v>SERVICIO ALIMENTACION CAMPANA SONDAJE</v>
      </c>
    </row>
    <row r="169" spans="1:10" x14ac:dyDescent="0.15">
      <c r="A169" s="379">
        <v>42826</v>
      </c>
      <c r="B169" s="380" t="s">
        <v>473</v>
      </c>
      <c r="C169" s="382">
        <v>7</v>
      </c>
      <c r="D169" s="369" t="s">
        <v>493</v>
      </c>
      <c r="E169" s="381" t="s">
        <v>488</v>
      </c>
      <c r="F169" s="61" t="s">
        <v>443</v>
      </c>
      <c r="G169" s="61" t="s">
        <v>447</v>
      </c>
      <c r="J169" s="279" t="str">
        <f>VLOOKUP(B169,[1]Sheet!$E$2:$J$300,2,0)</f>
        <v>SERVICIO ALIMENTACION CAMPANA SONDAJE LA FORTUNA</v>
      </c>
    </row>
    <row r="170" spans="1:10" x14ac:dyDescent="0.15">
      <c r="A170" s="379">
        <v>42826</v>
      </c>
      <c r="B170" s="380" t="s">
        <v>467</v>
      </c>
      <c r="C170" s="382">
        <v>1</v>
      </c>
      <c r="D170" s="369" t="s">
        <v>493</v>
      </c>
      <c r="E170" s="381" t="s">
        <v>488</v>
      </c>
      <c r="F170" s="61" t="s">
        <v>443</v>
      </c>
      <c r="G170" s="61" t="s">
        <v>447</v>
      </c>
      <c r="J170" s="279" t="str">
        <f>VLOOKUP(B170,[1]Sheet!$E$2:$J$300,2,0)</f>
        <v>SONDAJE LA FORTUNA 2017</v>
      </c>
    </row>
    <row r="171" spans="1:10" x14ac:dyDescent="0.15">
      <c r="A171" s="379">
        <v>42826</v>
      </c>
      <c r="B171" s="380" t="s">
        <v>469</v>
      </c>
      <c r="C171" s="382">
        <v>3</v>
      </c>
      <c r="D171" s="369" t="s">
        <v>493</v>
      </c>
      <c r="E171" s="381" t="s">
        <v>488</v>
      </c>
      <c r="F171" s="61" t="s">
        <v>443</v>
      </c>
      <c r="G171" s="61" t="s">
        <v>447</v>
      </c>
      <c r="J171" s="279" t="str">
        <f>VLOOKUP(B171,[1]Sheet!$E$2:$J$300,2,0)</f>
        <v>SERVICIO DE VIGILANCIA CAMPAÑA SONDAJE LA FORTUNA</v>
      </c>
    </row>
    <row r="172" spans="1:10" x14ac:dyDescent="0.15">
      <c r="A172" s="379">
        <v>42826</v>
      </c>
      <c r="B172" s="380" t="s">
        <v>473</v>
      </c>
      <c r="C172" s="382">
        <v>2</v>
      </c>
      <c r="D172" s="369" t="s">
        <v>493</v>
      </c>
      <c r="E172" s="381" t="s">
        <v>488</v>
      </c>
      <c r="F172" s="61" t="s">
        <v>443</v>
      </c>
      <c r="G172" s="61" t="s">
        <v>477</v>
      </c>
      <c r="J172" s="279" t="str">
        <f>VLOOKUP(B172,[1]Sheet!$E$2:$J$300,2,0)</f>
        <v>SERVICIO ALIMENTACION CAMPANA SONDAJE LA FORTUNA</v>
      </c>
    </row>
    <row r="173" spans="1:10" x14ac:dyDescent="0.15">
      <c r="A173" s="379">
        <v>42826</v>
      </c>
      <c r="B173" s="380" t="s">
        <v>463</v>
      </c>
      <c r="C173" s="382">
        <v>1</v>
      </c>
      <c r="D173" s="369" t="s">
        <v>493</v>
      </c>
      <c r="E173" s="381" t="s">
        <v>488</v>
      </c>
      <c r="F173" s="61" t="s">
        <v>443</v>
      </c>
      <c r="G173" s="61" t="s">
        <v>477</v>
      </c>
      <c r="J173" s="279" t="str">
        <f>VLOOKUP(B173,[1]Sheet!$E$2:$J$300,2,0)</f>
        <v>PROYECTO DE BIODIVERSIDAD AGRICOLA 2016</v>
      </c>
    </row>
    <row r="174" spans="1:10" x14ac:dyDescent="0.15">
      <c r="A174" s="423">
        <v>42856</v>
      </c>
      <c r="B174" s="424" t="s">
        <v>445</v>
      </c>
      <c r="C174" s="425">
        <v>1</v>
      </c>
      <c r="D174" s="426" t="s">
        <v>492</v>
      </c>
      <c r="E174" s="426" t="s">
        <v>490</v>
      </c>
      <c r="F174" s="427" t="s">
        <v>443</v>
      </c>
      <c r="G174" s="427" t="s">
        <v>447</v>
      </c>
      <c r="J174" s="279" t="str">
        <f>VLOOKUP(B174,[1]Sheet!$E$2:$J$300,2,0)</f>
        <v>ESTUDIO HIDROLOGICO PARA DISEÑO INFRAESTRUCTURA PROY NU</v>
      </c>
    </row>
    <row r="175" spans="1:10" x14ac:dyDescent="0.15">
      <c r="A175" s="423">
        <v>42856</v>
      </c>
      <c r="B175" s="424" t="s">
        <v>448</v>
      </c>
      <c r="C175" s="425">
        <v>5</v>
      </c>
      <c r="D175" s="426" t="s">
        <v>492</v>
      </c>
      <c r="E175" s="426" t="s">
        <v>490</v>
      </c>
      <c r="F175" s="427" t="s">
        <v>443</v>
      </c>
      <c r="G175" s="427" t="s">
        <v>447</v>
      </c>
      <c r="J175" s="279" t="str">
        <f>VLOOKUP(B175,[1]Sheet!$E$2:$J$300,2,0)</f>
        <v>SERVICIO DE ESTUDIO DE IMPACTO AMBIENTAL (EIA)</v>
      </c>
    </row>
    <row r="176" spans="1:10" x14ac:dyDescent="0.15">
      <c r="A176" s="423">
        <v>42856</v>
      </c>
      <c r="B176" s="424" t="s">
        <v>448</v>
      </c>
      <c r="C176" s="425">
        <v>21</v>
      </c>
      <c r="D176" s="426" t="s">
        <v>492</v>
      </c>
      <c r="E176" s="426" t="s">
        <v>490</v>
      </c>
      <c r="F176" s="427" t="s">
        <v>444</v>
      </c>
      <c r="G176" s="427" t="s">
        <v>447</v>
      </c>
      <c r="J176" s="279" t="str">
        <f>VLOOKUP(B176,[1]Sheet!$E$2:$J$300,2,0)</f>
        <v>SERVICIO DE ESTUDIO DE IMPACTO AMBIENTAL (EIA)</v>
      </c>
    </row>
    <row r="177" spans="1:10" x14ac:dyDescent="0.15">
      <c r="A177" s="423">
        <v>42856</v>
      </c>
      <c r="B177" s="424" t="s">
        <v>475</v>
      </c>
      <c r="C177" s="425">
        <v>3</v>
      </c>
      <c r="D177" s="426" t="s">
        <v>492</v>
      </c>
      <c r="E177" s="426" t="s">
        <v>490</v>
      </c>
      <c r="F177" s="427" t="s">
        <v>443</v>
      </c>
      <c r="G177" s="427" t="s">
        <v>447</v>
      </c>
      <c r="J177" s="279" t="str">
        <f>VLOOKUP(B177,[1]Sheet!$E$2:$J$300,2,0)</f>
        <v>SERVICIO POR SALA DE PROCEDIMIENOS Y AMBULANCIA 4X4</v>
      </c>
    </row>
    <row r="178" spans="1:10" x14ac:dyDescent="0.15">
      <c r="A178" s="423">
        <v>42856</v>
      </c>
      <c r="B178" s="424" t="s">
        <v>451</v>
      </c>
      <c r="C178" s="425"/>
      <c r="D178" s="426" t="s">
        <v>492</v>
      </c>
      <c r="E178" s="426" t="s">
        <v>490</v>
      </c>
      <c r="F178" s="427" t="s">
        <v>443</v>
      </c>
      <c r="G178" s="427" t="s">
        <v>447</v>
      </c>
      <c r="J178" s="279" t="str">
        <f>VLOOKUP(B178,[1]Sheet!$E$2:$J$300,2,0)</f>
        <v>SERVICIO CAMPAMENTO EL PINGO</v>
      </c>
    </row>
    <row r="179" spans="1:10" x14ac:dyDescent="0.15">
      <c r="A179" s="423">
        <v>42856</v>
      </c>
      <c r="B179" s="424" t="s">
        <v>452</v>
      </c>
      <c r="C179" s="425"/>
      <c r="D179" s="426" t="s">
        <v>492</v>
      </c>
      <c r="E179" s="426" t="s">
        <v>490</v>
      </c>
      <c r="F179" s="427" t="s">
        <v>443</v>
      </c>
      <c r="G179" s="427" t="s">
        <v>447</v>
      </c>
      <c r="J179" s="279" t="str">
        <f>VLOOKUP(B179,[1]Sheet!$E$2:$J$300,2,0)</f>
        <v>SERVICIO DE PREPARACIÓN DE PLATAFORMA SONDAJE LA FORTUNA</v>
      </c>
    </row>
    <row r="180" spans="1:10" x14ac:dyDescent="0.15">
      <c r="A180" s="423">
        <v>42856</v>
      </c>
      <c r="B180" s="424" t="s">
        <v>495</v>
      </c>
      <c r="C180" s="425"/>
      <c r="D180" s="426" t="s">
        <v>492</v>
      </c>
      <c r="E180" s="426" t="s">
        <v>490</v>
      </c>
      <c r="F180" s="427" t="s">
        <v>443</v>
      </c>
      <c r="G180" s="427" t="s">
        <v>447</v>
      </c>
      <c r="J180" s="279" t="str">
        <f>VLOOKUP(B180,[1]Sheet!$E$2:$J$300,2,0)</f>
        <v>SERVICIO MANTENCION CAMINOS Y MOV TIERRA LA FORUNA</v>
      </c>
    </row>
    <row r="181" spans="1:10" x14ac:dyDescent="0.15">
      <c r="A181" s="423">
        <v>42856</v>
      </c>
      <c r="B181" s="424" t="s">
        <v>473</v>
      </c>
      <c r="C181" s="425">
        <v>3</v>
      </c>
      <c r="D181" s="426" t="s">
        <v>492</v>
      </c>
      <c r="E181" s="426" t="s">
        <v>490</v>
      </c>
      <c r="F181" s="427" t="s">
        <v>443</v>
      </c>
      <c r="G181" s="427" t="s">
        <v>447</v>
      </c>
      <c r="J181" s="279" t="str">
        <f>VLOOKUP(B181,[1]Sheet!$E$2:$J$300,2,0)</f>
        <v>SERVICIO ALIMENTACION CAMPANA SONDAJE LA FORTUNA</v>
      </c>
    </row>
    <row r="182" spans="1:10" x14ac:dyDescent="0.15">
      <c r="A182" s="423">
        <v>42856</v>
      </c>
      <c r="B182" s="424" t="s">
        <v>473</v>
      </c>
      <c r="C182" s="425">
        <v>4</v>
      </c>
      <c r="D182" s="426" t="s">
        <v>492</v>
      </c>
      <c r="E182" s="426" t="s">
        <v>490</v>
      </c>
      <c r="F182" s="427" t="s">
        <v>444</v>
      </c>
      <c r="G182" s="427" t="s">
        <v>447</v>
      </c>
      <c r="J182" s="279" t="str">
        <f>VLOOKUP(B182,[1]Sheet!$E$2:$J$300,2,0)</f>
        <v>SERVICIO ALIMENTACION CAMPANA SONDAJE LA FORTUNA</v>
      </c>
    </row>
    <row r="183" spans="1:10" x14ac:dyDescent="0.15">
      <c r="A183" s="423">
        <v>42856</v>
      </c>
      <c r="B183" s="424" t="s">
        <v>467</v>
      </c>
      <c r="C183" s="425">
        <v>60</v>
      </c>
      <c r="D183" s="426" t="s">
        <v>492</v>
      </c>
      <c r="E183" s="426" t="s">
        <v>490</v>
      </c>
      <c r="F183" s="427" t="s">
        <v>443</v>
      </c>
      <c r="G183" s="427" t="s">
        <v>447</v>
      </c>
      <c r="J183" s="279" t="str">
        <f>VLOOKUP(B183,[1]Sheet!$E$2:$J$300,2,0)</f>
        <v>SONDAJE LA FORTUNA 2017</v>
      </c>
    </row>
    <row r="184" spans="1:10" x14ac:dyDescent="0.15">
      <c r="A184" s="423">
        <v>42856</v>
      </c>
      <c r="B184" s="424" t="s">
        <v>467</v>
      </c>
      <c r="C184" s="425">
        <v>5</v>
      </c>
      <c r="D184" s="426" t="s">
        <v>492</v>
      </c>
      <c r="E184" s="426" t="s">
        <v>490</v>
      </c>
      <c r="F184" s="427" t="s">
        <v>444</v>
      </c>
      <c r="G184" s="427" t="s">
        <v>447</v>
      </c>
      <c r="J184" s="279" t="str">
        <f>VLOOKUP(B184,[1]Sheet!$E$2:$J$300,2,0)</f>
        <v>SONDAJE LA FORTUNA 2017</v>
      </c>
    </row>
    <row r="185" spans="1:10" x14ac:dyDescent="0.15">
      <c r="A185" s="423">
        <v>42856</v>
      </c>
      <c r="B185" s="424" t="s">
        <v>469</v>
      </c>
      <c r="C185" s="425"/>
      <c r="D185" s="426" t="s">
        <v>492</v>
      </c>
      <c r="E185" s="426" t="s">
        <v>490</v>
      </c>
      <c r="F185" s="427" t="s">
        <v>443</v>
      </c>
      <c r="G185" s="427" t="s">
        <v>447</v>
      </c>
      <c r="J185" s="279" t="str">
        <f>VLOOKUP(B185,[1]Sheet!$E$2:$J$300,2,0)</f>
        <v>SERVICIO DE VIGILANCIA CAMPAÑA SONDAJE LA FORTUNA</v>
      </c>
    </row>
    <row r="186" spans="1:10" x14ac:dyDescent="0.15">
      <c r="A186" s="423">
        <v>42856</v>
      </c>
      <c r="B186" s="424" t="s">
        <v>471</v>
      </c>
      <c r="C186" s="425"/>
      <c r="D186" s="426" t="s">
        <v>492</v>
      </c>
      <c r="E186" s="426" t="s">
        <v>490</v>
      </c>
      <c r="F186" s="427" t="s">
        <v>443</v>
      </c>
      <c r="G186" s="427" t="s">
        <v>447</v>
      </c>
      <c r="J186" s="279" t="str">
        <f>VLOOKUP(B186,[1]Sheet!$E$2:$J$300,2,0)</f>
        <v>SERVICIO TRANSPORTE PERSONAL LA FORTUNA</v>
      </c>
    </row>
    <row r="187" spans="1:10" x14ac:dyDescent="0.15">
      <c r="A187" s="423">
        <v>42856</v>
      </c>
      <c r="B187" s="424" t="s">
        <v>496</v>
      </c>
      <c r="C187" s="425">
        <v>2</v>
      </c>
      <c r="D187" s="426" t="s">
        <v>492</v>
      </c>
      <c r="E187" s="426" t="s">
        <v>490</v>
      </c>
      <c r="F187" s="427" t="s">
        <v>443</v>
      </c>
      <c r="G187" s="427" t="s">
        <v>447</v>
      </c>
      <c r="J187" s="279" t="str">
        <f>VLOOKUP(B187,[1]Sheet!$E$2:$J$300,2,0)</f>
        <v>ASESORÍA PLAN DE REASENTAMIENTO COMUNIDADES HUMANAS NU</v>
      </c>
    </row>
    <row r="188" spans="1:10" x14ac:dyDescent="0.15">
      <c r="A188" s="423">
        <v>42856</v>
      </c>
      <c r="B188" s="424" t="s">
        <v>445</v>
      </c>
      <c r="C188" s="425">
        <v>9</v>
      </c>
      <c r="D188" s="426" t="s">
        <v>492</v>
      </c>
      <c r="E188" s="426" t="s">
        <v>490</v>
      </c>
      <c r="F188" s="427" t="s">
        <v>443</v>
      </c>
      <c r="G188" s="427" t="s">
        <v>477</v>
      </c>
      <c r="J188" s="279" t="str">
        <f>VLOOKUP(B188,[1]Sheet!$E$2:$J$300,2,0)</f>
        <v>ESTUDIO HIDROLOGICO PARA DISEÑO INFRAESTRUCTURA PROY NU</v>
      </c>
    </row>
    <row r="189" spans="1:10" x14ac:dyDescent="0.15">
      <c r="A189" s="423">
        <v>42856</v>
      </c>
      <c r="B189" s="424" t="s">
        <v>445</v>
      </c>
      <c r="C189" s="425">
        <v>1</v>
      </c>
      <c r="D189" s="426" t="s">
        <v>492</v>
      </c>
      <c r="E189" s="426" t="s">
        <v>490</v>
      </c>
      <c r="F189" s="427" t="s">
        <v>444</v>
      </c>
      <c r="G189" s="427" t="s">
        <v>477</v>
      </c>
      <c r="J189" s="279" t="str">
        <f>VLOOKUP(B189,[1]Sheet!$E$2:$J$300,2,0)</f>
        <v>ESTUDIO HIDROLOGICO PARA DISEÑO INFRAESTRUCTURA PROY NU</v>
      </c>
    </row>
    <row r="190" spans="1:10" x14ac:dyDescent="0.15">
      <c r="A190" s="423">
        <v>42856</v>
      </c>
      <c r="B190" s="424" t="s">
        <v>446</v>
      </c>
      <c r="C190" s="425">
        <v>4</v>
      </c>
      <c r="D190" s="426" t="s">
        <v>492</v>
      </c>
      <c r="E190" s="426" t="s">
        <v>490</v>
      </c>
      <c r="F190" s="427" t="s">
        <v>443</v>
      </c>
      <c r="G190" s="427" t="s">
        <v>477</v>
      </c>
      <c r="J190" s="279" t="str">
        <f>VLOOKUP(B190,[1]Sheet!$E$2:$J$300,2,0)</f>
        <v>SERVICIO DE ASESORIA JURIDICA</v>
      </c>
    </row>
    <row r="191" spans="1:10" x14ac:dyDescent="0.15">
      <c r="A191" s="423">
        <v>42856</v>
      </c>
      <c r="B191" s="424" t="s">
        <v>446</v>
      </c>
      <c r="C191" s="425">
        <v>1</v>
      </c>
      <c r="D191" s="426" t="s">
        <v>492</v>
      </c>
      <c r="E191" s="426" t="s">
        <v>490</v>
      </c>
      <c r="F191" s="427" t="s">
        <v>444</v>
      </c>
      <c r="G191" s="427" t="s">
        <v>477</v>
      </c>
      <c r="J191" s="279" t="str">
        <f>VLOOKUP(B191,[1]Sheet!$E$2:$J$300,2,0)</f>
        <v>SERVICIO DE ASESORIA JURIDICA</v>
      </c>
    </row>
    <row r="192" spans="1:10" x14ac:dyDescent="0.15">
      <c r="A192" s="423">
        <v>42856</v>
      </c>
      <c r="B192" s="424" t="s">
        <v>448</v>
      </c>
      <c r="C192" s="425">
        <v>8</v>
      </c>
      <c r="D192" s="426" t="s">
        <v>492</v>
      </c>
      <c r="E192" s="426" t="s">
        <v>490</v>
      </c>
      <c r="F192" s="427" t="s">
        <v>443</v>
      </c>
      <c r="G192" s="427" t="s">
        <v>477</v>
      </c>
      <c r="J192" s="279" t="str">
        <f>VLOOKUP(B192,[1]Sheet!$E$2:$J$300,2,0)</f>
        <v>SERVICIO DE ESTUDIO DE IMPACTO AMBIENTAL (EIA)</v>
      </c>
    </row>
    <row r="193" spans="1:10" x14ac:dyDescent="0.15">
      <c r="A193" s="423">
        <v>42856</v>
      </c>
      <c r="B193" s="424" t="s">
        <v>449</v>
      </c>
      <c r="C193" s="425">
        <v>6</v>
      </c>
      <c r="D193" s="426" t="s">
        <v>492</v>
      </c>
      <c r="E193" s="426" t="s">
        <v>490</v>
      </c>
      <c r="F193" s="427" t="s">
        <v>443</v>
      </c>
      <c r="G193" s="427" t="s">
        <v>477</v>
      </c>
      <c r="J193" s="279" t="str">
        <f>VLOOKUP(B193,[1]Sheet!$E$2:$J$300,2,0)</f>
        <v>DISEÑO GEOTECNICO DE OPEN PIT, VERTEDERO E HIDROGEOLOGICO</v>
      </c>
    </row>
    <row r="194" spans="1:10" x14ac:dyDescent="0.15">
      <c r="A194" s="423">
        <v>42856</v>
      </c>
      <c r="B194" s="424" t="s">
        <v>486</v>
      </c>
      <c r="C194" s="425">
        <v>60</v>
      </c>
      <c r="D194" s="426" t="s">
        <v>492</v>
      </c>
      <c r="E194" s="426" t="s">
        <v>490</v>
      </c>
      <c r="F194" s="427" t="s">
        <v>443</v>
      </c>
      <c r="G194" s="427" t="s">
        <v>477</v>
      </c>
      <c r="J194" s="279" t="str">
        <f>VLOOKUP(B194,[1]Sheet!$E$2:$J$300,2,0)</f>
        <v>NUEVAUNIÓN PFS AND EIA SUPPORT ON-SHORE SERVICES PROVIDER</v>
      </c>
    </row>
    <row r="195" spans="1:10" x14ac:dyDescent="0.15">
      <c r="A195" s="423">
        <v>42856</v>
      </c>
      <c r="B195" s="424" t="s">
        <v>486</v>
      </c>
      <c r="C195" s="425">
        <v>21</v>
      </c>
      <c r="D195" s="426" t="s">
        <v>492</v>
      </c>
      <c r="E195" s="426" t="s">
        <v>490</v>
      </c>
      <c r="F195" s="427" t="s">
        <v>443</v>
      </c>
      <c r="G195" s="427" t="s">
        <v>477</v>
      </c>
      <c r="J195" s="279" t="str">
        <f>VLOOKUP(B195,[1]Sheet!$E$2:$J$300,2,0)</f>
        <v>NUEVAUNIÓN PFS AND EIA SUPPORT ON-SHORE SERVICES PROVIDER</v>
      </c>
    </row>
    <row r="196" spans="1:10" x14ac:dyDescent="0.15">
      <c r="A196" s="423">
        <v>42856</v>
      </c>
      <c r="B196" s="424" t="s">
        <v>473</v>
      </c>
      <c r="C196" s="425">
        <v>1</v>
      </c>
      <c r="D196" s="426" t="s">
        <v>492</v>
      </c>
      <c r="E196" s="426" t="s">
        <v>490</v>
      </c>
      <c r="F196" s="427" t="s">
        <v>443</v>
      </c>
      <c r="G196" s="427" t="s">
        <v>477</v>
      </c>
      <c r="J196" s="279" t="str">
        <f>VLOOKUP(B196,[1]Sheet!$E$2:$J$300,2,0)</f>
        <v>SERVICIO ALIMENTACION CAMPANA SONDAJE LA FORTUNA</v>
      </c>
    </row>
    <row r="197" spans="1:10" x14ac:dyDescent="0.15">
      <c r="A197" s="423">
        <v>42856</v>
      </c>
      <c r="B197" s="424" t="s">
        <v>457</v>
      </c>
      <c r="C197" s="425">
        <v>1</v>
      </c>
      <c r="D197" s="426" t="s">
        <v>492</v>
      </c>
      <c r="E197" s="426" t="s">
        <v>490</v>
      </c>
      <c r="F197" s="427" t="s">
        <v>443</v>
      </c>
      <c r="G197" s="427" t="s">
        <v>477</v>
      </c>
      <c r="J197" s="279" t="str">
        <f>VLOOKUP(B197,[1]Sheet!$E$2:$J$300,2,0)</f>
        <v>PAS BOSQUES Y FORMACION XEROFITICA</v>
      </c>
    </row>
    <row r="198" spans="1:10" x14ac:dyDescent="0.15">
      <c r="A198" s="423">
        <v>42856</v>
      </c>
      <c r="B198" s="424" t="s">
        <v>463</v>
      </c>
      <c r="C198" s="425"/>
      <c r="D198" s="426" t="s">
        <v>492</v>
      </c>
      <c r="E198" s="426" t="s">
        <v>490</v>
      </c>
      <c r="F198" s="427" t="s">
        <v>443</v>
      </c>
      <c r="G198" s="427" t="s">
        <v>477</v>
      </c>
      <c r="J198" s="279" t="str">
        <f>VLOOKUP(B198,[1]Sheet!$E$2:$J$300,2,0)</f>
        <v>PROYECTO DE BIODIVERSIDAD AGRICOLA 2016</v>
      </c>
    </row>
    <row r="199" spans="1:10" x14ac:dyDescent="0.15">
      <c r="A199" s="423">
        <v>42856</v>
      </c>
      <c r="B199" s="424" t="s">
        <v>497</v>
      </c>
      <c r="C199" s="425">
        <v>1</v>
      </c>
      <c r="D199" s="426" t="s">
        <v>492</v>
      </c>
      <c r="E199" s="426" t="s">
        <v>490</v>
      </c>
      <c r="F199" s="427" t="s">
        <v>443</v>
      </c>
      <c r="G199" s="427" t="s">
        <v>477</v>
      </c>
      <c r="J199" s="279" t="str">
        <f>VLOOKUP(B199,[1]Sheet!$E$2:$J$300,2,0)</f>
        <v>ASESORÍA REMEDIACIÓN DERRAME COMBUSTIBLE LA FORTUNA</v>
      </c>
    </row>
    <row r="200" spans="1:10" x14ac:dyDescent="0.15">
      <c r="A200" s="423">
        <v>42856</v>
      </c>
      <c r="B200" s="424" t="s">
        <v>496</v>
      </c>
      <c r="C200" s="425">
        <v>1</v>
      </c>
      <c r="D200" s="426" t="s">
        <v>492</v>
      </c>
      <c r="E200" s="426" t="s">
        <v>490</v>
      </c>
      <c r="F200" s="427" t="s">
        <v>443</v>
      </c>
      <c r="G200" s="427" t="s">
        <v>477</v>
      </c>
      <c r="J200" s="279" t="str">
        <f>VLOOKUP(B200,[1]Sheet!$E$2:$J$300,2,0)</f>
        <v>ASESORÍA PLAN DE REASENTAMIENTO COMUNIDADES HUMANAS NU</v>
      </c>
    </row>
    <row r="201" spans="1:10" x14ac:dyDescent="0.15">
      <c r="A201" s="423">
        <v>42856</v>
      </c>
      <c r="B201" s="424" t="s">
        <v>472</v>
      </c>
      <c r="C201" s="425">
        <v>2</v>
      </c>
      <c r="D201" s="426" t="s">
        <v>492</v>
      </c>
      <c r="E201" s="426" t="s">
        <v>490</v>
      </c>
      <c r="F201" s="427" t="s">
        <v>443</v>
      </c>
      <c r="G201" s="427" t="s">
        <v>477</v>
      </c>
      <c r="J201" s="279" t="str">
        <f>VLOOKUP(B201,[1]Sheet!$E$2:$J$300,2,0)</f>
        <v>SERVICIO CONTROL LABORAL, CONTROL ACCESO Y AUDITORIAS DE CIERRE</v>
      </c>
    </row>
    <row r="202" spans="1:10" x14ac:dyDescent="0.15">
      <c r="A202" s="423">
        <v>42856</v>
      </c>
      <c r="B202" s="424" t="s">
        <v>445</v>
      </c>
      <c r="C202" s="425">
        <v>0</v>
      </c>
      <c r="D202" s="426" t="s">
        <v>493</v>
      </c>
      <c r="E202" s="426" t="s">
        <v>490</v>
      </c>
      <c r="F202" s="427" t="s">
        <v>443</v>
      </c>
      <c r="G202" s="427" t="s">
        <v>447</v>
      </c>
      <c r="J202" s="279" t="str">
        <f>VLOOKUP(B202,[1]Sheet!$E$2:$J$300,2,0)</f>
        <v>ESTUDIO HIDROLOGICO PARA DISEÑO INFRAESTRUCTURA PROY NU</v>
      </c>
    </row>
    <row r="203" spans="1:10" x14ac:dyDescent="0.15">
      <c r="A203" s="423">
        <v>42856</v>
      </c>
      <c r="B203" s="424" t="s">
        <v>448</v>
      </c>
      <c r="C203" s="425">
        <v>3</v>
      </c>
      <c r="D203" s="426" t="s">
        <v>493</v>
      </c>
      <c r="E203" s="426" t="s">
        <v>490</v>
      </c>
      <c r="F203" s="427" t="s">
        <v>443</v>
      </c>
      <c r="G203" s="427" t="s">
        <v>447</v>
      </c>
      <c r="J203" s="279" t="str">
        <f>VLOOKUP(B203,[1]Sheet!$E$2:$J$300,2,0)</f>
        <v>SERVICIO DE ESTUDIO DE IMPACTO AMBIENTAL (EIA)</v>
      </c>
    </row>
    <row r="204" spans="1:10" x14ac:dyDescent="0.15">
      <c r="A204" s="423">
        <v>42856</v>
      </c>
      <c r="B204" s="424" t="s">
        <v>448</v>
      </c>
      <c r="C204" s="425">
        <v>10</v>
      </c>
      <c r="D204" s="426" t="s">
        <v>493</v>
      </c>
      <c r="E204" s="426" t="s">
        <v>490</v>
      </c>
      <c r="F204" s="427" t="s">
        <v>444</v>
      </c>
      <c r="G204" s="427" t="s">
        <v>447</v>
      </c>
      <c r="J204" s="279" t="str">
        <f>VLOOKUP(B204,[1]Sheet!$E$2:$J$300,2,0)</f>
        <v>SERVICIO DE ESTUDIO DE IMPACTO AMBIENTAL (EIA)</v>
      </c>
    </row>
    <row r="205" spans="1:10" x14ac:dyDescent="0.15">
      <c r="A205" s="423">
        <v>42856</v>
      </c>
      <c r="B205" s="424" t="s">
        <v>475</v>
      </c>
      <c r="C205" s="425">
        <v>0</v>
      </c>
      <c r="D205" s="426" t="s">
        <v>493</v>
      </c>
      <c r="E205" s="426" t="s">
        <v>490</v>
      </c>
      <c r="F205" s="427" t="s">
        <v>443</v>
      </c>
      <c r="G205" s="427" t="s">
        <v>447</v>
      </c>
      <c r="J205" s="279" t="str">
        <f>VLOOKUP(B205,[1]Sheet!$E$2:$J$300,2,0)</f>
        <v>SERVICIO POR SALA DE PROCEDIMIENOS Y AMBULANCIA 4X4</v>
      </c>
    </row>
    <row r="206" spans="1:10" x14ac:dyDescent="0.15">
      <c r="A206" s="423">
        <v>42856</v>
      </c>
      <c r="B206" s="424" t="s">
        <v>451</v>
      </c>
      <c r="C206" s="425"/>
      <c r="D206" s="426" t="s">
        <v>493</v>
      </c>
      <c r="E206" s="426" t="s">
        <v>490</v>
      </c>
      <c r="F206" s="427" t="s">
        <v>443</v>
      </c>
      <c r="G206" s="427" t="s">
        <v>447</v>
      </c>
      <c r="J206" s="279" t="str">
        <f>VLOOKUP(B206,[1]Sheet!$E$2:$J$300,2,0)</f>
        <v>SERVICIO CAMPAMENTO EL PINGO</v>
      </c>
    </row>
    <row r="207" spans="1:10" x14ac:dyDescent="0.15">
      <c r="A207" s="423">
        <v>42856</v>
      </c>
      <c r="B207" s="424" t="s">
        <v>452</v>
      </c>
      <c r="C207" s="425"/>
      <c r="D207" s="426" t="s">
        <v>493</v>
      </c>
      <c r="E207" s="426" t="s">
        <v>490</v>
      </c>
      <c r="F207" s="427" t="s">
        <v>443</v>
      </c>
      <c r="G207" s="427" t="s">
        <v>447</v>
      </c>
      <c r="J207" s="279" t="str">
        <f>VLOOKUP(B207,[1]Sheet!$E$2:$J$300,2,0)</f>
        <v>SERVICIO DE PREPARACIÓN DE PLATAFORMA SONDAJE LA FORTUNA</v>
      </c>
    </row>
    <row r="208" spans="1:10" x14ac:dyDescent="0.15">
      <c r="A208" s="423">
        <v>42856</v>
      </c>
      <c r="B208" s="424" t="s">
        <v>495</v>
      </c>
      <c r="C208" s="425"/>
      <c r="D208" s="426" t="s">
        <v>493</v>
      </c>
      <c r="E208" s="426" t="s">
        <v>490</v>
      </c>
      <c r="F208" s="427" t="s">
        <v>443</v>
      </c>
      <c r="G208" s="427" t="s">
        <v>447</v>
      </c>
      <c r="J208" s="279" t="str">
        <f>VLOOKUP(B208,[1]Sheet!$E$2:$J$300,2,0)</f>
        <v>SERVICIO MANTENCION CAMINOS Y MOV TIERRA LA FORUNA</v>
      </c>
    </row>
    <row r="209" spans="1:10" x14ac:dyDescent="0.15">
      <c r="A209" s="423">
        <v>42856</v>
      </c>
      <c r="B209" s="424" t="s">
        <v>473</v>
      </c>
      <c r="C209" s="425"/>
      <c r="D209" s="426" t="s">
        <v>493</v>
      </c>
      <c r="E209" s="426" t="s">
        <v>490</v>
      </c>
      <c r="F209" s="427" t="s">
        <v>443</v>
      </c>
      <c r="G209" s="427" t="s">
        <v>447</v>
      </c>
      <c r="J209" s="279" t="str">
        <f>VLOOKUP(B209,[1]Sheet!$E$2:$J$300,2,0)</f>
        <v>SERVICIO ALIMENTACION CAMPANA SONDAJE LA FORTUNA</v>
      </c>
    </row>
    <row r="210" spans="1:10" x14ac:dyDescent="0.15">
      <c r="A210" s="423">
        <v>42856</v>
      </c>
      <c r="B210" s="424" t="s">
        <v>473</v>
      </c>
      <c r="C210" s="425"/>
      <c r="D210" s="426" t="s">
        <v>493</v>
      </c>
      <c r="E210" s="426" t="s">
        <v>490</v>
      </c>
      <c r="F210" s="427" t="s">
        <v>444</v>
      </c>
      <c r="G210" s="427" t="s">
        <v>447</v>
      </c>
      <c r="J210" s="279" t="str">
        <f>VLOOKUP(B210,[1]Sheet!$E$2:$J$300,2,0)</f>
        <v>SERVICIO ALIMENTACION CAMPANA SONDAJE LA FORTUNA</v>
      </c>
    </row>
    <row r="211" spans="1:10" x14ac:dyDescent="0.15">
      <c r="A211" s="423">
        <v>42856</v>
      </c>
      <c r="B211" s="424" t="s">
        <v>467</v>
      </c>
      <c r="C211" s="425"/>
      <c r="D211" s="426" t="s">
        <v>493</v>
      </c>
      <c r="E211" s="426" t="s">
        <v>490</v>
      </c>
      <c r="F211" s="427" t="s">
        <v>443</v>
      </c>
      <c r="G211" s="427" t="s">
        <v>447</v>
      </c>
      <c r="J211" s="279" t="str">
        <f>VLOOKUP(B211,[1]Sheet!$E$2:$J$300,2,0)</f>
        <v>SONDAJE LA FORTUNA 2017</v>
      </c>
    </row>
    <row r="212" spans="1:10" x14ac:dyDescent="0.15">
      <c r="A212" s="423">
        <v>42856</v>
      </c>
      <c r="B212" s="424" t="s">
        <v>467</v>
      </c>
      <c r="C212" s="425"/>
      <c r="D212" s="426" t="s">
        <v>493</v>
      </c>
      <c r="E212" s="426" t="s">
        <v>490</v>
      </c>
      <c r="F212" s="427" t="s">
        <v>444</v>
      </c>
      <c r="G212" s="427" t="s">
        <v>447</v>
      </c>
      <c r="J212" s="279" t="str">
        <f>VLOOKUP(B212,[1]Sheet!$E$2:$J$300,2,0)</f>
        <v>SONDAJE LA FORTUNA 2017</v>
      </c>
    </row>
    <row r="213" spans="1:10" x14ac:dyDescent="0.15">
      <c r="A213" s="423">
        <v>42856</v>
      </c>
      <c r="B213" s="424" t="s">
        <v>469</v>
      </c>
      <c r="C213" s="425"/>
      <c r="D213" s="426" t="s">
        <v>493</v>
      </c>
      <c r="E213" s="426" t="s">
        <v>490</v>
      </c>
      <c r="F213" s="427" t="s">
        <v>443</v>
      </c>
      <c r="G213" s="427" t="s">
        <v>447</v>
      </c>
      <c r="J213" s="279" t="str">
        <f>VLOOKUP(B213,[1]Sheet!$E$2:$J$300,2,0)</f>
        <v>SERVICIO DE VIGILANCIA CAMPAÑA SONDAJE LA FORTUNA</v>
      </c>
    </row>
    <row r="214" spans="1:10" x14ac:dyDescent="0.15">
      <c r="A214" s="423">
        <v>42856</v>
      </c>
      <c r="B214" s="424" t="s">
        <v>471</v>
      </c>
      <c r="C214" s="425"/>
      <c r="D214" s="426" t="s">
        <v>493</v>
      </c>
      <c r="E214" s="426" t="s">
        <v>490</v>
      </c>
      <c r="F214" s="427" t="s">
        <v>443</v>
      </c>
      <c r="G214" s="427" t="s">
        <v>447</v>
      </c>
      <c r="J214" s="279" t="str">
        <f>VLOOKUP(B214,[1]Sheet!$E$2:$J$300,2,0)</f>
        <v>SERVICIO TRANSPORTE PERSONAL LA FORTUNA</v>
      </c>
    </row>
    <row r="215" spans="1:10" x14ac:dyDescent="0.15">
      <c r="A215" s="423">
        <v>42856</v>
      </c>
      <c r="B215" s="424" t="s">
        <v>496</v>
      </c>
      <c r="C215" s="425">
        <v>1</v>
      </c>
      <c r="D215" s="426" t="s">
        <v>493</v>
      </c>
      <c r="E215" s="426" t="s">
        <v>490</v>
      </c>
      <c r="F215" s="427" t="s">
        <v>443</v>
      </c>
      <c r="G215" s="427" t="s">
        <v>447</v>
      </c>
      <c r="J215" s="279" t="str">
        <f>VLOOKUP(B215,[1]Sheet!$E$2:$J$300,2,0)</f>
        <v>ASESORÍA PLAN DE REASENTAMIENTO COMUNIDADES HUMANAS NU</v>
      </c>
    </row>
    <row r="216" spans="1:10" x14ac:dyDescent="0.15">
      <c r="A216" s="423">
        <v>42856</v>
      </c>
      <c r="B216" s="424" t="s">
        <v>445</v>
      </c>
      <c r="C216" s="425">
        <v>0</v>
      </c>
      <c r="D216" s="426" t="s">
        <v>493</v>
      </c>
      <c r="E216" s="426" t="s">
        <v>490</v>
      </c>
      <c r="F216" s="427" t="s">
        <v>443</v>
      </c>
      <c r="G216" s="427" t="s">
        <v>477</v>
      </c>
      <c r="J216" s="279" t="str">
        <f>VLOOKUP(B216,[1]Sheet!$E$2:$J$300,2,0)</f>
        <v>ESTUDIO HIDROLOGICO PARA DISEÑO INFRAESTRUCTURA PROY NU</v>
      </c>
    </row>
    <row r="217" spans="1:10" x14ac:dyDescent="0.15">
      <c r="A217" s="423">
        <v>42856</v>
      </c>
      <c r="B217" s="424" t="s">
        <v>445</v>
      </c>
      <c r="C217" s="425">
        <v>1</v>
      </c>
      <c r="D217" s="426" t="s">
        <v>493</v>
      </c>
      <c r="E217" s="426" t="s">
        <v>490</v>
      </c>
      <c r="F217" s="427" t="s">
        <v>444</v>
      </c>
      <c r="G217" s="427" t="s">
        <v>477</v>
      </c>
      <c r="J217" s="279" t="str">
        <f>VLOOKUP(B217,[1]Sheet!$E$2:$J$300,2,0)</f>
        <v>ESTUDIO HIDROLOGICO PARA DISEÑO INFRAESTRUCTURA PROY NU</v>
      </c>
    </row>
    <row r="218" spans="1:10" x14ac:dyDescent="0.15">
      <c r="A218" s="423">
        <v>42856</v>
      </c>
      <c r="B218" s="424" t="s">
        <v>446</v>
      </c>
      <c r="C218" s="425">
        <v>1</v>
      </c>
      <c r="D218" s="426" t="s">
        <v>493</v>
      </c>
      <c r="E218" s="426" t="s">
        <v>490</v>
      </c>
      <c r="F218" s="427" t="s">
        <v>443</v>
      </c>
      <c r="G218" s="427" t="s">
        <v>477</v>
      </c>
      <c r="J218" s="279" t="str">
        <f>VLOOKUP(B218,[1]Sheet!$E$2:$J$300,2,0)</f>
        <v>SERVICIO DE ASESORIA JURIDICA</v>
      </c>
    </row>
    <row r="219" spans="1:10" x14ac:dyDescent="0.15">
      <c r="A219" s="423">
        <v>42856</v>
      </c>
      <c r="B219" s="424" t="s">
        <v>446</v>
      </c>
      <c r="C219" s="425"/>
      <c r="D219" s="426" t="s">
        <v>493</v>
      </c>
      <c r="E219" s="426" t="s">
        <v>490</v>
      </c>
      <c r="F219" s="427" t="s">
        <v>444</v>
      </c>
      <c r="G219" s="427" t="s">
        <v>477</v>
      </c>
      <c r="J219" s="279" t="str">
        <f>VLOOKUP(B219,[1]Sheet!$E$2:$J$300,2,0)</f>
        <v>SERVICIO DE ASESORIA JURIDICA</v>
      </c>
    </row>
    <row r="220" spans="1:10" x14ac:dyDescent="0.15">
      <c r="A220" s="423">
        <v>42856</v>
      </c>
      <c r="B220" s="424" t="s">
        <v>448</v>
      </c>
      <c r="C220" s="425">
        <v>10</v>
      </c>
      <c r="D220" s="426" t="s">
        <v>493</v>
      </c>
      <c r="E220" s="426" t="s">
        <v>490</v>
      </c>
      <c r="F220" s="427" t="s">
        <v>443</v>
      </c>
      <c r="G220" s="427" t="s">
        <v>477</v>
      </c>
      <c r="J220" s="279" t="str">
        <f>VLOOKUP(B220,[1]Sheet!$E$2:$J$300,2,0)</f>
        <v>SERVICIO DE ESTUDIO DE IMPACTO AMBIENTAL (EIA)</v>
      </c>
    </row>
    <row r="221" spans="1:10" x14ac:dyDescent="0.15">
      <c r="A221" s="423">
        <v>42856</v>
      </c>
      <c r="B221" s="424" t="s">
        <v>449</v>
      </c>
      <c r="C221" s="425"/>
      <c r="D221" s="426" t="s">
        <v>493</v>
      </c>
      <c r="E221" s="426" t="s">
        <v>490</v>
      </c>
      <c r="F221" s="427" t="s">
        <v>443</v>
      </c>
      <c r="G221" s="427" t="s">
        <v>477</v>
      </c>
      <c r="J221" s="279" t="str">
        <f>VLOOKUP(B221,[1]Sheet!$E$2:$J$300,2,0)</f>
        <v>DISEÑO GEOTECNICO DE OPEN PIT, VERTEDERO E HIDROGEOLOGICO</v>
      </c>
    </row>
    <row r="222" spans="1:10" x14ac:dyDescent="0.15">
      <c r="A222" s="423">
        <v>42856</v>
      </c>
      <c r="B222" s="424" t="s">
        <v>486</v>
      </c>
      <c r="C222" s="425">
        <v>16</v>
      </c>
      <c r="D222" s="426" t="s">
        <v>493</v>
      </c>
      <c r="E222" s="426" t="s">
        <v>490</v>
      </c>
      <c r="F222" s="427" t="s">
        <v>443</v>
      </c>
      <c r="G222" s="427" t="s">
        <v>477</v>
      </c>
      <c r="J222" s="279" t="str">
        <f>VLOOKUP(B222,[1]Sheet!$E$2:$J$300,2,0)</f>
        <v>NUEVAUNIÓN PFS AND EIA SUPPORT ON-SHORE SERVICES PROVIDER</v>
      </c>
    </row>
    <row r="223" spans="1:10" x14ac:dyDescent="0.15">
      <c r="A223" s="423">
        <v>42856</v>
      </c>
      <c r="B223" s="424" t="s">
        <v>486</v>
      </c>
      <c r="C223" s="425">
        <v>7</v>
      </c>
      <c r="D223" s="426" t="s">
        <v>493</v>
      </c>
      <c r="E223" s="426" t="s">
        <v>490</v>
      </c>
      <c r="F223" s="427" t="s">
        <v>443</v>
      </c>
      <c r="G223" s="427" t="s">
        <v>477</v>
      </c>
      <c r="J223" s="279" t="str">
        <f>VLOOKUP(B223,[1]Sheet!$E$2:$J$300,2,0)</f>
        <v>NUEVAUNIÓN PFS AND EIA SUPPORT ON-SHORE SERVICES PROVIDER</v>
      </c>
    </row>
    <row r="224" spans="1:10" x14ac:dyDescent="0.15">
      <c r="A224" s="423">
        <v>42856</v>
      </c>
      <c r="B224" s="424" t="s">
        <v>473</v>
      </c>
      <c r="C224" s="425"/>
      <c r="D224" s="426" t="s">
        <v>493</v>
      </c>
      <c r="E224" s="426" t="s">
        <v>490</v>
      </c>
      <c r="F224" s="427" t="s">
        <v>443</v>
      </c>
      <c r="G224" s="427" t="s">
        <v>477</v>
      </c>
      <c r="J224" s="279" t="str">
        <f>VLOOKUP(B224,[1]Sheet!$E$2:$J$300,2,0)</f>
        <v>SERVICIO ALIMENTACION CAMPANA SONDAJE LA FORTUNA</v>
      </c>
    </row>
    <row r="225" spans="1:10" x14ac:dyDescent="0.15">
      <c r="A225" s="423">
        <v>42856</v>
      </c>
      <c r="B225" s="424" t="s">
        <v>457</v>
      </c>
      <c r="C225" s="425">
        <v>1</v>
      </c>
      <c r="D225" s="426" t="s">
        <v>493</v>
      </c>
      <c r="E225" s="426" t="s">
        <v>490</v>
      </c>
      <c r="F225" s="427" t="s">
        <v>443</v>
      </c>
      <c r="G225" s="427" t="s">
        <v>477</v>
      </c>
      <c r="J225" s="279" t="str">
        <f>VLOOKUP(B225,[1]Sheet!$E$2:$J$300,2,0)</f>
        <v>PAS BOSQUES Y FORMACION XEROFITICA</v>
      </c>
    </row>
    <row r="226" spans="1:10" x14ac:dyDescent="0.15">
      <c r="A226" s="423">
        <v>42856</v>
      </c>
      <c r="B226" s="424" t="s">
        <v>463</v>
      </c>
      <c r="C226" s="425"/>
      <c r="D226" s="426" t="s">
        <v>493</v>
      </c>
      <c r="E226" s="426" t="s">
        <v>490</v>
      </c>
      <c r="F226" s="427" t="s">
        <v>443</v>
      </c>
      <c r="G226" s="427" t="s">
        <v>477</v>
      </c>
      <c r="J226" s="279" t="str">
        <f>VLOOKUP(B226,[1]Sheet!$E$2:$J$300,2,0)</f>
        <v>PROYECTO DE BIODIVERSIDAD AGRICOLA 2016</v>
      </c>
    </row>
    <row r="227" spans="1:10" x14ac:dyDescent="0.15">
      <c r="A227" s="423">
        <v>42856</v>
      </c>
      <c r="B227" s="424" t="s">
        <v>497</v>
      </c>
      <c r="C227" s="425"/>
      <c r="D227" s="426" t="s">
        <v>493</v>
      </c>
      <c r="E227" s="426" t="s">
        <v>490</v>
      </c>
      <c r="F227" s="427" t="s">
        <v>443</v>
      </c>
      <c r="G227" s="427" t="s">
        <v>477</v>
      </c>
      <c r="J227" s="279" t="str">
        <f>VLOOKUP(B227,[1]Sheet!$E$2:$J$300,2,0)</f>
        <v>ASESORÍA REMEDIACIÓN DERRAME COMBUSTIBLE LA FORTUNA</v>
      </c>
    </row>
    <row r="228" spans="1:10" x14ac:dyDescent="0.15">
      <c r="A228" s="423">
        <v>42856</v>
      </c>
      <c r="B228" s="424" t="s">
        <v>496</v>
      </c>
      <c r="C228" s="425">
        <v>1</v>
      </c>
      <c r="D228" s="426" t="s">
        <v>493</v>
      </c>
      <c r="E228" s="426" t="s">
        <v>490</v>
      </c>
      <c r="F228" s="427" t="s">
        <v>443</v>
      </c>
      <c r="G228" s="427" t="s">
        <v>477</v>
      </c>
      <c r="J228" s="279" t="str">
        <f>VLOOKUP(B228,[1]Sheet!$E$2:$J$300,2,0)</f>
        <v>ASESORÍA PLAN DE REASENTAMIENTO COMUNIDADES HUMANAS NU</v>
      </c>
    </row>
    <row r="229" spans="1:10" x14ac:dyDescent="0.15">
      <c r="A229" s="423">
        <v>42856</v>
      </c>
      <c r="B229" s="424" t="s">
        <v>472</v>
      </c>
      <c r="C229" s="425">
        <v>1</v>
      </c>
      <c r="D229" s="426" t="s">
        <v>493</v>
      </c>
      <c r="E229" s="426" t="s">
        <v>490</v>
      </c>
      <c r="F229" s="427" t="s">
        <v>443</v>
      </c>
      <c r="G229" s="427" t="s">
        <v>477</v>
      </c>
      <c r="J229" s="279" t="str">
        <f>VLOOKUP(B229,[1]Sheet!$E$2:$J$300,2,0)</f>
        <v>SERVICIO CONTROL LABORAL, CONTROL ACCESO Y AUDITORIAS DE CIERRE</v>
      </c>
    </row>
    <row r="230" spans="1:10" x14ac:dyDescent="0.15">
      <c r="A230" s="423">
        <v>42856</v>
      </c>
      <c r="B230" s="424" t="s">
        <v>445</v>
      </c>
      <c r="C230" s="425">
        <v>3</v>
      </c>
      <c r="D230" s="426" t="s">
        <v>492</v>
      </c>
      <c r="E230" s="426" t="s">
        <v>488</v>
      </c>
      <c r="F230" s="427" t="s">
        <v>443</v>
      </c>
      <c r="G230" s="427" t="s">
        <v>447</v>
      </c>
      <c r="J230" s="279" t="str">
        <f>VLOOKUP(B230,[1]Sheet!$E$2:$J$300,2,0)</f>
        <v>ESTUDIO HIDROLOGICO PARA DISEÑO INFRAESTRUCTURA PROY NU</v>
      </c>
    </row>
    <row r="231" spans="1:10" x14ac:dyDescent="0.15">
      <c r="A231" s="423">
        <v>42856</v>
      </c>
      <c r="B231" s="424" t="s">
        <v>448</v>
      </c>
      <c r="C231" s="425">
        <v>1</v>
      </c>
      <c r="D231" s="426" t="s">
        <v>492</v>
      </c>
      <c r="E231" s="426" t="s">
        <v>488</v>
      </c>
      <c r="F231" s="427" t="s">
        <v>443</v>
      </c>
      <c r="G231" s="427" t="s">
        <v>447</v>
      </c>
      <c r="J231" s="279" t="str">
        <f>VLOOKUP(B231,[1]Sheet!$E$2:$J$300,2,0)</f>
        <v>SERVICIO DE ESTUDIO DE IMPACTO AMBIENTAL (EIA)</v>
      </c>
    </row>
    <row r="232" spans="1:10" x14ac:dyDescent="0.15">
      <c r="A232" s="423">
        <v>42856</v>
      </c>
      <c r="B232" s="424" t="s">
        <v>448</v>
      </c>
      <c r="C232" s="425"/>
      <c r="D232" s="426" t="s">
        <v>492</v>
      </c>
      <c r="E232" s="426" t="s">
        <v>488</v>
      </c>
      <c r="F232" s="427" t="s">
        <v>444</v>
      </c>
      <c r="G232" s="427" t="s">
        <v>447</v>
      </c>
      <c r="J232" s="279" t="str">
        <f>VLOOKUP(B232,[1]Sheet!$E$2:$J$300,2,0)</f>
        <v>SERVICIO DE ESTUDIO DE IMPACTO AMBIENTAL (EIA)</v>
      </c>
    </row>
    <row r="233" spans="1:10" x14ac:dyDescent="0.15">
      <c r="A233" s="423">
        <v>42856</v>
      </c>
      <c r="B233" s="424" t="s">
        <v>475</v>
      </c>
      <c r="C233" s="425">
        <v>8</v>
      </c>
      <c r="D233" s="426" t="s">
        <v>492</v>
      </c>
      <c r="E233" s="426" t="s">
        <v>488</v>
      </c>
      <c r="F233" s="427" t="s">
        <v>443</v>
      </c>
      <c r="G233" s="427" t="s">
        <v>447</v>
      </c>
      <c r="J233" s="279" t="str">
        <f>VLOOKUP(B233,[1]Sheet!$E$2:$J$300,2,0)</f>
        <v>SERVICIO POR SALA DE PROCEDIMIENOS Y AMBULANCIA 4X4</v>
      </c>
    </row>
    <row r="234" spans="1:10" x14ac:dyDescent="0.15">
      <c r="A234" s="423">
        <v>42856</v>
      </c>
      <c r="B234" s="424" t="s">
        <v>451</v>
      </c>
      <c r="C234" s="425">
        <v>4</v>
      </c>
      <c r="D234" s="426" t="s">
        <v>492</v>
      </c>
      <c r="E234" s="426" t="s">
        <v>488</v>
      </c>
      <c r="F234" s="427" t="s">
        <v>443</v>
      </c>
      <c r="G234" s="427" t="s">
        <v>447</v>
      </c>
      <c r="J234" s="279" t="str">
        <f>VLOOKUP(B234,[1]Sheet!$E$2:$J$300,2,0)</f>
        <v>SERVICIO CAMPAMENTO EL PINGO</v>
      </c>
    </row>
    <row r="235" spans="1:10" x14ac:dyDescent="0.15">
      <c r="A235" s="423">
        <v>42856</v>
      </c>
      <c r="B235" s="424" t="s">
        <v>452</v>
      </c>
      <c r="C235" s="425">
        <v>5</v>
      </c>
      <c r="D235" s="426" t="s">
        <v>492</v>
      </c>
      <c r="E235" s="426" t="s">
        <v>488</v>
      </c>
      <c r="F235" s="427" t="s">
        <v>443</v>
      </c>
      <c r="G235" s="427" t="s">
        <v>447</v>
      </c>
      <c r="J235" s="279" t="str">
        <f>VLOOKUP(B235,[1]Sheet!$E$2:$J$300,2,0)</f>
        <v>SERVICIO DE PREPARACIÓN DE PLATAFORMA SONDAJE LA FORTUNA</v>
      </c>
    </row>
    <row r="236" spans="1:10" x14ac:dyDescent="0.15">
      <c r="A236" s="423">
        <v>42856</v>
      </c>
      <c r="B236" s="424" t="s">
        <v>495</v>
      </c>
      <c r="C236" s="425">
        <v>10</v>
      </c>
      <c r="D236" s="426" t="s">
        <v>492</v>
      </c>
      <c r="E236" s="426" t="s">
        <v>488</v>
      </c>
      <c r="F236" s="427" t="s">
        <v>443</v>
      </c>
      <c r="G236" s="427" t="s">
        <v>447</v>
      </c>
      <c r="J236" s="279" t="str">
        <f>VLOOKUP(B236,[1]Sheet!$E$2:$J$300,2,0)</f>
        <v>SERVICIO MANTENCION CAMINOS Y MOV TIERRA LA FORUNA</v>
      </c>
    </row>
    <row r="237" spans="1:10" x14ac:dyDescent="0.15">
      <c r="A237" s="423">
        <v>42856</v>
      </c>
      <c r="B237" s="424" t="s">
        <v>473</v>
      </c>
      <c r="C237" s="425">
        <v>16</v>
      </c>
      <c r="D237" s="426" t="s">
        <v>492</v>
      </c>
      <c r="E237" s="426" t="s">
        <v>488</v>
      </c>
      <c r="F237" s="427" t="s">
        <v>443</v>
      </c>
      <c r="G237" s="427" t="s">
        <v>447</v>
      </c>
      <c r="J237" s="279" t="str">
        <f>VLOOKUP(B237,[1]Sheet!$E$2:$J$300,2,0)</f>
        <v>SERVICIO ALIMENTACION CAMPANA SONDAJE LA FORTUNA</v>
      </c>
    </row>
    <row r="238" spans="1:10" x14ac:dyDescent="0.15">
      <c r="A238" s="423">
        <v>42856</v>
      </c>
      <c r="B238" s="424" t="s">
        <v>473</v>
      </c>
      <c r="C238" s="425"/>
      <c r="D238" s="426" t="s">
        <v>492</v>
      </c>
      <c r="E238" s="426" t="s">
        <v>488</v>
      </c>
      <c r="F238" s="427" t="s">
        <v>444</v>
      </c>
      <c r="G238" s="427" t="s">
        <v>447</v>
      </c>
      <c r="J238" s="279" t="str">
        <f>VLOOKUP(B238,[1]Sheet!$E$2:$J$300,2,0)</f>
        <v>SERVICIO ALIMENTACION CAMPANA SONDAJE LA FORTUNA</v>
      </c>
    </row>
    <row r="239" spans="1:10" x14ac:dyDescent="0.15">
      <c r="A239" s="423">
        <v>42856</v>
      </c>
      <c r="B239" s="424" t="s">
        <v>467</v>
      </c>
      <c r="C239" s="425">
        <v>12</v>
      </c>
      <c r="D239" s="426" t="s">
        <v>492</v>
      </c>
      <c r="E239" s="426" t="s">
        <v>488</v>
      </c>
      <c r="F239" s="427" t="s">
        <v>443</v>
      </c>
      <c r="G239" s="427" t="s">
        <v>447</v>
      </c>
      <c r="J239" s="279" t="str">
        <f>VLOOKUP(B239,[1]Sheet!$E$2:$J$300,2,0)</f>
        <v>SONDAJE LA FORTUNA 2017</v>
      </c>
    </row>
    <row r="240" spans="1:10" x14ac:dyDescent="0.15">
      <c r="A240" s="423">
        <v>42856</v>
      </c>
      <c r="B240" s="424" t="s">
        <v>467</v>
      </c>
      <c r="C240" s="425"/>
      <c r="D240" s="426" t="s">
        <v>492</v>
      </c>
      <c r="E240" s="426" t="s">
        <v>488</v>
      </c>
      <c r="F240" s="427" t="s">
        <v>444</v>
      </c>
      <c r="G240" s="427" t="s">
        <v>447</v>
      </c>
      <c r="J240" s="279" t="str">
        <f>VLOOKUP(B240,[1]Sheet!$E$2:$J$300,2,0)</f>
        <v>SONDAJE LA FORTUNA 2017</v>
      </c>
    </row>
    <row r="241" spans="1:10" x14ac:dyDescent="0.15">
      <c r="A241" s="423">
        <v>42856</v>
      </c>
      <c r="B241" s="424" t="s">
        <v>469</v>
      </c>
      <c r="C241" s="425">
        <v>4</v>
      </c>
      <c r="D241" s="426" t="s">
        <v>492</v>
      </c>
      <c r="E241" s="426" t="s">
        <v>488</v>
      </c>
      <c r="F241" s="427" t="s">
        <v>443</v>
      </c>
      <c r="G241" s="427" t="s">
        <v>447</v>
      </c>
      <c r="J241" s="279" t="str">
        <f>VLOOKUP(B241,[1]Sheet!$E$2:$J$300,2,0)</f>
        <v>SERVICIO DE VIGILANCIA CAMPAÑA SONDAJE LA FORTUNA</v>
      </c>
    </row>
    <row r="242" spans="1:10" x14ac:dyDescent="0.15">
      <c r="A242" s="423">
        <v>42856</v>
      </c>
      <c r="B242" s="424" t="s">
        <v>471</v>
      </c>
      <c r="C242" s="425">
        <v>5</v>
      </c>
      <c r="D242" s="426" t="s">
        <v>492</v>
      </c>
      <c r="E242" s="426" t="s">
        <v>488</v>
      </c>
      <c r="F242" s="427" t="s">
        <v>443</v>
      </c>
      <c r="G242" s="427" t="s">
        <v>447</v>
      </c>
      <c r="J242" s="279" t="str">
        <f>VLOOKUP(B242,[1]Sheet!$E$2:$J$300,2,0)</f>
        <v>SERVICIO TRANSPORTE PERSONAL LA FORTUNA</v>
      </c>
    </row>
    <row r="243" spans="1:10" x14ac:dyDescent="0.15">
      <c r="A243" s="423">
        <v>42856</v>
      </c>
      <c r="B243" s="424" t="s">
        <v>496</v>
      </c>
      <c r="C243" s="425"/>
      <c r="D243" s="426" t="s">
        <v>492</v>
      </c>
      <c r="E243" s="426" t="s">
        <v>488</v>
      </c>
      <c r="F243" s="427" t="s">
        <v>443</v>
      </c>
      <c r="G243" s="427" t="s">
        <v>447</v>
      </c>
      <c r="J243" s="279" t="str">
        <f>VLOOKUP(B243,[1]Sheet!$E$2:$J$300,2,0)</f>
        <v>ASESORÍA PLAN DE REASENTAMIENTO COMUNIDADES HUMANAS NU</v>
      </c>
    </row>
    <row r="244" spans="1:10" x14ac:dyDescent="0.15">
      <c r="A244" s="423">
        <v>42856</v>
      </c>
      <c r="B244" s="424" t="s">
        <v>445</v>
      </c>
      <c r="C244" s="425">
        <v>0</v>
      </c>
      <c r="D244" s="426" t="s">
        <v>492</v>
      </c>
      <c r="E244" s="426" t="s">
        <v>488</v>
      </c>
      <c r="F244" s="427" t="s">
        <v>443</v>
      </c>
      <c r="G244" s="427" t="s">
        <v>477</v>
      </c>
      <c r="J244" s="279" t="str">
        <f>VLOOKUP(B244,[1]Sheet!$E$2:$J$300,2,0)</f>
        <v>ESTUDIO HIDROLOGICO PARA DISEÑO INFRAESTRUCTURA PROY NU</v>
      </c>
    </row>
    <row r="245" spans="1:10" x14ac:dyDescent="0.15">
      <c r="A245" s="423">
        <v>42856</v>
      </c>
      <c r="B245" s="424" t="s">
        <v>445</v>
      </c>
      <c r="C245" s="425"/>
      <c r="D245" s="426" t="s">
        <v>492</v>
      </c>
      <c r="E245" s="426" t="s">
        <v>488</v>
      </c>
      <c r="F245" s="427" t="s">
        <v>444</v>
      </c>
      <c r="G245" s="427" t="s">
        <v>477</v>
      </c>
      <c r="J245" s="279" t="str">
        <f>VLOOKUP(B245,[1]Sheet!$E$2:$J$300,2,0)</f>
        <v>ESTUDIO HIDROLOGICO PARA DISEÑO INFRAESTRUCTURA PROY NU</v>
      </c>
    </row>
    <row r="246" spans="1:10" x14ac:dyDescent="0.15">
      <c r="A246" s="423">
        <v>42856</v>
      </c>
      <c r="B246" s="424" t="s">
        <v>446</v>
      </c>
      <c r="C246" s="425"/>
      <c r="D246" s="426" t="s">
        <v>492</v>
      </c>
      <c r="E246" s="426" t="s">
        <v>488</v>
      </c>
      <c r="F246" s="427" t="s">
        <v>443</v>
      </c>
      <c r="G246" s="427" t="s">
        <v>477</v>
      </c>
      <c r="J246" s="279" t="str">
        <f>VLOOKUP(B246,[1]Sheet!$E$2:$J$300,2,0)</f>
        <v>SERVICIO DE ASESORIA JURIDICA</v>
      </c>
    </row>
    <row r="247" spans="1:10" x14ac:dyDescent="0.15">
      <c r="A247" s="423">
        <v>42856</v>
      </c>
      <c r="B247" s="424" t="s">
        <v>446</v>
      </c>
      <c r="C247" s="425"/>
      <c r="D247" s="426" t="s">
        <v>492</v>
      </c>
      <c r="E247" s="426" t="s">
        <v>488</v>
      </c>
      <c r="F247" s="427" t="s">
        <v>444</v>
      </c>
      <c r="G247" s="427" t="s">
        <v>477</v>
      </c>
      <c r="J247" s="279" t="str">
        <f>VLOOKUP(B247,[1]Sheet!$E$2:$J$300,2,0)</f>
        <v>SERVICIO DE ASESORIA JURIDICA</v>
      </c>
    </row>
    <row r="248" spans="1:10" x14ac:dyDescent="0.15">
      <c r="A248" s="423">
        <v>42856</v>
      </c>
      <c r="B248" s="424" t="s">
        <v>448</v>
      </c>
      <c r="C248" s="425"/>
      <c r="D248" s="426" t="s">
        <v>492</v>
      </c>
      <c r="E248" s="426" t="s">
        <v>488</v>
      </c>
      <c r="F248" s="427" t="s">
        <v>443</v>
      </c>
      <c r="G248" s="427" t="s">
        <v>477</v>
      </c>
      <c r="J248" s="279" t="str">
        <f>VLOOKUP(B248,[1]Sheet!$E$2:$J$300,2,0)</f>
        <v>SERVICIO DE ESTUDIO DE IMPACTO AMBIENTAL (EIA)</v>
      </c>
    </row>
    <row r="249" spans="1:10" x14ac:dyDescent="0.15">
      <c r="A249" s="423">
        <v>42856</v>
      </c>
      <c r="B249" s="424" t="s">
        <v>449</v>
      </c>
      <c r="C249" s="425"/>
      <c r="D249" s="426" t="s">
        <v>492</v>
      </c>
      <c r="E249" s="426" t="s">
        <v>488</v>
      </c>
      <c r="F249" s="427" t="s">
        <v>443</v>
      </c>
      <c r="G249" s="427" t="s">
        <v>477</v>
      </c>
      <c r="J249" s="279" t="str">
        <f>VLOOKUP(B249,[1]Sheet!$E$2:$J$300,2,0)</f>
        <v>DISEÑO GEOTECNICO DE OPEN PIT, VERTEDERO E HIDROGEOLOGICO</v>
      </c>
    </row>
    <row r="250" spans="1:10" x14ac:dyDescent="0.15">
      <c r="A250" s="423">
        <v>42856</v>
      </c>
      <c r="B250" s="424" t="s">
        <v>486</v>
      </c>
      <c r="C250" s="425"/>
      <c r="D250" s="426" t="s">
        <v>492</v>
      </c>
      <c r="E250" s="426" t="s">
        <v>488</v>
      </c>
      <c r="F250" s="427" t="s">
        <v>443</v>
      </c>
      <c r="G250" s="427" t="s">
        <v>477</v>
      </c>
      <c r="J250" s="279" t="str">
        <f>VLOOKUP(B250,[1]Sheet!$E$2:$J$300,2,0)</f>
        <v>NUEVAUNIÓN PFS AND EIA SUPPORT ON-SHORE SERVICES PROVIDER</v>
      </c>
    </row>
    <row r="251" spans="1:10" x14ac:dyDescent="0.15">
      <c r="A251" s="423">
        <v>42856</v>
      </c>
      <c r="B251" s="424" t="s">
        <v>486</v>
      </c>
      <c r="C251" s="425"/>
      <c r="D251" s="426" t="s">
        <v>492</v>
      </c>
      <c r="E251" s="426" t="s">
        <v>488</v>
      </c>
      <c r="F251" s="427" t="s">
        <v>443</v>
      </c>
      <c r="G251" s="427" t="s">
        <v>477</v>
      </c>
      <c r="J251" s="279" t="str">
        <f>VLOOKUP(B251,[1]Sheet!$E$2:$J$300,2,0)</f>
        <v>NUEVAUNIÓN PFS AND EIA SUPPORT ON-SHORE SERVICES PROVIDER</v>
      </c>
    </row>
    <row r="252" spans="1:10" x14ac:dyDescent="0.15">
      <c r="A252" s="423">
        <v>42856</v>
      </c>
      <c r="B252" s="424" t="s">
        <v>473</v>
      </c>
      <c r="C252" s="425">
        <v>1</v>
      </c>
      <c r="D252" s="426" t="s">
        <v>492</v>
      </c>
      <c r="E252" s="426" t="s">
        <v>488</v>
      </c>
      <c r="F252" s="427" t="s">
        <v>443</v>
      </c>
      <c r="G252" s="427" t="s">
        <v>477</v>
      </c>
      <c r="J252" s="279" t="str">
        <f>VLOOKUP(B252,[1]Sheet!$E$2:$J$300,2,0)</f>
        <v>SERVICIO ALIMENTACION CAMPANA SONDAJE LA FORTUNA</v>
      </c>
    </row>
    <row r="253" spans="1:10" x14ac:dyDescent="0.15">
      <c r="A253" s="423">
        <v>42856</v>
      </c>
      <c r="B253" s="424" t="s">
        <v>457</v>
      </c>
      <c r="C253" s="425"/>
      <c r="D253" s="426" t="s">
        <v>492</v>
      </c>
      <c r="E253" s="426" t="s">
        <v>488</v>
      </c>
      <c r="F253" s="427" t="s">
        <v>443</v>
      </c>
      <c r="G253" s="427" t="s">
        <v>477</v>
      </c>
      <c r="J253" s="279" t="str">
        <f>VLOOKUP(B253,[1]Sheet!$E$2:$J$300,2,0)</f>
        <v>PAS BOSQUES Y FORMACION XEROFITICA</v>
      </c>
    </row>
    <row r="254" spans="1:10" x14ac:dyDescent="0.15">
      <c r="A254" s="423">
        <v>42856</v>
      </c>
      <c r="B254" s="424" t="s">
        <v>463</v>
      </c>
      <c r="C254" s="425">
        <v>1</v>
      </c>
      <c r="D254" s="426" t="s">
        <v>492</v>
      </c>
      <c r="E254" s="426" t="s">
        <v>488</v>
      </c>
      <c r="F254" s="427" t="s">
        <v>443</v>
      </c>
      <c r="G254" s="427" t="s">
        <v>477</v>
      </c>
      <c r="J254" s="279" t="str">
        <f>VLOOKUP(B254,[1]Sheet!$E$2:$J$300,2,0)</f>
        <v>PROYECTO DE BIODIVERSIDAD AGRICOLA 2016</v>
      </c>
    </row>
    <row r="255" spans="1:10" x14ac:dyDescent="0.15">
      <c r="A255" s="423">
        <v>42856</v>
      </c>
      <c r="B255" s="424" t="s">
        <v>497</v>
      </c>
      <c r="C255" s="425"/>
      <c r="D255" s="426" t="s">
        <v>492</v>
      </c>
      <c r="E255" s="426" t="s">
        <v>488</v>
      </c>
      <c r="F255" s="427" t="s">
        <v>443</v>
      </c>
      <c r="G255" s="427" t="s">
        <v>477</v>
      </c>
      <c r="J255" s="279" t="str">
        <f>VLOOKUP(B255,[1]Sheet!$E$2:$J$300,2,0)</f>
        <v>ASESORÍA REMEDIACIÓN DERRAME COMBUSTIBLE LA FORTUNA</v>
      </c>
    </row>
    <row r="256" spans="1:10" x14ac:dyDescent="0.15">
      <c r="A256" s="423">
        <v>42856</v>
      </c>
      <c r="B256" s="424" t="s">
        <v>496</v>
      </c>
      <c r="C256" s="425"/>
      <c r="D256" s="426" t="s">
        <v>492</v>
      </c>
      <c r="E256" s="426" t="s">
        <v>488</v>
      </c>
      <c r="F256" s="427" t="s">
        <v>443</v>
      </c>
      <c r="G256" s="427" t="s">
        <v>477</v>
      </c>
      <c r="J256" s="279" t="str">
        <f>VLOOKUP(B256,[1]Sheet!$E$2:$J$300,2,0)</f>
        <v>ASESORÍA PLAN DE REASENTAMIENTO COMUNIDADES HUMANAS NU</v>
      </c>
    </row>
    <row r="257" spans="1:10" x14ac:dyDescent="0.15">
      <c r="A257" s="423">
        <v>42856</v>
      </c>
      <c r="B257" s="424" t="s">
        <v>472</v>
      </c>
      <c r="C257" s="425"/>
      <c r="D257" s="426" t="s">
        <v>492</v>
      </c>
      <c r="E257" s="426" t="s">
        <v>488</v>
      </c>
      <c r="F257" s="427" t="s">
        <v>443</v>
      </c>
      <c r="G257" s="427" t="s">
        <v>477</v>
      </c>
      <c r="J257" s="279" t="str">
        <f>VLOOKUP(B257,[1]Sheet!$E$2:$J$300,2,0)</f>
        <v>SERVICIO CONTROL LABORAL, CONTROL ACCESO Y AUDITORIAS DE CIERRE</v>
      </c>
    </row>
    <row r="258" spans="1:10" x14ac:dyDescent="0.15">
      <c r="A258" s="423">
        <v>42856</v>
      </c>
      <c r="B258" s="424" t="s">
        <v>445</v>
      </c>
      <c r="C258" s="425">
        <v>0</v>
      </c>
      <c r="D258" s="426" t="s">
        <v>493</v>
      </c>
      <c r="E258" s="426" t="s">
        <v>488</v>
      </c>
      <c r="F258" s="427" t="s">
        <v>443</v>
      </c>
      <c r="G258" s="427" t="s">
        <v>447</v>
      </c>
      <c r="J258" s="279" t="str">
        <f>VLOOKUP(B258,[1]Sheet!$E$2:$J$300,2,0)</f>
        <v>ESTUDIO HIDROLOGICO PARA DISEÑO INFRAESTRUCTURA PROY NU</v>
      </c>
    </row>
    <row r="259" spans="1:10" x14ac:dyDescent="0.15">
      <c r="A259" s="423">
        <v>42856</v>
      </c>
      <c r="B259" s="424" t="s">
        <v>448</v>
      </c>
      <c r="C259" s="425">
        <v>1</v>
      </c>
      <c r="D259" s="426" t="s">
        <v>493</v>
      </c>
      <c r="E259" s="426" t="s">
        <v>488</v>
      </c>
      <c r="F259" s="427" t="s">
        <v>443</v>
      </c>
      <c r="G259" s="427" t="s">
        <v>447</v>
      </c>
      <c r="J259" s="279" t="str">
        <f>VLOOKUP(B259,[1]Sheet!$E$2:$J$300,2,0)</f>
        <v>SERVICIO DE ESTUDIO DE IMPACTO AMBIENTAL (EIA)</v>
      </c>
    </row>
    <row r="260" spans="1:10" x14ac:dyDescent="0.15">
      <c r="A260" s="423">
        <v>42856</v>
      </c>
      <c r="B260" s="424" t="s">
        <v>448</v>
      </c>
      <c r="C260" s="425"/>
      <c r="D260" s="426" t="s">
        <v>493</v>
      </c>
      <c r="E260" s="426" t="s">
        <v>488</v>
      </c>
      <c r="F260" s="427" t="s">
        <v>444</v>
      </c>
      <c r="G260" s="427" t="s">
        <v>447</v>
      </c>
      <c r="J260" s="279" t="str">
        <f>VLOOKUP(B260,[1]Sheet!$E$2:$J$300,2,0)</f>
        <v>SERVICIO DE ESTUDIO DE IMPACTO AMBIENTAL (EIA)</v>
      </c>
    </row>
    <row r="261" spans="1:10" x14ac:dyDescent="0.15">
      <c r="A261" s="423">
        <v>42856</v>
      </c>
      <c r="B261" s="424" t="s">
        <v>475</v>
      </c>
      <c r="C261" s="425">
        <v>3</v>
      </c>
      <c r="D261" s="426" t="s">
        <v>493</v>
      </c>
      <c r="E261" s="426" t="s">
        <v>488</v>
      </c>
      <c r="F261" s="427" t="s">
        <v>443</v>
      </c>
      <c r="G261" s="427" t="s">
        <v>447</v>
      </c>
      <c r="J261" s="279" t="str">
        <f>VLOOKUP(B261,[1]Sheet!$E$2:$J$300,2,0)</f>
        <v>SERVICIO POR SALA DE PROCEDIMIENOS Y AMBULANCIA 4X4</v>
      </c>
    </row>
    <row r="262" spans="1:10" x14ac:dyDescent="0.15">
      <c r="A262" s="423">
        <v>42856</v>
      </c>
      <c r="B262" s="424" t="s">
        <v>451</v>
      </c>
      <c r="C262" s="425"/>
      <c r="D262" s="426" t="s">
        <v>493</v>
      </c>
      <c r="E262" s="426" t="s">
        <v>488</v>
      </c>
      <c r="F262" s="427" t="s">
        <v>443</v>
      </c>
      <c r="G262" s="427" t="s">
        <v>447</v>
      </c>
      <c r="J262" s="279" t="str">
        <f>VLOOKUP(B262,[1]Sheet!$E$2:$J$300,2,0)</f>
        <v>SERVICIO CAMPAMENTO EL PINGO</v>
      </c>
    </row>
    <row r="263" spans="1:10" x14ac:dyDescent="0.15">
      <c r="A263" s="423">
        <v>42856</v>
      </c>
      <c r="B263" s="424" t="s">
        <v>452</v>
      </c>
      <c r="C263" s="425"/>
      <c r="D263" s="426" t="s">
        <v>493</v>
      </c>
      <c r="E263" s="426" t="s">
        <v>488</v>
      </c>
      <c r="F263" s="427" t="s">
        <v>443</v>
      </c>
      <c r="G263" s="427" t="s">
        <v>447</v>
      </c>
      <c r="J263" s="279" t="str">
        <f>VLOOKUP(B263,[1]Sheet!$E$2:$J$300,2,0)</f>
        <v>SERVICIO DE PREPARACIÓN DE PLATAFORMA SONDAJE LA FORTUNA</v>
      </c>
    </row>
    <row r="264" spans="1:10" x14ac:dyDescent="0.15">
      <c r="A264" s="423">
        <v>42856</v>
      </c>
      <c r="B264" s="424" t="s">
        <v>495</v>
      </c>
      <c r="C264" s="425"/>
      <c r="D264" s="426" t="s">
        <v>493</v>
      </c>
      <c r="E264" s="426" t="s">
        <v>488</v>
      </c>
      <c r="F264" s="427" t="s">
        <v>443</v>
      </c>
      <c r="G264" s="427" t="s">
        <v>447</v>
      </c>
      <c r="J264" s="279" t="str">
        <f>VLOOKUP(B264,[1]Sheet!$E$2:$J$300,2,0)</f>
        <v>SERVICIO MANTENCION CAMINOS Y MOV TIERRA LA FORUNA</v>
      </c>
    </row>
    <row r="265" spans="1:10" x14ac:dyDescent="0.15">
      <c r="A265" s="423">
        <v>42856</v>
      </c>
      <c r="B265" s="424" t="s">
        <v>473</v>
      </c>
      <c r="C265" s="425">
        <v>7</v>
      </c>
      <c r="D265" s="426" t="s">
        <v>493</v>
      </c>
      <c r="E265" s="426" t="s">
        <v>488</v>
      </c>
      <c r="F265" s="427" t="s">
        <v>443</v>
      </c>
      <c r="G265" s="427" t="s">
        <v>447</v>
      </c>
      <c r="J265" s="279" t="str">
        <f>VLOOKUP(B265,[1]Sheet!$E$2:$J$300,2,0)</f>
        <v>SERVICIO ALIMENTACION CAMPANA SONDAJE LA FORTUNA</v>
      </c>
    </row>
    <row r="266" spans="1:10" x14ac:dyDescent="0.15">
      <c r="A266" s="423">
        <v>42856</v>
      </c>
      <c r="B266" s="424" t="s">
        <v>473</v>
      </c>
      <c r="C266" s="425"/>
      <c r="D266" s="426" t="s">
        <v>493</v>
      </c>
      <c r="E266" s="426" t="s">
        <v>488</v>
      </c>
      <c r="F266" s="427" t="s">
        <v>444</v>
      </c>
      <c r="G266" s="427" t="s">
        <v>447</v>
      </c>
      <c r="J266" s="279" t="str">
        <f>VLOOKUP(B266,[1]Sheet!$E$2:$J$300,2,0)</f>
        <v>SERVICIO ALIMENTACION CAMPANA SONDAJE LA FORTUNA</v>
      </c>
    </row>
    <row r="267" spans="1:10" x14ac:dyDescent="0.15">
      <c r="A267" s="423">
        <v>42856</v>
      </c>
      <c r="B267" s="424" t="s">
        <v>467</v>
      </c>
      <c r="C267" s="425">
        <v>1</v>
      </c>
      <c r="D267" s="426" t="s">
        <v>493</v>
      </c>
      <c r="E267" s="426" t="s">
        <v>488</v>
      </c>
      <c r="F267" s="427" t="s">
        <v>443</v>
      </c>
      <c r="G267" s="427" t="s">
        <v>447</v>
      </c>
      <c r="J267" s="279" t="str">
        <f>VLOOKUP(B267,[1]Sheet!$E$2:$J$300,2,0)</f>
        <v>SONDAJE LA FORTUNA 2017</v>
      </c>
    </row>
    <row r="268" spans="1:10" x14ac:dyDescent="0.15">
      <c r="A268" s="423">
        <v>42856</v>
      </c>
      <c r="B268" s="424" t="s">
        <v>467</v>
      </c>
      <c r="C268" s="425"/>
      <c r="D268" s="426" t="s">
        <v>493</v>
      </c>
      <c r="E268" s="426" t="s">
        <v>488</v>
      </c>
      <c r="F268" s="427" t="s">
        <v>444</v>
      </c>
      <c r="G268" s="427" t="s">
        <v>447</v>
      </c>
      <c r="J268" s="279" t="str">
        <f>VLOOKUP(B268,[1]Sheet!$E$2:$J$300,2,0)</f>
        <v>SONDAJE LA FORTUNA 2017</v>
      </c>
    </row>
    <row r="269" spans="1:10" x14ac:dyDescent="0.15">
      <c r="A269" s="423">
        <v>42856</v>
      </c>
      <c r="B269" s="424" t="s">
        <v>469</v>
      </c>
      <c r="C269" s="425">
        <v>3</v>
      </c>
      <c r="D269" s="426" t="s">
        <v>493</v>
      </c>
      <c r="E269" s="426" t="s">
        <v>488</v>
      </c>
      <c r="F269" s="427" t="s">
        <v>443</v>
      </c>
      <c r="G269" s="427" t="s">
        <v>447</v>
      </c>
      <c r="J269" s="279" t="str">
        <f>VLOOKUP(B269,[1]Sheet!$E$2:$J$300,2,0)</f>
        <v>SERVICIO DE VIGILANCIA CAMPAÑA SONDAJE LA FORTUNA</v>
      </c>
    </row>
    <row r="270" spans="1:10" x14ac:dyDescent="0.15">
      <c r="A270" s="423">
        <v>42856</v>
      </c>
      <c r="B270" s="424" t="s">
        <v>471</v>
      </c>
      <c r="C270" s="425"/>
      <c r="D270" s="426" t="s">
        <v>493</v>
      </c>
      <c r="E270" s="426" t="s">
        <v>488</v>
      </c>
      <c r="F270" s="427" t="s">
        <v>443</v>
      </c>
      <c r="G270" s="427" t="s">
        <v>447</v>
      </c>
      <c r="J270" s="279" t="str">
        <f>VLOOKUP(B270,[1]Sheet!$E$2:$J$300,2,0)</f>
        <v>SERVICIO TRANSPORTE PERSONAL LA FORTUNA</v>
      </c>
    </row>
    <row r="271" spans="1:10" x14ac:dyDescent="0.15">
      <c r="A271" s="423">
        <v>42856</v>
      </c>
      <c r="B271" s="424" t="s">
        <v>496</v>
      </c>
      <c r="C271" s="425">
        <v>1</v>
      </c>
      <c r="D271" s="426" t="s">
        <v>493</v>
      </c>
      <c r="E271" s="426" t="s">
        <v>488</v>
      </c>
      <c r="F271" s="427" t="s">
        <v>443</v>
      </c>
      <c r="G271" s="427" t="s">
        <v>447</v>
      </c>
      <c r="J271" s="279" t="str">
        <f>VLOOKUP(B271,[1]Sheet!$E$2:$J$300,2,0)</f>
        <v>ASESORÍA PLAN DE REASENTAMIENTO COMUNIDADES HUMANAS NU</v>
      </c>
    </row>
    <row r="272" spans="1:10" x14ac:dyDescent="0.15">
      <c r="A272" s="423">
        <v>42856</v>
      </c>
      <c r="B272" s="424" t="s">
        <v>445</v>
      </c>
      <c r="C272" s="425">
        <v>0</v>
      </c>
      <c r="D272" s="426" t="s">
        <v>493</v>
      </c>
      <c r="E272" s="426" t="s">
        <v>488</v>
      </c>
      <c r="F272" s="427" t="s">
        <v>443</v>
      </c>
      <c r="G272" s="427" t="s">
        <v>477</v>
      </c>
      <c r="J272" s="279" t="str">
        <f>VLOOKUP(B272,[1]Sheet!$E$2:$J$300,2,0)</f>
        <v>ESTUDIO HIDROLOGICO PARA DISEÑO INFRAESTRUCTURA PROY NU</v>
      </c>
    </row>
    <row r="273" spans="1:10" x14ac:dyDescent="0.15">
      <c r="A273" s="423">
        <v>42856</v>
      </c>
      <c r="B273" s="424" t="s">
        <v>445</v>
      </c>
      <c r="C273" s="425"/>
      <c r="D273" s="426" t="s">
        <v>493</v>
      </c>
      <c r="E273" s="426" t="s">
        <v>488</v>
      </c>
      <c r="F273" s="427" t="s">
        <v>444</v>
      </c>
      <c r="G273" s="427" t="s">
        <v>477</v>
      </c>
      <c r="J273" s="279" t="str">
        <f>VLOOKUP(B273,[1]Sheet!$E$2:$J$300,2,0)</f>
        <v>ESTUDIO HIDROLOGICO PARA DISEÑO INFRAESTRUCTURA PROY NU</v>
      </c>
    </row>
    <row r="274" spans="1:10" x14ac:dyDescent="0.15">
      <c r="A274" s="423">
        <v>42856</v>
      </c>
      <c r="B274" s="424" t="s">
        <v>446</v>
      </c>
      <c r="C274" s="425"/>
      <c r="D274" s="426" t="s">
        <v>493</v>
      </c>
      <c r="E274" s="426" t="s">
        <v>488</v>
      </c>
      <c r="F274" s="427" t="s">
        <v>443</v>
      </c>
      <c r="G274" s="427" t="s">
        <v>477</v>
      </c>
      <c r="J274" s="279" t="str">
        <f>VLOOKUP(B274,[1]Sheet!$E$2:$J$300,2,0)</f>
        <v>SERVICIO DE ASESORIA JURIDICA</v>
      </c>
    </row>
    <row r="275" spans="1:10" x14ac:dyDescent="0.15">
      <c r="A275" s="423">
        <v>42856</v>
      </c>
      <c r="B275" s="424" t="s">
        <v>446</v>
      </c>
      <c r="C275" s="425"/>
      <c r="D275" s="426" t="s">
        <v>493</v>
      </c>
      <c r="E275" s="426" t="s">
        <v>488</v>
      </c>
      <c r="F275" s="427" t="s">
        <v>444</v>
      </c>
      <c r="G275" s="427" t="s">
        <v>477</v>
      </c>
      <c r="J275" s="279" t="str">
        <f>VLOOKUP(B275,[1]Sheet!$E$2:$J$300,2,0)</f>
        <v>SERVICIO DE ASESORIA JURIDICA</v>
      </c>
    </row>
    <row r="276" spans="1:10" x14ac:dyDescent="0.15">
      <c r="A276" s="423">
        <v>42856</v>
      </c>
      <c r="B276" s="424" t="s">
        <v>448</v>
      </c>
      <c r="C276" s="425"/>
      <c r="D276" s="426" t="s">
        <v>493</v>
      </c>
      <c r="E276" s="426" t="s">
        <v>488</v>
      </c>
      <c r="F276" s="427" t="s">
        <v>443</v>
      </c>
      <c r="G276" s="427" t="s">
        <v>477</v>
      </c>
      <c r="J276" s="279" t="str">
        <f>VLOOKUP(B276,[1]Sheet!$E$2:$J$300,2,0)</f>
        <v>SERVICIO DE ESTUDIO DE IMPACTO AMBIENTAL (EIA)</v>
      </c>
    </row>
    <row r="277" spans="1:10" x14ac:dyDescent="0.15">
      <c r="A277" s="423">
        <v>42856</v>
      </c>
      <c r="B277" s="424" t="s">
        <v>449</v>
      </c>
      <c r="C277" s="425"/>
      <c r="D277" s="426" t="s">
        <v>493</v>
      </c>
      <c r="E277" s="426" t="s">
        <v>488</v>
      </c>
      <c r="F277" s="427" t="s">
        <v>443</v>
      </c>
      <c r="G277" s="427" t="s">
        <v>477</v>
      </c>
      <c r="J277" s="279" t="str">
        <f>VLOOKUP(B277,[1]Sheet!$E$2:$J$300,2,0)</f>
        <v>DISEÑO GEOTECNICO DE OPEN PIT, VERTEDERO E HIDROGEOLOGICO</v>
      </c>
    </row>
    <row r="278" spans="1:10" x14ac:dyDescent="0.15">
      <c r="A278" s="423">
        <v>42856</v>
      </c>
      <c r="B278" s="424" t="s">
        <v>486</v>
      </c>
      <c r="C278" s="425"/>
      <c r="D278" s="426" t="s">
        <v>493</v>
      </c>
      <c r="E278" s="426" t="s">
        <v>488</v>
      </c>
      <c r="F278" s="427" t="s">
        <v>443</v>
      </c>
      <c r="G278" s="427" t="s">
        <v>477</v>
      </c>
      <c r="J278" s="279" t="str">
        <f>VLOOKUP(B278,[1]Sheet!$E$2:$J$300,2,0)</f>
        <v>NUEVAUNIÓN PFS AND EIA SUPPORT ON-SHORE SERVICES PROVIDER</v>
      </c>
    </row>
    <row r="279" spans="1:10" x14ac:dyDescent="0.15">
      <c r="A279" s="423">
        <v>42856</v>
      </c>
      <c r="B279" s="424" t="s">
        <v>486</v>
      </c>
      <c r="C279" s="425"/>
      <c r="D279" s="426" t="s">
        <v>493</v>
      </c>
      <c r="E279" s="426" t="s">
        <v>488</v>
      </c>
      <c r="F279" s="427" t="s">
        <v>443</v>
      </c>
      <c r="G279" s="427" t="s">
        <v>477</v>
      </c>
      <c r="J279" s="279" t="str">
        <f>VLOOKUP(B279,[1]Sheet!$E$2:$J$300,2,0)</f>
        <v>NUEVAUNIÓN PFS AND EIA SUPPORT ON-SHORE SERVICES PROVIDER</v>
      </c>
    </row>
    <row r="280" spans="1:10" x14ac:dyDescent="0.15">
      <c r="A280" s="423">
        <v>42856</v>
      </c>
      <c r="B280" s="424" t="s">
        <v>473</v>
      </c>
      <c r="C280" s="425">
        <v>3</v>
      </c>
      <c r="D280" s="426" t="s">
        <v>493</v>
      </c>
      <c r="E280" s="426" t="s">
        <v>488</v>
      </c>
      <c r="F280" s="427" t="s">
        <v>443</v>
      </c>
      <c r="G280" s="427" t="s">
        <v>477</v>
      </c>
      <c r="J280" s="279" t="str">
        <f>VLOOKUP(B280,[1]Sheet!$E$2:$J$300,2,0)</f>
        <v>SERVICIO ALIMENTACION CAMPANA SONDAJE LA FORTUNA</v>
      </c>
    </row>
    <row r="281" spans="1:10" x14ac:dyDescent="0.15">
      <c r="A281" s="423">
        <v>42856</v>
      </c>
      <c r="B281" s="424" t="s">
        <v>457</v>
      </c>
      <c r="C281" s="425"/>
      <c r="D281" s="426" t="s">
        <v>493</v>
      </c>
      <c r="E281" s="426" t="s">
        <v>488</v>
      </c>
      <c r="F281" s="427" t="s">
        <v>443</v>
      </c>
      <c r="G281" s="427" t="s">
        <v>477</v>
      </c>
      <c r="J281" s="279" t="str">
        <f>VLOOKUP(B281,[1]Sheet!$E$2:$J$300,2,0)</f>
        <v>PAS BOSQUES Y FORMACION XEROFITICA</v>
      </c>
    </row>
    <row r="282" spans="1:10" x14ac:dyDescent="0.15">
      <c r="A282" s="423">
        <v>42856</v>
      </c>
      <c r="B282" s="424" t="s">
        <v>463</v>
      </c>
      <c r="C282" s="425">
        <v>1</v>
      </c>
      <c r="D282" s="426" t="s">
        <v>493</v>
      </c>
      <c r="E282" s="426" t="s">
        <v>488</v>
      </c>
      <c r="F282" s="427" t="s">
        <v>443</v>
      </c>
      <c r="G282" s="427" t="s">
        <v>477</v>
      </c>
      <c r="J282" s="279" t="str">
        <f>VLOOKUP(B282,[1]Sheet!$E$2:$J$300,2,0)</f>
        <v>PROYECTO DE BIODIVERSIDAD AGRICOLA 2016</v>
      </c>
    </row>
    <row r="283" spans="1:10" x14ac:dyDescent="0.15">
      <c r="A283" s="423">
        <v>42856</v>
      </c>
      <c r="B283" s="424" t="s">
        <v>497</v>
      </c>
      <c r="C283" s="425"/>
      <c r="D283" s="426" t="s">
        <v>493</v>
      </c>
      <c r="E283" s="426" t="s">
        <v>488</v>
      </c>
      <c r="F283" s="427" t="s">
        <v>443</v>
      </c>
      <c r="G283" s="427" t="s">
        <v>477</v>
      </c>
      <c r="J283" s="279" t="str">
        <f>VLOOKUP(B283,[1]Sheet!$E$2:$J$300,2,0)</f>
        <v>ASESORÍA REMEDIACIÓN DERRAME COMBUSTIBLE LA FORTUNA</v>
      </c>
    </row>
    <row r="284" spans="1:10" x14ac:dyDescent="0.15">
      <c r="A284" s="423">
        <v>42856</v>
      </c>
      <c r="B284" s="424" t="s">
        <v>496</v>
      </c>
      <c r="C284" s="425"/>
      <c r="D284" s="426" t="s">
        <v>493</v>
      </c>
      <c r="E284" s="426" t="s">
        <v>488</v>
      </c>
      <c r="F284" s="427" t="s">
        <v>443</v>
      </c>
      <c r="G284" s="427" t="s">
        <v>477</v>
      </c>
      <c r="J284" s="279" t="str">
        <f>VLOOKUP(B284,[1]Sheet!$E$2:$J$300,2,0)</f>
        <v>ASESORÍA PLAN DE REASENTAMIENTO COMUNIDADES HUMANAS NU</v>
      </c>
    </row>
    <row r="285" spans="1:10" x14ac:dyDescent="0.15">
      <c r="A285" s="423">
        <v>42856</v>
      </c>
      <c r="B285" s="424" t="s">
        <v>472</v>
      </c>
      <c r="C285" s="425"/>
      <c r="D285" s="426" t="s">
        <v>493</v>
      </c>
      <c r="E285" s="426" t="s">
        <v>488</v>
      </c>
      <c r="F285" s="427" t="s">
        <v>443</v>
      </c>
      <c r="G285" s="427" t="s">
        <v>477</v>
      </c>
      <c r="J285" s="279" t="str">
        <f>VLOOKUP(B285,[1]Sheet!$E$2:$J$300,2,0)</f>
        <v>SERVICIO CONTROL LABORAL, CONTROL ACCESO Y AUDITORIAS DE CIERRE</v>
      </c>
    </row>
  </sheetData>
  <autoFilter ref="A1:G173"/>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C52"/>
  <sheetViews>
    <sheetView zoomScale="90" zoomScaleNormal="90" zoomScalePageLayoutView="90" workbookViewId="0">
      <selection activeCell="U32" sqref="U32"/>
    </sheetView>
  </sheetViews>
  <sheetFormatPr baseColWidth="10" defaultColWidth="8" defaultRowHeight="15" x14ac:dyDescent="0.2"/>
  <cols>
    <col min="1" max="1" width="14.33203125" style="7" customWidth="1"/>
    <col min="2" max="2" width="65.1640625" style="7" customWidth="1"/>
    <col min="3" max="3" width="105.6640625" style="7" customWidth="1"/>
    <col min="4" max="16384" width="8" style="7"/>
  </cols>
  <sheetData>
    <row r="1" spans="1:2" ht="20" thickBot="1" x14ac:dyDescent="0.3">
      <c r="A1" s="422" t="s">
        <v>58</v>
      </c>
      <c r="B1" s="422"/>
    </row>
    <row r="2" spans="1:2" ht="29" thickBot="1" x14ac:dyDescent="0.25">
      <c r="A2" s="8" t="s">
        <v>59</v>
      </c>
      <c r="B2" s="9" t="s">
        <v>60</v>
      </c>
    </row>
    <row r="3" spans="1:2" x14ac:dyDescent="0.2">
      <c r="A3" s="10" t="s">
        <v>61</v>
      </c>
      <c r="B3" s="11" t="s">
        <v>62</v>
      </c>
    </row>
    <row r="4" spans="1:2" x14ac:dyDescent="0.2">
      <c r="A4" s="12" t="s">
        <v>63</v>
      </c>
      <c r="B4" s="13" t="s">
        <v>64</v>
      </c>
    </row>
    <row r="5" spans="1:2" ht="56" x14ac:dyDescent="0.2">
      <c r="A5" s="12" t="s">
        <v>65</v>
      </c>
      <c r="B5" s="13" t="s">
        <v>66</v>
      </c>
    </row>
    <row r="6" spans="1:2" ht="42" x14ac:dyDescent="0.2">
      <c r="A6" s="12" t="s">
        <v>67</v>
      </c>
      <c r="B6" s="13" t="s">
        <v>68</v>
      </c>
    </row>
    <row r="7" spans="1:2" ht="210" x14ac:dyDescent="0.2">
      <c r="A7" s="12" t="s">
        <v>69</v>
      </c>
      <c r="B7" s="13" t="s">
        <v>70</v>
      </c>
    </row>
    <row r="8" spans="1:2" ht="84" x14ac:dyDescent="0.2">
      <c r="A8" s="12" t="s">
        <v>71</v>
      </c>
      <c r="B8" s="13" t="s">
        <v>72</v>
      </c>
    </row>
    <row r="9" spans="1:2" ht="308" x14ac:dyDescent="0.2">
      <c r="A9" s="12" t="s">
        <v>73</v>
      </c>
      <c r="B9" s="13" t="s">
        <v>74</v>
      </c>
    </row>
    <row r="10" spans="1:2" ht="28" x14ac:dyDescent="0.2">
      <c r="A10" s="12" t="s">
        <v>75</v>
      </c>
      <c r="B10" s="13" t="s">
        <v>76</v>
      </c>
    </row>
    <row r="11" spans="1:2" ht="42" x14ac:dyDescent="0.2">
      <c r="A11" s="12" t="s">
        <v>77</v>
      </c>
      <c r="B11" s="13" t="s">
        <v>78</v>
      </c>
    </row>
    <row r="12" spans="1:2" ht="48" x14ac:dyDescent="0.2">
      <c r="A12" s="12" t="s">
        <v>79</v>
      </c>
      <c r="B12" s="14" t="s">
        <v>80</v>
      </c>
    </row>
    <row r="13" spans="1:2" ht="28" x14ac:dyDescent="0.2">
      <c r="A13" s="15" t="s">
        <v>81</v>
      </c>
      <c r="B13" s="16" t="s">
        <v>82</v>
      </c>
    </row>
    <row r="14" spans="1:2" ht="37" thickBot="1" x14ac:dyDescent="0.25">
      <c r="A14" s="17" t="s">
        <v>83</v>
      </c>
      <c r="B14" s="18" t="s">
        <v>84</v>
      </c>
    </row>
    <row r="15" spans="1:2" ht="16" thickBot="1" x14ac:dyDescent="0.25">
      <c r="A15" s="19"/>
      <c r="B15" s="20"/>
    </row>
    <row r="16" spans="1:2" ht="42" x14ac:dyDescent="0.2">
      <c r="A16" s="10" t="s">
        <v>85</v>
      </c>
      <c r="B16" s="11" t="s">
        <v>86</v>
      </c>
    </row>
    <row r="17" spans="1:3" ht="28" x14ac:dyDescent="0.2">
      <c r="A17" s="12" t="s">
        <v>87</v>
      </c>
      <c r="B17" s="13" t="s">
        <v>88</v>
      </c>
    </row>
    <row r="18" spans="1:3" ht="28" x14ac:dyDescent="0.2">
      <c r="A18" s="12" t="s">
        <v>89</v>
      </c>
      <c r="B18" s="21" t="s">
        <v>90</v>
      </c>
    </row>
    <row r="19" spans="1:3" ht="42" x14ac:dyDescent="0.2">
      <c r="A19" s="12" t="s">
        <v>91</v>
      </c>
      <c r="B19" s="13" t="s">
        <v>92</v>
      </c>
    </row>
    <row r="20" spans="1:3" ht="16" thickBot="1" x14ac:dyDescent="0.25">
      <c r="A20" s="17" t="s">
        <v>93</v>
      </c>
      <c r="B20" s="22" t="s">
        <v>94</v>
      </c>
    </row>
    <row r="21" spans="1:3" ht="16" thickBot="1" x14ac:dyDescent="0.25">
      <c r="A21" s="19"/>
      <c r="B21" s="23"/>
    </row>
    <row r="22" spans="1:3" ht="29" thickBot="1" x14ac:dyDescent="0.25">
      <c r="A22" s="24" t="s">
        <v>95</v>
      </c>
      <c r="B22" s="25" t="s">
        <v>96</v>
      </c>
    </row>
    <row r="25" spans="1:3" ht="60" x14ac:dyDescent="0.2">
      <c r="A25" s="26" t="s">
        <v>97</v>
      </c>
      <c r="B25" s="26" t="s">
        <v>98</v>
      </c>
    </row>
    <row r="26" spans="1:3" ht="60" x14ac:dyDescent="0.2">
      <c r="A26" s="421"/>
      <c r="B26" s="421" t="s">
        <v>99</v>
      </c>
      <c r="C26" s="27" t="s">
        <v>100</v>
      </c>
    </row>
    <row r="27" spans="1:3" x14ac:dyDescent="0.2">
      <c r="A27" s="421"/>
      <c r="B27" s="421"/>
      <c r="C27" s="28"/>
    </row>
    <row r="28" spans="1:3" x14ac:dyDescent="0.2">
      <c r="A28" s="421"/>
      <c r="B28" s="421"/>
      <c r="C28" s="28" t="s">
        <v>101</v>
      </c>
    </row>
    <row r="29" spans="1:3" x14ac:dyDescent="0.2">
      <c r="A29" s="421"/>
      <c r="B29" s="421"/>
      <c r="C29" s="28" t="s">
        <v>102</v>
      </c>
    </row>
    <row r="30" spans="1:3" ht="30" x14ac:dyDescent="0.2">
      <c r="A30" s="421"/>
      <c r="B30" s="421" t="s">
        <v>103</v>
      </c>
      <c r="C30" s="26" t="s">
        <v>104</v>
      </c>
    </row>
    <row r="31" spans="1:3" x14ac:dyDescent="0.2">
      <c r="A31" s="421"/>
      <c r="B31" s="421"/>
      <c r="C31" s="26"/>
    </row>
    <row r="32" spans="1:3" x14ac:dyDescent="0.2">
      <c r="A32" s="421"/>
      <c r="B32" s="421"/>
      <c r="C32" s="26" t="s">
        <v>105</v>
      </c>
    </row>
    <row r="33" spans="1:3" x14ac:dyDescent="0.2">
      <c r="A33" s="421"/>
      <c r="B33" s="421"/>
      <c r="C33" s="26" t="s">
        <v>106</v>
      </c>
    </row>
    <row r="34" spans="1:3" ht="75" x14ac:dyDescent="0.2">
      <c r="A34" s="26"/>
      <c r="B34" s="26" t="s">
        <v>107</v>
      </c>
      <c r="C34" s="26" t="s">
        <v>108</v>
      </c>
    </row>
    <row r="35" spans="1:3" x14ac:dyDescent="0.2">
      <c r="A35" s="421"/>
      <c r="B35" s="421" t="s">
        <v>109</v>
      </c>
      <c r="C35" s="26" t="s">
        <v>110</v>
      </c>
    </row>
    <row r="36" spans="1:3" ht="57" x14ac:dyDescent="0.2">
      <c r="A36" s="421"/>
      <c r="B36" s="421"/>
      <c r="C36" s="26" t="s">
        <v>111</v>
      </c>
    </row>
    <row r="37" spans="1:3" ht="57" x14ac:dyDescent="0.2">
      <c r="A37" s="421"/>
      <c r="B37" s="421"/>
      <c r="C37" s="26" t="s">
        <v>112</v>
      </c>
    </row>
    <row r="38" spans="1:3" ht="43" x14ac:dyDescent="0.2">
      <c r="A38" s="421"/>
      <c r="B38" s="421"/>
      <c r="C38" s="26" t="s">
        <v>113</v>
      </c>
    </row>
    <row r="39" spans="1:3" ht="30" x14ac:dyDescent="0.2">
      <c r="A39" s="26"/>
      <c r="B39" s="26" t="s">
        <v>114</v>
      </c>
      <c r="C39" s="26" t="s">
        <v>115</v>
      </c>
    </row>
    <row r="40" spans="1:3" ht="30" x14ac:dyDescent="0.2">
      <c r="A40" s="421"/>
      <c r="B40" s="421" t="s">
        <v>116</v>
      </c>
      <c r="C40" s="26" t="s">
        <v>117</v>
      </c>
    </row>
    <row r="41" spans="1:3" ht="45" x14ac:dyDescent="0.2">
      <c r="A41" s="421"/>
      <c r="B41" s="421"/>
      <c r="C41" s="26" t="s">
        <v>118</v>
      </c>
    </row>
    <row r="45" spans="1:3" ht="57" x14ac:dyDescent="0.2">
      <c r="C45" s="26" t="s">
        <v>111</v>
      </c>
    </row>
    <row r="46" spans="1:3" x14ac:dyDescent="0.2">
      <c r="C46" s="26" t="s">
        <v>105</v>
      </c>
    </row>
    <row r="47" spans="1:3" x14ac:dyDescent="0.2">
      <c r="C47" s="26" t="s">
        <v>106</v>
      </c>
    </row>
    <row r="48" spans="1:3" ht="57" x14ac:dyDescent="0.2">
      <c r="C48" s="26" t="s">
        <v>112</v>
      </c>
    </row>
    <row r="49" spans="3:3" ht="43" x14ac:dyDescent="0.2">
      <c r="C49" s="26" t="s">
        <v>113</v>
      </c>
    </row>
    <row r="50" spans="3:3" ht="60" x14ac:dyDescent="0.2">
      <c r="C50" s="27" t="s">
        <v>100</v>
      </c>
    </row>
    <row r="51" spans="3:3" x14ac:dyDescent="0.2">
      <c r="C51" s="27" t="s">
        <v>101</v>
      </c>
    </row>
    <row r="52" spans="3:3" x14ac:dyDescent="0.2">
      <c r="C52" s="28" t="s">
        <v>102</v>
      </c>
    </row>
  </sheetData>
  <mergeCells count="9">
    <mergeCell ref="A40:A41"/>
    <mergeCell ref="B40:B41"/>
    <mergeCell ref="A1:B1"/>
    <mergeCell ref="A26:A29"/>
    <mergeCell ref="B26:B29"/>
    <mergeCell ref="A30:A33"/>
    <mergeCell ref="B30:B33"/>
    <mergeCell ref="A35:A38"/>
    <mergeCell ref="B35:B3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1"/>
  <sheetViews>
    <sheetView zoomScale="120" zoomScaleNormal="120" zoomScalePageLayoutView="120" workbookViewId="0">
      <selection activeCell="U32" sqref="U32"/>
    </sheetView>
  </sheetViews>
  <sheetFormatPr baseColWidth="10" defaultColWidth="11" defaultRowHeight="12" x14ac:dyDescent="0.15"/>
  <cols>
    <col min="1" max="1" width="6" style="32" bestFit="1" customWidth="1"/>
    <col min="2" max="6" width="8.6640625" style="32" customWidth="1"/>
    <col min="7" max="7" width="2.6640625" style="32" customWidth="1"/>
    <col min="8" max="14" width="8.6640625" style="113" customWidth="1"/>
    <col min="15" max="15" width="2.6640625" style="32" customWidth="1"/>
    <col min="16" max="19" width="10.6640625" style="32" customWidth="1"/>
    <col min="20" max="20" width="2.6640625" style="32" customWidth="1"/>
    <col min="21" max="24" width="10.6640625" style="32" customWidth="1"/>
    <col min="25" max="16384" width="11" style="32"/>
  </cols>
  <sheetData>
    <row r="2" spans="1:25" ht="14" x14ac:dyDescent="0.15">
      <c r="B2" s="36" t="s">
        <v>267</v>
      </c>
      <c r="G2" s="36"/>
      <c r="H2" s="32"/>
      <c r="I2" s="32"/>
      <c r="O2" s="113"/>
      <c r="P2" s="113"/>
      <c r="Q2" s="113"/>
      <c r="R2" s="113"/>
      <c r="Y2" s="5"/>
    </row>
    <row r="5" spans="1:25" s="36" customFormat="1" x14ac:dyDescent="0.15">
      <c r="B5" s="37" t="s">
        <v>51</v>
      </c>
      <c r="C5" s="38"/>
      <c r="D5" s="38"/>
      <c r="E5" s="38"/>
      <c r="F5" s="39"/>
      <c r="H5" s="114" t="s">
        <v>57</v>
      </c>
      <c r="I5" s="115"/>
      <c r="J5" s="115"/>
      <c r="K5" s="115"/>
      <c r="L5" s="115"/>
      <c r="M5" s="115"/>
      <c r="N5" s="116"/>
      <c r="P5" s="40" t="s">
        <v>7</v>
      </c>
      <c r="Q5" s="41"/>
      <c r="R5" s="41"/>
      <c r="S5" s="42"/>
      <c r="U5" s="43" t="s">
        <v>52</v>
      </c>
      <c r="V5" s="44"/>
      <c r="W5" s="44"/>
      <c r="X5" s="45"/>
    </row>
    <row r="6" spans="1:25" ht="24" x14ac:dyDescent="0.15">
      <c r="B6" s="303" t="s">
        <v>354</v>
      </c>
      <c r="C6" s="303" t="s">
        <v>353</v>
      </c>
      <c r="D6" s="303" t="s">
        <v>352</v>
      </c>
      <c r="E6" s="303" t="s">
        <v>351</v>
      </c>
      <c r="F6" s="302" t="s">
        <v>0</v>
      </c>
      <c r="H6" s="300" t="s">
        <v>354</v>
      </c>
      <c r="I6" s="300" t="s">
        <v>353</v>
      </c>
      <c r="J6" s="300" t="s">
        <v>352</v>
      </c>
      <c r="K6" s="300" t="s">
        <v>351</v>
      </c>
      <c r="L6" s="301" t="s">
        <v>0</v>
      </c>
      <c r="M6" s="300" t="s">
        <v>119</v>
      </c>
      <c r="N6" s="300" t="s">
        <v>120</v>
      </c>
      <c r="P6" s="299" t="s">
        <v>53</v>
      </c>
      <c r="Q6" s="299" t="s">
        <v>54</v>
      </c>
      <c r="R6" s="299" t="s">
        <v>56</v>
      </c>
      <c r="S6" s="299" t="s">
        <v>55</v>
      </c>
      <c r="U6" s="33" t="s">
        <v>53</v>
      </c>
      <c r="V6" s="33" t="s">
        <v>54</v>
      </c>
      <c r="W6" s="33" t="s">
        <v>56</v>
      </c>
      <c r="X6" s="33" t="s">
        <v>55</v>
      </c>
    </row>
    <row r="7" spans="1:25" x14ac:dyDescent="0.15">
      <c r="A7" s="34">
        <v>42309</v>
      </c>
      <c r="B7" s="35">
        <v>3</v>
      </c>
      <c r="C7" s="35">
        <v>3</v>
      </c>
      <c r="D7" s="296">
        <v>24</v>
      </c>
      <c r="E7" s="304">
        <v>0</v>
      </c>
      <c r="F7" s="35">
        <f>SUM(B7:D7)</f>
        <v>30</v>
      </c>
      <c r="H7" s="295">
        <v>150</v>
      </c>
      <c r="I7" s="295">
        <v>171</v>
      </c>
      <c r="J7" s="295">
        <v>1021.5</v>
      </c>
      <c r="K7" s="306">
        <v>0</v>
      </c>
      <c r="L7" s="294">
        <f>SUM(H7:J7)</f>
        <v>1342.5</v>
      </c>
      <c r="M7" s="294">
        <f>+L7</f>
        <v>1342.5</v>
      </c>
      <c r="N7" s="294">
        <f>+L7</f>
        <v>1342.5</v>
      </c>
      <c r="P7" s="35">
        <v>0</v>
      </c>
      <c r="Q7" s="35">
        <f t="shared" ref="Q7:Q20" si="0">200000*P7/L7</f>
        <v>0</v>
      </c>
      <c r="R7" s="35">
        <v>0</v>
      </c>
      <c r="S7" s="35">
        <f>200000*(P7+R7)/L7</f>
        <v>0</v>
      </c>
      <c r="U7" s="35">
        <f>+P7</f>
        <v>0</v>
      </c>
      <c r="V7" s="297">
        <f t="shared" ref="V7:V20" si="1">200000*U7/N7</f>
        <v>0</v>
      </c>
      <c r="W7" s="35">
        <f>+R7</f>
        <v>0</v>
      </c>
      <c r="X7" s="297">
        <f t="shared" ref="X7:X20" si="2">200000*(U7+W7)/N7</f>
        <v>0</v>
      </c>
    </row>
    <row r="8" spans="1:25" x14ac:dyDescent="0.15">
      <c r="A8" s="34">
        <v>42339</v>
      </c>
      <c r="B8" s="35">
        <v>3</v>
      </c>
      <c r="C8" s="35">
        <v>3</v>
      </c>
      <c r="D8" s="296">
        <v>24</v>
      </c>
      <c r="E8" s="304">
        <v>0</v>
      </c>
      <c r="F8" s="35">
        <f t="shared" ref="F8:F20" si="3">SUM(B8:D8)</f>
        <v>30</v>
      </c>
      <c r="H8" s="295">
        <v>530</v>
      </c>
      <c r="I8" s="295">
        <v>765</v>
      </c>
      <c r="J8" s="295">
        <v>3298.5</v>
      </c>
      <c r="K8" s="306">
        <v>0</v>
      </c>
      <c r="L8" s="294">
        <f>SUM(H8:J8)</f>
        <v>4593.5</v>
      </c>
      <c r="M8" s="294">
        <f>+L8+M7</f>
        <v>5936</v>
      </c>
      <c r="N8" s="294">
        <f>+L8+N7</f>
        <v>5936</v>
      </c>
      <c r="P8" s="35">
        <v>0</v>
      </c>
      <c r="Q8" s="35">
        <f t="shared" si="0"/>
        <v>0</v>
      </c>
      <c r="R8" s="35">
        <v>0</v>
      </c>
      <c r="S8" s="35">
        <f>200000*(P8+R8)/L8</f>
        <v>0</v>
      </c>
      <c r="U8" s="35">
        <f>+P8+U7</f>
        <v>0</v>
      </c>
      <c r="V8" s="297">
        <f t="shared" si="1"/>
        <v>0</v>
      </c>
      <c r="W8" s="35">
        <f>+R8+W7</f>
        <v>0</v>
      </c>
      <c r="X8" s="297">
        <f t="shared" si="2"/>
        <v>0</v>
      </c>
    </row>
    <row r="9" spans="1:25" x14ac:dyDescent="0.15">
      <c r="A9" s="34">
        <v>42370</v>
      </c>
      <c r="B9" s="35">
        <v>4</v>
      </c>
      <c r="C9" s="35">
        <v>3</v>
      </c>
      <c r="D9" s="296">
        <v>24</v>
      </c>
      <c r="E9" s="304">
        <v>0</v>
      </c>
      <c r="F9" s="35">
        <f t="shared" si="3"/>
        <v>31</v>
      </c>
      <c r="H9" s="295">
        <v>600</v>
      </c>
      <c r="I9" s="295">
        <v>765</v>
      </c>
      <c r="J9" s="295">
        <v>3960</v>
      </c>
      <c r="K9" s="306">
        <v>0</v>
      </c>
      <c r="L9" s="294">
        <f>SUM(H9:J9)</f>
        <v>5325</v>
      </c>
      <c r="M9" s="294">
        <f>+L9</f>
        <v>5325</v>
      </c>
      <c r="N9" s="294">
        <f>+L9+N8</f>
        <v>11261</v>
      </c>
      <c r="P9" s="35">
        <v>0</v>
      </c>
      <c r="Q9" s="35">
        <f t="shared" si="0"/>
        <v>0</v>
      </c>
      <c r="R9" s="35">
        <v>0</v>
      </c>
      <c r="S9" s="35">
        <f>200000*(P9+R9)/L9</f>
        <v>0</v>
      </c>
      <c r="U9" s="35">
        <f>+P9+U8</f>
        <v>0</v>
      </c>
      <c r="V9" s="297">
        <f t="shared" si="1"/>
        <v>0</v>
      </c>
      <c r="W9" s="35">
        <f>+R9+W8</f>
        <v>0</v>
      </c>
      <c r="X9" s="297">
        <f t="shared" si="2"/>
        <v>0</v>
      </c>
    </row>
    <row r="10" spans="1:25" x14ac:dyDescent="0.15">
      <c r="A10" s="34">
        <v>42401</v>
      </c>
      <c r="B10" s="35">
        <v>4</v>
      </c>
      <c r="C10" s="35">
        <v>2</v>
      </c>
      <c r="D10" s="296">
        <v>24</v>
      </c>
      <c r="E10" s="304">
        <v>0</v>
      </c>
      <c r="F10" s="35">
        <f t="shared" si="3"/>
        <v>30</v>
      </c>
      <c r="H10" s="295">
        <v>580</v>
      </c>
      <c r="I10" s="295">
        <v>522</v>
      </c>
      <c r="J10" s="295">
        <v>2772</v>
      </c>
      <c r="K10" s="306">
        <v>0</v>
      </c>
      <c r="L10" s="294">
        <f t="shared" ref="L10:L20" si="4">SUM(H10:J10)</f>
        <v>3874</v>
      </c>
      <c r="M10" s="294">
        <f>+L10+M9</f>
        <v>9199</v>
      </c>
      <c r="N10" s="294">
        <f>+L10+N9</f>
        <v>15135</v>
      </c>
      <c r="P10" s="35">
        <v>0</v>
      </c>
      <c r="Q10" s="35">
        <f t="shared" si="0"/>
        <v>0</v>
      </c>
      <c r="R10" s="35">
        <v>0</v>
      </c>
      <c r="S10" s="35">
        <f>200000*(P10+R10)/L10</f>
        <v>0</v>
      </c>
      <c r="U10" s="35">
        <f>+P10+U9</f>
        <v>0</v>
      </c>
      <c r="V10" s="297">
        <f t="shared" si="1"/>
        <v>0</v>
      </c>
      <c r="W10" s="35">
        <f>+R10+W9</f>
        <v>0</v>
      </c>
      <c r="X10" s="297">
        <f t="shared" si="2"/>
        <v>0</v>
      </c>
    </row>
    <row r="11" spans="1:25" x14ac:dyDescent="0.15">
      <c r="A11" s="34">
        <v>42430</v>
      </c>
      <c r="B11" s="296">
        <v>4</v>
      </c>
      <c r="C11" s="296">
        <v>2</v>
      </c>
      <c r="D11" s="296">
        <v>26</v>
      </c>
      <c r="E11" s="305">
        <v>0</v>
      </c>
      <c r="F11" s="35">
        <f t="shared" si="3"/>
        <v>32</v>
      </c>
      <c r="H11" s="295">
        <v>610</v>
      </c>
      <c r="I11" s="295">
        <v>220</v>
      </c>
      <c r="J11" s="295">
        <v>4365</v>
      </c>
      <c r="K11" s="306">
        <v>0</v>
      </c>
      <c r="L11" s="294">
        <f t="shared" si="4"/>
        <v>5195</v>
      </c>
      <c r="M11" s="294">
        <f>SUM(L9:L11)</f>
        <v>14394</v>
      </c>
      <c r="N11" s="294">
        <f t="shared" ref="N11:N20" si="5">L11+N10</f>
        <v>20330</v>
      </c>
      <c r="P11" s="35">
        <v>0</v>
      </c>
      <c r="Q11" s="35">
        <f t="shared" si="0"/>
        <v>0</v>
      </c>
      <c r="R11" s="35">
        <v>0</v>
      </c>
      <c r="S11" s="35">
        <v>0</v>
      </c>
      <c r="U11" s="35">
        <v>0</v>
      </c>
      <c r="V11" s="297">
        <f t="shared" si="1"/>
        <v>0</v>
      </c>
      <c r="W11" s="35">
        <v>0</v>
      </c>
      <c r="X11" s="297">
        <f t="shared" si="2"/>
        <v>0</v>
      </c>
    </row>
    <row r="12" spans="1:25" x14ac:dyDescent="0.15">
      <c r="A12" s="34">
        <v>42461</v>
      </c>
      <c r="B12" s="296">
        <v>4</v>
      </c>
      <c r="C12" s="296">
        <v>2</v>
      </c>
      <c r="D12" s="296">
        <v>30</v>
      </c>
      <c r="E12" s="305">
        <v>0</v>
      </c>
      <c r="F12" s="35">
        <f t="shared" si="3"/>
        <v>36</v>
      </c>
      <c r="H12" s="295">
        <v>520</v>
      </c>
      <c r="I12" s="295">
        <v>180</v>
      </c>
      <c r="J12" s="295">
        <v>4977</v>
      </c>
      <c r="K12" s="306">
        <v>0</v>
      </c>
      <c r="L12" s="294">
        <f t="shared" si="4"/>
        <v>5677</v>
      </c>
      <c r="M12" s="294">
        <f t="shared" ref="M12:M20" si="6">L12+M11</f>
        <v>20071</v>
      </c>
      <c r="N12" s="294">
        <f t="shared" si="5"/>
        <v>26007</v>
      </c>
      <c r="P12" s="35">
        <v>0</v>
      </c>
      <c r="Q12" s="35">
        <f t="shared" si="0"/>
        <v>0</v>
      </c>
      <c r="R12" s="35">
        <v>0</v>
      </c>
      <c r="S12" s="35">
        <v>0</v>
      </c>
      <c r="U12" s="35">
        <v>0</v>
      </c>
      <c r="V12" s="297">
        <f t="shared" si="1"/>
        <v>0</v>
      </c>
      <c r="W12" s="35">
        <v>0</v>
      </c>
      <c r="X12" s="297">
        <f t="shared" si="2"/>
        <v>0</v>
      </c>
    </row>
    <row r="13" spans="1:25" x14ac:dyDescent="0.15">
      <c r="A13" s="34">
        <v>42491</v>
      </c>
      <c r="B13" s="296">
        <v>4</v>
      </c>
      <c r="C13" s="296">
        <v>2</v>
      </c>
      <c r="D13" s="296">
        <v>31</v>
      </c>
      <c r="E13" s="305">
        <v>0</v>
      </c>
      <c r="F13" s="35">
        <f t="shared" si="3"/>
        <v>37</v>
      </c>
      <c r="H13" s="295">
        <v>738</v>
      </c>
      <c r="I13" s="295">
        <v>253</v>
      </c>
      <c r="J13" s="295">
        <v>5548.5</v>
      </c>
      <c r="K13" s="306">
        <v>0</v>
      </c>
      <c r="L13" s="294">
        <f t="shared" si="4"/>
        <v>6539.5</v>
      </c>
      <c r="M13" s="294">
        <f t="shared" si="6"/>
        <v>26610.5</v>
      </c>
      <c r="N13" s="294">
        <f t="shared" si="5"/>
        <v>32546.5</v>
      </c>
      <c r="P13" s="35">
        <v>0</v>
      </c>
      <c r="Q13" s="35">
        <f t="shared" si="0"/>
        <v>0</v>
      </c>
      <c r="R13" s="35">
        <v>0</v>
      </c>
      <c r="S13" s="35">
        <v>0</v>
      </c>
      <c r="U13" s="35">
        <v>0</v>
      </c>
      <c r="V13" s="297">
        <f t="shared" si="1"/>
        <v>0</v>
      </c>
      <c r="W13" s="35">
        <v>0</v>
      </c>
      <c r="X13" s="297">
        <f t="shared" si="2"/>
        <v>0</v>
      </c>
    </row>
    <row r="14" spans="1:25" x14ac:dyDescent="0.15">
      <c r="A14" s="34">
        <v>42522</v>
      </c>
      <c r="B14" s="296">
        <v>5</v>
      </c>
      <c r="C14" s="296">
        <v>2</v>
      </c>
      <c r="D14" s="296">
        <v>32</v>
      </c>
      <c r="E14" s="305">
        <v>0</v>
      </c>
      <c r="F14" s="35">
        <f t="shared" si="3"/>
        <v>39</v>
      </c>
      <c r="H14" s="295">
        <v>864.5</v>
      </c>
      <c r="I14" s="295">
        <v>240</v>
      </c>
      <c r="J14" s="295">
        <v>5494.5</v>
      </c>
      <c r="K14" s="306">
        <v>0</v>
      </c>
      <c r="L14" s="294">
        <f t="shared" si="4"/>
        <v>6599</v>
      </c>
      <c r="M14" s="294">
        <f t="shared" si="6"/>
        <v>33209.5</v>
      </c>
      <c r="N14" s="294">
        <f t="shared" si="5"/>
        <v>39145.5</v>
      </c>
      <c r="P14" s="35">
        <v>0</v>
      </c>
      <c r="Q14" s="35">
        <f t="shared" si="0"/>
        <v>0</v>
      </c>
      <c r="R14" s="35">
        <v>0</v>
      </c>
      <c r="S14" s="35">
        <v>0</v>
      </c>
      <c r="U14" s="35">
        <v>0</v>
      </c>
      <c r="V14" s="297">
        <f t="shared" si="1"/>
        <v>0</v>
      </c>
      <c r="W14" s="35">
        <v>0</v>
      </c>
      <c r="X14" s="297">
        <f t="shared" si="2"/>
        <v>0</v>
      </c>
    </row>
    <row r="15" spans="1:25" x14ac:dyDescent="0.15">
      <c r="A15" s="34">
        <v>42552</v>
      </c>
      <c r="B15" s="296">
        <v>5</v>
      </c>
      <c r="C15" s="296">
        <v>2</v>
      </c>
      <c r="D15" s="296">
        <v>29</v>
      </c>
      <c r="E15" s="305">
        <v>0</v>
      </c>
      <c r="F15" s="35">
        <f t="shared" si="3"/>
        <v>36</v>
      </c>
      <c r="H15" s="295">
        <v>710</v>
      </c>
      <c r="I15" s="295">
        <v>275</v>
      </c>
      <c r="J15" s="295">
        <v>4977</v>
      </c>
      <c r="K15" s="306">
        <v>0</v>
      </c>
      <c r="L15" s="294">
        <f t="shared" si="4"/>
        <v>5962</v>
      </c>
      <c r="M15" s="294">
        <f t="shared" si="6"/>
        <v>39171.5</v>
      </c>
      <c r="N15" s="294">
        <f t="shared" si="5"/>
        <v>45107.5</v>
      </c>
      <c r="P15" s="35">
        <v>0</v>
      </c>
      <c r="Q15" s="35">
        <f t="shared" si="0"/>
        <v>0</v>
      </c>
      <c r="R15" s="35">
        <v>0</v>
      </c>
      <c r="S15" s="35">
        <v>0</v>
      </c>
      <c r="U15" s="35">
        <v>0</v>
      </c>
      <c r="V15" s="297">
        <f t="shared" si="1"/>
        <v>0</v>
      </c>
      <c r="W15" s="35">
        <v>0</v>
      </c>
      <c r="X15" s="297">
        <f t="shared" si="2"/>
        <v>0</v>
      </c>
    </row>
    <row r="16" spans="1:25" x14ac:dyDescent="0.15">
      <c r="A16" s="34">
        <v>42583</v>
      </c>
      <c r="B16" s="296">
        <v>5</v>
      </c>
      <c r="C16" s="296">
        <v>0</v>
      </c>
      <c r="D16" s="296">
        <v>30</v>
      </c>
      <c r="E16" s="305">
        <v>0</v>
      </c>
      <c r="F16" s="35">
        <f t="shared" si="3"/>
        <v>35</v>
      </c>
      <c r="H16" s="295">
        <v>833.75</v>
      </c>
      <c r="I16" s="295">
        <v>0</v>
      </c>
      <c r="J16" s="295">
        <v>5778</v>
      </c>
      <c r="K16" s="306">
        <v>0</v>
      </c>
      <c r="L16" s="294">
        <f t="shared" si="4"/>
        <v>6611.75</v>
      </c>
      <c r="M16" s="294">
        <f t="shared" si="6"/>
        <v>45783.25</v>
      </c>
      <c r="N16" s="294">
        <f t="shared" si="5"/>
        <v>51719.25</v>
      </c>
      <c r="P16" s="35">
        <v>0</v>
      </c>
      <c r="Q16" s="35">
        <f t="shared" si="0"/>
        <v>0</v>
      </c>
      <c r="R16" s="35">
        <v>0</v>
      </c>
      <c r="S16" s="35">
        <v>0</v>
      </c>
      <c r="U16" s="35">
        <v>0</v>
      </c>
      <c r="V16" s="297">
        <f t="shared" si="1"/>
        <v>0</v>
      </c>
      <c r="W16" s="35">
        <v>0</v>
      </c>
      <c r="X16" s="297">
        <f t="shared" si="2"/>
        <v>0</v>
      </c>
    </row>
    <row r="17" spans="1:25" x14ac:dyDescent="0.15">
      <c r="A17" s="34">
        <v>42614</v>
      </c>
      <c r="B17" s="295">
        <v>5</v>
      </c>
      <c r="C17" s="296">
        <v>64</v>
      </c>
      <c r="D17" s="296">
        <v>31</v>
      </c>
      <c r="E17" s="305">
        <v>0</v>
      </c>
      <c r="F17" s="35">
        <f t="shared" si="3"/>
        <v>100</v>
      </c>
      <c r="H17" s="295">
        <v>801.25</v>
      </c>
      <c r="I17" s="295">
        <v>3501</v>
      </c>
      <c r="J17" s="295">
        <v>5229</v>
      </c>
      <c r="K17" s="306">
        <v>0</v>
      </c>
      <c r="L17" s="294">
        <f t="shared" si="4"/>
        <v>9531.25</v>
      </c>
      <c r="M17" s="294">
        <f t="shared" si="6"/>
        <v>55314.5</v>
      </c>
      <c r="N17" s="294">
        <f t="shared" si="5"/>
        <v>61250.5</v>
      </c>
      <c r="P17" s="35">
        <v>0</v>
      </c>
      <c r="Q17" s="35">
        <f t="shared" si="0"/>
        <v>0</v>
      </c>
      <c r="R17" s="35">
        <v>0</v>
      </c>
      <c r="S17" s="35">
        <v>0</v>
      </c>
      <c r="U17" s="35">
        <v>0</v>
      </c>
      <c r="V17" s="297">
        <f t="shared" si="1"/>
        <v>0</v>
      </c>
      <c r="W17" s="35">
        <v>0</v>
      </c>
      <c r="X17" s="297">
        <f t="shared" si="2"/>
        <v>0</v>
      </c>
    </row>
    <row r="18" spans="1:25" x14ac:dyDescent="0.15">
      <c r="A18" s="34">
        <v>42644</v>
      </c>
      <c r="B18" s="296">
        <v>5</v>
      </c>
      <c r="C18" s="296">
        <v>30</v>
      </c>
      <c r="D18" s="296">
        <v>30</v>
      </c>
      <c r="E18" s="305">
        <v>0</v>
      </c>
      <c r="F18" s="296">
        <f t="shared" si="3"/>
        <v>65</v>
      </c>
      <c r="H18" s="295">
        <v>746.75</v>
      </c>
      <c r="I18" s="295">
        <v>3150</v>
      </c>
      <c r="J18" s="295">
        <v>4889</v>
      </c>
      <c r="K18" s="306">
        <v>0</v>
      </c>
      <c r="L18" s="294">
        <f t="shared" si="4"/>
        <v>8785.75</v>
      </c>
      <c r="M18" s="294">
        <f t="shared" si="6"/>
        <v>64100.25</v>
      </c>
      <c r="N18" s="294">
        <f t="shared" si="5"/>
        <v>70036.25</v>
      </c>
      <c r="P18" s="35">
        <v>0</v>
      </c>
      <c r="Q18" s="35">
        <f t="shared" si="0"/>
        <v>0</v>
      </c>
      <c r="R18" s="35">
        <v>0</v>
      </c>
      <c r="S18" s="35">
        <v>0</v>
      </c>
      <c r="U18" s="35">
        <v>0</v>
      </c>
      <c r="V18" s="297">
        <f t="shared" si="1"/>
        <v>0</v>
      </c>
      <c r="W18" s="35">
        <v>0</v>
      </c>
      <c r="X18" s="297">
        <f t="shared" si="2"/>
        <v>0</v>
      </c>
    </row>
    <row r="19" spans="1:25" x14ac:dyDescent="0.15">
      <c r="A19" s="34">
        <v>42675</v>
      </c>
      <c r="B19" s="296">
        <v>5</v>
      </c>
      <c r="C19" s="296">
        <v>0</v>
      </c>
      <c r="D19" s="296">
        <v>31</v>
      </c>
      <c r="E19" s="305">
        <v>0</v>
      </c>
      <c r="F19" s="296">
        <f t="shared" si="3"/>
        <v>36</v>
      </c>
      <c r="H19" s="295">
        <v>710</v>
      </c>
      <c r="I19" s="295">
        <v>14911</v>
      </c>
      <c r="J19" s="295">
        <v>5021</v>
      </c>
      <c r="K19" s="306">
        <v>0</v>
      </c>
      <c r="L19" s="294">
        <f t="shared" si="4"/>
        <v>20642</v>
      </c>
      <c r="M19" s="294">
        <f t="shared" si="6"/>
        <v>84742.25</v>
      </c>
      <c r="N19" s="294">
        <f t="shared" si="5"/>
        <v>90678.25</v>
      </c>
      <c r="P19" s="35">
        <v>0</v>
      </c>
      <c r="Q19" s="35">
        <f t="shared" si="0"/>
        <v>0</v>
      </c>
      <c r="R19" s="35">
        <v>0</v>
      </c>
      <c r="S19" s="35">
        <v>0</v>
      </c>
      <c r="U19" s="35">
        <v>0</v>
      </c>
      <c r="V19" s="297">
        <f t="shared" si="1"/>
        <v>0</v>
      </c>
      <c r="W19" s="35">
        <v>0</v>
      </c>
      <c r="X19" s="297">
        <f t="shared" si="2"/>
        <v>0</v>
      </c>
    </row>
    <row r="20" spans="1:25" x14ac:dyDescent="0.15">
      <c r="A20" s="34">
        <v>42705</v>
      </c>
      <c r="B20" s="296">
        <v>5</v>
      </c>
      <c r="C20" s="296">
        <v>0</v>
      </c>
      <c r="D20" s="296">
        <v>31</v>
      </c>
      <c r="E20" s="305">
        <v>0</v>
      </c>
      <c r="F20" s="296">
        <f t="shared" si="3"/>
        <v>36</v>
      </c>
      <c r="H20" s="295">
        <v>807.5</v>
      </c>
      <c r="I20" s="295">
        <v>7606</v>
      </c>
      <c r="J20" s="295">
        <v>4128</v>
      </c>
      <c r="K20" s="306">
        <v>0</v>
      </c>
      <c r="L20" s="294">
        <f t="shared" si="4"/>
        <v>12541.5</v>
      </c>
      <c r="M20" s="294">
        <f t="shared" si="6"/>
        <v>97283.75</v>
      </c>
      <c r="N20" s="294">
        <f t="shared" si="5"/>
        <v>103219.75</v>
      </c>
      <c r="P20" s="35">
        <v>0</v>
      </c>
      <c r="Q20" s="35">
        <f t="shared" si="0"/>
        <v>0</v>
      </c>
      <c r="R20" s="35">
        <v>0</v>
      </c>
      <c r="S20" s="35">
        <v>0</v>
      </c>
      <c r="U20" s="35">
        <v>0</v>
      </c>
      <c r="V20" s="35">
        <f t="shared" si="1"/>
        <v>0</v>
      </c>
      <c r="W20" s="35">
        <v>0</v>
      </c>
      <c r="X20" s="35">
        <f t="shared" si="2"/>
        <v>0</v>
      </c>
    </row>
    <row r="23" spans="1:25" ht="14" x14ac:dyDescent="0.15">
      <c r="B23" s="36" t="s">
        <v>268</v>
      </c>
      <c r="H23" s="32"/>
      <c r="Y23" s="5"/>
    </row>
    <row r="26" spans="1:25" s="36" customFormat="1" x14ac:dyDescent="0.15">
      <c r="B26" s="37" t="s">
        <v>51</v>
      </c>
      <c r="C26" s="38"/>
      <c r="D26" s="38"/>
      <c r="E26" s="38"/>
      <c r="F26" s="39"/>
      <c r="H26" s="114" t="s">
        <v>57</v>
      </c>
      <c r="I26" s="115"/>
      <c r="J26" s="115"/>
      <c r="K26" s="115"/>
      <c r="L26" s="115"/>
      <c r="M26" s="115"/>
      <c r="N26" s="116"/>
    </row>
    <row r="27" spans="1:25" ht="24" x14ac:dyDescent="0.15">
      <c r="B27" s="303" t="s">
        <v>354</v>
      </c>
      <c r="C27" s="303" t="s">
        <v>353</v>
      </c>
      <c r="D27" s="303" t="s">
        <v>352</v>
      </c>
      <c r="E27" s="303" t="s">
        <v>351</v>
      </c>
      <c r="F27" s="302" t="s">
        <v>0</v>
      </c>
      <c r="H27" s="300" t="s">
        <v>354</v>
      </c>
      <c r="I27" s="300" t="s">
        <v>353</v>
      </c>
      <c r="J27" s="300" t="s">
        <v>352</v>
      </c>
      <c r="K27" s="300" t="s">
        <v>351</v>
      </c>
      <c r="L27" s="301" t="s">
        <v>0</v>
      </c>
      <c r="M27" s="300" t="s">
        <v>119</v>
      </c>
      <c r="N27" s="300" t="s">
        <v>120</v>
      </c>
    </row>
    <row r="28" spans="1:25" x14ac:dyDescent="0.15">
      <c r="A28" s="34">
        <v>42309</v>
      </c>
      <c r="B28" s="35">
        <v>3</v>
      </c>
      <c r="C28" s="35">
        <v>3</v>
      </c>
      <c r="D28" s="296">
        <v>24</v>
      </c>
      <c r="E28" s="35">
        <v>14</v>
      </c>
      <c r="F28" s="35">
        <f t="shared" ref="F28:F41" si="7">SUM(B28:E28)</f>
        <v>44</v>
      </c>
      <c r="H28" s="295">
        <v>150</v>
      </c>
      <c r="I28" s="295">
        <v>171</v>
      </c>
      <c r="J28" s="295">
        <v>1021.5</v>
      </c>
      <c r="K28" s="295">
        <v>630</v>
      </c>
      <c r="L28" s="294">
        <f>SUM(H28:K28)</f>
        <v>1972.5</v>
      </c>
      <c r="M28" s="294">
        <f>+L28</f>
        <v>1972.5</v>
      </c>
      <c r="N28" s="294">
        <f>+L28</f>
        <v>1972.5</v>
      </c>
    </row>
    <row r="29" spans="1:25" x14ac:dyDescent="0.15">
      <c r="A29" s="34">
        <v>42339</v>
      </c>
      <c r="B29" s="35">
        <v>3</v>
      </c>
      <c r="C29" s="35">
        <v>3</v>
      </c>
      <c r="D29" s="296">
        <v>24</v>
      </c>
      <c r="E29" s="35">
        <v>14</v>
      </c>
      <c r="F29" s="35">
        <f t="shared" si="7"/>
        <v>44</v>
      </c>
      <c r="H29" s="295">
        <v>530</v>
      </c>
      <c r="I29" s="295">
        <v>765</v>
      </c>
      <c r="J29" s="295">
        <v>3298.5</v>
      </c>
      <c r="K29" s="298">
        <v>2043</v>
      </c>
      <c r="L29" s="294">
        <f t="shared" ref="L29:L41" si="8">SUM(H29:K29)</f>
        <v>6636.5</v>
      </c>
      <c r="M29" s="294">
        <f>+L29+M28</f>
        <v>8609</v>
      </c>
      <c r="N29" s="294">
        <f>+L29+N28</f>
        <v>8609</v>
      </c>
    </row>
    <row r="30" spans="1:25" x14ac:dyDescent="0.15">
      <c r="A30" s="34">
        <v>42370</v>
      </c>
      <c r="B30" s="35">
        <v>4</v>
      </c>
      <c r="C30" s="35">
        <v>3</v>
      </c>
      <c r="D30" s="296">
        <v>24</v>
      </c>
      <c r="E30" s="35">
        <v>13</v>
      </c>
      <c r="F30" s="35">
        <f t="shared" si="7"/>
        <v>44</v>
      </c>
      <c r="H30" s="295">
        <v>600</v>
      </c>
      <c r="I30" s="295">
        <v>765</v>
      </c>
      <c r="J30" s="295">
        <v>3960</v>
      </c>
      <c r="K30" s="295">
        <v>2340</v>
      </c>
      <c r="L30" s="294">
        <f t="shared" si="8"/>
        <v>7665</v>
      </c>
      <c r="M30" s="294">
        <f>+L30</f>
        <v>7665</v>
      </c>
      <c r="N30" s="294">
        <f>+L30+N29</f>
        <v>16274</v>
      </c>
    </row>
    <row r="31" spans="1:25" x14ac:dyDescent="0.15">
      <c r="A31" s="34">
        <v>42401</v>
      </c>
      <c r="B31" s="35">
        <v>4</v>
      </c>
      <c r="C31" s="35">
        <v>2</v>
      </c>
      <c r="D31" s="296">
        <v>24</v>
      </c>
      <c r="E31" s="35">
        <v>13</v>
      </c>
      <c r="F31" s="35">
        <f t="shared" si="7"/>
        <v>43</v>
      </c>
      <c r="H31" s="295">
        <v>580</v>
      </c>
      <c r="I31" s="295">
        <v>522</v>
      </c>
      <c r="J31" s="295">
        <v>2772</v>
      </c>
      <c r="K31" s="295">
        <v>2403</v>
      </c>
      <c r="L31" s="294">
        <f t="shared" si="8"/>
        <v>6277</v>
      </c>
      <c r="M31" s="294">
        <f>+L31+M30</f>
        <v>13942</v>
      </c>
      <c r="N31" s="294">
        <f>+L31+N30</f>
        <v>22551</v>
      </c>
    </row>
    <row r="32" spans="1:25" x14ac:dyDescent="0.15">
      <c r="A32" s="34">
        <v>42430</v>
      </c>
      <c r="B32" s="296">
        <v>4</v>
      </c>
      <c r="C32" s="296">
        <v>2</v>
      </c>
      <c r="D32" s="296">
        <v>26</v>
      </c>
      <c r="E32" s="296">
        <v>11</v>
      </c>
      <c r="F32" s="35">
        <f t="shared" si="7"/>
        <v>43</v>
      </c>
      <c r="H32" s="295">
        <v>610</v>
      </c>
      <c r="I32" s="295">
        <v>220</v>
      </c>
      <c r="J32" s="295">
        <v>4365</v>
      </c>
      <c r="K32" s="295">
        <v>2007</v>
      </c>
      <c r="L32" s="294">
        <f t="shared" si="8"/>
        <v>7202</v>
      </c>
      <c r="M32" s="294">
        <f>SUM(L30:L32)</f>
        <v>21144</v>
      </c>
      <c r="N32" s="294">
        <f t="shared" ref="N32:N41" si="9">L32+N31</f>
        <v>29753</v>
      </c>
    </row>
    <row r="33" spans="1:14" x14ac:dyDescent="0.15">
      <c r="A33" s="34">
        <v>42461</v>
      </c>
      <c r="B33" s="296">
        <v>4</v>
      </c>
      <c r="C33" s="296">
        <v>2</v>
      </c>
      <c r="D33" s="296">
        <v>30</v>
      </c>
      <c r="E33" s="296">
        <v>12</v>
      </c>
      <c r="F33" s="35">
        <f t="shared" si="7"/>
        <v>48</v>
      </c>
      <c r="H33" s="295">
        <v>520</v>
      </c>
      <c r="I33" s="295">
        <v>180</v>
      </c>
      <c r="J33" s="295">
        <v>4977</v>
      </c>
      <c r="K33" s="295">
        <v>1989</v>
      </c>
      <c r="L33" s="294">
        <f t="shared" si="8"/>
        <v>7666</v>
      </c>
      <c r="M33" s="294">
        <f t="shared" ref="M33:M41" si="10">L33+M32</f>
        <v>28810</v>
      </c>
      <c r="N33" s="294">
        <f t="shared" si="9"/>
        <v>37419</v>
      </c>
    </row>
    <row r="34" spans="1:14" x14ac:dyDescent="0.15">
      <c r="A34" s="34">
        <v>42491</v>
      </c>
      <c r="B34" s="296">
        <v>4</v>
      </c>
      <c r="C34" s="296">
        <v>2</v>
      </c>
      <c r="D34" s="296">
        <v>31</v>
      </c>
      <c r="E34" s="296">
        <v>12</v>
      </c>
      <c r="F34" s="35">
        <f t="shared" si="7"/>
        <v>49</v>
      </c>
      <c r="H34" s="295">
        <v>738</v>
      </c>
      <c r="I34" s="295">
        <v>253</v>
      </c>
      <c r="J34" s="295">
        <v>5548.5</v>
      </c>
      <c r="K34" s="295">
        <v>2223</v>
      </c>
      <c r="L34" s="294">
        <f t="shared" si="8"/>
        <v>8762.5</v>
      </c>
      <c r="M34" s="294">
        <f t="shared" si="10"/>
        <v>37572.5</v>
      </c>
      <c r="N34" s="294">
        <f t="shared" si="9"/>
        <v>46181.5</v>
      </c>
    </row>
    <row r="35" spans="1:14" x14ac:dyDescent="0.15">
      <c r="A35" s="34">
        <v>42522</v>
      </c>
      <c r="B35" s="296">
        <v>5</v>
      </c>
      <c r="C35" s="296">
        <v>2</v>
      </c>
      <c r="D35" s="296">
        <v>32</v>
      </c>
      <c r="E35" s="296">
        <v>13</v>
      </c>
      <c r="F35" s="35">
        <f t="shared" si="7"/>
        <v>52</v>
      </c>
      <c r="H35" s="295">
        <v>864.5</v>
      </c>
      <c r="I35" s="295">
        <v>240</v>
      </c>
      <c r="J35" s="295">
        <v>5494.5</v>
      </c>
      <c r="K35" s="295">
        <v>2322</v>
      </c>
      <c r="L35" s="294">
        <f t="shared" si="8"/>
        <v>8921</v>
      </c>
      <c r="M35" s="294">
        <f t="shared" si="10"/>
        <v>46493.5</v>
      </c>
      <c r="N35" s="294">
        <f t="shared" si="9"/>
        <v>55102.5</v>
      </c>
    </row>
    <row r="36" spans="1:14" x14ac:dyDescent="0.15">
      <c r="A36" s="34">
        <v>42552</v>
      </c>
      <c r="B36" s="296">
        <v>5</v>
      </c>
      <c r="C36" s="296">
        <v>2</v>
      </c>
      <c r="D36" s="296">
        <v>29</v>
      </c>
      <c r="E36" s="296">
        <v>19</v>
      </c>
      <c r="F36" s="35">
        <f t="shared" si="7"/>
        <v>55</v>
      </c>
      <c r="H36" s="295">
        <v>710</v>
      </c>
      <c r="I36" s="295">
        <v>275</v>
      </c>
      <c r="J36" s="295">
        <v>4977</v>
      </c>
      <c r="K36" s="295">
        <v>2700</v>
      </c>
      <c r="L36" s="294">
        <f t="shared" si="8"/>
        <v>8662</v>
      </c>
      <c r="M36" s="294">
        <f t="shared" si="10"/>
        <v>55155.5</v>
      </c>
      <c r="N36" s="294">
        <f t="shared" si="9"/>
        <v>63764.5</v>
      </c>
    </row>
    <row r="37" spans="1:14" x14ac:dyDescent="0.15">
      <c r="A37" s="34">
        <v>42583</v>
      </c>
      <c r="B37" s="296">
        <v>5</v>
      </c>
      <c r="C37" s="296">
        <v>0</v>
      </c>
      <c r="D37" s="296">
        <v>30</v>
      </c>
      <c r="E37" s="296">
        <v>17</v>
      </c>
      <c r="F37" s="35">
        <f t="shared" si="7"/>
        <v>52</v>
      </c>
      <c r="H37" s="295">
        <v>833.75</v>
      </c>
      <c r="I37" s="295">
        <v>0</v>
      </c>
      <c r="J37" s="295">
        <v>5778</v>
      </c>
      <c r="K37" s="295">
        <v>2567</v>
      </c>
      <c r="L37" s="294">
        <f t="shared" si="8"/>
        <v>9178.75</v>
      </c>
      <c r="M37" s="294">
        <f t="shared" si="10"/>
        <v>64334.25</v>
      </c>
      <c r="N37" s="294">
        <f t="shared" si="9"/>
        <v>72943.25</v>
      </c>
    </row>
    <row r="38" spans="1:14" x14ac:dyDescent="0.15">
      <c r="A38" s="34">
        <v>42614</v>
      </c>
      <c r="B38" s="295">
        <v>5</v>
      </c>
      <c r="C38" s="296">
        <v>64</v>
      </c>
      <c r="D38" s="296">
        <v>31</v>
      </c>
      <c r="E38" s="296">
        <v>18</v>
      </c>
      <c r="F38" s="35">
        <f t="shared" si="7"/>
        <v>118</v>
      </c>
      <c r="H38" s="295">
        <v>801.25</v>
      </c>
      <c r="I38" s="295">
        <v>3501</v>
      </c>
      <c r="J38" s="295">
        <v>5229</v>
      </c>
      <c r="K38" s="295">
        <v>2475</v>
      </c>
      <c r="L38" s="294">
        <f t="shared" si="8"/>
        <v>12006.25</v>
      </c>
      <c r="M38" s="294">
        <f t="shared" si="10"/>
        <v>76340.5</v>
      </c>
      <c r="N38" s="294">
        <f t="shared" si="9"/>
        <v>84949.5</v>
      </c>
    </row>
    <row r="39" spans="1:14" x14ac:dyDescent="0.15">
      <c r="A39" s="34">
        <v>42644</v>
      </c>
      <c r="B39" s="296">
        <v>5</v>
      </c>
      <c r="C39" s="296">
        <v>30</v>
      </c>
      <c r="D39" s="296">
        <v>30</v>
      </c>
      <c r="E39" s="296">
        <v>18</v>
      </c>
      <c r="F39" s="296">
        <f t="shared" si="7"/>
        <v>83</v>
      </c>
      <c r="H39" s="295">
        <v>746.75</v>
      </c>
      <c r="I39" s="295">
        <v>3150</v>
      </c>
      <c r="J39" s="295">
        <v>4889</v>
      </c>
      <c r="K39" s="295">
        <v>2093.5</v>
      </c>
      <c r="L39" s="294">
        <f t="shared" si="8"/>
        <v>10879.25</v>
      </c>
      <c r="M39" s="294">
        <f t="shared" si="10"/>
        <v>87219.75</v>
      </c>
      <c r="N39" s="294">
        <f t="shared" si="9"/>
        <v>95828.75</v>
      </c>
    </row>
    <row r="40" spans="1:14" x14ac:dyDescent="0.15">
      <c r="A40" s="34">
        <v>42675</v>
      </c>
      <c r="B40" s="296">
        <v>5</v>
      </c>
      <c r="C40" s="296">
        <v>0</v>
      </c>
      <c r="D40" s="296">
        <v>31</v>
      </c>
      <c r="E40" s="296">
        <v>18</v>
      </c>
      <c r="F40" s="296">
        <f t="shared" si="7"/>
        <v>54</v>
      </c>
      <c r="H40" s="295">
        <v>710</v>
      </c>
      <c r="I40" s="295">
        <v>14911</v>
      </c>
      <c r="J40" s="295">
        <v>5021</v>
      </c>
      <c r="K40" s="295">
        <v>2180</v>
      </c>
      <c r="L40" s="294">
        <f t="shared" si="8"/>
        <v>22822</v>
      </c>
      <c r="M40" s="294">
        <f t="shared" si="10"/>
        <v>110041.75</v>
      </c>
      <c r="N40" s="294">
        <f t="shared" si="9"/>
        <v>118650.75</v>
      </c>
    </row>
    <row r="41" spans="1:14" x14ac:dyDescent="0.15">
      <c r="A41" s="34">
        <v>42705</v>
      </c>
      <c r="B41" s="296">
        <v>5</v>
      </c>
      <c r="C41" s="296">
        <v>0</v>
      </c>
      <c r="D41" s="296">
        <v>31</v>
      </c>
      <c r="E41" s="296">
        <v>18</v>
      </c>
      <c r="F41" s="296">
        <f t="shared" si="7"/>
        <v>54</v>
      </c>
      <c r="H41" s="295">
        <v>807.5</v>
      </c>
      <c r="I41" s="295">
        <v>7606</v>
      </c>
      <c r="J41" s="295">
        <v>4128</v>
      </c>
      <c r="K41" s="295">
        <v>7427</v>
      </c>
      <c r="L41" s="294">
        <f t="shared" si="8"/>
        <v>19968.5</v>
      </c>
      <c r="M41" s="294">
        <f t="shared" si="10"/>
        <v>130010.25</v>
      </c>
      <c r="N41" s="294">
        <f t="shared" si="9"/>
        <v>138619.25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32" sqref="U32"/>
    </sheetView>
  </sheetViews>
  <sheetFormatPr baseColWidth="10" defaultRowHeight="14" x14ac:dyDescent="0.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U197"/>
  <sheetViews>
    <sheetView topLeftCell="A127" zoomScale="70" zoomScaleNormal="70" zoomScalePageLayoutView="70" workbookViewId="0">
      <selection activeCell="AJ99" sqref="AJ99:AT165"/>
    </sheetView>
  </sheetViews>
  <sheetFormatPr baseColWidth="10" defaultColWidth="10" defaultRowHeight="13" outlineLevelRow="1" x14ac:dyDescent="0.15"/>
  <cols>
    <col min="1" max="1" width="1.1640625" style="54" customWidth="1"/>
    <col min="2" max="2" width="4.1640625" style="57" customWidth="1"/>
    <col min="3" max="3" width="24.1640625" style="54" customWidth="1"/>
    <col min="4" max="4" width="34.6640625" style="54" customWidth="1"/>
    <col min="5" max="5" width="4.5" style="54" customWidth="1"/>
    <col min="6" max="6" width="4.33203125" style="54" customWidth="1"/>
    <col min="7" max="7" width="4.6640625" style="54" customWidth="1"/>
    <col min="8" max="8" width="4.1640625" style="54" bestFit="1" customWidth="1"/>
    <col min="9" max="24" width="4.33203125" style="54" customWidth="1"/>
    <col min="25" max="25" width="4" style="57" customWidth="1"/>
    <col min="26" max="35" width="4.33203125" style="54" customWidth="1"/>
    <col min="36" max="36" width="10.33203125" style="57" customWidth="1"/>
    <col min="37" max="42" width="10.33203125" style="81" customWidth="1"/>
    <col min="43" max="43" width="11.6640625" style="55" customWidth="1"/>
    <col min="44" max="44" width="15.5" style="54" customWidth="1"/>
    <col min="45" max="45" width="29.1640625" style="54" customWidth="1"/>
    <col min="46" max="46" width="29.6640625" style="54" bestFit="1" customWidth="1"/>
    <col min="47" max="16384" width="10" style="54"/>
  </cols>
  <sheetData>
    <row r="1" spans="2:43" ht="8.25" customHeight="1" x14ac:dyDescent="0.2">
      <c r="D1" s="3"/>
      <c r="J1" s="130"/>
      <c r="K1" s="130"/>
      <c r="L1" s="130"/>
    </row>
    <row r="2" spans="2:43" ht="20" x14ac:dyDescent="0.2">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row>
    <row r="3" spans="2:43" ht="25.25" customHeight="1" x14ac:dyDescent="0.2">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row>
    <row r="4" spans="2:43" ht="27" customHeight="1" x14ac:dyDescent="0.15">
      <c r="B4" s="60"/>
      <c r="C4" s="1"/>
      <c r="D4" s="136" t="s">
        <v>152</v>
      </c>
      <c r="E4" s="1"/>
      <c r="F4" s="1"/>
      <c r="G4" s="1"/>
      <c r="H4" s="1"/>
      <c r="I4" s="1"/>
      <c r="J4" s="1"/>
      <c r="K4" s="1"/>
      <c r="L4" s="1"/>
      <c r="M4" s="1"/>
      <c r="N4" s="1"/>
      <c r="O4" s="1"/>
      <c r="P4" s="1"/>
      <c r="Q4" s="1"/>
      <c r="R4" s="1"/>
      <c r="S4" s="1"/>
      <c r="T4" s="1"/>
      <c r="U4" s="1"/>
      <c r="V4" s="1"/>
      <c r="W4" s="1"/>
      <c r="X4" s="1"/>
      <c r="Y4" s="60"/>
      <c r="Z4" s="1"/>
      <c r="AA4" s="1"/>
      <c r="AB4" s="1"/>
      <c r="AC4" s="1"/>
      <c r="AD4" s="1"/>
      <c r="AE4" s="1"/>
      <c r="AF4" s="1"/>
      <c r="AG4" s="1"/>
      <c r="AH4" s="1"/>
      <c r="AI4" s="1"/>
      <c r="AJ4" s="60"/>
    </row>
    <row r="5" spans="2:43" ht="27" customHeight="1" x14ac:dyDescent="0.15">
      <c r="B5" s="60"/>
      <c r="C5" s="1"/>
      <c r="D5" s="136"/>
      <c r="E5" s="1"/>
      <c r="F5" s="1"/>
      <c r="G5" s="1"/>
      <c r="H5" s="1"/>
      <c r="I5" s="1"/>
      <c r="J5" s="1"/>
      <c r="K5" s="1"/>
      <c r="L5" s="1"/>
      <c r="M5" s="1"/>
      <c r="N5" s="1"/>
      <c r="O5" s="1"/>
      <c r="P5" s="1"/>
      <c r="Q5" s="1"/>
      <c r="R5" s="1"/>
      <c r="S5" s="1"/>
      <c r="T5" s="1"/>
      <c r="U5" s="1"/>
      <c r="V5" s="1"/>
      <c r="W5" s="1"/>
      <c r="X5" s="1"/>
      <c r="Y5" s="60"/>
      <c r="Z5" s="1"/>
      <c r="AA5" s="1"/>
      <c r="AB5" s="1"/>
      <c r="AC5" s="1"/>
      <c r="AD5" s="1"/>
      <c r="AE5" s="1"/>
      <c r="AF5" s="1"/>
      <c r="AG5" s="1"/>
      <c r="AH5" s="1"/>
      <c r="AI5" s="1"/>
      <c r="AJ5" s="60"/>
    </row>
    <row r="6" spans="2:43" s="55" customFormat="1" ht="16.5" customHeight="1" x14ac:dyDescent="0.15">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row>
    <row r="7" spans="2:43" s="55" customFormat="1" ht="16.5" customHeight="1" x14ac:dyDescent="0.15">
      <c r="B7" s="142"/>
      <c r="C7" s="142"/>
      <c r="D7" s="142"/>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44"/>
      <c r="AK7" s="400" t="s">
        <v>154</v>
      </c>
      <c r="AL7" s="400"/>
      <c r="AM7" s="401" t="s">
        <v>155</v>
      </c>
      <c r="AN7" s="401"/>
      <c r="AO7" s="400" t="s">
        <v>156</v>
      </c>
      <c r="AP7" s="400"/>
      <c r="AQ7" s="400"/>
    </row>
    <row r="8" spans="2:43" s="55" customFormat="1" ht="16.5" customHeight="1" x14ac:dyDescent="0.15">
      <c r="B8" s="409" t="s">
        <v>304</v>
      </c>
      <c r="C8" s="410"/>
      <c r="D8" s="411"/>
      <c r="E8" s="151" t="s">
        <v>2</v>
      </c>
      <c r="F8" s="151" t="s">
        <v>1</v>
      </c>
      <c r="G8" s="151" t="s">
        <v>6</v>
      </c>
      <c r="H8" s="151" t="s">
        <v>6</v>
      </c>
      <c r="I8" s="151" t="s">
        <v>5</v>
      </c>
      <c r="J8" s="151" t="s">
        <v>4</v>
      </c>
      <c r="K8" s="151" t="s">
        <v>3</v>
      </c>
      <c r="L8" s="151" t="s">
        <v>2</v>
      </c>
      <c r="M8" s="151" t="s">
        <v>1</v>
      </c>
      <c r="N8" s="151" t="s">
        <v>6</v>
      </c>
      <c r="O8" s="151" t="s">
        <v>6</v>
      </c>
      <c r="P8" s="151" t="s">
        <v>5</v>
      </c>
      <c r="Q8" s="151" t="s">
        <v>4</v>
      </c>
      <c r="R8" s="151" t="s">
        <v>3</v>
      </c>
      <c r="S8" s="151" t="s">
        <v>2</v>
      </c>
      <c r="T8" s="151" t="s">
        <v>1</v>
      </c>
      <c r="U8" s="151" t="s">
        <v>6</v>
      </c>
      <c r="V8" s="151" t="s">
        <v>6</v>
      </c>
      <c r="W8" s="151" t="s">
        <v>5</v>
      </c>
      <c r="X8" s="151" t="s">
        <v>4</v>
      </c>
      <c r="Y8" s="151" t="s">
        <v>3</v>
      </c>
      <c r="Z8" s="151" t="s">
        <v>2</v>
      </c>
      <c r="AA8" s="152" t="s">
        <v>1</v>
      </c>
      <c r="AB8" s="151" t="s">
        <v>6</v>
      </c>
      <c r="AC8" s="151" t="s">
        <v>6</v>
      </c>
      <c r="AD8" s="151" t="s">
        <v>5</v>
      </c>
      <c r="AE8" s="151" t="s">
        <v>4</v>
      </c>
      <c r="AF8" s="151" t="s">
        <v>3</v>
      </c>
      <c r="AG8" s="151" t="s">
        <v>2</v>
      </c>
      <c r="AH8" s="151" t="s">
        <v>1</v>
      </c>
      <c r="AI8" s="151" t="s">
        <v>6</v>
      </c>
      <c r="AJ8" s="153"/>
      <c r="AK8" s="154" t="s">
        <v>157</v>
      </c>
      <c r="AL8" s="154" t="s">
        <v>158</v>
      </c>
      <c r="AM8" s="155" t="s">
        <v>159</v>
      </c>
      <c r="AN8" s="155" t="s">
        <v>2</v>
      </c>
      <c r="AO8" s="154" t="s">
        <v>160</v>
      </c>
      <c r="AP8" s="154" t="s">
        <v>161</v>
      </c>
      <c r="AQ8" s="145" t="s">
        <v>162</v>
      </c>
    </row>
    <row r="9" spans="2:43" s="57" customFormat="1" ht="23" customHeight="1" x14ac:dyDescent="0.15">
      <c r="B9" s="412"/>
      <c r="C9" s="413"/>
      <c r="D9" s="414"/>
      <c r="E9" s="141">
        <v>1</v>
      </c>
      <c r="F9" s="141">
        <v>2</v>
      </c>
      <c r="G9" s="127">
        <v>3</v>
      </c>
      <c r="H9" s="127">
        <v>4</v>
      </c>
      <c r="I9" s="127">
        <v>5</v>
      </c>
      <c r="J9" s="127">
        <v>6</v>
      </c>
      <c r="K9" s="127">
        <v>7</v>
      </c>
      <c r="L9" s="127">
        <v>8</v>
      </c>
      <c r="M9" s="127">
        <v>9</v>
      </c>
      <c r="N9" s="127">
        <v>10</v>
      </c>
      <c r="O9" s="127">
        <v>11</v>
      </c>
      <c r="P9" s="127">
        <v>12</v>
      </c>
      <c r="Q9" s="127">
        <v>13</v>
      </c>
      <c r="R9" s="127">
        <v>14</v>
      </c>
      <c r="S9" s="127">
        <v>15</v>
      </c>
      <c r="T9" s="127">
        <v>16</v>
      </c>
      <c r="U9" s="127">
        <v>17</v>
      </c>
      <c r="V9" s="127">
        <v>18</v>
      </c>
      <c r="W9" s="127">
        <v>19</v>
      </c>
      <c r="X9" s="127">
        <v>20</v>
      </c>
      <c r="Y9" s="127">
        <v>21</v>
      </c>
      <c r="Z9" s="127">
        <v>22</v>
      </c>
      <c r="AA9" s="127">
        <v>23</v>
      </c>
      <c r="AB9" s="127">
        <v>24</v>
      </c>
      <c r="AC9" s="127">
        <v>25</v>
      </c>
      <c r="AD9" s="127">
        <v>26</v>
      </c>
      <c r="AE9" s="127">
        <v>27</v>
      </c>
      <c r="AF9" s="127">
        <v>28</v>
      </c>
      <c r="AG9" s="127">
        <v>29</v>
      </c>
      <c r="AH9" s="127">
        <v>30</v>
      </c>
      <c r="AI9" s="127">
        <v>31</v>
      </c>
      <c r="AJ9" s="146" t="s">
        <v>126</v>
      </c>
      <c r="AK9" s="147" t="s">
        <v>49</v>
      </c>
      <c r="AL9" s="147" t="s">
        <v>50</v>
      </c>
      <c r="AM9" s="147" t="s">
        <v>49</v>
      </c>
      <c r="AN9" s="147" t="s">
        <v>50</v>
      </c>
      <c r="AO9" s="147" t="s">
        <v>49</v>
      </c>
      <c r="AP9" s="147" t="s">
        <v>50</v>
      </c>
      <c r="AQ9" s="146" t="s">
        <v>127</v>
      </c>
    </row>
    <row r="10" spans="2:43" s="5" customFormat="1" ht="15.75" customHeight="1" outlineLevel="1" x14ac:dyDescent="0.15">
      <c r="B10" s="179">
        <v>1</v>
      </c>
      <c r="C10" s="180" t="s">
        <v>8</v>
      </c>
      <c r="D10" s="121" t="s">
        <v>221</v>
      </c>
      <c r="E10" s="133"/>
      <c r="F10" s="133"/>
      <c r="G10" s="133">
        <v>9</v>
      </c>
      <c r="H10" s="133">
        <v>9</v>
      </c>
      <c r="I10" s="133">
        <v>9</v>
      </c>
      <c r="J10" s="133">
        <v>9</v>
      </c>
      <c r="K10" s="133"/>
      <c r="L10" s="133"/>
      <c r="M10" s="133">
        <v>8.5</v>
      </c>
      <c r="N10" s="133">
        <v>8.5</v>
      </c>
      <c r="O10" s="133">
        <v>8.5</v>
      </c>
      <c r="P10" s="133">
        <v>8.5</v>
      </c>
      <c r="Q10" s="133">
        <v>6.5</v>
      </c>
      <c r="R10" s="133"/>
      <c r="S10" s="133"/>
      <c r="T10" s="133">
        <v>8.5</v>
      </c>
      <c r="U10" s="133">
        <v>8.5</v>
      </c>
      <c r="V10" s="133">
        <v>8.5</v>
      </c>
      <c r="W10" s="133">
        <v>8.5</v>
      </c>
      <c r="X10" s="133">
        <v>6.5</v>
      </c>
      <c r="Y10" s="133"/>
      <c r="Z10" s="133"/>
      <c r="AA10" s="171"/>
      <c r="AB10" s="171"/>
      <c r="AC10" s="171"/>
      <c r="AD10" s="171"/>
      <c r="AE10" s="171"/>
      <c r="AF10" s="133"/>
      <c r="AG10" s="133"/>
      <c r="AH10" s="133">
        <v>8.5</v>
      </c>
      <c r="AI10" s="133">
        <v>8.5</v>
      </c>
      <c r="AJ10" s="161">
        <f>SUM(E10:AI10)</f>
        <v>134</v>
      </c>
      <c r="AK10" s="82">
        <v>1</v>
      </c>
      <c r="AL10" s="82"/>
      <c r="AM10" s="82"/>
      <c r="AN10" s="82"/>
      <c r="AO10" s="82">
        <f t="shared" ref="AO10" si="0">AK10+AM10</f>
        <v>1</v>
      </c>
      <c r="AP10" s="82">
        <f t="shared" ref="AP10" si="1">AL10+AN10</f>
        <v>0</v>
      </c>
      <c r="AQ10" s="119">
        <f>SUM(AO10:AP10)</f>
        <v>1</v>
      </c>
    </row>
    <row r="11" spans="2:43" s="5" customFormat="1" ht="15.75" customHeight="1" outlineLevel="1" thickBot="1" x14ac:dyDescent="0.2">
      <c r="B11" s="179">
        <v>2</v>
      </c>
      <c r="C11" s="181" t="s">
        <v>10</v>
      </c>
      <c r="D11" s="122" t="s">
        <v>222</v>
      </c>
      <c r="E11" s="172"/>
      <c r="F11" s="172"/>
      <c r="G11" s="172">
        <v>9</v>
      </c>
      <c r="H11" s="172">
        <v>9</v>
      </c>
      <c r="I11" s="172">
        <v>9</v>
      </c>
      <c r="J11" s="173">
        <v>9</v>
      </c>
      <c r="K11" s="173"/>
      <c r="L11" s="173"/>
      <c r="M11" s="173">
        <v>8.5</v>
      </c>
      <c r="N11" s="173">
        <v>8.5</v>
      </c>
      <c r="O11" s="173">
        <v>8.5</v>
      </c>
      <c r="P11" s="173">
        <v>8.5</v>
      </c>
      <c r="Q11" s="173">
        <v>6.5</v>
      </c>
      <c r="R11" s="173"/>
      <c r="S11" s="173"/>
      <c r="T11" s="173">
        <v>8.5</v>
      </c>
      <c r="U11" s="173">
        <v>8.5</v>
      </c>
      <c r="V11" s="173">
        <v>8.5</v>
      </c>
      <c r="W11" s="173">
        <v>8.5</v>
      </c>
      <c r="X11" s="173">
        <v>6.5</v>
      </c>
      <c r="Y11" s="173"/>
      <c r="Z11" s="173"/>
      <c r="AA11" s="173">
        <v>8.5</v>
      </c>
      <c r="AB11" s="173">
        <v>8.5</v>
      </c>
      <c r="AC11" s="173">
        <v>8.5</v>
      </c>
      <c r="AD11" s="173">
        <v>8.5</v>
      </c>
      <c r="AE11" s="173">
        <v>6.5</v>
      </c>
      <c r="AF11" s="173"/>
      <c r="AG11" s="173"/>
      <c r="AH11" s="173">
        <v>8.5</v>
      </c>
      <c r="AI11" s="173">
        <v>8.5</v>
      </c>
      <c r="AJ11" s="161">
        <f t="shared" ref="AJ11:AJ32" si="2">SUM(E11:AI11)</f>
        <v>174.5</v>
      </c>
      <c r="AK11" s="82"/>
      <c r="AL11" s="82">
        <v>1</v>
      </c>
      <c r="AM11" s="82"/>
      <c r="AN11" s="82"/>
      <c r="AO11" s="82">
        <f t="shared" ref="AO11:AO33" si="3">AK11+AM11</f>
        <v>0</v>
      </c>
      <c r="AP11" s="82">
        <f t="shared" ref="AP11:AP33" si="4">AL11+AN11</f>
        <v>1</v>
      </c>
      <c r="AQ11" s="119">
        <f t="shared" ref="AQ11:AQ32" si="5">SUM(AO11:AP11)</f>
        <v>1</v>
      </c>
    </row>
    <row r="12" spans="2:43" s="5" customFormat="1" ht="15.75" customHeight="1" outlineLevel="1" thickTop="1" x14ac:dyDescent="0.15">
      <c r="B12" s="179">
        <f>+B11+1</f>
        <v>3</v>
      </c>
      <c r="C12" s="182" t="s">
        <v>9</v>
      </c>
      <c r="D12" s="123" t="s">
        <v>223</v>
      </c>
      <c r="E12" s="174"/>
      <c r="F12" s="174"/>
      <c r="G12" s="174">
        <v>9</v>
      </c>
      <c r="H12" s="174">
        <v>9</v>
      </c>
      <c r="I12" s="174">
        <v>9</v>
      </c>
      <c r="J12" s="175">
        <v>9</v>
      </c>
      <c r="K12" s="175"/>
      <c r="L12" s="175"/>
      <c r="M12" s="175">
        <v>8.5</v>
      </c>
      <c r="N12" s="175">
        <v>8.5</v>
      </c>
      <c r="O12" s="175">
        <v>8.5</v>
      </c>
      <c r="P12" s="175">
        <v>8.5</v>
      </c>
      <c r="Q12" s="175">
        <v>6.5</v>
      </c>
      <c r="R12" s="175"/>
      <c r="S12" s="175"/>
      <c r="T12" s="175">
        <v>8.5</v>
      </c>
      <c r="U12" s="175">
        <v>8.5</v>
      </c>
      <c r="V12" s="175">
        <v>8.5</v>
      </c>
      <c r="W12" s="175">
        <v>8.5</v>
      </c>
      <c r="X12" s="175">
        <v>6.5</v>
      </c>
      <c r="Y12" s="175"/>
      <c r="Z12" s="175"/>
      <c r="AA12" s="175">
        <v>8.5</v>
      </c>
      <c r="AB12" s="175">
        <v>8.5</v>
      </c>
      <c r="AC12" s="175">
        <v>8.5</v>
      </c>
      <c r="AD12" s="175">
        <v>8.5</v>
      </c>
      <c r="AE12" s="175">
        <v>6.5</v>
      </c>
      <c r="AF12" s="175"/>
      <c r="AG12" s="175"/>
      <c r="AH12" s="175">
        <v>8.5</v>
      </c>
      <c r="AI12" s="175">
        <v>8.5</v>
      </c>
      <c r="AJ12" s="161">
        <f t="shared" si="2"/>
        <v>174.5</v>
      </c>
      <c r="AK12" s="83">
        <v>1</v>
      </c>
      <c r="AL12" s="83"/>
      <c r="AM12" s="83"/>
      <c r="AN12" s="83"/>
      <c r="AO12" s="82">
        <f t="shared" si="3"/>
        <v>1</v>
      </c>
      <c r="AP12" s="82">
        <f t="shared" si="4"/>
        <v>0</v>
      </c>
      <c r="AQ12" s="119">
        <f t="shared" si="5"/>
        <v>1</v>
      </c>
    </row>
    <row r="13" spans="2:43" s="5" customFormat="1" ht="15.75" customHeight="1" outlineLevel="1" x14ac:dyDescent="0.15">
      <c r="B13" s="179">
        <f>+B12+1</f>
        <v>4</v>
      </c>
      <c r="C13" s="183" t="s">
        <v>11</v>
      </c>
      <c r="D13" s="52" t="s">
        <v>224</v>
      </c>
      <c r="E13" s="133"/>
      <c r="F13" s="133"/>
      <c r="G13" s="171"/>
      <c r="H13" s="171"/>
      <c r="I13" s="171"/>
      <c r="J13" s="171"/>
      <c r="K13" s="133"/>
      <c r="L13" s="133"/>
      <c r="M13" s="171"/>
      <c r="N13" s="171"/>
      <c r="O13" s="171"/>
      <c r="P13" s="171"/>
      <c r="Q13" s="171"/>
      <c r="R13" s="133"/>
      <c r="S13" s="133"/>
      <c r="T13" s="133">
        <v>8.5</v>
      </c>
      <c r="U13" s="133">
        <v>8.5</v>
      </c>
      <c r="V13" s="133">
        <v>8.5</v>
      </c>
      <c r="W13" s="133">
        <v>8.5</v>
      </c>
      <c r="X13" s="133">
        <v>6.5</v>
      </c>
      <c r="Y13" s="133"/>
      <c r="Z13" s="133"/>
      <c r="AA13" s="133">
        <v>8.5</v>
      </c>
      <c r="AB13" s="133">
        <v>8.5</v>
      </c>
      <c r="AC13" s="133">
        <v>8.5</v>
      </c>
      <c r="AD13" s="133">
        <v>8.5</v>
      </c>
      <c r="AE13" s="133">
        <v>6.5</v>
      </c>
      <c r="AF13" s="133"/>
      <c r="AG13" s="133"/>
      <c r="AH13" s="133">
        <v>8.5</v>
      </c>
      <c r="AI13" s="133">
        <v>8.5</v>
      </c>
      <c r="AJ13" s="161">
        <f t="shared" si="2"/>
        <v>98</v>
      </c>
      <c r="AK13" s="82">
        <v>1</v>
      </c>
      <c r="AL13" s="82"/>
      <c r="AM13" s="82"/>
      <c r="AN13" s="82"/>
      <c r="AO13" s="82">
        <f t="shared" si="3"/>
        <v>1</v>
      </c>
      <c r="AP13" s="82">
        <f t="shared" si="4"/>
        <v>0</v>
      </c>
      <c r="AQ13" s="119">
        <f t="shared" si="5"/>
        <v>1</v>
      </c>
    </row>
    <row r="14" spans="2:43" s="5" customFormat="1" ht="15.75" customHeight="1" outlineLevel="1" x14ac:dyDescent="0.15">
      <c r="B14" s="179">
        <f t="shared" ref="B14:B31" si="6">+B13+1</f>
        <v>5</v>
      </c>
      <c r="C14" s="183" t="s">
        <v>12</v>
      </c>
      <c r="D14" s="52" t="s">
        <v>225</v>
      </c>
      <c r="E14" s="133"/>
      <c r="F14" s="133"/>
      <c r="G14" s="133">
        <v>9</v>
      </c>
      <c r="H14" s="133">
        <v>9</v>
      </c>
      <c r="I14" s="133">
        <v>9</v>
      </c>
      <c r="J14" s="133">
        <v>9</v>
      </c>
      <c r="K14" s="133"/>
      <c r="L14" s="133"/>
      <c r="M14" s="133">
        <v>8.5</v>
      </c>
      <c r="N14" s="133">
        <v>8.5</v>
      </c>
      <c r="O14" s="133">
        <v>8.5</v>
      </c>
      <c r="P14" s="133">
        <v>8.5</v>
      </c>
      <c r="Q14" s="133">
        <v>6.5</v>
      </c>
      <c r="R14" s="133"/>
      <c r="S14" s="133"/>
      <c r="T14" s="133">
        <v>8.5</v>
      </c>
      <c r="U14" s="133">
        <v>8.5</v>
      </c>
      <c r="V14" s="133">
        <v>8.5</v>
      </c>
      <c r="W14" s="133">
        <v>8.5</v>
      </c>
      <c r="X14" s="133">
        <v>6.5</v>
      </c>
      <c r="Y14" s="133"/>
      <c r="Z14" s="133"/>
      <c r="AA14" s="133">
        <v>8.5</v>
      </c>
      <c r="AB14" s="133">
        <v>8.5</v>
      </c>
      <c r="AC14" s="133">
        <v>8.5</v>
      </c>
      <c r="AD14" s="133">
        <v>8.5</v>
      </c>
      <c r="AE14" s="133">
        <v>6.5</v>
      </c>
      <c r="AF14" s="133"/>
      <c r="AG14" s="133"/>
      <c r="AH14" s="133">
        <v>8.5</v>
      </c>
      <c r="AI14" s="133">
        <v>8.5</v>
      </c>
      <c r="AJ14" s="161">
        <f t="shared" si="2"/>
        <v>174.5</v>
      </c>
      <c r="AK14" s="82">
        <v>1</v>
      </c>
      <c r="AL14" s="82"/>
      <c r="AM14" s="82"/>
      <c r="AN14" s="82"/>
      <c r="AO14" s="82">
        <f t="shared" si="3"/>
        <v>1</v>
      </c>
      <c r="AP14" s="82">
        <f t="shared" si="4"/>
        <v>0</v>
      </c>
      <c r="AQ14" s="119">
        <f t="shared" si="5"/>
        <v>1</v>
      </c>
    </row>
    <row r="15" spans="2:43" s="5" customFormat="1" ht="15.75" customHeight="1" outlineLevel="1" thickBot="1" x14ac:dyDescent="0.2">
      <c r="B15" s="179">
        <f t="shared" si="6"/>
        <v>6</v>
      </c>
      <c r="C15" s="184" t="s">
        <v>13</v>
      </c>
      <c r="D15" s="126" t="s">
        <v>226</v>
      </c>
      <c r="E15" s="133"/>
      <c r="F15" s="133"/>
      <c r="G15" s="133">
        <v>9</v>
      </c>
      <c r="H15" s="133">
        <v>9</v>
      </c>
      <c r="I15" s="133">
        <v>9</v>
      </c>
      <c r="J15" s="133">
        <v>9</v>
      </c>
      <c r="K15" s="133"/>
      <c r="L15" s="133"/>
      <c r="M15" s="133">
        <v>8.5</v>
      </c>
      <c r="N15" s="133">
        <v>8.5</v>
      </c>
      <c r="O15" s="133">
        <v>8.5</v>
      </c>
      <c r="P15" s="133">
        <v>8.5</v>
      </c>
      <c r="Q15" s="133">
        <v>6.5</v>
      </c>
      <c r="R15" s="133"/>
      <c r="S15" s="133"/>
      <c r="T15" s="133">
        <v>8.5</v>
      </c>
      <c r="U15" s="133">
        <v>8.5</v>
      </c>
      <c r="V15" s="133">
        <v>8.5</v>
      </c>
      <c r="W15" s="133">
        <v>8.5</v>
      </c>
      <c r="X15" s="133">
        <v>6.5</v>
      </c>
      <c r="Y15" s="133"/>
      <c r="Z15" s="133"/>
      <c r="AA15" s="133">
        <v>8.5</v>
      </c>
      <c r="AB15" s="133">
        <v>8.5</v>
      </c>
      <c r="AC15" s="133">
        <v>8.5</v>
      </c>
      <c r="AD15" s="133">
        <v>8.5</v>
      </c>
      <c r="AE15" s="133">
        <v>6.5</v>
      </c>
      <c r="AF15" s="133"/>
      <c r="AG15" s="133"/>
      <c r="AH15" s="133">
        <v>8.5</v>
      </c>
      <c r="AI15" s="133">
        <v>8.5</v>
      </c>
      <c r="AJ15" s="161">
        <f t="shared" si="2"/>
        <v>174.5</v>
      </c>
      <c r="AK15" s="84">
        <v>1</v>
      </c>
      <c r="AL15" s="84"/>
      <c r="AM15" s="84"/>
      <c r="AN15" s="84"/>
      <c r="AO15" s="82">
        <f t="shared" si="3"/>
        <v>1</v>
      </c>
      <c r="AP15" s="82">
        <f t="shared" si="4"/>
        <v>0</v>
      </c>
      <c r="AQ15" s="119">
        <f t="shared" si="5"/>
        <v>1</v>
      </c>
    </row>
    <row r="16" spans="2:43" ht="16" thickTop="1" thickBot="1" x14ac:dyDescent="0.2">
      <c r="B16" s="179">
        <f t="shared" si="6"/>
        <v>7</v>
      </c>
      <c r="C16" s="184" t="s">
        <v>227</v>
      </c>
      <c r="D16" s="56" t="s">
        <v>228</v>
      </c>
      <c r="E16" s="133"/>
      <c r="F16" s="133"/>
      <c r="G16" s="133"/>
      <c r="H16" s="133"/>
      <c r="I16" s="133"/>
      <c r="J16" s="133"/>
      <c r="K16" s="133"/>
      <c r="L16" s="133"/>
      <c r="M16" s="133"/>
      <c r="N16" s="133"/>
      <c r="O16" s="133"/>
      <c r="P16" s="133"/>
      <c r="Q16" s="133"/>
      <c r="R16" s="133"/>
      <c r="S16" s="133"/>
      <c r="T16" s="133">
        <v>8.5</v>
      </c>
      <c r="U16" s="133">
        <v>8.5</v>
      </c>
      <c r="V16" s="133">
        <v>8.5</v>
      </c>
      <c r="W16" s="133">
        <v>8.5</v>
      </c>
      <c r="X16" s="133">
        <v>6.5</v>
      </c>
      <c r="Y16" s="133"/>
      <c r="Z16" s="133"/>
      <c r="AA16" s="133">
        <v>8.5</v>
      </c>
      <c r="AB16" s="133">
        <v>8.5</v>
      </c>
      <c r="AC16" s="133">
        <v>8.5</v>
      </c>
      <c r="AD16" s="133">
        <v>8.5</v>
      </c>
      <c r="AE16" s="133">
        <v>6.5</v>
      </c>
      <c r="AF16" s="133"/>
      <c r="AG16" s="133"/>
      <c r="AH16" s="133">
        <v>8.5</v>
      </c>
      <c r="AI16" s="133">
        <v>8.5</v>
      </c>
      <c r="AJ16" s="161">
        <f t="shared" si="2"/>
        <v>98</v>
      </c>
      <c r="AK16" s="84">
        <v>1</v>
      </c>
      <c r="AL16" s="84"/>
      <c r="AM16" s="84"/>
      <c r="AN16" s="84"/>
      <c r="AO16" s="82">
        <f t="shared" si="3"/>
        <v>1</v>
      </c>
      <c r="AP16" s="82">
        <f t="shared" si="4"/>
        <v>0</v>
      </c>
      <c r="AQ16" s="119">
        <f t="shared" si="5"/>
        <v>1</v>
      </c>
    </row>
    <row r="17" spans="2:43" s="5" customFormat="1" ht="15.75" customHeight="1" outlineLevel="1" thickTop="1" thickBot="1" x14ac:dyDescent="0.2">
      <c r="B17" s="179">
        <f t="shared" si="6"/>
        <v>8</v>
      </c>
      <c r="C17" s="181" t="s">
        <v>149</v>
      </c>
      <c r="D17" s="54" t="s">
        <v>229</v>
      </c>
      <c r="E17" s="173"/>
      <c r="F17" s="173"/>
      <c r="G17" s="173">
        <v>9</v>
      </c>
      <c r="H17" s="173">
        <v>9</v>
      </c>
      <c r="I17" s="173">
        <v>9</v>
      </c>
      <c r="J17" s="173">
        <v>9</v>
      </c>
      <c r="K17" s="173"/>
      <c r="L17" s="173"/>
      <c r="M17" s="173">
        <v>8.5</v>
      </c>
      <c r="N17" s="173">
        <v>8.5</v>
      </c>
      <c r="O17" s="173">
        <v>8.5</v>
      </c>
      <c r="P17" s="173">
        <v>8.5</v>
      </c>
      <c r="Q17" s="173">
        <v>6.5</v>
      </c>
      <c r="R17" s="173"/>
      <c r="S17" s="173"/>
      <c r="T17" s="173">
        <v>8.5</v>
      </c>
      <c r="U17" s="173">
        <v>8.5</v>
      </c>
      <c r="V17" s="173">
        <v>8.5</v>
      </c>
      <c r="W17" s="173">
        <v>8.5</v>
      </c>
      <c r="X17" s="173">
        <v>6.5</v>
      </c>
      <c r="Y17" s="173"/>
      <c r="Z17" s="173"/>
      <c r="AA17" s="173">
        <v>8.5</v>
      </c>
      <c r="AB17" s="173">
        <v>8.5</v>
      </c>
      <c r="AC17" s="173">
        <v>8.5</v>
      </c>
      <c r="AD17" s="173">
        <v>8.5</v>
      </c>
      <c r="AE17" s="173">
        <v>6.5</v>
      </c>
      <c r="AF17" s="173"/>
      <c r="AG17" s="173"/>
      <c r="AH17" s="173">
        <v>8.5</v>
      </c>
      <c r="AI17" s="173">
        <v>8.5</v>
      </c>
      <c r="AJ17" s="161">
        <f t="shared" si="2"/>
        <v>174.5</v>
      </c>
      <c r="AK17" s="83">
        <v>1</v>
      </c>
      <c r="AL17" s="83"/>
      <c r="AM17" s="83"/>
      <c r="AN17" s="83"/>
      <c r="AO17" s="82">
        <f t="shared" si="3"/>
        <v>1</v>
      </c>
      <c r="AP17" s="82">
        <f t="shared" si="4"/>
        <v>0</v>
      </c>
      <c r="AQ17" s="119">
        <f t="shared" si="5"/>
        <v>1</v>
      </c>
    </row>
    <row r="18" spans="2:43" s="5" customFormat="1" ht="15.75" customHeight="1" outlineLevel="1" thickTop="1" x14ac:dyDescent="0.15">
      <c r="B18" s="179">
        <f t="shared" si="6"/>
        <v>9</v>
      </c>
      <c r="C18" s="182" t="s">
        <v>14</v>
      </c>
      <c r="D18" s="63" t="s">
        <v>230</v>
      </c>
      <c r="E18" s="175"/>
      <c r="F18" s="175"/>
      <c r="G18" s="175">
        <v>9</v>
      </c>
      <c r="H18" s="175">
        <v>9</v>
      </c>
      <c r="I18" s="175">
        <v>9</v>
      </c>
      <c r="J18" s="175">
        <v>9</v>
      </c>
      <c r="K18" s="175"/>
      <c r="L18" s="175"/>
      <c r="M18" s="175">
        <v>8.5</v>
      </c>
      <c r="N18" s="175">
        <v>8.5</v>
      </c>
      <c r="O18" s="175">
        <v>8.5</v>
      </c>
      <c r="P18" s="175">
        <v>8.5</v>
      </c>
      <c r="Q18" s="175">
        <v>6.5</v>
      </c>
      <c r="R18" s="175"/>
      <c r="S18" s="175"/>
      <c r="T18" s="175">
        <v>8.5</v>
      </c>
      <c r="U18" s="175">
        <v>8.5</v>
      </c>
      <c r="V18" s="175">
        <v>8.5</v>
      </c>
      <c r="W18" s="175">
        <v>8.5</v>
      </c>
      <c r="X18" s="175">
        <v>6.5</v>
      </c>
      <c r="Y18" s="175"/>
      <c r="Z18" s="175"/>
      <c r="AA18" s="175">
        <v>8.5</v>
      </c>
      <c r="AB18" s="175">
        <v>8.5</v>
      </c>
      <c r="AC18" s="171"/>
      <c r="AD18" s="175">
        <v>8.5</v>
      </c>
      <c r="AE18" s="175">
        <v>6.5</v>
      </c>
      <c r="AF18" s="175"/>
      <c r="AG18" s="175"/>
      <c r="AH18" s="175">
        <v>8.5</v>
      </c>
      <c r="AI18" s="175">
        <v>8.5</v>
      </c>
      <c r="AJ18" s="161">
        <f t="shared" si="2"/>
        <v>166</v>
      </c>
      <c r="AK18" s="82"/>
      <c r="AL18" s="82">
        <v>1</v>
      </c>
      <c r="AM18" s="82"/>
      <c r="AN18" s="82"/>
      <c r="AO18" s="82">
        <f t="shared" si="3"/>
        <v>0</v>
      </c>
      <c r="AP18" s="82">
        <f t="shared" si="4"/>
        <v>1</v>
      </c>
      <c r="AQ18" s="119">
        <f t="shared" si="5"/>
        <v>1</v>
      </c>
    </row>
    <row r="19" spans="2:43" s="5" customFormat="1" ht="15.75" customHeight="1" outlineLevel="1" thickBot="1" x14ac:dyDescent="0.2">
      <c r="B19" s="179">
        <f t="shared" si="6"/>
        <v>10</v>
      </c>
      <c r="C19" s="183" t="s">
        <v>132</v>
      </c>
      <c r="D19" s="52" t="s">
        <v>231</v>
      </c>
      <c r="E19" s="133"/>
      <c r="F19" s="133"/>
      <c r="G19" s="133">
        <v>9</v>
      </c>
      <c r="H19" s="133">
        <v>9</v>
      </c>
      <c r="I19" s="133">
        <v>9</v>
      </c>
      <c r="J19" s="133">
        <v>9</v>
      </c>
      <c r="K19" s="133"/>
      <c r="L19" s="133"/>
      <c r="M19" s="133">
        <v>8.5</v>
      </c>
      <c r="N19" s="133">
        <v>8.5</v>
      </c>
      <c r="O19" s="133">
        <v>8.5</v>
      </c>
      <c r="P19" s="133">
        <v>8.5</v>
      </c>
      <c r="Q19" s="133">
        <v>6.5</v>
      </c>
      <c r="R19" s="133"/>
      <c r="S19" s="133"/>
      <c r="T19" s="133">
        <v>8.5</v>
      </c>
      <c r="U19" s="133">
        <v>8.5</v>
      </c>
      <c r="V19" s="133">
        <v>8.5</v>
      </c>
      <c r="W19" s="133">
        <v>8.5</v>
      </c>
      <c r="X19" s="133">
        <v>6.5</v>
      </c>
      <c r="Y19" s="133"/>
      <c r="Z19" s="133"/>
      <c r="AA19" s="133">
        <v>8.5</v>
      </c>
      <c r="AB19" s="133">
        <v>8.5</v>
      </c>
      <c r="AC19" s="133">
        <v>8.5</v>
      </c>
      <c r="AD19" s="133">
        <v>8.5</v>
      </c>
      <c r="AE19" s="133">
        <v>6.5</v>
      </c>
      <c r="AF19" s="133"/>
      <c r="AG19" s="133"/>
      <c r="AH19" s="133">
        <v>8.5</v>
      </c>
      <c r="AI19" s="133">
        <v>8.5</v>
      </c>
      <c r="AJ19" s="161">
        <f t="shared" si="2"/>
        <v>174.5</v>
      </c>
      <c r="AK19" s="84">
        <v>1</v>
      </c>
      <c r="AL19" s="84"/>
      <c r="AM19" s="84"/>
      <c r="AN19" s="84"/>
      <c r="AO19" s="82">
        <f t="shared" si="3"/>
        <v>1</v>
      </c>
      <c r="AP19" s="82">
        <f t="shared" si="4"/>
        <v>0</v>
      </c>
      <c r="AQ19" s="119">
        <f t="shared" si="5"/>
        <v>1</v>
      </c>
    </row>
    <row r="20" spans="2:43" s="5" customFormat="1" ht="15.75" customHeight="1" outlineLevel="1" thickTop="1" x14ac:dyDescent="0.15">
      <c r="B20" s="179">
        <f t="shared" si="6"/>
        <v>11</v>
      </c>
      <c r="C20" s="180" t="s">
        <v>136</v>
      </c>
      <c r="D20" s="185" t="s">
        <v>140</v>
      </c>
      <c r="E20" s="175"/>
      <c r="F20" s="175"/>
      <c r="G20" s="175">
        <v>9</v>
      </c>
      <c r="H20" s="175">
        <v>9</v>
      </c>
      <c r="I20" s="175">
        <v>9</v>
      </c>
      <c r="J20" s="175">
        <v>9</v>
      </c>
      <c r="K20" s="175"/>
      <c r="L20" s="175"/>
      <c r="M20" s="133">
        <v>8.5</v>
      </c>
      <c r="N20" s="133">
        <v>8.5</v>
      </c>
      <c r="O20" s="133">
        <v>8.5</v>
      </c>
      <c r="P20" s="133">
        <v>8.5</v>
      </c>
      <c r="Q20" s="133">
        <v>6.5</v>
      </c>
      <c r="R20" s="133"/>
      <c r="S20" s="133"/>
      <c r="T20" s="133">
        <v>8.5</v>
      </c>
      <c r="U20" s="133">
        <v>8.5</v>
      </c>
      <c r="V20" s="133">
        <v>8.5</v>
      </c>
      <c r="W20" s="133">
        <v>8.5</v>
      </c>
      <c r="X20" s="133">
        <v>6.5</v>
      </c>
      <c r="Y20" s="175"/>
      <c r="Z20" s="175"/>
      <c r="AA20" s="133">
        <v>8.5</v>
      </c>
      <c r="AB20" s="133">
        <v>8.5</v>
      </c>
      <c r="AC20" s="133">
        <v>8.5</v>
      </c>
      <c r="AD20" s="133">
        <v>8.5</v>
      </c>
      <c r="AE20" s="133">
        <v>6.5</v>
      </c>
      <c r="AF20" s="175"/>
      <c r="AG20" s="175"/>
      <c r="AH20" s="133">
        <v>8.5</v>
      </c>
      <c r="AI20" s="133">
        <v>8.5</v>
      </c>
      <c r="AJ20" s="161">
        <f t="shared" si="2"/>
        <v>174.5</v>
      </c>
      <c r="AK20" s="83">
        <v>1</v>
      </c>
      <c r="AL20" s="83"/>
      <c r="AM20" s="83"/>
      <c r="AN20" s="83"/>
      <c r="AO20" s="82">
        <f t="shared" si="3"/>
        <v>1</v>
      </c>
      <c r="AP20" s="82">
        <f t="shared" si="4"/>
        <v>0</v>
      </c>
      <c r="AQ20" s="119">
        <f t="shared" si="5"/>
        <v>1</v>
      </c>
    </row>
    <row r="21" spans="2:43" s="5" customFormat="1" ht="15.75" customHeight="1" outlineLevel="1" thickBot="1" x14ac:dyDescent="0.2">
      <c r="B21" s="179">
        <f t="shared" si="6"/>
        <v>12</v>
      </c>
      <c r="C21" s="181" t="s">
        <v>46</v>
      </c>
      <c r="D21" s="125" t="s">
        <v>232</v>
      </c>
      <c r="E21" s="173"/>
      <c r="F21" s="173"/>
      <c r="G21" s="173">
        <v>9</v>
      </c>
      <c r="H21" s="173">
        <v>9</v>
      </c>
      <c r="I21" s="173">
        <v>9</v>
      </c>
      <c r="J21" s="173">
        <v>9</v>
      </c>
      <c r="K21" s="173"/>
      <c r="L21" s="173"/>
      <c r="M21" s="173">
        <v>8.5</v>
      </c>
      <c r="N21" s="173">
        <v>8.5</v>
      </c>
      <c r="O21" s="173">
        <v>8.5</v>
      </c>
      <c r="P21" s="173">
        <v>8.5</v>
      </c>
      <c r="Q21" s="173">
        <v>6.5</v>
      </c>
      <c r="R21" s="173"/>
      <c r="S21" s="173"/>
      <c r="T21" s="173">
        <v>8.5</v>
      </c>
      <c r="U21" s="173">
        <v>8.5</v>
      </c>
      <c r="V21" s="173">
        <v>8.5</v>
      </c>
      <c r="W21" s="173">
        <v>8.5</v>
      </c>
      <c r="X21" s="173">
        <v>6.5</v>
      </c>
      <c r="Y21" s="173"/>
      <c r="Z21" s="173"/>
      <c r="AA21" s="173">
        <v>8.5</v>
      </c>
      <c r="AB21" s="173">
        <v>8.5</v>
      </c>
      <c r="AC21" s="173">
        <v>8.5</v>
      </c>
      <c r="AD21" s="173">
        <v>8.5</v>
      </c>
      <c r="AE21" s="173">
        <v>6.5</v>
      </c>
      <c r="AF21" s="173"/>
      <c r="AG21" s="173"/>
      <c r="AH21" s="173">
        <v>8.5</v>
      </c>
      <c r="AI21" s="173">
        <v>8.5</v>
      </c>
      <c r="AJ21" s="161">
        <f t="shared" si="2"/>
        <v>174.5</v>
      </c>
      <c r="AK21" s="84"/>
      <c r="AL21" s="84">
        <v>1</v>
      </c>
      <c r="AM21" s="84"/>
      <c r="AN21" s="84"/>
      <c r="AO21" s="82">
        <f t="shared" si="3"/>
        <v>0</v>
      </c>
      <c r="AP21" s="82">
        <f t="shared" si="4"/>
        <v>1</v>
      </c>
      <c r="AQ21" s="119">
        <f t="shared" si="5"/>
        <v>1</v>
      </c>
    </row>
    <row r="22" spans="2:43" s="5" customFormat="1" ht="15.75" customHeight="1" outlineLevel="1" thickTop="1" x14ac:dyDescent="0.15">
      <c r="B22" s="179">
        <f t="shared" si="6"/>
        <v>13</v>
      </c>
      <c r="C22" s="182" t="s">
        <v>15</v>
      </c>
      <c r="D22" s="63" t="s">
        <v>233</v>
      </c>
      <c r="E22" s="175"/>
      <c r="F22" s="175"/>
      <c r="G22" s="175">
        <v>9</v>
      </c>
      <c r="H22" s="175">
        <v>9</v>
      </c>
      <c r="I22" s="175">
        <v>9</v>
      </c>
      <c r="J22" s="175">
        <v>9</v>
      </c>
      <c r="K22" s="175"/>
      <c r="L22" s="175"/>
      <c r="M22" s="174">
        <v>8.5</v>
      </c>
      <c r="N22" s="174">
        <v>8.5</v>
      </c>
      <c r="O22" s="174">
        <v>8.5</v>
      </c>
      <c r="P22" s="174">
        <v>8.5</v>
      </c>
      <c r="Q22" s="174">
        <v>6.5</v>
      </c>
      <c r="R22" s="174"/>
      <c r="S22" s="174"/>
      <c r="T22" s="174">
        <v>8.5</v>
      </c>
      <c r="U22" s="174">
        <v>8.5</v>
      </c>
      <c r="V22" s="174">
        <v>8.5</v>
      </c>
      <c r="W22" s="174">
        <v>8.5</v>
      </c>
      <c r="X22" s="174">
        <v>6.5</v>
      </c>
      <c r="Y22" s="174"/>
      <c r="Z22" s="174"/>
      <c r="AA22" s="174">
        <v>8.5</v>
      </c>
      <c r="AB22" s="174">
        <v>8.5</v>
      </c>
      <c r="AC22" s="174">
        <v>8.5</v>
      </c>
      <c r="AD22" s="174">
        <v>8.5</v>
      </c>
      <c r="AE22" s="174">
        <v>6.5</v>
      </c>
      <c r="AF22" s="174"/>
      <c r="AG22" s="174"/>
      <c r="AH22" s="171"/>
      <c r="AI22" s="171"/>
      <c r="AJ22" s="161">
        <f t="shared" si="2"/>
        <v>157.5</v>
      </c>
      <c r="AK22" s="85">
        <v>1</v>
      </c>
      <c r="AL22" s="85"/>
      <c r="AM22" s="85"/>
      <c r="AN22" s="85"/>
      <c r="AO22" s="82">
        <f t="shared" si="3"/>
        <v>1</v>
      </c>
      <c r="AP22" s="82">
        <f t="shared" si="4"/>
        <v>0</v>
      </c>
      <c r="AQ22" s="119">
        <f t="shared" si="5"/>
        <v>1</v>
      </c>
    </row>
    <row r="23" spans="2:43" s="5" customFormat="1" ht="15.75" customHeight="1" outlineLevel="1" thickBot="1" x14ac:dyDescent="0.2">
      <c r="B23" s="179">
        <f t="shared" si="6"/>
        <v>14</v>
      </c>
      <c r="C23" s="184" t="s">
        <v>16</v>
      </c>
      <c r="D23" s="126" t="s">
        <v>234</v>
      </c>
      <c r="E23" s="172"/>
      <c r="F23" s="172"/>
      <c r="G23" s="172">
        <v>9</v>
      </c>
      <c r="H23" s="172">
        <v>9</v>
      </c>
      <c r="I23" s="172">
        <v>9</v>
      </c>
      <c r="J23" s="172">
        <v>9</v>
      </c>
      <c r="K23" s="172"/>
      <c r="L23" s="172"/>
      <c r="M23" s="173">
        <v>8.5</v>
      </c>
      <c r="N23" s="173">
        <v>8.5</v>
      </c>
      <c r="O23" s="173">
        <v>8.5</v>
      </c>
      <c r="P23" s="173">
        <v>8.5</v>
      </c>
      <c r="Q23" s="173">
        <v>6.5</v>
      </c>
      <c r="R23" s="173"/>
      <c r="S23" s="173"/>
      <c r="T23" s="173">
        <v>8.5</v>
      </c>
      <c r="U23" s="173">
        <v>8.5</v>
      </c>
      <c r="V23" s="173">
        <v>8.5</v>
      </c>
      <c r="W23" s="173">
        <v>8.5</v>
      </c>
      <c r="X23" s="173">
        <v>6.5</v>
      </c>
      <c r="Y23" s="173"/>
      <c r="Z23" s="173"/>
      <c r="AA23" s="173">
        <v>8.5</v>
      </c>
      <c r="AB23" s="173">
        <v>8.5</v>
      </c>
      <c r="AC23" s="173">
        <v>8.5</v>
      </c>
      <c r="AD23" s="173">
        <v>8.5</v>
      </c>
      <c r="AE23" s="173">
        <v>6.5</v>
      </c>
      <c r="AF23" s="173"/>
      <c r="AG23" s="173"/>
      <c r="AH23" s="173">
        <v>8.5</v>
      </c>
      <c r="AI23" s="173">
        <v>8.5</v>
      </c>
      <c r="AJ23" s="161">
        <f t="shared" si="2"/>
        <v>174.5</v>
      </c>
      <c r="AK23" s="82"/>
      <c r="AL23" s="82">
        <v>1</v>
      </c>
      <c r="AM23" s="82"/>
      <c r="AN23" s="82"/>
      <c r="AO23" s="82">
        <f t="shared" si="3"/>
        <v>0</v>
      </c>
      <c r="AP23" s="82">
        <f t="shared" si="4"/>
        <v>1</v>
      </c>
      <c r="AQ23" s="119">
        <f t="shared" si="5"/>
        <v>1</v>
      </c>
    </row>
    <row r="24" spans="2:43" s="5" customFormat="1" ht="15.75" customHeight="1" outlineLevel="1" thickTop="1" x14ac:dyDescent="0.15">
      <c r="B24" s="179">
        <f t="shared" si="6"/>
        <v>15</v>
      </c>
      <c r="C24" s="182" t="s">
        <v>18</v>
      </c>
      <c r="D24" s="63" t="s">
        <v>235</v>
      </c>
      <c r="E24" s="174"/>
      <c r="F24" s="174"/>
      <c r="G24" s="171"/>
      <c r="H24" s="171"/>
      <c r="I24" s="171"/>
      <c r="J24" s="171"/>
      <c r="K24" s="174"/>
      <c r="L24" s="174"/>
      <c r="M24" s="171"/>
      <c r="N24" s="171"/>
      <c r="O24" s="171"/>
      <c r="P24" s="171"/>
      <c r="Q24" s="171"/>
      <c r="R24" s="174"/>
      <c r="S24" s="174"/>
      <c r="T24" s="174">
        <v>8.5</v>
      </c>
      <c r="U24" s="174">
        <v>8.5</v>
      </c>
      <c r="V24" s="174">
        <v>8.5</v>
      </c>
      <c r="W24" s="174">
        <v>8.5</v>
      </c>
      <c r="X24" s="174">
        <v>6.5</v>
      </c>
      <c r="Y24" s="174"/>
      <c r="Z24" s="174"/>
      <c r="AA24" s="174">
        <v>8.5</v>
      </c>
      <c r="AB24" s="174">
        <v>8.5</v>
      </c>
      <c r="AC24" s="174">
        <v>8.5</v>
      </c>
      <c r="AD24" s="174">
        <v>8.5</v>
      </c>
      <c r="AE24" s="174">
        <v>6.5</v>
      </c>
      <c r="AF24" s="174"/>
      <c r="AG24" s="174"/>
      <c r="AH24" s="174">
        <v>8.5</v>
      </c>
      <c r="AI24" s="174">
        <v>8.5</v>
      </c>
      <c r="AJ24" s="161">
        <f t="shared" ref="AJ24:AJ25" si="7">SUM(E24:AI24)</f>
        <v>98</v>
      </c>
      <c r="AK24" s="82"/>
      <c r="AL24" s="82">
        <v>1</v>
      </c>
      <c r="AM24" s="82"/>
      <c r="AN24" s="82"/>
      <c r="AO24" s="82">
        <f t="shared" si="3"/>
        <v>0</v>
      </c>
      <c r="AP24" s="82">
        <f t="shared" si="4"/>
        <v>1</v>
      </c>
      <c r="AQ24" s="119">
        <v>1</v>
      </c>
    </row>
    <row r="25" spans="2:43" s="5" customFormat="1" ht="15.75" customHeight="1" outlineLevel="1" x14ac:dyDescent="0.15">
      <c r="B25" s="179">
        <f t="shared" si="6"/>
        <v>16</v>
      </c>
      <c r="C25" s="183" t="s">
        <v>131</v>
      </c>
      <c r="D25" s="52" t="s">
        <v>236</v>
      </c>
      <c r="E25" s="133"/>
      <c r="F25" s="133"/>
      <c r="G25" s="133">
        <v>9</v>
      </c>
      <c r="H25" s="133">
        <v>9</v>
      </c>
      <c r="I25" s="133">
        <v>9</v>
      </c>
      <c r="J25" s="133">
        <v>9</v>
      </c>
      <c r="K25" s="133"/>
      <c r="L25" s="133"/>
      <c r="M25" s="133">
        <v>8.5</v>
      </c>
      <c r="N25" s="133">
        <v>8.5</v>
      </c>
      <c r="O25" s="133">
        <v>8.5</v>
      </c>
      <c r="P25" s="133">
        <v>8.5</v>
      </c>
      <c r="Q25" s="133">
        <v>6.5</v>
      </c>
      <c r="R25" s="133"/>
      <c r="S25" s="133"/>
      <c r="T25" s="133">
        <v>8.5</v>
      </c>
      <c r="U25" s="133">
        <v>8.5</v>
      </c>
      <c r="V25" s="133">
        <v>8.5</v>
      </c>
      <c r="W25" s="133">
        <v>8.5</v>
      </c>
      <c r="X25" s="133">
        <v>6.5</v>
      </c>
      <c r="Y25" s="133"/>
      <c r="Z25" s="133"/>
      <c r="AA25" s="133">
        <v>8.5</v>
      </c>
      <c r="AB25" s="133">
        <v>8.5</v>
      </c>
      <c r="AC25" s="133">
        <v>8.5</v>
      </c>
      <c r="AD25" s="133">
        <v>8.5</v>
      </c>
      <c r="AE25" s="133">
        <v>6.5</v>
      </c>
      <c r="AF25" s="133"/>
      <c r="AG25" s="133"/>
      <c r="AH25" s="133">
        <v>8.5</v>
      </c>
      <c r="AI25" s="133">
        <v>8.5</v>
      </c>
      <c r="AJ25" s="161">
        <f t="shared" si="7"/>
        <v>174.5</v>
      </c>
      <c r="AK25" s="82"/>
      <c r="AL25" s="82">
        <v>1</v>
      </c>
      <c r="AM25" s="82"/>
      <c r="AN25" s="82"/>
      <c r="AO25" s="82">
        <f t="shared" si="3"/>
        <v>0</v>
      </c>
      <c r="AP25" s="82">
        <f t="shared" si="4"/>
        <v>1</v>
      </c>
      <c r="AQ25" s="119">
        <v>1</v>
      </c>
    </row>
    <row r="26" spans="2:43" s="5" customFormat="1" ht="15.75" customHeight="1" outlineLevel="1" x14ac:dyDescent="0.15">
      <c r="B26" s="179">
        <f t="shared" si="6"/>
        <v>17</v>
      </c>
      <c r="C26" s="183" t="s">
        <v>135</v>
      </c>
      <c r="D26" s="52" t="s">
        <v>237</v>
      </c>
      <c r="E26" s="133"/>
      <c r="F26" s="133"/>
      <c r="G26" s="133">
        <v>9</v>
      </c>
      <c r="H26" s="133">
        <v>9</v>
      </c>
      <c r="I26" s="133">
        <v>9</v>
      </c>
      <c r="J26" s="133">
        <v>9</v>
      </c>
      <c r="K26" s="133"/>
      <c r="L26" s="133"/>
      <c r="M26" s="133">
        <v>8.5</v>
      </c>
      <c r="N26" s="133">
        <v>8.5</v>
      </c>
      <c r="O26" s="133">
        <v>8.5</v>
      </c>
      <c r="P26" s="133">
        <v>8.5</v>
      </c>
      <c r="Q26" s="133">
        <v>6.5</v>
      </c>
      <c r="R26" s="133"/>
      <c r="S26" s="133"/>
      <c r="T26" s="133">
        <v>8.5</v>
      </c>
      <c r="U26" s="133">
        <v>8.5</v>
      </c>
      <c r="V26" s="133">
        <v>8.5</v>
      </c>
      <c r="W26" s="133">
        <v>8.5</v>
      </c>
      <c r="X26" s="133">
        <v>6.5</v>
      </c>
      <c r="Y26" s="133"/>
      <c r="Z26" s="133"/>
      <c r="AA26" s="133">
        <v>8.5</v>
      </c>
      <c r="AB26" s="133">
        <v>8.5</v>
      </c>
      <c r="AC26" s="133">
        <v>8.5</v>
      </c>
      <c r="AD26" s="133">
        <v>8.5</v>
      </c>
      <c r="AE26" s="133">
        <v>6.5</v>
      </c>
      <c r="AF26" s="133"/>
      <c r="AG26" s="133"/>
      <c r="AH26" s="133">
        <v>8.5</v>
      </c>
      <c r="AI26" s="133">
        <v>8.5</v>
      </c>
      <c r="AJ26" s="161">
        <f t="shared" si="2"/>
        <v>174.5</v>
      </c>
      <c r="AK26" s="82">
        <v>1</v>
      </c>
      <c r="AL26" s="82"/>
      <c r="AM26" s="82"/>
      <c r="AN26" s="82"/>
      <c r="AO26" s="82">
        <f t="shared" si="3"/>
        <v>1</v>
      </c>
      <c r="AP26" s="82">
        <f t="shared" si="4"/>
        <v>0</v>
      </c>
      <c r="AQ26" s="119">
        <f t="shared" si="5"/>
        <v>1</v>
      </c>
    </row>
    <row r="27" spans="2:43" s="5" customFormat="1" ht="15.75" customHeight="1" outlineLevel="1" x14ac:dyDescent="0.15">
      <c r="B27" s="179">
        <f t="shared" si="6"/>
        <v>18</v>
      </c>
      <c r="C27" s="183" t="s">
        <v>19</v>
      </c>
      <c r="D27" s="52" t="s">
        <v>137</v>
      </c>
      <c r="E27" s="133"/>
      <c r="F27" s="133"/>
      <c r="G27" s="133">
        <v>9</v>
      </c>
      <c r="H27" s="133">
        <v>9</v>
      </c>
      <c r="I27" s="133">
        <v>9</v>
      </c>
      <c r="J27" s="133">
        <v>9</v>
      </c>
      <c r="K27" s="133"/>
      <c r="L27" s="133"/>
      <c r="M27" s="133">
        <v>8.5</v>
      </c>
      <c r="N27" s="133">
        <v>8.5</v>
      </c>
      <c r="O27" s="133">
        <v>8.5</v>
      </c>
      <c r="P27" s="133">
        <v>8.5</v>
      </c>
      <c r="Q27" s="133">
        <v>6.5</v>
      </c>
      <c r="R27" s="133"/>
      <c r="S27" s="133"/>
      <c r="T27" s="133">
        <v>8.5</v>
      </c>
      <c r="U27" s="133">
        <v>8.5</v>
      </c>
      <c r="V27" s="133">
        <v>8.5</v>
      </c>
      <c r="W27" s="133">
        <v>8.5</v>
      </c>
      <c r="X27" s="133">
        <v>6.5</v>
      </c>
      <c r="Y27" s="133"/>
      <c r="Z27" s="133"/>
      <c r="AA27" s="133">
        <v>8.5</v>
      </c>
      <c r="AB27" s="133">
        <v>8.5</v>
      </c>
      <c r="AC27" s="133">
        <v>8.5</v>
      </c>
      <c r="AD27" s="133">
        <v>8.5</v>
      </c>
      <c r="AE27" s="133">
        <v>6.5</v>
      </c>
      <c r="AF27" s="133"/>
      <c r="AG27" s="133"/>
      <c r="AH27" s="133">
        <v>8.5</v>
      </c>
      <c r="AI27" s="133">
        <v>8.5</v>
      </c>
      <c r="AJ27" s="161">
        <f t="shared" si="2"/>
        <v>174.5</v>
      </c>
      <c r="AK27" s="82">
        <v>1</v>
      </c>
      <c r="AL27" s="82"/>
      <c r="AM27" s="82"/>
      <c r="AN27" s="82"/>
      <c r="AO27" s="82">
        <f t="shared" si="3"/>
        <v>1</v>
      </c>
      <c r="AP27" s="82">
        <f t="shared" si="4"/>
        <v>0</v>
      </c>
      <c r="AQ27" s="119">
        <f t="shared" si="5"/>
        <v>1</v>
      </c>
    </row>
    <row r="28" spans="2:43" s="5" customFormat="1" ht="15.75" customHeight="1" outlineLevel="1" x14ac:dyDescent="0.15">
      <c r="B28" s="179">
        <f t="shared" si="6"/>
        <v>19</v>
      </c>
      <c r="C28" s="184" t="s">
        <v>238</v>
      </c>
      <c r="D28" s="126" t="s">
        <v>239</v>
      </c>
      <c r="E28" s="172"/>
      <c r="F28" s="172"/>
      <c r="G28" s="133">
        <v>9</v>
      </c>
      <c r="H28" s="133">
        <v>9</v>
      </c>
      <c r="I28" s="133">
        <v>9</v>
      </c>
      <c r="J28" s="133">
        <v>9</v>
      </c>
      <c r="K28" s="172"/>
      <c r="L28" s="172"/>
      <c r="M28" s="133">
        <v>8.5</v>
      </c>
      <c r="N28" s="133">
        <v>8.5</v>
      </c>
      <c r="O28" s="133">
        <v>8.5</v>
      </c>
      <c r="P28" s="133">
        <v>8.5</v>
      </c>
      <c r="Q28" s="133">
        <v>6.5</v>
      </c>
      <c r="R28" s="133"/>
      <c r="S28" s="133"/>
      <c r="T28" s="133">
        <v>8.5</v>
      </c>
      <c r="U28" s="133">
        <v>8.5</v>
      </c>
      <c r="V28" s="133">
        <v>8.5</v>
      </c>
      <c r="W28" s="133">
        <v>8.5</v>
      </c>
      <c r="X28" s="133">
        <v>6.5</v>
      </c>
      <c r="Y28" s="172"/>
      <c r="Z28" s="172"/>
      <c r="AA28" s="133">
        <v>8.5</v>
      </c>
      <c r="AB28" s="133">
        <v>8.5</v>
      </c>
      <c r="AC28" s="133">
        <v>8.5</v>
      </c>
      <c r="AD28" s="133">
        <v>8.5</v>
      </c>
      <c r="AE28" s="133">
        <v>6.5</v>
      </c>
      <c r="AF28" s="172"/>
      <c r="AG28" s="172"/>
      <c r="AH28" s="133">
        <v>8.5</v>
      </c>
      <c r="AI28" s="133">
        <v>8.5</v>
      </c>
      <c r="AJ28" s="161">
        <f t="shared" si="2"/>
        <v>174.5</v>
      </c>
      <c r="AK28" s="82">
        <v>1</v>
      </c>
      <c r="AL28" s="82"/>
      <c r="AM28" s="82"/>
      <c r="AN28" s="82"/>
      <c r="AO28" s="82">
        <f t="shared" si="3"/>
        <v>1</v>
      </c>
      <c r="AP28" s="82">
        <f t="shared" si="4"/>
        <v>0</v>
      </c>
      <c r="AQ28" s="119">
        <f t="shared" si="5"/>
        <v>1</v>
      </c>
    </row>
    <row r="29" spans="2:43" s="5" customFormat="1" ht="15.75" customHeight="1" outlineLevel="1" thickBot="1" x14ac:dyDescent="0.2">
      <c r="B29" s="179">
        <f t="shared" si="6"/>
        <v>20</v>
      </c>
      <c r="C29" s="181" t="s">
        <v>20</v>
      </c>
      <c r="D29" s="124" t="s">
        <v>34</v>
      </c>
      <c r="E29" s="173"/>
      <c r="F29" s="173"/>
      <c r="G29" s="173">
        <v>9</v>
      </c>
      <c r="H29" s="173">
        <v>9</v>
      </c>
      <c r="I29" s="173">
        <v>9</v>
      </c>
      <c r="J29" s="173">
        <v>9</v>
      </c>
      <c r="K29" s="173"/>
      <c r="L29" s="173"/>
      <c r="M29" s="173">
        <v>8.5</v>
      </c>
      <c r="N29" s="173">
        <v>8.5</v>
      </c>
      <c r="O29" s="173">
        <v>8.5</v>
      </c>
      <c r="P29" s="173">
        <v>8.5</v>
      </c>
      <c r="Q29" s="173">
        <v>6.5</v>
      </c>
      <c r="R29" s="173"/>
      <c r="S29" s="173"/>
      <c r="T29" s="173">
        <v>8.5</v>
      </c>
      <c r="U29" s="173">
        <v>8.5</v>
      </c>
      <c r="V29" s="173">
        <v>8.5</v>
      </c>
      <c r="W29" s="173">
        <v>8.5</v>
      </c>
      <c r="X29" s="173">
        <v>6.5</v>
      </c>
      <c r="Y29" s="173"/>
      <c r="Z29" s="173"/>
      <c r="AA29" s="173">
        <v>8.5</v>
      </c>
      <c r="AB29" s="173">
        <v>8.5</v>
      </c>
      <c r="AC29" s="173">
        <v>8.5</v>
      </c>
      <c r="AD29" s="173">
        <v>8.5</v>
      </c>
      <c r="AE29" s="173">
        <v>6.5</v>
      </c>
      <c r="AF29" s="173"/>
      <c r="AG29" s="173"/>
      <c r="AH29" s="173">
        <v>8.5</v>
      </c>
      <c r="AI29" s="173">
        <v>8.5</v>
      </c>
      <c r="AJ29" s="161">
        <f t="shared" si="2"/>
        <v>174.5</v>
      </c>
      <c r="AK29" s="86">
        <v>1</v>
      </c>
      <c r="AL29" s="86"/>
      <c r="AM29" s="86"/>
      <c r="AN29" s="86"/>
      <c r="AO29" s="82">
        <f t="shared" si="3"/>
        <v>1</v>
      </c>
      <c r="AP29" s="82">
        <f t="shared" si="4"/>
        <v>0</v>
      </c>
      <c r="AQ29" s="119">
        <f t="shared" si="5"/>
        <v>1</v>
      </c>
    </row>
    <row r="30" spans="2:43" s="5" customFormat="1" ht="15.75" customHeight="1" outlineLevel="1" thickTop="1" x14ac:dyDescent="0.15">
      <c r="B30" s="179">
        <f t="shared" si="6"/>
        <v>21</v>
      </c>
      <c r="C30" s="182" t="s">
        <v>21</v>
      </c>
      <c r="D30" s="63" t="s">
        <v>35</v>
      </c>
      <c r="E30" s="174"/>
      <c r="F30" s="174"/>
      <c r="G30" s="174">
        <v>9</v>
      </c>
      <c r="H30" s="174">
        <v>9</v>
      </c>
      <c r="I30" s="174">
        <v>9</v>
      </c>
      <c r="J30" s="174">
        <v>9</v>
      </c>
      <c r="K30" s="174"/>
      <c r="L30" s="174"/>
      <c r="M30" s="174">
        <v>8.5</v>
      </c>
      <c r="N30" s="174">
        <v>8.5</v>
      </c>
      <c r="O30" s="174">
        <v>8.5</v>
      </c>
      <c r="P30" s="174">
        <v>8.5</v>
      </c>
      <c r="Q30" s="174">
        <v>6.5</v>
      </c>
      <c r="R30" s="174"/>
      <c r="S30" s="174"/>
      <c r="T30" s="174">
        <v>8.5</v>
      </c>
      <c r="U30" s="174">
        <v>8.5</v>
      </c>
      <c r="V30" s="174">
        <v>8.5</v>
      </c>
      <c r="W30" s="174">
        <v>8.5</v>
      </c>
      <c r="X30" s="174">
        <v>6.5</v>
      </c>
      <c r="Y30" s="174"/>
      <c r="Z30" s="174"/>
      <c r="AA30" s="174">
        <v>8.5</v>
      </c>
      <c r="AB30" s="174">
        <v>8.5</v>
      </c>
      <c r="AC30" s="174">
        <v>8.5</v>
      </c>
      <c r="AD30" s="174">
        <v>8.5</v>
      </c>
      <c r="AE30" s="174">
        <v>6.5</v>
      </c>
      <c r="AF30" s="174"/>
      <c r="AG30" s="174"/>
      <c r="AH30" s="174">
        <v>8.5</v>
      </c>
      <c r="AI30" s="174">
        <v>8.5</v>
      </c>
      <c r="AJ30" s="161">
        <f t="shared" si="2"/>
        <v>174.5</v>
      </c>
      <c r="AK30" s="83">
        <v>1</v>
      </c>
      <c r="AL30" s="83"/>
      <c r="AM30" s="83"/>
      <c r="AN30" s="83"/>
      <c r="AO30" s="82">
        <f t="shared" si="3"/>
        <v>1</v>
      </c>
      <c r="AP30" s="82">
        <f t="shared" si="4"/>
        <v>0</v>
      </c>
      <c r="AQ30" s="119">
        <f t="shared" si="5"/>
        <v>1</v>
      </c>
    </row>
    <row r="31" spans="2:43" s="5" customFormat="1" ht="15.75" customHeight="1" outlineLevel="1" thickBot="1" x14ac:dyDescent="0.2">
      <c r="B31" s="179">
        <f t="shared" si="6"/>
        <v>22</v>
      </c>
      <c r="C31" s="181" t="s">
        <v>22</v>
      </c>
      <c r="D31" s="122" t="s">
        <v>240</v>
      </c>
      <c r="E31" s="173"/>
      <c r="F31" s="173"/>
      <c r="G31" s="173">
        <v>9</v>
      </c>
      <c r="H31" s="173">
        <v>9</v>
      </c>
      <c r="I31" s="173">
        <v>9</v>
      </c>
      <c r="J31" s="173">
        <v>9</v>
      </c>
      <c r="K31" s="173"/>
      <c r="L31" s="173"/>
      <c r="M31" s="173">
        <v>8.5</v>
      </c>
      <c r="N31" s="173">
        <v>8.5</v>
      </c>
      <c r="O31" s="173">
        <v>8.5</v>
      </c>
      <c r="P31" s="173">
        <v>8.5</v>
      </c>
      <c r="Q31" s="173">
        <v>6.5</v>
      </c>
      <c r="R31" s="173"/>
      <c r="S31" s="173"/>
      <c r="T31" s="173">
        <v>8.5</v>
      </c>
      <c r="U31" s="173">
        <v>8.5</v>
      </c>
      <c r="V31" s="173">
        <v>8.5</v>
      </c>
      <c r="W31" s="173">
        <v>8.5</v>
      </c>
      <c r="X31" s="173">
        <v>6.5</v>
      </c>
      <c r="Y31" s="173"/>
      <c r="Z31" s="173"/>
      <c r="AA31" s="173">
        <v>8.5</v>
      </c>
      <c r="AB31" s="173">
        <v>8.5</v>
      </c>
      <c r="AC31" s="173">
        <v>8.5</v>
      </c>
      <c r="AD31" s="173">
        <v>8.5</v>
      </c>
      <c r="AE31" s="173">
        <v>6.5</v>
      </c>
      <c r="AF31" s="173"/>
      <c r="AG31" s="173"/>
      <c r="AH31" s="176"/>
      <c r="AI31" s="176"/>
      <c r="AJ31" s="161">
        <f t="shared" si="2"/>
        <v>157.5</v>
      </c>
      <c r="AL31" s="82">
        <v>1</v>
      </c>
      <c r="AN31" s="82"/>
      <c r="AO31" s="82">
        <f t="shared" si="3"/>
        <v>0</v>
      </c>
      <c r="AP31" s="82">
        <f t="shared" si="4"/>
        <v>1</v>
      </c>
      <c r="AQ31" s="119">
        <f t="shared" si="5"/>
        <v>1</v>
      </c>
    </row>
    <row r="32" spans="2:43" s="5" customFormat="1" ht="15.75" customHeight="1" outlineLevel="1" thickTop="1" thickBot="1" x14ac:dyDescent="0.2">
      <c r="B32" s="179">
        <v>23</v>
      </c>
      <c r="C32" s="181" t="s">
        <v>241</v>
      </c>
      <c r="D32" s="122" t="s">
        <v>242</v>
      </c>
      <c r="E32" s="177"/>
      <c r="F32" s="177"/>
      <c r="G32" s="177"/>
      <c r="H32" s="177"/>
      <c r="I32" s="177"/>
      <c r="J32" s="177"/>
      <c r="K32" s="177"/>
      <c r="L32" s="177"/>
      <c r="M32" s="177"/>
      <c r="N32" s="177"/>
      <c r="O32" s="177"/>
      <c r="P32" s="177"/>
      <c r="Q32" s="177"/>
      <c r="R32" s="177"/>
      <c r="S32" s="177"/>
      <c r="T32" s="177">
        <v>8.5</v>
      </c>
      <c r="U32" s="177">
        <v>8.5</v>
      </c>
      <c r="V32" s="177">
        <v>8.5</v>
      </c>
      <c r="W32" s="177">
        <v>8.5</v>
      </c>
      <c r="X32" s="177">
        <v>6.5</v>
      </c>
      <c r="Y32" s="177"/>
      <c r="Z32" s="177"/>
      <c r="AA32" s="177">
        <v>8.5</v>
      </c>
      <c r="AB32" s="177">
        <v>8.5</v>
      </c>
      <c r="AC32" s="177">
        <v>8.5</v>
      </c>
      <c r="AD32" s="177">
        <v>8.5</v>
      </c>
      <c r="AE32" s="177">
        <v>6.5</v>
      </c>
      <c r="AF32" s="177"/>
      <c r="AG32" s="177"/>
      <c r="AH32" s="177">
        <v>8.5</v>
      </c>
      <c r="AI32" s="177">
        <v>8.5</v>
      </c>
      <c r="AJ32" s="161">
        <f t="shared" si="2"/>
        <v>98</v>
      </c>
      <c r="AK32" s="82">
        <v>1</v>
      </c>
      <c r="AL32" s="82"/>
      <c r="AM32" s="82"/>
      <c r="AN32" s="82"/>
      <c r="AO32" s="82">
        <f t="shared" si="3"/>
        <v>1</v>
      </c>
      <c r="AP32" s="82">
        <f t="shared" si="4"/>
        <v>0</v>
      </c>
      <c r="AQ32" s="119">
        <f t="shared" si="5"/>
        <v>1</v>
      </c>
    </row>
    <row r="33" spans="2:44" s="5" customFormat="1" ht="15.75" customHeight="1" outlineLevel="1" thickTop="1" thickBot="1" x14ac:dyDescent="0.2">
      <c r="B33" s="198">
        <v>24</v>
      </c>
      <c r="C33" s="184" t="s">
        <v>17</v>
      </c>
      <c r="D33" s="126" t="s">
        <v>33</v>
      </c>
      <c r="E33" s="175"/>
      <c r="F33" s="175"/>
      <c r="G33" s="178"/>
      <c r="H33" s="178"/>
      <c r="I33" s="178"/>
      <c r="J33" s="178"/>
      <c r="K33" s="175"/>
      <c r="L33" s="175"/>
      <c r="M33" s="178"/>
      <c r="N33" s="178"/>
      <c r="O33" s="178"/>
      <c r="P33" s="178"/>
      <c r="Q33" s="178"/>
      <c r="R33" s="175"/>
      <c r="S33" s="175"/>
      <c r="T33" s="175">
        <v>8.5</v>
      </c>
      <c r="U33" s="175">
        <v>8.5</v>
      </c>
      <c r="V33" s="175">
        <v>8.5</v>
      </c>
      <c r="W33" s="175">
        <v>8.5</v>
      </c>
      <c r="X33" s="175">
        <v>6.5</v>
      </c>
      <c r="Y33" s="175"/>
      <c r="Z33" s="175"/>
      <c r="AA33" s="175">
        <v>8.5</v>
      </c>
      <c r="AB33" s="175">
        <v>8.5</v>
      </c>
      <c r="AC33" s="175">
        <v>8.5</v>
      </c>
      <c r="AD33" s="175">
        <v>8.5</v>
      </c>
      <c r="AE33" s="175">
        <v>6.5</v>
      </c>
      <c r="AF33" s="175"/>
      <c r="AG33" s="175"/>
      <c r="AH33" s="175">
        <v>8.5</v>
      </c>
      <c r="AI33" s="175">
        <v>8.5</v>
      </c>
      <c r="AJ33" s="161">
        <f>SUM(E33:AI33)</f>
        <v>98</v>
      </c>
      <c r="AK33" s="84">
        <v>1</v>
      </c>
      <c r="AL33" s="84"/>
      <c r="AM33" s="84"/>
      <c r="AN33" s="84"/>
      <c r="AO33" s="82">
        <f t="shared" si="3"/>
        <v>1</v>
      </c>
      <c r="AP33" s="82">
        <f t="shared" si="4"/>
        <v>0</v>
      </c>
      <c r="AQ33" s="119">
        <f>SUM(AO33:AP33)</f>
        <v>1</v>
      </c>
    </row>
    <row r="34" spans="2:44" ht="17" thickTop="1" thickBot="1" x14ac:dyDescent="0.25">
      <c r="B34" s="415" t="s">
        <v>287</v>
      </c>
      <c r="C34" s="415"/>
      <c r="D34" s="415"/>
      <c r="E34" s="128">
        <f>SUM(E10:E33)</f>
        <v>0</v>
      </c>
      <c r="F34" s="128">
        <f t="shared" ref="F34:AI34" si="8">SUM(F10:F33)</f>
        <v>0</v>
      </c>
      <c r="G34" s="128">
        <f t="shared" si="8"/>
        <v>171</v>
      </c>
      <c r="H34" s="128">
        <f t="shared" si="8"/>
        <v>171</v>
      </c>
      <c r="I34" s="128">
        <f t="shared" si="8"/>
        <v>171</v>
      </c>
      <c r="J34" s="128">
        <f t="shared" si="8"/>
        <v>171</v>
      </c>
      <c r="K34" s="128">
        <f t="shared" si="8"/>
        <v>0</v>
      </c>
      <c r="L34" s="128">
        <f t="shared" si="8"/>
        <v>0</v>
      </c>
      <c r="M34" s="128">
        <f t="shared" si="8"/>
        <v>161.5</v>
      </c>
      <c r="N34" s="128">
        <f t="shared" si="8"/>
        <v>161.5</v>
      </c>
      <c r="O34" s="128">
        <f t="shared" si="8"/>
        <v>161.5</v>
      </c>
      <c r="P34" s="128">
        <f t="shared" si="8"/>
        <v>161.5</v>
      </c>
      <c r="Q34" s="128">
        <f t="shared" si="8"/>
        <v>123.5</v>
      </c>
      <c r="R34" s="128">
        <f t="shared" si="8"/>
        <v>0</v>
      </c>
      <c r="S34" s="128">
        <f t="shared" si="8"/>
        <v>0</v>
      </c>
      <c r="T34" s="128">
        <f t="shared" si="8"/>
        <v>204</v>
      </c>
      <c r="U34" s="128">
        <f t="shared" si="8"/>
        <v>204</v>
      </c>
      <c r="V34" s="128">
        <f t="shared" si="8"/>
        <v>204</v>
      </c>
      <c r="W34" s="128">
        <f t="shared" si="8"/>
        <v>204</v>
      </c>
      <c r="X34" s="128">
        <f t="shared" si="8"/>
        <v>156</v>
      </c>
      <c r="Y34" s="129">
        <f t="shared" si="8"/>
        <v>0</v>
      </c>
      <c r="Z34" s="128">
        <f t="shared" si="8"/>
        <v>0</v>
      </c>
      <c r="AA34" s="128">
        <f t="shared" si="8"/>
        <v>195.5</v>
      </c>
      <c r="AB34" s="128">
        <f t="shared" si="8"/>
        <v>195.5</v>
      </c>
      <c r="AC34" s="128">
        <f t="shared" si="8"/>
        <v>187</v>
      </c>
      <c r="AD34" s="128">
        <f t="shared" si="8"/>
        <v>195.5</v>
      </c>
      <c r="AE34" s="128">
        <f t="shared" si="8"/>
        <v>149.5</v>
      </c>
      <c r="AF34" s="128">
        <f t="shared" si="8"/>
        <v>0</v>
      </c>
      <c r="AG34" s="128">
        <f t="shared" si="8"/>
        <v>0</v>
      </c>
      <c r="AH34" s="128">
        <f t="shared" si="8"/>
        <v>187</v>
      </c>
      <c r="AI34" s="128">
        <f t="shared" si="8"/>
        <v>187</v>
      </c>
      <c r="AJ34" s="87">
        <f t="shared" ref="AJ34:AQ34" si="9">SUM(AJ10:AJ33)</f>
        <v>3722.5</v>
      </c>
      <c r="AK34" s="87">
        <f t="shared" si="9"/>
        <v>17</v>
      </c>
      <c r="AL34" s="87">
        <f t="shared" si="9"/>
        <v>7</v>
      </c>
      <c r="AM34" s="87">
        <f t="shared" si="9"/>
        <v>0</v>
      </c>
      <c r="AN34" s="87">
        <f t="shared" si="9"/>
        <v>0</v>
      </c>
      <c r="AO34" s="87">
        <f t="shared" si="9"/>
        <v>17</v>
      </c>
      <c r="AP34" s="87">
        <f t="shared" si="9"/>
        <v>7</v>
      </c>
      <c r="AQ34" s="138">
        <f t="shared" si="9"/>
        <v>24</v>
      </c>
    </row>
    <row r="35" spans="2:44" ht="6.5" customHeight="1" thickTop="1" x14ac:dyDescent="0.15"/>
    <row r="36" spans="2:44" ht="16.5" customHeight="1" x14ac:dyDescent="0.15">
      <c r="B36" s="142"/>
      <c r="C36" s="142"/>
      <c r="D36" s="142"/>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4"/>
      <c r="AK36" s="400" t="s">
        <v>154</v>
      </c>
      <c r="AL36" s="400"/>
      <c r="AM36" s="401" t="s">
        <v>155</v>
      </c>
      <c r="AN36" s="401"/>
      <c r="AO36" s="400" t="s">
        <v>156</v>
      </c>
      <c r="AP36" s="400"/>
      <c r="AQ36" s="400"/>
    </row>
    <row r="37" spans="2:44" ht="16.5" customHeight="1" x14ac:dyDescent="0.15">
      <c r="B37" s="409" t="s">
        <v>305</v>
      </c>
      <c r="C37" s="410"/>
      <c r="D37" s="411"/>
      <c r="E37" s="112" t="s">
        <v>2</v>
      </c>
      <c r="F37" s="112" t="s">
        <v>1</v>
      </c>
      <c r="G37" s="112" t="s">
        <v>6</v>
      </c>
      <c r="H37" s="112" t="s">
        <v>6</v>
      </c>
      <c r="I37" s="112" t="s">
        <v>5</v>
      </c>
      <c r="J37" s="112" t="s">
        <v>4</v>
      </c>
      <c r="K37" s="112" t="s">
        <v>3</v>
      </c>
      <c r="L37" s="112" t="s">
        <v>2</v>
      </c>
      <c r="M37" s="112" t="s">
        <v>1</v>
      </c>
      <c r="N37" s="112" t="s">
        <v>6</v>
      </c>
      <c r="O37" s="112" t="s">
        <v>6</v>
      </c>
      <c r="P37" s="112" t="s">
        <v>5</v>
      </c>
      <c r="Q37" s="112" t="s">
        <v>4</v>
      </c>
      <c r="R37" s="112" t="s">
        <v>3</v>
      </c>
      <c r="S37" s="112" t="s">
        <v>2</v>
      </c>
      <c r="T37" s="112" t="s">
        <v>1</v>
      </c>
      <c r="U37" s="112" t="s">
        <v>6</v>
      </c>
      <c r="V37" s="112" t="s">
        <v>6</v>
      </c>
      <c r="W37" s="112" t="s">
        <v>5</v>
      </c>
      <c r="X37" s="112" t="s">
        <v>4</v>
      </c>
      <c r="Y37" s="112" t="s">
        <v>3</v>
      </c>
      <c r="Z37" s="112" t="s">
        <v>2</v>
      </c>
      <c r="AA37" s="120" t="s">
        <v>1</v>
      </c>
      <c r="AB37" s="112" t="s">
        <v>6</v>
      </c>
      <c r="AC37" s="112" t="s">
        <v>6</v>
      </c>
      <c r="AD37" s="112" t="s">
        <v>5</v>
      </c>
      <c r="AE37" s="112" t="s">
        <v>4</v>
      </c>
      <c r="AF37" s="112" t="s">
        <v>3</v>
      </c>
      <c r="AG37" s="112" t="s">
        <v>2</v>
      </c>
      <c r="AH37" s="112" t="s">
        <v>1</v>
      </c>
      <c r="AI37" s="112" t="s">
        <v>6</v>
      </c>
      <c r="AJ37" s="153"/>
      <c r="AK37" s="154" t="s">
        <v>157</v>
      </c>
      <c r="AL37" s="154" t="s">
        <v>158</v>
      </c>
      <c r="AM37" s="155" t="s">
        <v>159</v>
      </c>
      <c r="AN37" s="155" t="s">
        <v>2</v>
      </c>
      <c r="AO37" s="154" t="s">
        <v>160</v>
      </c>
      <c r="AP37" s="154" t="s">
        <v>161</v>
      </c>
      <c r="AQ37" s="145" t="s">
        <v>162</v>
      </c>
    </row>
    <row r="38" spans="2:44" s="57" customFormat="1" ht="30" customHeight="1" x14ac:dyDescent="0.15">
      <c r="B38" s="412"/>
      <c r="C38" s="413"/>
      <c r="D38" s="414"/>
      <c r="E38" s="141">
        <v>1</v>
      </c>
      <c r="F38" s="141">
        <v>2</v>
      </c>
      <c r="G38" s="127">
        <v>3</v>
      </c>
      <c r="H38" s="127">
        <v>4</v>
      </c>
      <c r="I38" s="127">
        <v>5</v>
      </c>
      <c r="J38" s="127">
        <v>6</v>
      </c>
      <c r="K38" s="127">
        <v>7</v>
      </c>
      <c r="L38" s="127">
        <v>8</v>
      </c>
      <c r="M38" s="127">
        <v>9</v>
      </c>
      <c r="N38" s="127">
        <v>10</v>
      </c>
      <c r="O38" s="127">
        <v>11</v>
      </c>
      <c r="P38" s="127">
        <v>12</v>
      </c>
      <c r="Q38" s="127">
        <v>13</v>
      </c>
      <c r="R38" s="127">
        <v>14</v>
      </c>
      <c r="S38" s="127">
        <v>15</v>
      </c>
      <c r="T38" s="127">
        <v>16</v>
      </c>
      <c r="U38" s="127">
        <v>17</v>
      </c>
      <c r="V38" s="127">
        <v>18</v>
      </c>
      <c r="W38" s="127">
        <v>19</v>
      </c>
      <c r="X38" s="127">
        <v>20</v>
      </c>
      <c r="Y38" s="127">
        <v>21</v>
      </c>
      <c r="Z38" s="127">
        <v>22</v>
      </c>
      <c r="AA38" s="127">
        <v>23</v>
      </c>
      <c r="AB38" s="127">
        <v>24</v>
      </c>
      <c r="AC38" s="127">
        <v>25</v>
      </c>
      <c r="AD38" s="127">
        <v>26</v>
      </c>
      <c r="AE38" s="127">
        <v>27</v>
      </c>
      <c r="AF38" s="127">
        <v>28</v>
      </c>
      <c r="AG38" s="127">
        <v>29</v>
      </c>
      <c r="AH38" s="127">
        <v>30</v>
      </c>
      <c r="AI38" s="127">
        <v>31</v>
      </c>
      <c r="AJ38" s="146" t="s">
        <v>126</v>
      </c>
      <c r="AK38" s="147" t="s">
        <v>49</v>
      </c>
      <c r="AL38" s="147" t="s">
        <v>50</v>
      </c>
      <c r="AM38" s="147" t="s">
        <v>49</v>
      </c>
      <c r="AN38" s="147" t="s">
        <v>50</v>
      </c>
      <c r="AO38" s="147" t="s">
        <v>49</v>
      </c>
      <c r="AP38" s="147" t="s">
        <v>50</v>
      </c>
      <c r="AQ38" s="146" t="s">
        <v>127</v>
      </c>
    </row>
    <row r="39" spans="2:44" s="5" customFormat="1" ht="15.75" customHeight="1" outlineLevel="1" x14ac:dyDescent="0.15">
      <c r="B39" s="4">
        <v>1</v>
      </c>
      <c r="C39" s="134" t="s">
        <v>23</v>
      </c>
      <c r="D39" s="52" t="s">
        <v>138</v>
      </c>
      <c r="E39" s="133"/>
      <c r="F39" s="133"/>
      <c r="G39" s="133">
        <v>9</v>
      </c>
      <c r="H39" s="133">
        <v>9</v>
      </c>
      <c r="I39" s="133">
        <v>9</v>
      </c>
      <c r="J39" s="133">
        <v>9</v>
      </c>
      <c r="K39" s="133"/>
      <c r="L39" s="133"/>
      <c r="M39" s="133">
        <v>8.5</v>
      </c>
      <c r="N39" s="133">
        <v>8.5</v>
      </c>
      <c r="O39" s="133">
        <v>8.5</v>
      </c>
      <c r="P39" s="133">
        <v>8.5</v>
      </c>
      <c r="Q39" s="133">
        <v>6.5</v>
      </c>
      <c r="R39" s="133"/>
      <c r="S39" s="133"/>
      <c r="T39" s="133">
        <v>8.5</v>
      </c>
      <c r="U39" s="133">
        <v>8.5</v>
      </c>
      <c r="V39" s="133">
        <v>8.5</v>
      </c>
      <c r="W39" s="133">
        <v>8.5</v>
      </c>
      <c r="X39" s="133">
        <v>6.5</v>
      </c>
      <c r="Y39" s="133"/>
      <c r="Z39" s="133"/>
      <c r="AA39" s="133">
        <v>8.5</v>
      </c>
      <c r="AB39" s="133">
        <v>8.5</v>
      </c>
      <c r="AC39" s="133">
        <v>8.5</v>
      </c>
      <c r="AD39" s="133">
        <v>8.5</v>
      </c>
      <c r="AE39" s="133">
        <v>6.5</v>
      </c>
      <c r="AF39" s="133"/>
      <c r="AG39" s="133"/>
      <c r="AH39" s="133">
        <v>8.5</v>
      </c>
      <c r="AI39" s="133">
        <v>8.5</v>
      </c>
      <c r="AJ39" s="161">
        <f t="shared" ref="AJ39:AJ54" si="10">SUM(E39:AI39)</f>
        <v>174.5</v>
      </c>
      <c r="AK39" s="82">
        <v>1</v>
      </c>
      <c r="AL39" s="82"/>
      <c r="AM39" s="82"/>
      <c r="AN39" s="82"/>
      <c r="AO39" s="82">
        <f t="shared" ref="AO39" si="11">AK39+AM39</f>
        <v>1</v>
      </c>
      <c r="AP39" s="82">
        <f t="shared" ref="AP39" si="12">AL39+AN39</f>
        <v>0</v>
      </c>
      <c r="AQ39" s="119">
        <f t="shared" ref="AQ39:AQ54" si="13">SUM(AO39:AP39)</f>
        <v>1</v>
      </c>
    </row>
    <row r="40" spans="2:44" s="5" customFormat="1" ht="15.75" customHeight="1" outlineLevel="1" x14ac:dyDescent="0.15">
      <c r="B40" s="4">
        <v>2</v>
      </c>
      <c r="C40" s="134" t="s">
        <v>24</v>
      </c>
      <c r="D40" s="52" t="s">
        <v>139</v>
      </c>
      <c r="E40" s="133"/>
      <c r="F40" s="133"/>
      <c r="G40" s="133">
        <v>9</v>
      </c>
      <c r="H40" s="133">
        <v>9</v>
      </c>
      <c r="I40" s="133">
        <v>9</v>
      </c>
      <c r="J40" s="133">
        <v>9</v>
      </c>
      <c r="K40" s="133"/>
      <c r="L40" s="133"/>
      <c r="M40" s="133">
        <v>8.5</v>
      </c>
      <c r="N40" s="133">
        <v>8.5</v>
      </c>
      <c r="O40" s="133">
        <v>8.5</v>
      </c>
      <c r="P40" s="133">
        <v>8.5</v>
      </c>
      <c r="Q40" s="133">
        <v>6.5</v>
      </c>
      <c r="R40" s="133"/>
      <c r="S40" s="133"/>
      <c r="T40" s="133">
        <v>8.5</v>
      </c>
      <c r="U40" s="133">
        <v>8.5</v>
      </c>
      <c r="V40" s="133">
        <v>8.5</v>
      </c>
      <c r="W40" s="133">
        <v>8.5</v>
      </c>
      <c r="X40" s="133">
        <v>6.5</v>
      </c>
      <c r="Y40" s="133"/>
      <c r="Z40" s="133"/>
      <c r="AA40" s="133">
        <v>8.5</v>
      </c>
      <c r="AB40" s="133">
        <v>8.5</v>
      </c>
      <c r="AC40" s="133">
        <v>8.5</v>
      </c>
      <c r="AD40" s="133">
        <v>8.5</v>
      </c>
      <c r="AE40" s="133">
        <v>6.5</v>
      </c>
      <c r="AF40" s="133"/>
      <c r="AG40" s="133"/>
      <c r="AH40" s="133">
        <v>8.5</v>
      </c>
      <c r="AI40" s="133">
        <v>8.5</v>
      </c>
      <c r="AJ40" s="161">
        <f t="shared" si="10"/>
        <v>174.5</v>
      </c>
      <c r="AK40" s="82"/>
      <c r="AL40" s="82">
        <v>1</v>
      </c>
      <c r="AM40" s="82"/>
      <c r="AN40" s="82"/>
      <c r="AO40" s="82">
        <f t="shared" ref="AO40:AO54" si="14">AK40+AM40</f>
        <v>0</v>
      </c>
      <c r="AP40" s="82">
        <f t="shared" ref="AP40:AP54" si="15">AL40+AN40</f>
        <v>1</v>
      </c>
      <c r="AQ40" s="119">
        <f t="shared" si="13"/>
        <v>1</v>
      </c>
    </row>
    <row r="41" spans="2:44" s="5" customFormat="1" ht="15.75" customHeight="1" outlineLevel="1" x14ac:dyDescent="0.15">
      <c r="B41" s="4">
        <v>3</v>
      </c>
      <c r="C41" s="134" t="s">
        <v>47</v>
      </c>
      <c r="D41" s="52" t="s">
        <v>243</v>
      </c>
      <c r="E41" s="133"/>
      <c r="F41" s="133"/>
      <c r="G41" s="133">
        <v>9</v>
      </c>
      <c r="H41" s="133">
        <v>9</v>
      </c>
      <c r="I41" s="133">
        <v>9</v>
      </c>
      <c r="J41" s="133">
        <v>9</v>
      </c>
      <c r="K41" s="133"/>
      <c r="L41" s="133"/>
      <c r="M41" s="133">
        <v>8.5</v>
      </c>
      <c r="N41" s="133">
        <v>8.5</v>
      </c>
      <c r="O41" s="133">
        <v>8.5</v>
      </c>
      <c r="P41" s="133">
        <v>8.5</v>
      </c>
      <c r="Q41" s="133">
        <v>6.5</v>
      </c>
      <c r="R41" s="133"/>
      <c r="S41" s="133"/>
      <c r="T41" s="133">
        <v>8.5</v>
      </c>
      <c r="U41" s="133">
        <v>8.5</v>
      </c>
      <c r="V41" s="133">
        <v>8.5</v>
      </c>
      <c r="W41" s="133">
        <v>8.5</v>
      </c>
      <c r="X41" s="133">
        <v>6.5</v>
      </c>
      <c r="Y41" s="133"/>
      <c r="Z41" s="133"/>
      <c r="AA41" s="133">
        <v>8.5</v>
      </c>
      <c r="AB41" s="133">
        <v>8.5</v>
      </c>
      <c r="AC41" s="133">
        <v>8.5</v>
      </c>
      <c r="AD41" s="133">
        <v>8.5</v>
      </c>
      <c r="AE41" s="133">
        <v>6.5</v>
      </c>
      <c r="AF41" s="133"/>
      <c r="AG41" s="133"/>
      <c r="AH41" s="133">
        <v>8.5</v>
      </c>
      <c r="AI41" s="133">
        <v>8.5</v>
      </c>
      <c r="AJ41" s="161">
        <f t="shared" si="10"/>
        <v>174.5</v>
      </c>
      <c r="AK41" s="82">
        <v>1</v>
      </c>
      <c r="AL41" s="82"/>
      <c r="AM41" s="82"/>
      <c r="AN41" s="82"/>
      <c r="AO41" s="82">
        <f t="shared" si="14"/>
        <v>1</v>
      </c>
      <c r="AP41" s="82">
        <f t="shared" si="15"/>
        <v>0</v>
      </c>
      <c r="AQ41" s="119">
        <f t="shared" si="13"/>
        <v>1</v>
      </c>
    </row>
    <row r="42" spans="2:44" s="5" customFormat="1" ht="15.75" customHeight="1" outlineLevel="1" x14ac:dyDescent="0.15">
      <c r="B42" s="4">
        <v>4</v>
      </c>
      <c r="C42" s="134" t="s">
        <v>244</v>
      </c>
      <c r="D42" s="52" t="s">
        <v>245</v>
      </c>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v>8.5</v>
      </c>
      <c r="AI42" s="133">
        <v>8.5</v>
      </c>
      <c r="AJ42" s="161">
        <f t="shared" si="10"/>
        <v>17</v>
      </c>
      <c r="AK42" s="82"/>
      <c r="AL42" s="82">
        <v>1</v>
      </c>
      <c r="AM42" s="82"/>
      <c r="AN42" s="82"/>
      <c r="AO42" s="82">
        <f t="shared" si="14"/>
        <v>0</v>
      </c>
      <c r="AP42" s="82">
        <f t="shared" si="15"/>
        <v>1</v>
      </c>
      <c r="AQ42" s="119">
        <f t="shared" si="13"/>
        <v>1</v>
      </c>
    </row>
    <row r="43" spans="2:44" s="5" customFormat="1" ht="15.75" customHeight="1" outlineLevel="1" x14ac:dyDescent="0.15">
      <c r="B43" s="4">
        <v>5</v>
      </c>
      <c r="C43" s="134" t="s">
        <v>133</v>
      </c>
      <c r="D43" s="52" t="s">
        <v>145</v>
      </c>
      <c r="E43" s="133"/>
      <c r="F43" s="133"/>
      <c r="G43" s="61"/>
      <c r="H43" s="61"/>
      <c r="I43" s="133"/>
      <c r="J43" s="133"/>
      <c r="K43" s="133"/>
      <c r="L43" s="186"/>
      <c r="M43" s="133">
        <v>4.5</v>
      </c>
      <c r="N43" s="61"/>
      <c r="O43" s="61"/>
      <c r="P43" s="133"/>
      <c r="Q43" s="133"/>
      <c r="R43" s="133"/>
      <c r="S43" s="133"/>
      <c r="T43" s="133">
        <v>8.5</v>
      </c>
      <c r="U43" s="133">
        <v>8.5</v>
      </c>
      <c r="V43" s="61"/>
      <c r="W43" s="133"/>
      <c r="X43" s="133"/>
      <c r="Y43" s="133"/>
      <c r="Z43" s="133"/>
      <c r="AA43" s="133">
        <v>8.5</v>
      </c>
      <c r="AB43" s="133">
        <v>8.5</v>
      </c>
      <c r="AC43" s="61"/>
      <c r="AD43" s="133"/>
      <c r="AE43" s="133"/>
      <c r="AF43" s="133"/>
      <c r="AG43" s="133"/>
      <c r="AH43" s="133">
        <v>8.5</v>
      </c>
      <c r="AI43" s="133">
        <v>8.5</v>
      </c>
      <c r="AJ43" s="161">
        <f t="shared" si="10"/>
        <v>55.5</v>
      </c>
      <c r="AK43" s="82"/>
      <c r="AL43" s="82">
        <v>1</v>
      </c>
      <c r="AM43" s="82"/>
      <c r="AN43" s="61"/>
      <c r="AO43" s="82">
        <f t="shared" si="14"/>
        <v>0</v>
      </c>
      <c r="AP43" s="82">
        <f t="shared" si="15"/>
        <v>1</v>
      </c>
      <c r="AQ43" s="119">
        <f t="shared" si="13"/>
        <v>1</v>
      </c>
    </row>
    <row r="44" spans="2:44" s="5" customFormat="1" ht="15.75" customHeight="1" outlineLevel="1" thickBot="1" x14ac:dyDescent="0.2">
      <c r="B44" s="187">
        <v>6</v>
      </c>
      <c r="C44" s="188" t="s">
        <v>48</v>
      </c>
      <c r="D44" s="126" t="s">
        <v>146</v>
      </c>
      <c r="E44" s="189"/>
      <c r="F44" s="172"/>
      <c r="G44" s="172"/>
      <c r="H44" s="172"/>
      <c r="I44" s="172"/>
      <c r="J44" s="172"/>
      <c r="K44" s="172"/>
      <c r="L44" s="172"/>
      <c r="M44" s="172">
        <v>4.5</v>
      </c>
      <c r="N44" s="172"/>
      <c r="O44" s="172"/>
      <c r="P44" s="172"/>
      <c r="Q44" s="172"/>
      <c r="R44" s="172"/>
      <c r="S44" s="172"/>
      <c r="T44" s="172">
        <v>4.5</v>
      </c>
      <c r="U44" s="172"/>
      <c r="V44" s="172"/>
      <c r="W44" s="172"/>
      <c r="X44" s="172"/>
      <c r="Y44" s="172"/>
      <c r="Z44" s="172"/>
      <c r="AA44" s="172">
        <v>4.5</v>
      </c>
      <c r="AB44" s="172"/>
      <c r="AC44" s="172"/>
      <c r="AD44" s="172"/>
      <c r="AE44" s="172"/>
      <c r="AF44" s="172"/>
      <c r="AG44" s="172"/>
      <c r="AH44" s="172">
        <v>4.5</v>
      </c>
      <c r="AI44" s="172"/>
      <c r="AJ44" s="161">
        <f t="shared" si="10"/>
        <v>18</v>
      </c>
      <c r="AK44" s="82">
        <v>1</v>
      </c>
      <c r="AL44" s="61"/>
      <c r="AM44" s="82"/>
      <c r="AN44" s="61"/>
      <c r="AO44" s="82">
        <f t="shared" si="14"/>
        <v>1</v>
      </c>
      <c r="AP44" s="82">
        <f t="shared" si="15"/>
        <v>0</v>
      </c>
      <c r="AQ44" s="119">
        <f t="shared" si="13"/>
        <v>1</v>
      </c>
    </row>
    <row r="45" spans="2:44" s="5" customFormat="1" ht="15.75" customHeight="1" outlineLevel="1" thickTop="1" x14ac:dyDescent="0.15">
      <c r="B45" s="190">
        <v>7</v>
      </c>
      <c r="C45" s="191" t="s">
        <v>246</v>
      </c>
      <c r="D45" s="192" t="s">
        <v>141</v>
      </c>
      <c r="E45" s="174"/>
      <c r="F45" s="174"/>
      <c r="G45" s="174">
        <v>9</v>
      </c>
      <c r="H45" s="174">
        <v>9</v>
      </c>
      <c r="I45" s="174">
        <v>9</v>
      </c>
      <c r="J45" s="174">
        <v>9</v>
      </c>
      <c r="K45" s="174"/>
      <c r="L45" s="174"/>
      <c r="M45" s="174">
        <v>8.5</v>
      </c>
      <c r="N45" s="174">
        <v>8.5</v>
      </c>
      <c r="O45" s="174">
        <v>8.5</v>
      </c>
      <c r="P45" s="174">
        <v>8.5</v>
      </c>
      <c r="Q45" s="174">
        <v>6.5</v>
      </c>
      <c r="R45" s="174"/>
      <c r="S45" s="174"/>
      <c r="T45" s="174">
        <v>8.5</v>
      </c>
      <c r="U45" s="174">
        <v>8.5</v>
      </c>
      <c r="V45" s="174">
        <v>8.5</v>
      </c>
      <c r="W45" s="174">
        <v>8.5</v>
      </c>
      <c r="X45" s="174">
        <v>6.5</v>
      </c>
      <c r="Y45" s="174"/>
      <c r="Z45" s="174"/>
      <c r="AA45" s="174">
        <v>8.5</v>
      </c>
      <c r="AB45" s="174">
        <v>8.5</v>
      </c>
      <c r="AC45" s="174">
        <v>8.5</v>
      </c>
      <c r="AD45" s="174">
        <v>8.5</v>
      </c>
      <c r="AE45" s="174">
        <v>6.5</v>
      </c>
      <c r="AF45" s="174"/>
      <c r="AG45" s="174"/>
      <c r="AH45" s="174">
        <v>8.5</v>
      </c>
      <c r="AI45" s="174">
        <v>8.5</v>
      </c>
      <c r="AJ45" s="161">
        <f t="shared" si="10"/>
        <v>174.5</v>
      </c>
      <c r="AK45" s="82">
        <v>1</v>
      </c>
      <c r="AL45" s="82"/>
      <c r="AM45" s="82"/>
      <c r="AN45" s="82"/>
      <c r="AO45" s="82">
        <f t="shared" si="14"/>
        <v>1</v>
      </c>
      <c r="AP45" s="82">
        <f t="shared" si="15"/>
        <v>0</v>
      </c>
      <c r="AQ45" s="119">
        <f t="shared" si="13"/>
        <v>1</v>
      </c>
    </row>
    <row r="46" spans="2:44" s="5" customFormat="1" ht="15.75" customHeight="1" outlineLevel="1" x14ac:dyDescent="0.15">
      <c r="B46" s="4">
        <v>8</v>
      </c>
      <c r="C46" s="134" t="s">
        <v>122</v>
      </c>
      <c r="D46" s="52" t="s">
        <v>142</v>
      </c>
      <c r="E46" s="133"/>
      <c r="F46" s="133"/>
      <c r="G46" s="133">
        <v>9</v>
      </c>
      <c r="H46" s="133">
        <v>9</v>
      </c>
      <c r="I46" s="133">
        <v>9</v>
      </c>
      <c r="J46" s="133">
        <v>9</v>
      </c>
      <c r="K46" s="133"/>
      <c r="L46" s="133"/>
      <c r="M46" s="133">
        <v>8.5</v>
      </c>
      <c r="N46" s="133">
        <v>8.5</v>
      </c>
      <c r="O46" s="133">
        <v>8.5</v>
      </c>
      <c r="P46" s="133">
        <v>8.5</v>
      </c>
      <c r="Q46" s="133">
        <v>6.5</v>
      </c>
      <c r="R46" s="133"/>
      <c r="S46" s="133"/>
      <c r="T46" s="133">
        <v>8.5</v>
      </c>
      <c r="U46" s="133">
        <v>8.5</v>
      </c>
      <c r="V46" s="133">
        <v>8.5</v>
      </c>
      <c r="W46" s="133">
        <v>8.5</v>
      </c>
      <c r="X46" s="133">
        <v>6.5</v>
      </c>
      <c r="Y46" s="133"/>
      <c r="Z46" s="133"/>
      <c r="AA46" s="133">
        <v>8.5</v>
      </c>
      <c r="AB46" s="133">
        <v>8.5</v>
      </c>
      <c r="AC46" s="133">
        <v>8.5</v>
      </c>
      <c r="AD46" s="133">
        <v>8.5</v>
      </c>
      <c r="AE46" s="133">
        <v>6.5</v>
      </c>
      <c r="AF46" s="133"/>
      <c r="AG46" s="133"/>
      <c r="AH46" s="133">
        <v>8.5</v>
      </c>
      <c r="AI46" s="133">
        <v>8.5</v>
      </c>
      <c r="AJ46" s="161">
        <f t="shared" si="10"/>
        <v>174.5</v>
      </c>
      <c r="AK46" s="82">
        <v>1</v>
      </c>
      <c r="AL46" s="82"/>
      <c r="AM46" s="82"/>
      <c r="AN46" s="82"/>
      <c r="AO46" s="82">
        <f t="shared" si="14"/>
        <v>1</v>
      </c>
      <c r="AP46" s="82">
        <f t="shared" si="15"/>
        <v>0</v>
      </c>
      <c r="AQ46" s="119">
        <f t="shared" si="13"/>
        <v>1</v>
      </c>
      <c r="AR46" s="5" t="s">
        <v>219</v>
      </c>
    </row>
    <row r="47" spans="2:44" s="5" customFormat="1" ht="15.75" customHeight="1" outlineLevel="1" x14ac:dyDescent="0.15">
      <c r="B47" s="4">
        <v>9</v>
      </c>
      <c r="C47" s="134" t="s">
        <v>247</v>
      </c>
      <c r="D47" s="53" t="s">
        <v>143</v>
      </c>
      <c r="E47" s="133"/>
      <c r="F47" s="133"/>
      <c r="G47" s="133">
        <v>9</v>
      </c>
      <c r="H47" s="133">
        <v>9</v>
      </c>
      <c r="I47" s="133">
        <v>9</v>
      </c>
      <c r="J47" s="133">
        <v>9</v>
      </c>
      <c r="K47" s="133"/>
      <c r="L47" s="133"/>
      <c r="M47" s="133">
        <v>8.5</v>
      </c>
      <c r="N47" s="133">
        <v>8.5</v>
      </c>
      <c r="O47" s="133">
        <v>8.5</v>
      </c>
      <c r="P47" s="133">
        <v>8.5</v>
      </c>
      <c r="Q47" s="133">
        <v>6.5</v>
      </c>
      <c r="R47" s="133"/>
      <c r="S47" s="133"/>
      <c r="T47" s="133">
        <v>8.5</v>
      </c>
      <c r="U47" s="133">
        <v>8.5</v>
      </c>
      <c r="V47" s="133">
        <v>8.5</v>
      </c>
      <c r="W47" s="133">
        <v>8.5</v>
      </c>
      <c r="X47" s="133">
        <v>6.5</v>
      </c>
      <c r="Y47" s="133"/>
      <c r="Z47" s="133"/>
      <c r="AA47" s="133">
        <v>8.5</v>
      </c>
      <c r="AB47" s="133">
        <v>8.5</v>
      </c>
      <c r="AC47" s="133">
        <v>8.5</v>
      </c>
      <c r="AD47" s="133">
        <v>8.5</v>
      </c>
      <c r="AE47" s="133">
        <v>6.5</v>
      </c>
      <c r="AF47" s="133"/>
      <c r="AG47" s="133"/>
      <c r="AH47" s="171"/>
      <c r="AI47" s="171"/>
      <c r="AJ47" s="161">
        <f t="shared" si="10"/>
        <v>157.5</v>
      </c>
      <c r="AK47" s="82">
        <v>1</v>
      </c>
      <c r="AL47" s="82"/>
      <c r="AM47" s="82"/>
      <c r="AN47" s="82"/>
      <c r="AO47" s="82">
        <f t="shared" si="14"/>
        <v>1</v>
      </c>
      <c r="AP47" s="82">
        <f t="shared" si="15"/>
        <v>0</v>
      </c>
      <c r="AQ47" s="119">
        <f t="shared" si="13"/>
        <v>1</v>
      </c>
      <c r="AR47" s="5" t="s">
        <v>219</v>
      </c>
    </row>
    <row r="48" spans="2:44" s="5" customFormat="1" ht="15.75" customHeight="1" outlineLevel="1" x14ac:dyDescent="0.15">
      <c r="B48" s="4">
        <v>10</v>
      </c>
      <c r="C48" s="134" t="s">
        <v>248</v>
      </c>
      <c r="D48" s="53" t="s">
        <v>249</v>
      </c>
      <c r="E48" s="133"/>
      <c r="F48" s="133"/>
      <c r="G48" s="133">
        <v>9</v>
      </c>
      <c r="H48" s="133">
        <v>9</v>
      </c>
      <c r="I48" s="133">
        <v>9</v>
      </c>
      <c r="J48" s="133">
        <v>9</v>
      </c>
      <c r="K48" s="133"/>
      <c r="L48" s="133"/>
      <c r="M48" s="133">
        <v>8.5</v>
      </c>
      <c r="N48" s="133">
        <v>8.5</v>
      </c>
      <c r="O48" s="133">
        <v>8.5</v>
      </c>
      <c r="P48" s="133">
        <v>8.5</v>
      </c>
      <c r="Q48" s="133">
        <v>6.5</v>
      </c>
      <c r="R48" s="133"/>
      <c r="S48" s="133"/>
      <c r="T48" s="133">
        <v>8.5</v>
      </c>
      <c r="U48" s="133">
        <v>8.5</v>
      </c>
      <c r="V48" s="133">
        <v>8.5</v>
      </c>
      <c r="W48" s="133">
        <v>8.5</v>
      </c>
      <c r="X48" s="133">
        <v>6.5</v>
      </c>
      <c r="Y48" s="133"/>
      <c r="Z48" s="133"/>
      <c r="AA48" s="133">
        <v>8.5</v>
      </c>
      <c r="AB48" s="133">
        <v>8.5</v>
      </c>
      <c r="AC48" s="133">
        <v>8.5</v>
      </c>
      <c r="AD48" s="133">
        <v>8.5</v>
      </c>
      <c r="AE48" s="133">
        <v>6.5</v>
      </c>
      <c r="AF48" s="133"/>
      <c r="AG48" s="133"/>
      <c r="AH48" s="133">
        <v>8.5</v>
      </c>
      <c r="AI48" s="133">
        <v>8.5</v>
      </c>
      <c r="AJ48" s="161">
        <f t="shared" si="10"/>
        <v>174.5</v>
      </c>
      <c r="AK48" s="82">
        <v>2</v>
      </c>
      <c r="AL48" s="82"/>
      <c r="AM48" s="82"/>
      <c r="AN48" s="82"/>
      <c r="AO48" s="82">
        <f t="shared" si="14"/>
        <v>2</v>
      </c>
      <c r="AP48" s="82">
        <f t="shared" si="15"/>
        <v>0</v>
      </c>
      <c r="AQ48" s="119">
        <f t="shared" si="13"/>
        <v>2</v>
      </c>
      <c r="AR48" s="5" t="s">
        <v>219</v>
      </c>
    </row>
    <row r="49" spans="2:44" s="5" customFormat="1" ht="15.75" customHeight="1" outlineLevel="1" x14ac:dyDescent="0.15">
      <c r="B49" s="4">
        <v>11</v>
      </c>
      <c r="C49" s="134" t="s">
        <v>250</v>
      </c>
      <c r="D49" s="53" t="s">
        <v>249</v>
      </c>
      <c r="E49" s="133"/>
      <c r="F49" s="133"/>
      <c r="G49" s="133">
        <v>9</v>
      </c>
      <c r="H49" s="133">
        <v>9</v>
      </c>
      <c r="I49" s="133">
        <v>9</v>
      </c>
      <c r="J49" s="133">
        <v>9</v>
      </c>
      <c r="K49" s="133"/>
      <c r="L49" s="133"/>
      <c r="M49" s="133">
        <v>8.5</v>
      </c>
      <c r="N49" s="133">
        <v>8.5</v>
      </c>
      <c r="O49" s="133">
        <v>8.5</v>
      </c>
      <c r="P49" s="133">
        <v>8.5</v>
      </c>
      <c r="Q49" s="133">
        <v>6.5</v>
      </c>
      <c r="R49" s="133"/>
      <c r="S49" s="133"/>
      <c r="T49" s="133">
        <v>8.5</v>
      </c>
      <c r="U49" s="133">
        <v>8.5</v>
      </c>
      <c r="V49" s="133">
        <v>8.5</v>
      </c>
      <c r="W49" s="133">
        <v>8.5</v>
      </c>
      <c r="X49" s="133">
        <v>6.5</v>
      </c>
      <c r="Y49" s="133"/>
      <c r="Z49" s="133"/>
      <c r="AA49" s="133">
        <v>8.5</v>
      </c>
      <c r="AB49" s="133">
        <v>8.5</v>
      </c>
      <c r="AC49" s="133">
        <v>8.5</v>
      </c>
      <c r="AD49" s="133">
        <v>8.5</v>
      </c>
      <c r="AE49" s="133">
        <v>6.5</v>
      </c>
      <c r="AF49" s="133"/>
      <c r="AG49" s="133"/>
      <c r="AH49" s="133">
        <v>8.5</v>
      </c>
      <c r="AI49" s="133">
        <v>8.5</v>
      </c>
      <c r="AJ49" s="161">
        <f t="shared" si="10"/>
        <v>174.5</v>
      </c>
      <c r="AK49" s="82"/>
      <c r="AL49" s="82">
        <v>2</v>
      </c>
      <c r="AM49" s="82"/>
      <c r="AN49" s="82"/>
      <c r="AO49" s="82">
        <f t="shared" si="14"/>
        <v>0</v>
      </c>
      <c r="AP49" s="82">
        <f t="shared" si="15"/>
        <v>2</v>
      </c>
      <c r="AQ49" s="119">
        <f t="shared" si="13"/>
        <v>2</v>
      </c>
      <c r="AR49" s="5" t="s">
        <v>219</v>
      </c>
    </row>
    <row r="50" spans="2:44" s="5" customFormat="1" ht="15.75" customHeight="1" outlineLevel="1" x14ac:dyDescent="0.15">
      <c r="B50" s="4">
        <v>12</v>
      </c>
      <c r="C50" s="134" t="s">
        <v>263</v>
      </c>
      <c r="D50" s="53" t="s">
        <v>262</v>
      </c>
      <c r="E50" s="133"/>
      <c r="F50" s="133"/>
      <c r="G50" s="133"/>
      <c r="H50" s="133"/>
      <c r="I50" s="133"/>
      <c r="J50" s="133"/>
      <c r="K50" s="133"/>
      <c r="L50" s="133"/>
      <c r="M50" s="133"/>
      <c r="N50" s="133"/>
      <c r="O50" s="133"/>
      <c r="P50" s="133"/>
      <c r="Q50" s="133"/>
      <c r="R50" s="133"/>
      <c r="S50" s="133"/>
      <c r="T50" s="133"/>
      <c r="U50" s="133"/>
      <c r="V50" s="133"/>
      <c r="W50" s="133"/>
      <c r="X50" s="133"/>
      <c r="Y50" s="133"/>
      <c r="Z50" s="133"/>
      <c r="AA50" s="133">
        <v>8.5</v>
      </c>
      <c r="AB50" s="133">
        <v>8.5</v>
      </c>
      <c r="AC50" s="133">
        <v>8.5</v>
      </c>
      <c r="AD50" s="133">
        <v>8.5</v>
      </c>
      <c r="AE50" s="133">
        <v>6.5</v>
      </c>
      <c r="AF50" s="133"/>
      <c r="AG50" s="133"/>
      <c r="AH50" s="133">
        <v>8.5</v>
      </c>
      <c r="AI50" s="133">
        <v>8.5</v>
      </c>
      <c r="AJ50" s="161">
        <f t="shared" si="10"/>
        <v>57.5</v>
      </c>
      <c r="AK50" s="82">
        <v>2</v>
      </c>
      <c r="AL50" s="82"/>
      <c r="AM50" s="82"/>
      <c r="AN50" s="82"/>
      <c r="AO50" s="82">
        <f t="shared" si="14"/>
        <v>2</v>
      </c>
      <c r="AP50" s="82">
        <f t="shared" si="15"/>
        <v>0</v>
      </c>
      <c r="AQ50" s="119">
        <f t="shared" si="13"/>
        <v>2</v>
      </c>
    </row>
    <row r="51" spans="2:44" s="5" customFormat="1" ht="15.75" customHeight="1" outlineLevel="1" x14ac:dyDescent="0.15">
      <c r="B51" s="4">
        <v>13</v>
      </c>
      <c r="C51" s="134" t="s">
        <v>251</v>
      </c>
      <c r="D51" s="53" t="s">
        <v>252</v>
      </c>
      <c r="E51" s="133"/>
      <c r="F51" s="133"/>
      <c r="G51" s="133">
        <v>9</v>
      </c>
      <c r="H51" s="133">
        <v>9</v>
      </c>
      <c r="I51" s="133">
        <v>9</v>
      </c>
      <c r="J51" s="133">
        <v>9</v>
      </c>
      <c r="K51" s="133"/>
      <c r="L51" s="133"/>
      <c r="M51" s="133">
        <v>8.5</v>
      </c>
      <c r="N51" s="133">
        <v>8.5</v>
      </c>
      <c r="O51" s="133">
        <v>8.5</v>
      </c>
      <c r="P51" s="133">
        <v>8.5</v>
      </c>
      <c r="Q51" s="133">
        <v>6.5</v>
      </c>
      <c r="R51" s="133"/>
      <c r="S51" s="133"/>
      <c r="T51" s="133">
        <v>8.5</v>
      </c>
      <c r="U51" s="133">
        <v>8.5</v>
      </c>
      <c r="V51" s="133">
        <v>8.5</v>
      </c>
      <c r="W51" s="133">
        <v>8.5</v>
      </c>
      <c r="X51" s="133">
        <v>6.5</v>
      </c>
      <c r="Y51" s="133"/>
      <c r="Z51" s="133"/>
      <c r="AA51" s="133">
        <v>8.5</v>
      </c>
      <c r="AB51" s="133">
        <v>8.5</v>
      </c>
      <c r="AC51" s="133">
        <v>8.5</v>
      </c>
      <c r="AD51" s="133">
        <v>8.5</v>
      </c>
      <c r="AE51" s="133">
        <v>6.5</v>
      </c>
      <c r="AF51" s="133"/>
      <c r="AG51" s="133"/>
      <c r="AH51" s="133">
        <v>8.5</v>
      </c>
      <c r="AI51" s="133">
        <v>8.5</v>
      </c>
      <c r="AJ51" s="161">
        <f t="shared" si="10"/>
        <v>174.5</v>
      </c>
      <c r="AK51" s="82"/>
      <c r="AL51" s="82">
        <v>1</v>
      </c>
      <c r="AM51" s="82"/>
      <c r="AN51" s="82"/>
      <c r="AO51" s="82">
        <f t="shared" si="14"/>
        <v>0</v>
      </c>
      <c r="AP51" s="82">
        <f t="shared" si="15"/>
        <v>1</v>
      </c>
      <c r="AQ51" s="119">
        <f t="shared" si="13"/>
        <v>1</v>
      </c>
      <c r="AR51" s="5" t="s">
        <v>219</v>
      </c>
    </row>
    <row r="52" spans="2:44" s="5" customFormat="1" ht="15.75" customHeight="1" outlineLevel="1" x14ac:dyDescent="0.15">
      <c r="B52" s="4">
        <v>14</v>
      </c>
      <c r="C52" s="134" t="s">
        <v>253</v>
      </c>
      <c r="D52" s="53" t="s">
        <v>252</v>
      </c>
      <c r="E52" s="133"/>
      <c r="F52" s="133"/>
      <c r="G52" s="133">
        <v>9</v>
      </c>
      <c r="H52" s="133">
        <v>9</v>
      </c>
      <c r="I52" s="133">
        <v>9</v>
      </c>
      <c r="J52" s="133">
        <v>9</v>
      </c>
      <c r="K52" s="133"/>
      <c r="L52" s="133"/>
      <c r="M52" s="133">
        <v>8.5</v>
      </c>
      <c r="N52" s="133">
        <v>8.5</v>
      </c>
      <c r="O52" s="133">
        <v>8.5</v>
      </c>
      <c r="P52" s="133">
        <v>8.5</v>
      </c>
      <c r="Q52" s="133">
        <v>6.5</v>
      </c>
      <c r="R52" s="133"/>
      <c r="S52" s="133"/>
      <c r="T52" s="133">
        <v>8.5</v>
      </c>
      <c r="U52" s="133">
        <v>8.5</v>
      </c>
      <c r="V52" s="133">
        <v>8.5</v>
      </c>
      <c r="W52" s="133">
        <v>8.5</v>
      </c>
      <c r="X52" s="133">
        <v>6.5</v>
      </c>
      <c r="Y52" s="133"/>
      <c r="Z52" s="133"/>
      <c r="AA52" s="133">
        <v>8.5</v>
      </c>
      <c r="AB52" s="133">
        <v>8.5</v>
      </c>
      <c r="AC52" s="133">
        <v>8.5</v>
      </c>
      <c r="AD52" s="133">
        <v>8.5</v>
      </c>
      <c r="AE52" s="133">
        <v>6.5</v>
      </c>
      <c r="AF52" s="133"/>
      <c r="AG52" s="133"/>
      <c r="AH52" s="133">
        <v>8.5</v>
      </c>
      <c r="AI52" s="133">
        <v>8.5</v>
      </c>
      <c r="AJ52" s="161">
        <f t="shared" si="10"/>
        <v>174.5</v>
      </c>
      <c r="AK52" s="82">
        <v>1</v>
      </c>
      <c r="AL52" s="82"/>
      <c r="AM52" s="82"/>
      <c r="AN52" s="82"/>
      <c r="AO52" s="82">
        <f t="shared" si="14"/>
        <v>1</v>
      </c>
      <c r="AP52" s="82">
        <f t="shared" si="15"/>
        <v>0</v>
      </c>
      <c r="AQ52" s="119">
        <f t="shared" si="13"/>
        <v>1</v>
      </c>
      <c r="AR52" s="5" t="s">
        <v>219</v>
      </c>
    </row>
    <row r="53" spans="2:44" s="5" customFormat="1" ht="15.75" customHeight="1" outlineLevel="1" x14ac:dyDescent="0.15">
      <c r="B53" s="4">
        <v>15</v>
      </c>
      <c r="C53" s="134" t="s">
        <v>254</v>
      </c>
      <c r="D53" s="53" t="s">
        <v>144</v>
      </c>
      <c r="E53" s="133"/>
      <c r="F53" s="133"/>
      <c r="G53" s="133">
        <v>9</v>
      </c>
      <c r="H53" s="133">
        <v>9</v>
      </c>
      <c r="I53" s="133">
        <v>9</v>
      </c>
      <c r="J53" s="133">
        <v>9</v>
      </c>
      <c r="K53" s="133"/>
      <c r="L53" s="133"/>
      <c r="M53" s="133">
        <v>9</v>
      </c>
      <c r="N53" s="133">
        <v>9</v>
      </c>
      <c r="O53" s="133">
        <v>9</v>
      </c>
      <c r="P53" s="133">
        <v>9</v>
      </c>
      <c r="Q53" s="133">
        <v>9</v>
      </c>
      <c r="R53" s="133"/>
      <c r="S53" s="133"/>
      <c r="T53" s="133">
        <v>9</v>
      </c>
      <c r="U53" s="133">
        <v>9</v>
      </c>
      <c r="V53" s="133">
        <v>9</v>
      </c>
      <c r="W53" s="133">
        <v>9</v>
      </c>
      <c r="X53" s="133">
        <v>9</v>
      </c>
      <c r="Y53" s="133"/>
      <c r="Z53" s="133"/>
      <c r="AA53" s="133">
        <v>9</v>
      </c>
      <c r="AB53" s="133">
        <v>9</v>
      </c>
      <c r="AC53" s="133">
        <v>9</v>
      </c>
      <c r="AD53" s="133">
        <v>9</v>
      </c>
      <c r="AE53" s="133">
        <v>9</v>
      </c>
      <c r="AF53" s="133"/>
      <c r="AG53" s="133"/>
      <c r="AH53" s="133">
        <v>9</v>
      </c>
      <c r="AI53" s="133">
        <v>9</v>
      </c>
      <c r="AJ53" s="161">
        <f t="shared" si="10"/>
        <v>189</v>
      </c>
      <c r="AK53" s="82">
        <v>1</v>
      </c>
      <c r="AL53" s="82"/>
      <c r="AM53" s="82"/>
      <c r="AN53" s="82"/>
      <c r="AO53" s="82">
        <f t="shared" si="14"/>
        <v>1</v>
      </c>
      <c r="AP53" s="82">
        <f t="shared" si="15"/>
        <v>0</v>
      </c>
      <c r="AQ53" s="119">
        <f t="shared" si="13"/>
        <v>1</v>
      </c>
      <c r="AR53" s="5" t="s">
        <v>219</v>
      </c>
    </row>
    <row r="54" spans="2:44" s="5" customFormat="1" ht="15.75" customHeight="1" outlineLevel="1" x14ac:dyDescent="0.15">
      <c r="B54" s="4">
        <v>16</v>
      </c>
      <c r="C54" s="134" t="s">
        <v>255</v>
      </c>
      <c r="D54" s="53" t="s">
        <v>144</v>
      </c>
      <c r="E54" s="133"/>
      <c r="F54" s="133"/>
      <c r="G54" s="133">
        <v>9</v>
      </c>
      <c r="H54" s="133">
        <v>9</v>
      </c>
      <c r="I54" s="133">
        <v>9</v>
      </c>
      <c r="J54" s="133">
        <v>9</v>
      </c>
      <c r="K54" s="133"/>
      <c r="L54" s="133"/>
      <c r="M54" s="133">
        <v>9</v>
      </c>
      <c r="N54" s="133">
        <v>9</v>
      </c>
      <c r="O54" s="133">
        <v>9</v>
      </c>
      <c r="P54" s="133">
        <v>9</v>
      </c>
      <c r="Q54" s="133">
        <v>9</v>
      </c>
      <c r="R54" s="133"/>
      <c r="S54" s="133"/>
      <c r="T54" s="133">
        <v>9</v>
      </c>
      <c r="U54" s="133">
        <v>9</v>
      </c>
      <c r="V54" s="133">
        <v>9</v>
      </c>
      <c r="W54" s="133">
        <v>9</v>
      </c>
      <c r="X54" s="133">
        <v>9</v>
      </c>
      <c r="Y54" s="133"/>
      <c r="Z54" s="133"/>
      <c r="AA54" s="133">
        <v>9</v>
      </c>
      <c r="AB54" s="133">
        <v>9</v>
      </c>
      <c r="AC54" s="133">
        <v>9</v>
      </c>
      <c r="AD54" s="133">
        <v>9</v>
      </c>
      <c r="AE54" s="133">
        <v>9</v>
      </c>
      <c r="AF54" s="133"/>
      <c r="AG54" s="133"/>
      <c r="AH54" s="133">
        <v>9</v>
      </c>
      <c r="AI54" s="133">
        <v>9</v>
      </c>
      <c r="AJ54" s="161">
        <f t="shared" si="10"/>
        <v>189</v>
      </c>
      <c r="AK54" s="82">
        <v>1</v>
      </c>
      <c r="AL54" s="82"/>
      <c r="AM54" s="82"/>
      <c r="AN54" s="82"/>
      <c r="AO54" s="82">
        <f t="shared" si="14"/>
        <v>1</v>
      </c>
      <c r="AP54" s="82">
        <f t="shared" si="15"/>
        <v>0</v>
      </c>
      <c r="AQ54" s="119">
        <f t="shared" si="13"/>
        <v>1</v>
      </c>
      <c r="AR54" s="5" t="s">
        <v>219</v>
      </c>
    </row>
    <row r="55" spans="2:44" s="2" customFormat="1" ht="17.25" customHeight="1" x14ac:dyDescent="0.2">
      <c r="B55" s="416" t="s">
        <v>289</v>
      </c>
      <c r="C55" s="416"/>
      <c r="D55" s="417"/>
      <c r="E55" s="128">
        <f>SUM(E39:E54)</f>
        <v>0</v>
      </c>
      <c r="F55" s="128">
        <f t="shared" ref="F55:AI55" si="16">SUM(F39:F54)</f>
        <v>0</v>
      </c>
      <c r="G55" s="128">
        <f t="shared" si="16"/>
        <v>108</v>
      </c>
      <c r="H55" s="128">
        <f t="shared" si="16"/>
        <v>108</v>
      </c>
      <c r="I55" s="128">
        <f t="shared" si="16"/>
        <v>108</v>
      </c>
      <c r="J55" s="128">
        <f t="shared" si="16"/>
        <v>108</v>
      </c>
      <c r="K55" s="128">
        <f t="shared" si="16"/>
        <v>0</v>
      </c>
      <c r="L55" s="128">
        <f t="shared" si="16"/>
        <v>0</v>
      </c>
      <c r="M55" s="128">
        <f t="shared" si="16"/>
        <v>112</v>
      </c>
      <c r="N55" s="128">
        <f t="shared" si="16"/>
        <v>103</v>
      </c>
      <c r="O55" s="128">
        <f t="shared" si="16"/>
        <v>103</v>
      </c>
      <c r="P55" s="128">
        <f t="shared" si="16"/>
        <v>103</v>
      </c>
      <c r="Q55" s="128">
        <f t="shared" si="16"/>
        <v>83</v>
      </c>
      <c r="R55" s="128">
        <f t="shared" si="16"/>
        <v>0</v>
      </c>
      <c r="S55" s="128">
        <f t="shared" si="16"/>
        <v>0</v>
      </c>
      <c r="T55" s="128">
        <f t="shared" si="16"/>
        <v>116</v>
      </c>
      <c r="U55" s="128">
        <f t="shared" si="16"/>
        <v>111.5</v>
      </c>
      <c r="V55" s="128">
        <f t="shared" si="16"/>
        <v>103</v>
      </c>
      <c r="W55" s="128">
        <f t="shared" si="16"/>
        <v>103</v>
      </c>
      <c r="X55" s="128">
        <f t="shared" si="16"/>
        <v>83</v>
      </c>
      <c r="Y55" s="129">
        <f t="shared" si="16"/>
        <v>0</v>
      </c>
      <c r="Z55" s="128">
        <f t="shared" si="16"/>
        <v>0</v>
      </c>
      <c r="AA55" s="128">
        <f t="shared" si="16"/>
        <v>124.5</v>
      </c>
      <c r="AB55" s="128">
        <f t="shared" si="16"/>
        <v>120</v>
      </c>
      <c r="AC55" s="128">
        <f t="shared" si="16"/>
        <v>111.5</v>
      </c>
      <c r="AD55" s="128">
        <f t="shared" si="16"/>
        <v>111.5</v>
      </c>
      <c r="AE55" s="128">
        <f t="shared" si="16"/>
        <v>89.5</v>
      </c>
      <c r="AF55" s="128">
        <f t="shared" si="16"/>
        <v>0</v>
      </c>
      <c r="AG55" s="128">
        <f t="shared" si="16"/>
        <v>0</v>
      </c>
      <c r="AH55" s="128">
        <f t="shared" si="16"/>
        <v>124.5</v>
      </c>
      <c r="AI55" s="128">
        <f t="shared" si="16"/>
        <v>120</v>
      </c>
      <c r="AJ55" s="88">
        <f t="shared" ref="AJ55:AQ55" si="17">SUM(AJ39:AJ54)</f>
        <v>2254</v>
      </c>
      <c r="AK55" s="88">
        <f t="shared" si="17"/>
        <v>13</v>
      </c>
      <c r="AL55" s="88">
        <f t="shared" si="17"/>
        <v>6</v>
      </c>
      <c r="AM55" s="88">
        <f t="shared" si="17"/>
        <v>0</v>
      </c>
      <c r="AN55" s="88">
        <f t="shared" si="17"/>
        <v>0</v>
      </c>
      <c r="AO55" s="88">
        <f t="shared" si="17"/>
        <v>13</v>
      </c>
      <c r="AP55" s="88">
        <f t="shared" si="17"/>
        <v>6</v>
      </c>
      <c r="AQ55" s="139">
        <f t="shared" si="17"/>
        <v>19</v>
      </c>
    </row>
    <row r="56" spans="2:44" customFormat="1" ht="17.25" customHeight="1" x14ac:dyDescent="0.15"/>
    <row r="57" spans="2:44" s="64" customFormat="1" ht="24.75" customHeight="1" x14ac:dyDescent="0.15">
      <c r="B57" s="418" t="s">
        <v>283</v>
      </c>
      <c r="C57" s="419"/>
      <c r="D57" s="420"/>
      <c r="E57" s="94">
        <f t="shared" ref="E57:AI57" si="18">E34+E55</f>
        <v>0</v>
      </c>
      <c r="F57" s="94">
        <f t="shared" si="18"/>
        <v>0</v>
      </c>
      <c r="G57" s="94">
        <f t="shared" si="18"/>
        <v>279</v>
      </c>
      <c r="H57" s="94">
        <f t="shared" si="18"/>
        <v>279</v>
      </c>
      <c r="I57" s="94">
        <f t="shared" si="18"/>
        <v>279</v>
      </c>
      <c r="J57" s="94">
        <f t="shared" si="18"/>
        <v>279</v>
      </c>
      <c r="K57" s="94">
        <f t="shared" si="18"/>
        <v>0</v>
      </c>
      <c r="L57" s="94">
        <f t="shared" si="18"/>
        <v>0</v>
      </c>
      <c r="M57" s="94">
        <f t="shared" si="18"/>
        <v>273.5</v>
      </c>
      <c r="N57" s="94">
        <f t="shared" si="18"/>
        <v>264.5</v>
      </c>
      <c r="O57" s="94">
        <f t="shared" si="18"/>
        <v>264.5</v>
      </c>
      <c r="P57" s="94">
        <f t="shared" si="18"/>
        <v>264.5</v>
      </c>
      <c r="Q57" s="94">
        <f t="shared" si="18"/>
        <v>206.5</v>
      </c>
      <c r="R57" s="94">
        <f t="shared" si="18"/>
        <v>0</v>
      </c>
      <c r="S57" s="94">
        <f t="shared" si="18"/>
        <v>0</v>
      </c>
      <c r="T57" s="94">
        <f t="shared" si="18"/>
        <v>320</v>
      </c>
      <c r="U57" s="94">
        <f t="shared" si="18"/>
        <v>315.5</v>
      </c>
      <c r="V57" s="94">
        <f t="shared" si="18"/>
        <v>307</v>
      </c>
      <c r="W57" s="94">
        <f t="shared" si="18"/>
        <v>307</v>
      </c>
      <c r="X57" s="94">
        <f t="shared" si="18"/>
        <v>239</v>
      </c>
      <c r="Y57" s="65">
        <f t="shared" si="18"/>
        <v>0</v>
      </c>
      <c r="Z57" s="94">
        <f t="shared" si="18"/>
        <v>0</v>
      </c>
      <c r="AA57" s="94">
        <f t="shared" si="18"/>
        <v>320</v>
      </c>
      <c r="AB57" s="94">
        <f t="shared" si="18"/>
        <v>315.5</v>
      </c>
      <c r="AC57" s="94">
        <f t="shared" si="18"/>
        <v>298.5</v>
      </c>
      <c r="AD57" s="94">
        <f t="shared" si="18"/>
        <v>307</v>
      </c>
      <c r="AE57" s="94">
        <f t="shared" si="18"/>
        <v>239</v>
      </c>
      <c r="AF57" s="94">
        <f t="shared" si="18"/>
        <v>0</v>
      </c>
      <c r="AG57" s="94">
        <f t="shared" si="18"/>
        <v>0</v>
      </c>
      <c r="AH57" s="94">
        <f t="shared" si="18"/>
        <v>311.5</v>
      </c>
      <c r="AI57" s="94">
        <f t="shared" si="18"/>
        <v>307</v>
      </c>
      <c r="AJ57" s="65">
        <f t="shared" ref="AJ57:AQ57" si="19">+AJ55+AJ34</f>
        <v>5976.5</v>
      </c>
      <c r="AK57" s="65">
        <f t="shared" si="19"/>
        <v>30</v>
      </c>
      <c r="AL57" s="65">
        <f t="shared" si="19"/>
        <v>13</v>
      </c>
      <c r="AM57" s="65">
        <f t="shared" si="19"/>
        <v>0</v>
      </c>
      <c r="AN57" s="65">
        <f t="shared" si="19"/>
        <v>0</v>
      </c>
      <c r="AO57" s="65">
        <f t="shared" si="19"/>
        <v>30</v>
      </c>
      <c r="AP57" s="65">
        <f t="shared" si="19"/>
        <v>13</v>
      </c>
      <c r="AQ57" s="65">
        <f t="shared" si="19"/>
        <v>43</v>
      </c>
    </row>
    <row r="58" spans="2:44" ht="26.25" customHeight="1" x14ac:dyDescent="0.15">
      <c r="B58" s="408"/>
      <c r="C58" s="408"/>
      <c r="D58" s="408"/>
      <c r="E58" s="408"/>
      <c r="F58" s="408"/>
      <c r="G58" s="408"/>
      <c r="H58" s="408"/>
      <c r="I58" s="408"/>
      <c r="J58" s="408"/>
      <c r="K58" s="408"/>
      <c r="L58" s="408"/>
      <c r="M58" s="408"/>
      <c r="N58" s="408"/>
      <c r="O58" s="408"/>
      <c r="P58" s="408"/>
      <c r="Q58" s="408"/>
      <c r="R58" s="408"/>
      <c r="S58" s="408"/>
      <c r="T58" s="408"/>
      <c r="U58" s="408"/>
      <c r="V58" s="408"/>
      <c r="W58" s="408"/>
      <c r="X58" s="408"/>
      <c r="Y58" s="408"/>
      <c r="Z58" s="408"/>
      <c r="AA58" s="408"/>
      <c r="AB58" s="408"/>
      <c r="AC58" s="408"/>
      <c r="AD58" s="408"/>
      <c r="AE58" s="408"/>
      <c r="AF58" s="408"/>
      <c r="AG58" s="408"/>
      <c r="AH58" s="408"/>
      <c r="AI58" s="408"/>
      <c r="AJ58" s="408"/>
      <c r="AK58" s="408"/>
      <c r="AL58" s="408"/>
      <c r="AM58" s="408"/>
      <c r="AN58" s="408"/>
      <c r="AO58" s="408"/>
      <c r="AP58" s="408"/>
      <c r="AQ58" s="408"/>
    </row>
    <row r="59" spans="2:44" s="55" customFormat="1" ht="16.5" customHeight="1" x14ac:dyDescent="0.15">
      <c r="B59" s="142" t="s">
        <v>285</v>
      </c>
      <c r="C59" s="219" t="s">
        <v>284</v>
      </c>
      <c r="D59" s="142"/>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row>
    <row r="60" spans="2:44" ht="16.5" customHeight="1" x14ac:dyDescent="0.15">
      <c r="B60" s="148"/>
      <c r="C60" s="148"/>
      <c r="D60" s="148"/>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4"/>
      <c r="AK60" s="400" t="s">
        <v>154</v>
      </c>
      <c r="AL60" s="400"/>
      <c r="AM60" s="401" t="s">
        <v>155</v>
      </c>
      <c r="AN60" s="401"/>
      <c r="AO60" s="400" t="s">
        <v>156</v>
      </c>
      <c r="AP60" s="400"/>
      <c r="AQ60" s="400"/>
    </row>
    <row r="61" spans="2:44" ht="16.5" customHeight="1" x14ac:dyDescent="0.15">
      <c r="B61" s="387" t="s">
        <v>306</v>
      </c>
      <c r="C61" s="388"/>
      <c r="D61" s="388"/>
      <c r="E61" s="112" t="s">
        <v>2</v>
      </c>
      <c r="F61" s="112" t="s">
        <v>1</v>
      </c>
      <c r="G61" s="112" t="s">
        <v>6</v>
      </c>
      <c r="H61" s="112" t="s">
        <v>6</v>
      </c>
      <c r="I61" s="112" t="s">
        <v>5</v>
      </c>
      <c r="J61" s="112" t="s">
        <v>4</v>
      </c>
      <c r="K61" s="112" t="s">
        <v>3</v>
      </c>
      <c r="L61" s="112" t="s">
        <v>2</v>
      </c>
      <c r="M61" s="112" t="s">
        <v>1</v>
      </c>
      <c r="N61" s="112" t="s">
        <v>6</v>
      </c>
      <c r="O61" s="112" t="s">
        <v>6</v>
      </c>
      <c r="P61" s="112" t="s">
        <v>5</v>
      </c>
      <c r="Q61" s="112" t="s">
        <v>4</v>
      </c>
      <c r="R61" s="112" t="s">
        <v>3</v>
      </c>
      <c r="S61" s="112" t="s">
        <v>2</v>
      </c>
      <c r="T61" s="112" t="s">
        <v>1</v>
      </c>
      <c r="U61" s="112" t="s">
        <v>6</v>
      </c>
      <c r="V61" s="112" t="s">
        <v>6</v>
      </c>
      <c r="W61" s="112" t="s">
        <v>5</v>
      </c>
      <c r="X61" s="112" t="s">
        <v>4</v>
      </c>
      <c r="Y61" s="112" t="s">
        <v>3</v>
      </c>
      <c r="Z61" s="112" t="s">
        <v>2</v>
      </c>
      <c r="AA61" s="120" t="s">
        <v>1</v>
      </c>
      <c r="AB61" s="112" t="s">
        <v>6</v>
      </c>
      <c r="AC61" s="112" t="s">
        <v>6</v>
      </c>
      <c r="AD61" s="112" t="s">
        <v>5</v>
      </c>
      <c r="AE61" s="112" t="s">
        <v>4</v>
      </c>
      <c r="AF61" s="112" t="s">
        <v>3</v>
      </c>
      <c r="AG61" s="112" t="s">
        <v>2</v>
      </c>
      <c r="AH61" s="112" t="s">
        <v>1</v>
      </c>
      <c r="AI61" s="112" t="s">
        <v>6</v>
      </c>
      <c r="AJ61" s="153"/>
      <c r="AK61" s="154" t="s">
        <v>157</v>
      </c>
      <c r="AL61" s="154" t="s">
        <v>158</v>
      </c>
      <c r="AM61" s="155" t="s">
        <v>159</v>
      </c>
      <c r="AN61" s="155" t="s">
        <v>2</v>
      </c>
      <c r="AO61" s="154" t="s">
        <v>160</v>
      </c>
      <c r="AP61" s="154" t="s">
        <v>161</v>
      </c>
      <c r="AQ61" s="145" t="s">
        <v>162</v>
      </c>
    </row>
    <row r="62" spans="2:44" s="57" customFormat="1" ht="30" customHeight="1" x14ac:dyDescent="0.15">
      <c r="B62" s="388"/>
      <c r="C62" s="388"/>
      <c r="D62" s="388"/>
      <c r="E62" s="141">
        <v>1</v>
      </c>
      <c r="F62" s="141">
        <v>2</v>
      </c>
      <c r="G62" s="127">
        <v>3</v>
      </c>
      <c r="H62" s="127">
        <v>4</v>
      </c>
      <c r="I62" s="127">
        <v>5</v>
      </c>
      <c r="J62" s="127">
        <v>6</v>
      </c>
      <c r="K62" s="127">
        <v>7</v>
      </c>
      <c r="L62" s="127">
        <v>8</v>
      </c>
      <c r="M62" s="127">
        <v>9</v>
      </c>
      <c r="N62" s="127">
        <v>10</v>
      </c>
      <c r="O62" s="127">
        <v>11</v>
      </c>
      <c r="P62" s="127">
        <v>12</v>
      </c>
      <c r="Q62" s="127">
        <v>13</v>
      </c>
      <c r="R62" s="127">
        <v>14</v>
      </c>
      <c r="S62" s="127">
        <v>15</v>
      </c>
      <c r="T62" s="127">
        <v>16</v>
      </c>
      <c r="U62" s="127">
        <v>17</v>
      </c>
      <c r="V62" s="127">
        <v>18</v>
      </c>
      <c r="W62" s="127">
        <v>19</v>
      </c>
      <c r="X62" s="127">
        <v>20</v>
      </c>
      <c r="Y62" s="127">
        <v>21</v>
      </c>
      <c r="Z62" s="127">
        <v>22</v>
      </c>
      <c r="AA62" s="127">
        <v>23</v>
      </c>
      <c r="AB62" s="127">
        <v>24</v>
      </c>
      <c r="AC62" s="127">
        <v>25</v>
      </c>
      <c r="AD62" s="127">
        <v>26</v>
      </c>
      <c r="AE62" s="127">
        <v>27</v>
      </c>
      <c r="AF62" s="127">
        <v>28</v>
      </c>
      <c r="AG62" s="127">
        <v>29</v>
      </c>
      <c r="AH62" s="127">
        <v>30</v>
      </c>
      <c r="AI62" s="127">
        <v>31</v>
      </c>
      <c r="AJ62" s="146" t="s">
        <v>126</v>
      </c>
      <c r="AK62" s="147" t="s">
        <v>49</v>
      </c>
      <c r="AL62" s="147" t="s">
        <v>50</v>
      </c>
      <c r="AM62" s="147" t="s">
        <v>49</v>
      </c>
      <c r="AN62" s="147" t="s">
        <v>50</v>
      </c>
      <c r="AO62" s="147" t="s">
        <v>49</v>
      </c>
      <c r="AP62" s="147" t="s">
        <v>50</v>
      </c>
      <c r="AQ62" s="146" t="s">
        <v>127</v>
      </c>
    </row>
    <row r="63" spans="2:44" s="5" customFormat="1" ht="15.75" customHeight="1" outlineLevel="1" thickBot="1" x14ac:dyDescent="0.2">
      <c r="B63" s="193">
        <v>1</v>
      </c>
      <c r="C63" s="184" t="s">
        <v>25</v>
      </c>
      <c r="D63" s="124" t="s">
        <v>256</v>
      </c>
      <c r="E63" s="173"/>
      <c r="F63" s="173"/>
      <c r="G63" s="172">
        <v>9</v>
      </c>
      <c r="H63" s="172">
        <v>9</v>
      </c>
      <c r="I63" s="172">
        <v>9</v>
      </c>
      <c r="J63" s="172">
        <v>9</v>
      </c>
      <c r="K63" s="172"/>
      <c r="L63" s="172"/>
      <c r="M63" s="172">
        <v>8.5</v>
      </c>
      <c r="N63" s="172">
        <v>8.5</v>
      </c>
      <c r="O63" s="172">
        <v>8.5</v>
      </c>
      <c r="P63" s="172">
        <v>8.5</v>
      </c>
      <c r="Q63" s="172">
        <v>6.5</v>
      </c>
      <c r="R63" s="172"/>
      <c r="S63" s="172"/>
      <c r="T63" s="172">
        <v>8.5</v>
      </c>
      <c r="U63" s="172">
        <v>8.5</v>
      </c>
      <c r="V63" s="172">
        <v>8.5</v>
      </c>
      <c r="W63" s="172">
        <v>8.5</v>
      </c>
      <c r="X63" s="172">
        <v>6.5</v>
      </c>
      <c r="Y63" s="172"/>
      <c r="Z63" s="172"/>
      <c r="AA63" s="172">
        <v>8.5</v>
      </c>
      <c r="AB63" s="172">
        <v>8.5</v>
      </c>
      <c r="AC63" s="172">
        <v>8.5</v>
      </c>
      <c r="AD63" s="172">
        <v>8.5</v>
      </c>
      <c r="AE63" s="172">
        <v>6.5</v>
      </c>
      <c r="AF63" s="172"/>
      <c r="AG63" s="172"/>
      <c r="AH63" s="172">
        <v>8.5</v>
      </c>
      <c r="AI63" s="172">
        <v>8.5</v>
      </c>
      <c r="AJ63" s="161">
        <f>SUM(E63:AI63)</f>
        <v>174.5</v>
      </c>
      <c r="AK63" s="82">
        <v>1</v>
      </c>
      <c r="AL63" s="82"/>
      <c r="AM63" s="82"/>
      <c r="AN63" s="82"/>
      <c r="AO63" s="82">
        <f t="shared" ref="AO63" si="20">AK63+AM63</f>
        <v>1</v>
      </c>
      <c r="AP63" s="82">
        <f t="shared" ref="AP63" si="21">AL63+AN63</f>
        <v>0</v>
      </c>
      <c r="AQ63" s="119">
        <f t="shared" ref="AQ63:AQ72" si="22">SUM(AO63:AP63)</f>
        <v>1</v>
      </c>
    </row>
    <row r="64" spans="2:44" s="5" customFormat="1" ht="15.75" customHeight="1" outlineLevel="1" thickTop="1" thickBot="1" x14ac:dyDescent="0.2">
      <c r="B64" s="194">
        <f t="shared" ref="B64" si="23">+B63+1</f>
        <v>2</v>
      </c>
      <c r="C64" s="195" t="s">
        <v>32</v>
      </c>
      <c r="D64" s="196" t="s">
        <v>38</v>
      </c>
      <c r="E64" s="177"/>
      <c r="F64" s="177"/>
      <c r="G64" s="197"/>
      <c r="H64" s="197"/>
      <c r="I64" s="197"/>
      <c r="J64" s="197"/>
      <c r="K64" s="177"/>
      <c r="L64" s="177"/>
      <c r="M64" s="197"/>
      <c r="N64" s="197"/>
      <c r="O64" s="197"/>
      <c r="P64" s="197"/>
      <c r="Q64" s="197"/>
      <c r="R64" s="177"/>
      <c r="S64" s="177"/>
      <c r="T64" s="197"/>
      <c r="U64" s="197"/>
      <c r="V64" s="197"/>
      <c r="W64" s="197"/>
      <c r="X64" s="197"/>
      <c r="Y64" s="177"/>
      <c r="Z64" s="177"/>
      <c r="AA64" s="177">
        <v>8.5</v>
      </c>
      <c r="AB64" s="177">
        <v>8.5</v>
      </c>
      <c r="AC64" s="177">
        <v>8.5</v>
      </c>
      <c r="AD64" s="177">
        <v>8.5</v>
      </c>
      <c r="AE64" s="177">
        <v>6.5</v>
      </c>
      <c r="AF64" s="177"/>
      <c r="AG64" s="177"/>
      <c r="AH64" s="177">
        <v>8.5</v>
      </c>
      <c r="AI64" s="177">
        <v>8.5</v>
      </c>
      <c r="AJ64" s="161">
        <f>SUM(E64:AI64)</f>
        <v>57.5</v>
      </c>
      <c r="AK64" s="82"/>
      <c r="AL64" s="82"/>
      <c r="AM64" s="82"/>
      <c r="AN64" s="82">
        <v>1</v>
      </c>
      <c r="AO64" s="82">
        <f t="shared" ref="AO64:AO72" si="24">AK64+AM64</f>
        <v>0</v>
      </c>
      <c r="AP64" s="82">
        <f t="shared" ref="AP64:AP72" si="25">AL64+AN64</f>
        <v>1</v>
      </c>
      <c r="AQ64" s="119">
        <f t="shared" si="22"/>
        <v>1</v>
      </c>
    </row>
    <row r="65" spans="2:43" s="5" customFormat="1" ht="15.75" customHeight="1" outlineLevel="1" thickTop="1" x14ac:dyDescent="0.15">
      <c r="B65" s="99">
        <v>3</v>
      </c>
      <c r="C65" s="180" t="s">
        <v>121</v>
      </c>
      <c r="D65" s="121" t="s">
        <v>257</v>
      </c>
      <c r="E65" s="175"/>
      <c r="F65" s="175"/>
      <c r="G65" s="175">
        <v>9</v>
      </c>
      <c r="H65" s="175">
        <v>9</v>
      </c>
      <c r="I65" s="175">
        <v>9</v>
      </c>
      <c r="J65" s="175">
        <v>9</v>
      </c>
      <c r="K65" s="175"/>
      <c r="L65" s="175"/>
      <c r="M65" s="175">
        <v>8.5</v>
      </c>
      <c r="N65" s="175">
        <v>8.5</v>
      </c>
      <c r="O65" s="175">
        <v>8.5</v>
      </c>
      <c r="P65" s="175">
        <v>8.5</v>
      </c>
      <c r="Q65" s="175">
        <v>6.5</v>
      </c>
      <c r="R65" s="175"/>
      <c r="S65" s="175"/>
      <c r="T65" s="175">
        <v>8.5</v>
      </c>
      <c r="U65" s="175">
        <v>8.5</v>
      </c>
      <c r="V65" s="175">
        <v>8.5</v>
      </c>
      <c r="W65" s="175">
        <v>8.5</v>
      </c>
      <c r="X65" s="175">
        <v>6.5</v>
      </c>
      <c r="Y65" s="175"/>
      <c r="Z65" s="175"/>
      <c r="AA65" s="175">
        <v>8.5</v>
      </c>
      <c r="AB65" s="175">
        <v>8.5</v>
      </c>
      <c r="AC65" s="175">
        <v>8.5</v>
      </c>
      <c r="AD65" s="175">
        <v>8.5</v>
      </c>
      <c r="AE65" s="175">
        <v>6.5</v>
      </c>
      <c r="AF65" s="175"/>
      <c r="AG65" s="175"/>
      <c r="AH65" s="175">
        <v>8.5</v>
      </c>
      <c r="AI65" s="175">
        <v>8.5</v>
      </c>
      <c r="AJ65" s="161">
        <f t="shared" ref="AJ65:AJ71" si="26">SUM(E65:AI65)</f>
        <v>174.5</v>
      </c>
      <c r="AK65" s="82">
        <v>1</v>
      </c>
      <c r="AL65" s="82"/>
      <c r="AM65" s="82"/>
      <c r="AN65" s="82"/>
      <c r="AO65" s="82">
        <f t="shared" si="24"/>
        <v>1</v>
      </c>
      <c r="AP65" s="82">
        <f t="shared" si="25"/>
        <v>0</v>
      </c>
      <c r="AQ65" s="119">
        <f t="shared" si="22"/>
        <v>1</v>
      </c>
    </row>
    <row r="66" spans="2:43" s="5" customFormat="1" ht="15.75" customHeight="1" outlineLevel="1" x14ac:dyDescent="0.15">
      <c r="B66" s="179">
        <v>4</v>
      </c>
      <c r="C66" s="183" t="s">
        <v>26</v>
      </c>
      <c r="D66" s="52" t="s">
        <v>148</v>
      </c>
      <c r="E66" s="133"/>
      <c r="F66" s="133"/>
      <c r="G66" s="133">
        <v>9</v>
      </c>
      <c r="H66" s="133">
        <v>9</v>
      </c>
      <c r="I66" s="133">
        <v>9</v>
      </c>
      <c r="J66" s="133">
        <v>9</v>
      </c>
      <c r="K66" s="133"/>
      <c r="L66" s="133"/>
      <c r="M66" s="133">
        <v>8.5</v>
      </c>
      <c r="N66" s="133">
        <v>8.5</v>
      </c>
      <c r="O66" s="133">
        <v>8.5</v>
      </c>
      <c r="P66" s="133">
        <v>8.5</v>
      </c>
      <c r="Q66" s="133">
        <v>6.5</v>
      </c>
      <c r="R66" s="133"/>
      <c r="S66" s="133"/>
      <c r="T66" s="133">
        <v>8.5</v>
      </c>
      <c r="U66" s="133">
        <v>8.5</v>
      </c>
      <c r="V66" s="133">
        <v>8.5</v>
      </c>
      <c r="W66" s="133">
        <v>8.5</v>
      </c>
      <c r="X66" s="133">
        <v>6.5</v>
      </c>
      <c r="Y66" s="133"/>
      <c r="Z66" s="133"/>
      <c r="AA66" s="133">
        <v>8.5</v>
      </c>
      <c r="AB66" s="133">
        <v>8.5</v>
      </c>
      <c r="AC66" s="133">
        <v>8.5</v>
      </c>
      <c r="AD66" s="133">
        <v>8.5</v>
      </c>
      <c r="AE66" s="133">
        <v>6.5</v>
      </c>
      <c r="AF66" s="133"/>
      <c r="AG66" s="133"/>
      <c r="AH66" s="133">
        <v>8.5</v>
      </c>
      <c r="AI66" s="133">
        <v>8.5</v>
      </c>
      <c r="AJ66" s="161">
        <f t="shared" si="26"/>
        <v>174.5</v>
      </c>
      <c r="AK66" s="82"/>
      <c r="AL66" s="82">
        <v>1</v>
      </c>
      <c r="AM66" s="82"/>
      <c r="AN66" s="82"/>
      <c r="AO66" s="82">
        <f t="shared" si="24"/>
        <v>0</v>
      </c>
      <c r="AP66" s="82">
        <f t="shared" si="25"/>
        <v>1</v>
      </c>
      <c r="AQ66" s="119">
        <f t="shared" si="22"/>
        <v>1</v>
      </c>
    </row>
    <row r="67" spans="2:43" s="5" customFormat="1" ht="15.75" customHeight="1" outlineLevel="1" x14ac:dyDescent="0.15">
      <c r="B67" s="179">
        <v>5</v>
      </c>
      <c r="C67" s="183" t="s">
        <v>27</v>
      </c>
      <c r="D67" s="52" t="s">
        <v>148</v>
      </c>
      <c r="E67" s="133"/>
      <c r="F67" s="133"/>
      <c r="G67" s="133">
        <v>9</v>
      </c>
      <c r="H67" s="133">
        <v>9</v>
      </c>
      <c r="I67" s="133">
        <v>9</v>
      </c>
      <c r="J67" s="133">
        <v>9</v>
      </c>
      <c r="K67" s="133"/>
      <c r="L67" s="133"/>
      <c r="M67" s="133">
        <v>8.5</v>
      </c>
      <c r="N67" s="133">
        <v>8.5</v>
      </c>
      <c r="O67" s="133">
        <v>8.5</v>
      </c>
      <c r="P67" s="133">
        <v>8.5</v>
      </c>
      <c r="Q67" s="133">
        <v>6.5</v>
      </c>
      <c r="R67" s="133"/>
      <c r="S67" s="133"/>
      <c r="T67" s="133">
        <v>8.5</v>
      </c>
      <c r="U67" s="133">
        <v>8.5</v>
      </c>
      <c r="V67" s="133">
        <v>8.5</v>
      </c>
      <c r="W67" s="133">
        <v>8.5</v>
      </c>
      <c r="X67" s="133">
        <v>6.5</v>
      </c>
      <c r="Y67" s="133"/>
      <c r="Z67" s="133"/>
      <c r="AA67" s="133">
        <v>8.5</v>
      </c>
      <c r="AB67" s="133">
        <v>8.5</v>
      </c>
      <c r="AC67" s="133">
        <v>8.5</v>
      </c>
      <c r="AD67" s="133">
        <v>8.5</v>
      </c>
      <c r="AE67" s="133">
        <v>6.5</v>
      </c>
      <c r="AF67" s="133"/>
      <c r="AG67" s="133"/>
      <c r="AH67" s="133">
        <v>8.5</v>
      </c>
      <c r="AI67" s="133">
        <v>8.5</v>
      </c>
      <c r="AJ67" s="161">
        <f t="shared" si="26"/>
        <v>174.5</v>
      </c>
      <c r="AK67" s="82">
        <v>1</v>
      </c>
      <c r="AL67" s="82"/>
      <c r="AM67" s="82"/>
      <c r="AN67" s="82"/>
      <c r="AO67" s="82">
        <f t="shared" si="24"/>
        <v>1</v>
      </c>
      <c r="AP67" s="82">
        <f t="shared" si="25"/>
        <v>0</v>
      </c>
      <c r="AQ67" s="119">
        <f t="shared" si="22"/>
        <v>1</v>
      </c>
    </row>
    <row r="68" spans="2:43" s="5" customFormat="1" ht="15.75" customHeight="1" outlineLevel="1" x14ac:dyDescent="0.15">
      <c r="B68" s="179">
        <f t="shared" ref="B68:B72" si="27">+B67+1</f>
        <v>6</v>
      </c>
      <c r="C68" s="183" t="s">
        <v>28</v>
      </c>
      <c r="D68" s="52" t="s">
        <v>37</v>
      </c>
      <c r="E68" s="133"/>
      <c r="F68" s="133"/>
      <c r="G68" s="133">
        <v>9</v>
      </c>
      <c r="H68" s="133">
        <v>9</v>
      </c>
      <c r="I68" s="133">
        <v>9</v>
      </c>
      <c r="J68" s="133">
        <v>9</v>
      </c>
      <c r="K68" s="133"/>
      <c r="L68" s="133"/>
      <c r="M68" s="133">
        <v>8.5</v>
      </c>
      <c r="N68" s="133">
        <v>8.5</v>
      </c>
      <c r="O68" s="133">
        <v>8.5</v>
      </c>
      <c r="P68" s="133">
        <v>8.5</v>
      </c>
      <c r="Q68" s="133">
        <v>6.5</v>
      </c>
      <c r="R68" s="133"/>
      <c r="S68" s="133"/>
      <c r="T68" s="133">
        <v>8.5</v>
      </c>
      <c r="U68" s="133">
        <v>8.5</v>
      </c>
      <c r="V68" s="133">
        <v>8.5</v>
      </c>
      <c r="W68" s="133">
        <v>8.5</v>
      </c>
      <c r="X68" s="133">
        <v>6.5</v>
      </c>
      <c r="Y68" s="133"/>
      <c r="Z68" s="133"/>
      <c r="AA68" s="133">
        <v>8.5</v>
      </c>
      <c r="AB68" s="133">
        <v>8.5</v>
      </c>
      <c r="AC68" s="133">
        <v>8.5</v>
      </c>
      <c r="AD68" s="133">
        <v>8.5</v>
      </c>
      <c r="AE68" s="133">
        <v>6.5</v>
      </c>
      <c r="AF68" s="133"/>
      <c r="AG68" s="133"/>
      <c r="AH68" s="133">
        <v>8.5</v>
      </c>
      <c r="AI68" s="133">
        <v>8.5</v>
      </c>
      <c r="AJ68" s="161">
        <f t="shared" si="26"/>
        <v>174.5</v>
      </c>
      <c r="AK68" s="82"/>
      <c r="AL68" s="82">
        <v>1</v>
      </c>
      <c r="AM68" s="82"/>
      <c r="AN68" s="82"/>
      <c r="AO68" s="82">
        <f t="shared" si="24"/>
        <v>0</v>
      </c>
      <c r="AP68" s="82">
        <f t="shared" si="25"/>
        <v>1</v>
      </c>
      <c r="AQ68" s="119">
        <f t="shared" si="22"/>
        <v>1</v>
      </c>
    </row>
    <row r="69" spans="2:43" s="5" customFormat="1" ht="15.75" customHeight="1" outlineLevel="1" x14ac:dyDescent="0.15">
      <c r="B69" s="179">
        <f t="shared" si="27"/>
        <v>7</v>
      </c>
      <c r="C69" s="183" t="s">
        <v>29</v>
      </c>
      <c r="D69" s="52" t="s">
        <v>36</v>
      </c>
      <c r="E69" s="133"/>
      <c r="F69" s="133"/>
      <c r="G69" s="133">
        <v>9</v>
      </c>
      <c r="H69" s="133">
        <v>9</v>
      </c>
      <c r="I69" s="133">
        <v>9</v>
      </c>
      <c r="J69" s="133">
        <v>9</v>
      </c>
      <c r="K69" s="133"/>
      <c r="L69" s="133"/>
      <c r="M69" s="133">
        <v>8.5</v>
      </c>
      <c r="N69" s="133">
        <v>8.5</v>
      </c>
      <c r="O69" s="133">
        <v>8.5</v>
      </c>
      <c r="P69" s="133">
        <v>8.5</v>
      </c>
      <c r="Q69" s="133">
        <v>6.5</v>
      </c>
      <c r="R69" s="133"/>
      <c r="S69" s="133"/>
      <c r="T69" s="133">
        <v>8.5</v>
      </c>
      <c r="U69" s="133">
        <v>8.5</v>
      </c>
      <c r="V69" s="133">
        <v>8.5</v>
      </c>
      <c r="W69" s="133">
        <v>8.5</v>
      </c>
      <c r="X69" s="133">
        <v>6.5</v>
      </c>
      <c r="Y69" s="133"/>
      <c r="Z69" s="133"/>
      <c r="AA69" s="133">
        <v>8.5</v>
      </c>
      <c r="AB69" s="133">
        <v>8.5</v>
      </c>
      <c r="AC69" s="133">
        <v>8.5</v>
      </c>
      <c r="AD69" s="133">
        <v>8.5</v>
      </c>
      <c r="AE69" s="133">
        <v>6.5</v>
      </c>
      <c r="AF69" s="133"/>
      <c r="AG69" s="133"/>
      <c r="AH69" s="133">
        <v>8.5</v>
      </c>
      <c r="AI69" s="133">
        <v>8.5</v>
      </c>
      <c r="AJ69" s="161">
        <f t="shared" si="26"/>
        <v>174.5</v>
      </c>
      <c r="AK69" s="82"/>
      <c r="AL69" s="82">
        <v>1</v>
      </c>
      <c r="AM69" s="82"/>
      <c r="AN69" s="82"/>
      <c r="AO69" s="82">
        <f t="shared" si="24"/>
        <v>0</v>
      </c>
      <c r="AP69" s="82">
        <f t="shared" si="25"/>
        <v>1</v>
      </c>
      <c r="AQ69" s="119">
        <f t="shared" si="22"/>
        <v>1</v>
      </c>
    </row>
    <row r="70" spans="2:43" s="5" customFormat="1" ht="15.75" customHeight="1" outlineLevel="1" x14ac:dyDescent="0.15">
      <c r="B70" s="179">
        <f t="shared" si="27"/>
        <v>8</v>
      </c>
      <c r="C70" s="183" t="s">
        <v>30</v>
      </c>
      <c r="D70" s="52" t="s">
        <v>134</v>
      </c>
      <c r="E70" s="133"/>
      <c r="F70" s="133"/>
      <c r="G70" s="133">
        <v>9</v>
      </c>
      <c r="H70" s="133">
        <v>9</v>
      </c>
      <c r="I70" s="133">
        <v>9</v>
      </c>
      <c r="J70" s="133">
        <v>9</v>
      </c>
      <c r="K70" s="133"/>
      <c r="L70" s="133"/>
      <c r="M70" s="133">
        <v>8.5</v>
      </c>
      <c r="N70" s="133">
        <v>8.5</v>
      </c>
      <c r="O70" s="133">
        <v>8.5</v>
      </c>
      <c r="P70" s="133">
        <v>8.5</v>
      </c>
      <c r="Q70" s="133">
        <v>6.5</v>
      </c>
      <c r="R70" s="133"/>
      <c r="S70" s="133"/>
      <c r="T70" s="133">
        <v>8.5</v>
      </c>
      <c r="U70" s="133">
        <v>8.5</v>
      </c>
      <c r="V70" s="133">
        <v>8.5</v>
      </c>
      <c r="W70" s="133">
        <v>8.5</v>
      </c>
      <c r="X70" s="133">
        <v>6.5</v>
      </c>
      <c r="Y70" s="133"/>
      <c r="Z70" s="133"/>
      <c r="AA70" s="133">
        <v>8.5</v>
      </c>
      <c r="AB70" s="133">
        <v>8.5</v>
      </c>
      <c r="AC70" s="133">
        <v>8.5</v>
      </c>
      <c r="AD70" s="133">
        <v>8.5</v>
      </c>
      <c r="AE70" s="133">
        <v>6.5</v>
      </c>
      <c r="AF70" s="133"/>
      <c r="AG70" s="133"/>
      <c r="AH70" s="133">
        <v>8.5</v>
      </c>
      <c r="AI70" s="133">
        <v>8.5</v>
      </c>
      <c r="AJ70" s="161">
        <f t="shared" si="26"/>
        <v>174.5</v>
      </c>
      <c r="AK70" s="82"/>
      <c r="AL70" s="82">
        <v>1</v>
      </c>
      <c r="AM70" s="82"/>
      <c r="AN70" s="82"/>
      <c r="AO70" s="82">
        <f t="shared" si="24"/>
        <v>0</v>
      </c>
      <c r="AP70" s="82">
        <f t="shared" si="25"/>
        <v>1</v>
      </c>
      <c r="AQ70" s="119">
        <f t="shared" si="22"/>
        <v>1</v>
      </c>
    </row>
    <row r="71" spans="2:43" s="5" customFormat="1" ht="15.75" customHeight="1" outlineLevel="1" thickBot="1" x14ac:dyDescent="0.2">
      <c r="B71" s="198">
        <f t="shared" si="27"/>
        <v>9</v>
      </c>
      <c r="C71" s="184" t="s">
        <v>31</v>
      </c>
      <c r="D71" s="126" t="s">
        <v>38</v>
      </c>
      <c r="E71" s="172"/>
      <c r="F71" s="172"/>
      <c r="G71" s="173">
        <v>9</v>
      </c>
      <c r="H71" s="173">
        <v>9</v>
      </c>
      <c r="I71" s="173">
        <v>9</v>
      </c>
      <c r="J71" s="173">
        <v>9</v>
      </c>
      <c r="K71" s="173"/>
      <c r="L71" s="173"/>
      <c r="M71" s="173">
        <v>8.5</v>
      </c>
      <c r="N71" s="173">
        <v>8.5</v>
      </c>
      <c r="O71" s="173">
        <v>8.5</v>
      </c>
      <c r="P71" s="173">
        <v>8.5</v>
      </c>
      <c r="Q71" s="173">
        <v>6.5</v>
      </c>
      <c r="R71" s="173"/>
      <c r="S71" s="173"/>
      <c r="T71" s="173">
        <v>8.5</v>
      </c>
      <c r="U71" s="173">
        <v>8.5</v>
      </c>
      <c r="V71" s="173">
        <v>8.5</v>
      </c>
      <c r="W71" s="173">
        <v>8.5</v>
      </c>
      <c r="X71" s="173">
        <v>6.5</v>
      </c>
      <c r="Y71" s="173"/>
      <c r="Z71" s="173"/>
      <c r="AA71" s="173">
        <v>8.5</v>
      </c>
      <c r="AB71" s="173">
        <v>8.5</v>
      </c>
      <c r="AC71" s="173">
        <v>8.5</v>
      </c>
      <c r="AD71" s="173">
        <v>8.5</v>
      </c>
      <c r="AE71" s="173">
        <v>6.5</v>
      </c>
      <c r="AF71" s="173"/>
      <c r="AG71" s="173"/>
      <c r="AH71" s="173">
        <v>8.5</v>
      </c>
      <c r="AI71" s="173">
        <v>8.5</v>
      </c>
      <c r="AJ71" s="161">
        <f t="shared" si="26"/>
        <v>174.5</v>
      </c>
      <c r="AK71" s="82"/>
      <c r="AL71" s="82">
        <v>1</v>
      </c>
      <c r="AM71" s="82"/>
      <c r="AN71" s="82"/>
      <c r="AO71" s="82">
        <f t="shared" si="24"/>
        <v>0</v>
      </c>
      <c r="AP71" s="82">
        <f t="shared" si="25"/>
        <v>1</v>
      </c>
      <c r="AQ71" s="119">
        <f t="shared" si="22"/>
        <v>1</v>
      </c>
    </row>
    <row r="72" spans="2:43" s="5" customFormat="1" ht="15.75" customHeight="1" outlineLevel="1" thickTop="1" x14ac:dyDescent="0.15">
      <c r="B72" s="98">
        <f t="shared" si="27"/>
        <v>10</v>
      </c>
      <c r="C72" s="182" t="s">
        <v>123</v>
      </c>
      <c r="D72" s="63" t="s">
        <v>124</v>
      </c>
      <c r="E72" s="174"/>
      <c r="F72" s="174"/>
      <c r="G72" s="175">
        <v>9</v>
      </c>
      <c r="H72" s="175">
        <v>9</v>
      </c>
      <c r="I72" s="175">
        <v>9</v>
      </c>
      <c r="J72" s="175">
        <v>9</v>
      </c>
      <c r="K72" s="175"/>
      <c r="L72" s="175"/>
      <c r="M72" s="175">
        <v>8.5</v>
      </c>
      <c r="N72" s="175">
        <v>8.5</v>
      </c>
      <c r="O72" s="175">
        <v>8.5</v>
      </c>
      <c r="P72" s="175">
        <v>8.5</v>
      </c>
      <c r="Q72" s="175">
        <v>6.5</v>
      </c>
      <c r="R72" s="175"/>
      <c r="S72" s="175"/>
      <c r="T72" s="175">
        <v>8.5</v>
      </c>
      <c r="U72" s="175">
        <v>8.5</v>
      </c>
      <c r="V72" s="175">
        <v>8.5</v>
      </c>
      <c r="W72" s="175">
        <v>8.5</v>
      </c>
      <c r="X72" s="175">
        <v>6.5</v>
      </c>
      <c r="Y72" s="175"/>
      <c r="Z72" s="175"/>
      <c r="AA72" s="175">
        <v>8.5</v>
      </c>
      <c r="AB72" s="175">
        <v>8.5</v>
      </c>
      <c r="AC72" s="175">
        <v>8.5</v>
      </c>
      <c r="AD72" s="175">
        <v>8.5</v>
      </c>
      <c r="AE72" s="175">
        <v>6.5</v>
      </c>
      <c r="AF72" s="175"/>
      <c r="AG72" s="175"/>
      <c r="AH72" s="175">
        <v>8.5</v>
      </c>
      <c r="AI72" s="175">
        <v>8.5</v>
      </c>
      <c r="AJ72" s="161">
        <f>SUM(E72:AI72)</f>
        <v>174.5</v>
      </c>
      <c r="AK72" s="82"/>
      <c r="AL72" s="82">
        <v>1</v>
      </c>
      <c r="AM72" s="82"/>
      <c r="AN72" s="82"/>
      <c r="AO72" s="82">
        <f t="shared" si="24"/>
        <v>0</v>
      </c>
      <c r="AP72" s="82">
        <f t="shared" si="25"/>
        <v>1</v>
      </c>
      <c r="AQ72" s="119">
        <f t="shared" si="22"/>
        <v>1</v>
      </c>
    </row>
    <row r="73" spans="2:43" s="2" customFormat="1" ht="17.25" customHeight="1" x14ac:dyDescent="0.2">
      <c r="B73" s="101"/>
      <c r="C73" s="389" t="s">
        <v>291</v>
      </c>
      <c r="D73" s="390"/>
      <c r="E73" s="170">
        <f>SUM(E63:E72)</f>
        <v>0</v>
      </c>
      <c r="F73" s="170">
        <f t="shared" ref="F73:AI73" si="28">SUM(F63:F72)</f>
        <v>0</v>
      </c>
      <c r="G73" s="170">
        <f t="shared" si="28"/>
        <v>81</v>
      </c>
      <c r="H73" s="170">
        <f t="shared" si="28"/>
        <v>81</v>
      </c>
      <c r="I73" s="170">
        <f t="shared" si="28"/>
        <v>81</v>
      </c>
      <c r="J73" s="170">
        <f t="shared" si="28"/>
        <v>81</v>
      </c>
      <c r="K73" s="170">
        <f t="shared" si="28"/>
        <v>0</v>
      </c>
      <c r="L73" s="170">
        <f t="shared" si="28"/>
        <v>0</v>
      </c>
      <c r="M73" s="170">
        <f t="shared" si="28"/>
        <v>76.5</v>
      </c>
      <c r="N73" s="170">
        <f t="shared" si="28"/>
        <v>76.5</v>
      </c>
      <c r="O73" s="170">
        <f t="shared" si="28"/>
        <v>76.5</v>
      </c>
      <c r="P73" s="170">
        <f t="shared" si="28"/>
        <v>76.5</v>
      </c>
      <c r="Q73" s="170">
        <f t="shared" si="28"/>
        <v>58.5</v>
      </c>
      <c r="R73" s="170">
        <f t="shared" si="28"/>
        <v>0</v>
      </c>
      <c r="S73" s="170">
        <f t="shared" si="28"/>
        <v>0</v>
      </c>
      <c r="T73" s="170">
        <f t="shared" si="28"/>
        <v>76.5</v>
      </c>
      <c r="U73" s="170">
        <f t="shared" si="28"/>
        <v>76.5</v>
      </c>
      <c r="V73" s="170">
        <f t="shared" si="28"/>
        <v>76.5</v>
      </c>
      <c r="W73" s="170">
        <f t="shared" si="28"/>
        <v>76.5</v>
      </c>
      <c r="X73" s="170">
        <f t="shared" si="28"/>
        <v>58.5</v>
      </c>
      <c r="Y73" s="170">
        <f t="shared" si="28"/>
        <v>0</v>
      </c>
      <c r="Z73" s="170">
        <f t="shared" si="28"/>
        <v>0</v>
      </c>
      <c r="AA73" s="170">
        <f t="shared" si="28"/>
        <v>85</v>
      </c>
      <c r="AB73" s="170">
        <f t="shared" si="28"/>
        <v>85</v>
      </c>
      <c r="AC73" s="170">
        <f t="shared" si="28"/>
        <v>85</v>
      </c>
      <c r="AD73" s="170">
        <f t="shared" si="28"/>
        <v>85</v>
      </c>
      <c r="AE73" s="170">
        <f t="shared" si="28"/>
        <v>65</v>
      </c>
      <c r="AF73" s="170">
        <f t="shared" si="28"/>
        <v>0</v>
      </c>
      <c r="AG73" s="170">
        <f t="shared" si="28"/>
        <v>0</v>
      </c>
      <c r="AH73" s="170">
        <f t="shared" si="28"/>
        <v>85</v>
      </c>
      <c r="AI73" s="170">
        <f t="shared" si="28"/>
        <v>85</v>
      </c>
      <c r="AJ73" s="89">
        <f t="shared" ref="AJ73:AP73" si="29">SUM(AJ63:AJ72)</f>
        <v>1628</v>
      </c>
      <c r="AK73" s="89">
        <f>SUM(AK63:AK72)</f>
        <v>3</v>
      </c>
      <c r="AL73" s="89">
        <f>SUM(AL63:AL72)</f>
        <v>6</v>
      </c>
      <c r="AM73" s="89">
        <f>SUM(AM63:AM72)</f>
        <v>0</v>
      </c>
      <c r="AN73" s="89">
        <f>SUM(AN63:AN72)</f>
        <v>1</v>
      </c>
      <c r="AO73" s="89">
        <f t="shared" si="29"/>
        <v>3</v>
      </c>
      <c r="AP73" s="89">
        <f t="shared" si="29"/>
        <v>7</v>
      </c>
      <c r="AQ73" s="140">
        <f>SUM(AQ63:AQ72)</f>
        <v>10</v>
      </c>
    </row>
    <row r="74" spans="2:43" ht="6" customHeight="1" x14ac:dyDescent="0.15">
      <c r="AK74" s="90"/>
      <c r="AL74" s="90"/>
      <c r="AM74" s="90"/>
      <c r="AN74" s="90"/>
      <c r="AO74" s="90"/>
      <c r="AP74" s="90"/>
    </row>
    <row r="75" spans="2:43" ht="16.5" customHeight="1" x14ac:dyDescent="0.15">
      <c r="B75" s="148"/>
      <c r="C75" s="148"/>
      <c r="D75" s="148"/>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4"/>
      <c r="AK75" s="400" t="s">
        <v>154</v>
      </c>
      <c r="AL75" s="400"/>
      <c r="AM75" s="401" t="s">
        <v>155</v>
      </c>
      <c r="AN75" s="401"/>
      <c r="AO75" s="400" t="s">
        <v>156</v>
      </c>
      <c r="AP75" s="400"/>
      <c r="AQ75" s="400"/>
    </row>
    <row r="76" spans="2:43" ht="16.5" customHeight="1" x14ac:dyDescent="0.15">
      <c r="B76" s="391" t="s">
        <v>307</v>
      </c>
      <c r="C76" s="392"/>
      <c r="D76" s="393"/>
      <c r="E76" s="112" t="s">
        <v>2</v>
      </c>
      <c r="F76" s="112" t="s">
        <v>1</v>
      </c>
      <c r="G76" s="112" t="s">
        <v>6</v>
      </c>
      <c r="H76" s="112" t="s">
        <v>6</v>
      </c>
      <c r="I76" s="112" t="s">
        <v>5</v>
      </c>
      <c r="J76" s="112" t="s">
        <v>4</v>
      </c>
      <c r="K76" s="112" t="s">
        <v>3</v>
      </c>
      <c r="L76" s="112" t="s">
        <v>2</v>
      </c>
      <c r="M76" s="112" t="s">
        <v>1</v>
      </c>
      <c r="N76" s="112" t="s">
        <v>6</v>
      </c>
      <c r="O76" s="112" t="s">
        <v>6</v>
      </c>
      <c r="P76" s="112" t="s">
        <v>5</v>
      </c>
      <c r="Q76" s="112" t="s">
        <v>4</v>
      </c>
      <c r="R76" s="112" t="s">
        <v>3</v>
      </c>
      <c r="S76" s="112" t="s">
        <v>2</v>
      </c>
      <c r="T76" s="112" t="s">
        <v>1</v>
      </c>
      <c r="U76" s="112" t="s">
        <v>6</v>
      </c>
      <c r="V76" s="112" t="s">
        <v>6</v>
      </c>
      <c r="W76" s="112" t="s">
        <v>5</v>
      </c>
      <c r="X76" s="112" t="s">
        <v>4</v>
      </c>
      <c r="Y76" s="112" t="s">
        <v>3</v>
      </c>
      <c r="Z76" s="112" t="s">
        <v>2</v>
      </c>
      <c r="AA76" s="120" t="s">
        <v>1</v>
      </c>
      <c r="AB76" s="112" t="s">
        <v>6</v>
      </c>
      <c r="AC76" s="112" t="s">
        <v>6</v>
      </c>
      <c r="AD76" s="112" t="s">
        <v>5</v>
      </c>
      <c r="AE76" s="112" t="s">
        <v>4</v>
      </c>
      <c r="AF76" s="112" t="s">
        <v>3</v>
      </c>
      <c r="AG76" s="112" t="s">
        <v>2</v>
      </c>
      <c r="AH76" s="112" t="s">
        <v>1</v>
      </c>
      <c r="AI76" s="112" t="s">
        <v>6</v>
      </c>
      <c r="AJ76" s="153"/>
      <c r="AK76" s="154" t="s">
        <v>157</v>
      </c>
      <c r="AL76" s="154" t="s">
        <v>158</v>
      </c>
      <c r="AM76" s="155" t="s">
        <v>159</v>
      </c>
      <c r="AN76" s="155" t="s">
        <v>2</v>
      </c>
      <c r="AO76" s="154" t="s">
        <v>160</v>
      </c>
      <c r="AP76" s="154" t="s">
        <v>161</v>
      </c>
      <c r="AQ76" s="145" t="s">
        <v>162</v>
      </c>
    </row>
    <row r="77" spans="2:43" s="57" customFormat="1" ht="30" customHeight="1" x14ac:dyDescent="0.15">
      <c r="B77" s="392"/>
      <c r="C77" s="392"/>
      <c r="D77" s="393"/>
      <c r="E77" s="141">
        <v>1</v>
      </c>
      <c r="F77" s="141">
        <v>2</v>
      </c>
      <c r="G77" s="127">
        <v>3</v>
      </c>
      <c r="H77" s="127">
        <v>4</v>
      </c>
      <c r="I77" s="127">
        <v>5</v>
      </c>
      <c r="J77" s="127">
        <v>6</v>
      </c>
      <c r="K77" s="127">
        <v>7</v>
      </c>
      <c r="L77" s="127">
        <v>8</v>
      </c>
      <c r="M77" s="127">
        <v>9</v>
      </c>
      <c r="N77" s="127">
        <v>10</v>
      </c>
      <c r="O77" s="127">
        <v>11</v>
      </c>
      <c r="P77" s="127">
        <v>12</v>
      </c>
      <c r="Q77" s="127">
        <v>13</v>
      </c>
      <c r="R77" s="127">
        <v>14</v>
      </c>
      <c r="S77" s="127">
        <v>15</v>
      </c>
      <c r="T77" s="127">
        <v>16</v>
      </c>
      <c r="U77" s="127">
        <v>17</v>
      </c>
      <c r="V77" s="127">
        <v>18</v>
      </c>
      <c r="W77" s="127">
        <v>19</v>
      </c>
      <c r="X77" s="127">
        <v>20</v>
      </c>
      <c r="Y77" s="127">
        <v>21</v>
      </c>
      <c r="Z77" s="127">
        <v>22</v>
      </c>
      <c r="AA77" s="127">
        <v>23</v>
      </c>
      <c r="AB77" s="127">
        <v>24</v>
      </c>
      <c r="AC77" s="127">
        <v>25</v>
      </c>
      <c r="AD77" s="127">
        <v>26</v>
      </c>
      <c r="AE77" s="127">
        <v>27</v>
      </c>
      <c r="AF77" s="127">
        <v>28</v>
      </c>
      <c r="AG77" s="127">
        <v>29</v>
      </c>
      <c r="AH77" s="127">
        <v>30</v>
      </c>
      <c r="AI77" s="127">
        <v>31</v>
      </c>
      <c r="AJ77" s="146" t="s">
        <v>126</v>
      </c>
      <c r="AK77" s="147" t="s">
        <v>49</v>
      </c>
      <c r="AL77" s="147" t="s">
        <v>50</v>
      </c>
      <c r="AM77" s="147" t="s">
        <v>49</v>
      </c>
      <c r="AN77" s="147" t="s">
        <v>50</v>
      </c>
      <c r="AO77" s="147" t="s">
        <v>49</v>
      </c>
      <c r="AP77" s="147" t="s">
        <v>50</v>
      </c>
      <c r="AQ77" s="146" t="s">
        <v>127</v>
      </c>
    </row>
    <row r="78" spans="2:43" s="5" customFormat="1" ht="17.25" customHeight="1" x14ac:dyDescent="0.15">
      <c r="B78" s="4">
        <v>1</v>
      </c>
      <c r="C78" s="134" t="s">
        <v>258</v>
      </c>
      <c r="D78" s="53" t="s">
        <v>259</v>
      </c>
      <c r="E78" s="133"/>
      <c r="F78" s="133"/>
      <c r="G78" s="133">
        <v>9</v>
      </c>
      <c r="H78" s="133">
        <v>9</v>
      </c>
      <c r="I78" s="133">
        <v>9</v>
      </c>
      <c r="J78" s="133">
        <v>9</v>
      </c>
      <c r="K78" s="133"/>
      <c r="L78" s="133"/>
      <c r="M78" s="133">
        <v>8.5</v>
      </c>
      <c r="N78" s="133">
        <v>8.5</v>
      </c>
      <c r="O78" s="133">
        <v>8.5</v>
      </c>
      <c r="P78" s="133">
        <v>8.5</v>
      </c>
      <c r="Q78" s="133">
        <v>6.5</v>
      </c>
      <c r="R78" s="133"/>
      <c r="S78" s="133"/>
      <c r="T78" s="133">
        <v>8.5</v>
      </c>
      <c r="U78" s="133">
        <v>8.5</v>
      </c>
      <c r="V78" s="133">
        <v>8.5</v>
      </c>
      <c r="W78" s="133">
        <v>8.5</v>
      </c>
      <c r="X78" s="133">
        <v>6.5</v>
      </c>
      <c r="Y78" s="133"/>
      <c r="Z78" s="133"/>
      <c r="AA78" s="133">
        <v>8.5</v>
      </c>
      <c r="AB78" s="133">
        <v>8.5</v>
      </c>
      <c r="AC78" s="133">
        <v>8.5</v>
      </c>
      <c r="AD78" s="133">
        <v>8.5</v>
      </c>
      <c r="AE78" s="133">
        <v>6.5</v>
      </c>
      <c r="AF78" s="133"/>
      <c r="AG78" s="133"/>
      <c r="AH78" s="133">
        <v>8.5</v>
      </c>
      <c r="AI78" s="133">
        <v>8.5</v>
      </c>
      <c r="AJ78" s="156">
        <f>SUM(E78:AI78)</f>
        <v>174.5</v>
      </c>
      <c r="AK78" s="82"/>
      <c r="AL78" s="82"/>
      <c r="AM78" s="82"/>
      <c r="AN78" s="82">
        <v>1</v>
      </c>
      <c r="AO78" s="82">
        <f t="shared" ref="AO78" si="30">AK78+AM78</f>
        <v>0</v>
      </c>
      <c r="AP78" s="82">
        <f t="shared" ref="AP78" si="31">AL78+AN78</f>
        <v>1</v>
      </c>
      <c r="AQ78" s="119">
        <f>SUM(AO78:AP78)</f>
        <v>1</v>
      </c>
    </row>
    <row r="79" spans="2:43" s="5" customFormat="1" ht="17.25" customHeight="1" x14ac:dyDescent="0.15">
      <c r="B79" s="4">
        <v>2</v>
      </c>
      <c r="C79" s="134" t="s">
        <v>260</v>
      </c>
      <c r="D79" s="53" t="s">
        <v>261</v>
      </c>
      <c r="E79" s="133"/>
      <c r="F79" s="133"/>
      <c r="G79" s="133"/>
      <c r="H79" s="133"/>
      <c r="I79" s="133"/>
      <c r="J79" s="133"/>
      <c r="K79" s="133"/>
      <c r="L79" s="133"/>
      <c r="M79" s="133"/>
      <c r="N79" s="133"/>
      <c r="O79" s="133"/>
      <c r="P79" s="133"/>
      <c r="Q79" s="133"/>
      <c r="R79" s="133"/>
      <c r="S79" s="133"/>
      <c r="T79" s="175">
        <v>8.5</v>
      </c>
      <c r="U79" s="175">
        <v>8.5</v>
      </c>
      <c r="V79" s="175">
        <v>8.5</v>
      </c>
      <c r="W79" s="175">
        <v>8.5</v>
      </c>
      <c r="X79" s="175">
        <v>6.5</v>
      </c>
      <c r="Y79" s="175"/>
      <c r="Z79" s="175"/>
      <c r="AA79" s="175">
        <v>8.5</v>
      </c>
      <c r="AB79" s="175">
        <v>8.5</v>
      </c>
      <c r="AC79" s="175">
        <v>8.5</v>
      </c>
      <c r="AD79" s="175">
        <v>8.5</v>
      </c>
      <c r="AE79" s="175">
        <v>6.5</v>
      </c>
      <c r="AF79" s="175"/>
      <c r="AG79" s="175"/>
      <c r="AH79" s="175">
        <v>8.5</v>
      </c>
      <c r="AI79" s="175">
        <v>8.5</v>
      </c>
      <c r="AJ79" s="156">
        <f>SUM(E79:AI79)</f>
        <v>98</v>
      </c>
      <c r="AK79" s="82"/>
      <c r="AL79" s="82"/>
      <c r="AM79" s="82"/>
      <c r="AN79" s="82">
        <v>1</v>
      </c>
      <c r="AO79" s="82">
        <f t="shared" ref="AO79" si="32">AK79+AM79</f>
        <v>0</v>
      </c>
      <c r="AP79" s="82">
        <f t="shared" ref="AP79" si="33">AL79+AN79</f>
        <v>1</v>
      </c>
      <c r="AQ79" s="119">
        <f t="shared" ref="AQ79:AQ83" si="34">SUM(AO79:AP79)</f>
        <v>1</v>
      </c>
    </row>
    <row r="80" spans="2:43" s="5" customFormat="1" ht="17.25" customHeight="1" x14ac:dyDescent="0.15">
      <c r="B80" s="59">
        <v>2</v>
      </c>
      <c r="C80" s="6" t="s">
        <v>125</v>
      </c>
      <c r="D80" s="165"/>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56">
        <f t="shared" ref="AJ80" si="35">SUM(E80:AI80)</f>
        <v>0</v>
      </c>
      <c r="AK80" s="82"/>
      <c r="AL80" s="82"/>
      <c r="AM80" s="82"/>
      <c r="AN80" s="82"/>
      <c r="AO80" s="82">
        <f t="shared" ref="AO80" si="36">AK80+AM80</f>
        <v>0</v>
      </c>
      <c r="AP80" s="82">
        <f t="shared" ref="AP80" si="37">AL80+AN80</f>
        <v>0</v>
      </c>
      <c r="AQ80" s="119">
        <f t="shared" si="34"/>
        <v>0</v>
      </c>
    </row>
    <row r="81" spans="2:43" s="5" customFormat="1" ht="17.25" customHeight="1" x14ac:dyDescent="0.15">
      <c r="B81" s="59">
        <v>4</v>
      </c>
      <c r="C81" s="164" t="s">
        <v>153</v>
      </c>
      <c r="D81" s="165"/>
      <c r="E81" s="162">
        <v>10</v>
      </c>
      <c r="F81" s="162">
        <v>10</v>
      </c>
      <c r="G81" s="162">
        <v>10</v>
      </c>
      <c r="H81" s="162"/>
      <c r="I81" s="162"/>
      <c r="J81" s="162"/>
      <c r="K81" s="162"/>
      <c r="L81" s="162"/>
      <c r="M81" s="162"/>
      <c r="N81" s="162">
        <v>10</v>
      </c>
      <c r="O81" s="162">
        <v>10</v>
      </c>
      <c r="P81" s="162">
        <v>10</v>
      </c>
      <c r="Q81" s="162">
        <v>10</v>
      </c>
      <c r="R81" s="162">
        <v>10</v>
      </c>
      <c r="S81" s="162">
        <v>10</v>
      </c>
      <c r="T81" s="162">
        <v>10</v>
      </c>
      <c r="U81" s="162">
        <v>10</v>
      </c>
      <c r="V81" s="162"/>
      <c r="W81" s="162"/>
      <c r="X81" s="162"/>
      <c r="Y81" s="162"/>
      <c r="Z81" s="162"/>
      <c r="AA81" s="162"/>
      <c r="AB81" s="162">
        <v>10</v>
      </c>
      <c r="AC81" s="162">
        <v>10</v>
      </c>
      <c r="AD81" s="162">
        <v>10</v>
      </c>
      <c r="AE81" s="162">
        <v>10</v>
      </c>
      <c r="AF81" s="162">
        <v>10</v>
      </c>
      <c r="AG81" s="162">
        <v>10</v>
      </c>
      <c r="AH81" s="162">
        <v>10</v>
      </c>
      <c r="AI81" s="162">
        <v>10</v>
      </c>
      <c r="AJ81" s="156">
        <f>SUM(E81:AI81)</f>
        <v>190</v>
      </c>
      <c r="AK81" s="82"/>
      <c r="AL81" s="82"/>
      <c r="AM81" s="82">
        <v>1</v>
      </c>
      <c r="AN81" s="82"/>
      <c r="AO81" s="82">
        <f t="shared" ref="AO81:AO83" si="38">AK81+AM81</f>
        <v>1</v>
      </c>
      <c r="AP81" s="82">
        <f t="shared" ref="AP81:AP83" si="39">AL81+AN81</f>
        <v>0</v>
      </c>
      <c r="AQ81" s="119">
        <f t="shared" si="34"/>
        <v>1</v>
      </c>
    </row>
    <row r="82" spans="2:43" s="5" customFormat="1" ht="17.25" customHeight="1" x14ac:dyDescent="0.15">
      <c r="B82" s="59">
        <v>5</v>
      </c>
      <c r="C82" s="164" t="s">
        <v>150</v>
      </c>
      <c r="D82" s="165"/>
      <c r="E82" s="162"/>
      <c r="F82" s="162"/>
      <c r="G82" s="162">
        <v>18</v>
      </c>
      <c r="H82" s="162">
        <v>18</v>
      </c>
      <c r="I82" s="162">
        <v>18</v>
      </c>
      <c r="J82" s="162"/>
      <c r="K82" s="162"/>
      <c r="L82" s="162"/>
      <c r="M82" s="162">
        <v>18</v>
      </c>
      <c r="N82" s="162">
        <v>18</v>
      </c>
      <c r="O82" s="162">
        <v>18</v>
      </c>
      <c r="P82" s="162">
        <v>18</v>
      </c>
      <c r="Q82" s="162">
        <v>18</v>
      </c>
      <c r="R82" s="162"/>
      <c r="S82" s="162"/>
      <c r="T82" s="162">
        <v>18</v>
      </c>
      <c r="U82" s="162">
        <v>18</v>
      </c>
      <c r="V82" s="162">
        <v>18</v>
      </c>
      <c r="W82" s="162">
        <v>18</v>
      </c>
      <c r="X82" s="162">
        <v>18</v>
      </c>
      <c r="Y82" s="162"/>
      <c r="Z82" s="162"/>
      <c r="AA82" s="162">
        <v>18</v>
      </c>
      <c r="AB82" s="162">
        <v>18</v>
      </c>
      <c r="AC82" s="162">
        <v>18</v>
      </c>
      <c r="AD82" s="162">
        <v>18</v>
      </c>
      <c r="AE82" s="162">
        <v>18</v>
      </c>
      <c r="AF82" s="162"/>
      <c r="AG82" s="162"/>
      <c r="AH82" s="162">
        <v>18</v>
      </c>
      <c r="AI82" s="162">
        <v>18</v>
      </c>
      <c r="AJ82" s="156">
        <f>SUM(E82:AI82)</f>
        <v>360</v>
      </c>
      <c r="AK82" s="82"/>
      <c r="AL82" s="82"/>
      <c r="AM82" s="82"/>
      <c r="AN82" s="82">
        <v>2</v>
      </c>
      <c r="AO82" s="82">
        <f t="shared" si="38"/>
        <v>0</v>
      </c>
      <c r="AP82" s="82">
        <f t="shared" si="39"/>
        <v>2</v>
      </c>
      <c r="AQ82" s="119">
        <f>SUM(AO82:AP82)</f>
        <v>2</v>
      </c>
    </row>
    <row r="83" spans="2:43" s="5" customFormat="1" ht="17.25" customHeight="1" x14ac:dyDescent="0.15">
      <c r="B83" s="59">
        <v>6</v>
      </c>
      <c r="C83" s="164" t="s">
        <v>147</v>
      </c>
      <c r="D83" s="165"/>
      <c r="E83" s="162"/>
      <c r="F83" s="162"/>
      <c r="G83" s="162">
        <v>23</v>
      </c>
      <c r="H83" s="162">
        <v>23</v>
      </c>
      <c r="I83" s="162">
        <v>23</v>
      </c>
      <c r="J83" s="162">
        <v>23</v>
      </c>
      <c r="K83" s="162"/>
      <c r="L83" s="162"/>
      <c r="M83" s="162">
        <v>23</v>
      </c>
      <c r="N83" s="162">
        <v>23</v>
      </c>
      <c r="O83" s="162">
        <v>23</v>
      </c>
      <c r="P83" s="162">
        <v>23</v>
      </c>
      <c r="Q83" s="162">
        <v>23</v>
      </c>
      <c r="R83" s="162"/>
      <c r="S83" s="162"/>
      <c r="T83" s="162">
        <v>23</v>
      </c>
      <c r="U83" s="162">
        <v>23</v>
      </c>
      <c r="V83" s="162">
        <v>23</v>
      </c>
      <c r="W83" s="162">
        <v>23</v>
      </c>
      <c r="X83" s="162">
        <v>23</v>
      </c>
      <c r="Y83" s="162"/>
      <c r="Z83" s="162"/>
      <c r="AA83" s="162">
        <v>23</v>
      </c>
      <c r="AB83" s="162">
        <v>23</v>
      </c>
      <c r="AC83" s="162">
        <v>23</v>
      </c>
      <c r="AD83" s="162">
        <v>23</v>
      </c>
      <c r="AE83" s="162">
        <v>23</v>
      </c>
      <c r="AF83" s="162"/>
      <c r="AG83" s="162"/>
      <c r="AH83" s="162">
        <v>23</v>
      </c>
      <c r="AI83" s="162">
        <v>23</v>
      </c>
      <c r="AJ83" s="156">
        <f>SUM(E83:AI83)</f>
        <v>483</v>
      </c>
      <c r="AK83" s="82"/>
      <c r="AL83" s="82"/>
      <c r="AM83" s="82"/>
      <c r="AN83" s="82">
        <v>4</v>
      </c>
      <c r="AO83" s="82">
        <f t="shared" si="38"/>
        <v>0</v>
      </c>
      <c r="AP83" s="82">
        <f t="shared" si="39"/>
        <v>4</v>
      </c>
      <c r="AQ83" s="119">
        <f t="shared" si="34"/>
        <v>4</v>
      </c>
    </row>
    <row r="84" spans="2:43" s="2" customFormat="1" ht="17.25" customHeight="1" x14ac:dyDescent="0.2">
      <c r="B84" s="101"/>
      <c r="C84" s="389" t="s">
        <v>293</v>
      </c>
      <c r="D84" s="390"/>
      <c r="E84" s="169">
        <f>SUM(E78:E83)</f>
        <v>10</v>
      </c>
      <c r="F84" s="169">
        <f t="shared" ref="F84:AH84" si="40">SUM(F78:F83)</f>
        <v>10</v>
      </c>
      <c r="G84" s="169">
        <f t="shared" si="40"/>
        <v>60</v>
      </c>
      <c r="H84" s="169">
        <f t="shared" si="40"/>
        <v>50</v>
      </c>
      <c r="I84" s="169">
        <f t="shared" si="40"/>
        <v>50</v>
      </c>
      <c r="J84" s="169">
        <f t="shared" si="40"/>
        <v>32</v>
      </c>
      <c r="K84" s="169">
        <f t="shared" si="40"/>
        <v>0</v>
      </c>
      <c r="L84" s="169">
        <f t="shared" si="40"/>
        <v>0</v>
      </c>
      <c r="M84" s="169">
        <f t="shared" si="40"/>
        <v>49.5</v>
      </c>
      <c r="N84" s="169">
        <f t="shared" si="40"/>
        <v>59.5</v>
      </c>
      <c r="O84" s="169">
        <f t="shared" si="40"/>
        <v>59.5</v>
      </c>
      <c r="P84" s="169">
        <f t="shared" si="40"/>
        <v>59.5</v>
      </c>
      <c r="Q84" s="169">
        <f t="shared" si="40"/>
        <v>57.5</v>
      </c>
      <c r="R84" s="169">
        <f t="shared" si="40"/>
        <v>10</v>
      </c>
      <c r="S84" s="169">
        <f t="shared" si="40"/>
        <v>10</v>
      </c>
      <c r="T84" s="169">
        <f t="shared" si="40"/>
        <v>68</v>
      </c>
      <c r="U84" s="169">
        <f t="shared" si="40"/>
        <v>68</v>
      </c>
      <c r="V84" s="169">
        <f t="shared" si="40"/>
        <v>58</v>
      </c>
      <c r="W84" s="169">
        <f t="shared" si="40"/>
        <v>58</v>
      </c>
      <c r="X84" s="169">
        <f t="shared" si="40"/>
        <v>54</v>
      </c>
      <c r="Y84" s="169">
        <f t="shared" si="40"/>
        <v>0</v>
      </c>
      <c r="Z84" s="169">
        <f t="shared" si="40"/>
        <v>0</v>
      </c>
      <c r="AA84" s="169">
        <f t="shared" si="40"/>
        <v>58</v>
      </c>
      <c r="AB84" s="169">
        <f t="shared" si="40"/>
        <v>68</v>
      </c>
      <c r="AC84" s="169">
        <f t="shared" si="40"/>
        <v>68</v>
      </c>
      <c r="AD84" s="169">
        <f t="shared" si="40"/>
        <v>68</v>
      </c>
      <c r="AE84" s="169">
        <f t="shared" si="40"/>
        <v>64</v>
      </c>
      <c r="AF84" s="169">
        <f t="shared" si="40"/>
        <v>10</v>
      </c>
      <c r="AG84" s="169">
        <f t="shared" si="40"/>
        <v>10</v>
      </c>
      <c r="AH84" s="169">
        <f t="shared" si="40"/>
        <v>68</v>
      </c>
      <c r="AI84" s="169">
        <f>SUM(AI78:AI83)</f>
        <v>68</v>
      </c>
      <c r="AJ84" s="91">
        <f>SUM(AJ78:AJ83)</f>
        <v>1305.5</v>
      </c>
      <c r="AK84" s="91">
        <f t="shared" ref="AK84:AP84" si="41">SUM(AK78:AK83)</f>
        <v>0</v>
      </c>
      <c r="AL84" s="91">
        <f t="shared" si="41"/>
        <v>0</v>
      </c>
      <c r="AM84" s="91">
        <f t="shared" si="41"/>
        <v>1</v>
      </c>
      <c r="AN84" s="91">
        <f t="shared" si="41"/>
        <v>8</v>
      </c>
      <c r="AO84" s="91">
        <f t="shared" si="41"/>
        <v>1</v>
      </c>
      <c r="AP84" s="91">
        <f t="shared" si="41"/>
        <v>8</v>
      </c>
      <c r="AQ84" s="140">
        <f>SUM(AQ78:AQ83)</f>
        <v>9</v>
      </c>
    </row>
    <row r="85" spans="2:43" customFormat="1" ht="17.25" customHeight="1" x14ac:dyDescent="0.15"/>
    <row r="86" spans="2:43" s="64" customFormat="1" ht="24.75" customHeight="1" x14ac:dyDescent="0.15">
      <c r="B86" s="394" t="s">
        <v>294</v>
      </c>
      <c r="C86" s="395"/>
      <c r="D86" s="396"/>
      <c r="E86" s="97">
        <f t="shared" ref="E86:AI86" si="42">E73+E84</f>
        <v>10</v>
      </c>
      <c r="F86" s="97">
        <f t="shared" si="42"/>
        <v>10</v>
      </c>
      <c r="G86" s="97">
        <f t="shared" si="42"/>
        <v>141</v>
      </c>
      <c r="H86" s="97">
        <f t="shared" si="42"/>
        <v>131</v>
      </c>
      <c r="I86" s="97">
        <f t="shared" si="42"/>
        <v>131</v>
      </c>
      <c r="J86" s="97">
        <f t="shared" si="42"/>
        <v>113</v>
      </c>
      <c r="K86" s="97">
        <f t="shared" si="42"/>
        <v>0</v>
      </c>
      <c r="L86" s="97">
        <f t="shared" si="42"/>
        <v>0</v>
      </c>
      <c r="M86" s="97">
        <f t="shared" si="42"/>
        <v>126</v>
      </c>
      <c r="N86" s="97">
        <f t="shared" si="42"/>
        <v>136</v>
      </c>
      <c r="O86" s="97">
        <f t="shared" si="42"/>
        <v>136</v>
      </c>
      <c r="P86" s="97">
        <f t="shared" si="42"/>
        <v>136</v>
      </c>
      <c r="Q86" s="97">
        <f t="shared" si="42"/>
        <v>116</v>
      </c>
      <c r="R86" s="97">
        <f t="shared" si="42"/>
        <v>10</v>
      </c>
      <c r="S86" s="97">
        <f t="shared" si="42"/>
        <v>10</v>
      </c>
      <c r="T86" s="97">
        <f t="shared" si="42"/>
        <v>144.5</v>
      </c>
      <c r="U86" s="97">
        <f t="shared" si="42"/>
        <v>144.5</v>
      </c>
      <c r="V86" s="97">
        <f t="shared" si="42"/>
        <v>134.5</v>
      </c>
      <c r="W86" s="97">
        <f t="shared" si="42"/>
        <v>134.5</v>
      </c>
      <c r="X86" s="97">
        <f t="shared" si="42"/>
        <v>112.5</v>
      </c>
      <c r="Y86" s="97">
        <f t="shared" si="42"/>
        <v>0</v>
      </c>
      <c r="Z86" s="97">
        <f t="shared" si="42"/>
        <v>0</v>
      </c>
      <c r="AA86" s="97">
        <f t="shared" si="42"/>
        <v>143</v>
      </c>
      <c r="AB86" s="97">
        <f t="shared" si="42"/>
        <v>153</v>
      </c>
      <c r="AC86" s="97">
        <f t="shared" si="42"/>
        <v>153</v>
      </c>
      <c r="AD86" s="97">
        <f t="shared" si="42"/>
        <v>153</v>
      </c>
      <c r="AE86" s="97">
        <f t="shared" si="42"/>
        <v>129</v>
      </c>
      <c r="AF86" s="97">
        <f t="shared" si="42"/>
        <v>10</v>
      </c>
      <c r="AG86" s="97">
        <f t="shared" si="42"/>
        <v>10</v>
      </c>
      <c r="AH86" s="97">
        <f t="shared" si="42"/>
        <v>153</v>
      </c>
      <c r="AI86" s="97">
        <f t="shared" si="42"/>
        <v>153</v>
      </c>
      <c r="AJ86" s="97">
        <f t="shared" ref="AJ86:AQ86" si="43">+AJ73+AJ84</f>
        <v>2933.5</v>
      </c>
      <c r="AK86" s="97">
        <f t="shared" si="43"/>
        <v>3</v>
      </c>
      <c r="AL86" s="97">
        <f t="shared" si="43"/>
        <v>6</v>
      </c>
      <c r="AM86" s="97">
        <f t="shared" si="43"/>
        <v>1</v>
      </c>
      <c r="AN86" s="97">
        <f t="shared" si="43"/>
        <v>9</v>
      </c>
      <c r="AO86" s="97">
        <f t="shared" si="43"/>
        <v>4</v>
      </c>
      <c r="AP86" s="97">
        <f t="shared" si="43"/>
        <v>15</v>
      </c>
      <c r="AQ86" s="97">
        <f t="shared" si="43"/>
        <v>19</v>
      </c>
    </row>
    <row r="87" spans="2:43" s="5" customFormat="1" ht="23.25" customHeight="1" x14ac:dyDescent="0.15">
      <c r="B87" s="397"/>
      <c r="C87" s="397"/>
      <c r="D87" s="397"/>
      <c r="E87" s="397"/>
      <c r="F87" s="397"/>
      <c r="G87" s="397"/>
      <c r="H87" s="397"/>
      <c r="I87" s="397"/>
      <c r="J87" s="397"/>
      <c r="K87" s="397"/>
      <c r="L87" s="397"/>
      <c r="M87" s="397"/>
      <c r="N87" s="397"/>
      <c r="O87" s="397"/>
      <c r="P87" s="397"/>
      <c r="Q87" s="397"/>
      <c r="R87" s="397"/>
      <c r="S87" s="397"/>
      <c r="T87" s="397"/>
      <c r="U87" s="397"/>
      <c r="V87" s="397"/>
      <c r="W87" s="397"/>
      <c r="X87" s="397"/>
      <c r="Y87" s="397"/>
      <c r="Z87" s="397"/>
      <c r="AA87" s="397"/>
      <c r="AB87" s="397"/>
      <c r="AC87" s="397"/>
      <c r="AD87" s="397"/>
      <c r="AE87" s="397"/>
      <c r="AF87" s="397"/>
      <c r="AG87" s="397"/>
      <c r="AH87" s="397"/>
      <c r="AI87" s="397"/>
      <c r="AJ87" s="397"/>
      <c r="AK87" s="397"/>
      <c r="AL87" s="397"/>
      <c r="AM87" s="397"/>
      <c r="AN87" s="397"/>
      <c r="AO87" s="397"/>
      <c r="AP87" s="397"/>
      <c r="AQ87" s="397"/>
    </row>
    <row r="88" spans="2:43" s="55" customFormat="1" ht="16.5" customHeight="1" x14ac:dyDescent="0.15">
      <c r="B88" s="142" t="s">
        <v>295</v>
      </c>
      <c r="C88" s="219" t="s">
        <v>296</v>
      </c>
      <c r="D88" s="142"/>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c r="AI88" s="150"/>
      <c r="AJ88" s="150"/>
      <c r="AK88" s="150"/>
      <c r="AL88" s="150"/>
      <c r="AM88" s="150"/>
      <c r="AN88" s="150"/>
      <c r="AO88" s="150"/>
    </row>
    <row r="89" spans="2:43" ht="16.5" customHeight="1" x14ac:dyDescent="0.15">
      <c r="B89" s="148"/>
      <c r="C89" s="148"/>
      <c r="D89" s="148"/>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49"/>
      <c r="AI89" s="149"/>
      <c r="AJ89" s="144"/>
      <c r="AK89" s="400" t="s">
        <v>154</v>
      </c>
      <c r="AL89" s="400"/>
      <c r="AM89" s="401" t="s">
        <v>155</v>
      </c>
      <c r="AN89" s="401"/>
      <c r="AO89" s="400" t="s">
        <v>156</v>
      </c>
      <c r="AP89" s="400"/>
      <c r="AQ89" s="400"/>
    </row>
    <row r="90" spans="2:43" ht="16.5" customHeight="1" x14ac:dyDescent="0.15">
      <c r="B90" s="402" t="s">
        <v>308</v>
      </c>
      <c r="C90" s="403"/>
      <c r="D90" s="404"/>
      <c r="E90" s="112" t="s">
        <v>2</v>
      </c>
      <c r="F90" s="112" t="s">
        <v>1</v>
      </c>
      <c r="G90" s="112" t="s">
        <v>6</v>
      </c>
      <c r="H90" s="112" t="s">
        <v>6</v>
      </c>
      <c r="I90" s="112" t="s">
        <v>5</v>
      </c>
      <c r="J90" s="112" t="s">
        <v>4</v>
      </c>
      <c r="K90" s="112" t="s">
        <v>3</v>
      </c>
      <c r="L90" s="112" t="s">
        <v>2</v>
      </c>
      <c r="M90" s="112" t="s">
        <v>1</v>
      </c>
      <c r="N90" s="112" t="s">
        <v>6</v>
      </c>
      <c r="O90" s="112" t="s">
        <v>6</v>
      </c>
      <c r="P90" s="112" t="s">
        <v>5</v>
      </c>
      <c r="Q90" s="112" t="s">
        <v>4</v>
      </c>
      <c r="R90" s="112" t="s">
        <v>3</v>
      </c>
      <c r="S90" s="112" t="s">
        <v>2</v>
      </c>
      <c r="T90" s="112" t="s">
        <v>1</v>
      </c>
      <c r="U90" s="112" t="s">
        <v>6</v>
      </c>
      <c r="V90" s="112" t="s">
        <v>6</v>
      </c>
      <c r="W90" s="112" t="s">
        <v>5</v>
      </c>
      <c r="X90" s="112" t="s">
        <v>4</v>
      </c>
      <c r="Y90" s="112" t="s">
        <v>3</v>
      </c>
      <c r="Z90" s="112" t="s">
        <v>2</v>
      </c>
      <c r="AA90" s="120" t="s">
        <v>1</v>
      </c>
      <c r="AB90" s="112" t="s">
        <v>6</v>
      </c>
      <c r="AC90" s="112" t="s">
        <v>6</v>
      </c>
      <c r="AD90" s="112" t="s">
        <v>5</v>
      </c>
      <c r="AE90" s="112" t="s">
        <v>4</v>
      </c>
      <c r="AF90" s="112" t="s">
        <v>3</v>
      </c>
      <c r="AG90" s="112" t="s">
        <v>2</v>
      </c>
      <c r="AH90" s="112" t="s">
        <v>1</v>
      </c>
      <c r="AI90" s="112" t="s">
        <v>6</v>
      </c>
      <c r="AJ90" s="153"/>
      <c r="AK90" s="154" t="s">
        <v>157</v>
      </c>
      <c r="AL90" s="154" t="s">
        <v>158</v>
      </c>
      <c r="AM90" s="155" t="s">
        <v>159</v>
      </c>
      <c r="AN90" s="155" t="s">
        <v>2</v>
      </c>
      <c r="AO90" s="154" t="s">
        <v>160</v>
      </c>
      <c r="AP90" s="154" t="s">
        <v>161</v>
      </c>
      <c r="AQ90" s="145" t="s">
        <v>162</v>
      </c>
    </row>
    <row r="91" spans="2:43" s="57" customFormat="1" ht="30" customHeight="1" x14ac:dyDescent="0.15">
      <c r="B91" s="405"/>
      <c r="C91" s="406"/>
      <c r="D91" s="407"/>
      <c r="E91" s="141">
        <v>1</v>
      </c>
      <c r="F91" s="141">
        <v>2</v>
      </c>
      <c r="G91" s="127">
        <v>3</v>
      </c>
      <c r="H91" s="127">
        <v>4</v>
      </c>
      <c r="I91" s="127">
        <v>5</v>
      </c>
      <c r="J91" s="127">
        <v>6</v>
      </c>
      <c r="K91" s="127">
        <v>7</v>
      </c>
      <c r="L91" s="127">
        <v>8</v>
      </c>
      <c r="M91" s="127">
        <v>9</v>
      </c>
      <c r="N91" s="127">
        <v>10</v>
      </c>
      <c r="O91" s="127">
        <v>11</v>
      </c>
      <c r="P91" s="127">
        <v>12</v>
      </c>
      <c r="Q91" s="127">
        <v>13</v>
      </c>
      <c r="R91" s="127">
        <v>14</v>
      </c>
      <c r="S91" s="127">
        <v>15</v>
      </c>
      <c r="T91" s="127">
        <v>16</v>
      </c>
      <c r="U91" s="127">
        <v>17</v>
      </c>
      <c r="V91" s="127">
        <v>18</v>
      </c>
      <c r="W91" s="127">
        <v>19</v>
      </c>
      <c r="X91" s="127">
        <v>20</v>
      </c>
      <c r="Y91" s="127">
        <v>21</v>
      </c>
      <c r="Z91" s="127">
        <v>22</v>
      </c>
      <c r="AA91" s="127">
        <v>23</v>
      </c>
      <c r="AB91" s="127">
        <v>24</v>
      </c>
      <c r="AC91" s="127">
        <v>25</v>
      </c>
      <c r="AD91" s="127">
        <v>26</v>
      </c>
      <c r="AE91" s="127">
        <v>27</v>
      </c>
      <c r="AF91" s="127">
        <v>28</v>
      </c>
      <c r="AG91" s="127">
        <v>29</v>
      </c>
      <c r="AH91" s="127">
        <v>30</v>
      </c>
      <c r="AI91" s="127">
        <v>31</v>
      </c>
      <c r="AJ91" s="146" t="s">
        <v>126</v>
      </c>
      <c r="AK91" s="147" t="s">
        <v>49</v>
      </c>
      <c r="AL91" s="147" t="s">
        <v>50</v>
      </c>
      <c r="AM91" s="147" t="s">
        <v>49</v>
      </c>
      <c r="AN91" s="147" t="s">
        <v>50</v>
      </c>
      <c r="AO91" s="147" t="s">
        <v>49</v>
      </c>
      <c r="AP91" s="147" t="s">
        <v>50</v>
      </c>
      <c r="AQ91" s="146" t="s">
        <v>127</v>
      </c>
    </row>
    <row r="92" spans="2:43" s="5" customFormat="1" ht="15.75" customHeight="1" outlineLevel="1" thickBot="1" x14ac:dyDescent="0.2">
      <c r="B92" s="99">
        <v>1</v>
      </c>
      <c r="C92" s="100" t="s">
        <v>39</v>
      </c>
      <c r="D92" s="62" t="s">
        <v>44</v>
      </c>
      <c r="E92" s="132">
        <v>9</v>
      </c>
      <c r="F92" s="132">
        <v>9</v>
      </c>
      <c r="G92" s="132"/>
      <c r="H92" s="132"/>
      <c r="I92" s="132"/>
      <c r="J92" s="132"/>
      <c r="K92" s="132"/>
      <c r="L92" s="132"/>
      <c r="M92" s="132"/>
      <c r="N92" s="132">
        <v>9</v>
      </c>
      <c r="O92" s="132">
        <v>9</v>
      </c>
      <c r="P92" s="132">
        <v>9</v>
      </c>
      <c r="Q92" s="132">
        <v>9</v>
      </c>
      <c r="R92" s="132">
        <v>9</v>
      </c>
      <c r="S92" s="132">
        <v>9</v>
      </c>
      <c r="T92" s="132">
        <v>9</v>
      </c>
      <c r="U92" s="132"/>
      <c r="V92" s="132"/>
      <c r="W92" s="132"/>
      <c r="X92" s="132"/>
      <c r="Y92" s="132"/>
      <c r="Z92" s="132"/>
      <c r="AA92" s="132"/>
      <c r="AB92" s="132">
        <v>9</v>
      </c>
      <c r="AC92" s="132">
        <v>9</v>
      </c>
      <c r="AD92" s="132">
        <v>9</v>
      </c>
      <c r="AE92" s="132">
        <v>9</v>
      </c>
      <c r="AF92" s="132">
        <v>9</v>
      </c>
      <c r="AG92" s="132">
        <v>9</v>
      </c>
      <c r="AH92" s="132">
        <v>9</v>
      </c>
      <c r="AI92" s="132"/>
      <c r="AJ92" s="156">
        <f>SUM(E92:AI92)</f>
        <v>144</v>
      </c>
      <c r="AK92" s="82">
        <v>1</v>
      </c>
      <c r="AL92" s="82"/>
      <c r="AM92" s="82"/>
      <c r="AN92" s="82"/>
      <c r="AO92" s="82">
        <f t="shared" ref="AO92:AO96" si="44">AK92+AM92</f>
        <v>1</v>
      </c>
      <c r="AP92" s="82">
        <f t="shared" ref="AP92:AP96" si="45">AL92+AN92</f>
        <v>0</v>
      </c>
      <c r="AQ92" s="119">
        <f>SUM(AO92:AP92)</f>
        <v>1</v>
      </c>
    </row>
    <row r="93" spans="2:43" s="5" customFormat="1" ht="15.75" customHeight="1" outlineLevel="1" thickTop="1" thickBot="1" x14ac:dyDescent="0.2">
      <c r="B93" s="98">
        <f>+B92+1</f>
        <v>2</v>
      </c>
      <c r="C93" s="46" t="s">
        <v>40</v>
      </c>
      <c r="D93" s="56" t="s">
        <v>44</v>
      </c>
      <c r="E93" s="132"/>
      <c r="F93" s="132"/>
      <c r="G93" s="132">
        <v>9</v>
      </c>
      <c r="H93" s="132">
        <v>9</v>
      </c>
      <c r="I93" s="132">
        <v>9</v>
      </c>
      <c r="J93" s="132">
        <v>9</v>
      </c>
      <c r="K93" s="132">
        <v>9</v>
      </c>
      <c r="L93" s="132">
        <v>9</v>
      </c>
      <c r="M93" s="132">
        <v>9</v>
      </c>
      <c r="N93" s="132"/>
      <c r="O93" s="132"/>
      <c r="P93" s="132"/>
      <c r="Q93" s="132"/>
      <c r="R93" s="132"/>
      <c r="S93" s="132"/>
      <c r="T93" s="132"/>
      <c r="U93" s="132">
        <v>9</v>
      </c>
      <c r="V93" s="132">
        <v>9</v>
      </c>
      <c r="W93" s="132">
        <v>9</v>
      </c>
      <c r="X93" s="132">
        <v>9</v>
      </c>
      <c r="Y93" s="132">
        <v>9</v>
      </c>
      <c r="Z93" s="132">
        <v>9</v>
      </c>
      <c r="AA93" s="132">
        <v>9</v>
      </c>
      <c r="AB93" s="132"/>
      <c r="AC93" s="132"/>
      <c r="AD93" s="132"/>
      <c r="AE93" s="132"/>
      <c r="AF93" s="132"/>
      <c r="AG93" s="132"/>
      <c r="AH93" s="132"/>
      <c r="AI93" s="132">
        <v>9</v>
      </c>
      <c r="AJ93" s="156">
        <f t="shared" ref="AJ93:AJ96" si="46">SUM(E93:AI93)</f>
        <v>135</v>
      </c>
      <c r="AK93" s="82">
        <v>1</v>
      </c>
      <c r="AL93" s="82"/>
      <c r="AM93" s="82"/>
      <c r="AN93" s="82"/>
      <c r="AO93" s="82">
        <f t="shared" si="44"/>
        <v>1</v>
      </c>
      <c r="AP93" s="82">
        <f t="shared" si="45"/>
        <v>0</v>
      </c>
      <c r="AQ93" s="119">
        <f t="shared" ref="AQ93:AQ96" si="47">SUM(AO93:AP93)</f>
        <v>1</v>
      </c>
    </row>
    <row r="94" spans="2:43" s="5" customFormat="1" ht="15.75" customHeight="1" outlineLevel="1" thickTop="1" thickBot="1" x14ac:dyDescent="0.2">
      <c r="B94" s="98">
        <f>+B93+1</f>
        <v>3</v>
      </c>
      <c r="C94" s="46" t="s">
        <v>41</v>
      </c>
      <c r="D94" s="56" t="s">
        <v>45</v>
      </c>
      <c r="E94" s="132">
        <v>9</v>
      </c>
      <c r="F94" s="132">
        <v>9</v>
      </c>
      <c r="G94" s="199"/>
      <c r="H94" s="199"/>
      <c r="I94" s="199"/>
      <c r="J94" s="199"/>
      <c r="K94" s="200"/>
      <c r="L94" s="200"/>
      <c r="M94" s="200"/>
      <c r="N94" s="132">
        <v>9</v>
      </c>
      <c r="O94" s="132">
        <v>9</v>
      </c>
      <c r="P94" s="132">
        <v>9</v>
      </c>
      <c r="Q94" s="132">
        <v>9</v>
      </c>
      <c r="R94" s="132">
        <v>9</v>
      </c>
      <c r="S94" s="132">
        <v>9</v>
      </c>
      <c r="T94" s="132">
        <v>9</v>
      </c>
      <c r="U94" s="199"/>
      <c r="V94" s="199"/>
      <c r="W94" s="199"/>
      <c r="X94" s="199"/>
      <c r="Y94" s="200"/>
      <c r="Z94" s="200"/>
      <c r="AA94" s="200"/>
      <c r="AB94" s="132">
        <v>9</v>
      </c>
      <c r="AC94" s="132">
        <v>9</v>
      </c>
      <c r="AD94" s="132">
        <v>9</v>
      </c>
      <c r="AE94" s="132">
        <v>9</v>
      </c>
      <c r="AF94" s="132">
        <v>9</v>
      </c>
      <c r="AG94" s="132">
        <v>9</v>
      </c>
      <c r="AH94" s="132">
        <v>9</v>
      </c>
      <c r="AI94" s="132"/>
      <c r="AJ94" s="156">
        <f t="shared" si="46"/>
        <v>144</v>
      </c>
      <c r="AK94" s="82">
        <v>1</v>
      </c>
      <c r="AL94" s="82"/>
      <c r="AM94" s="82"/>
      <c r="AN94" s="82"/>
      <c r="AO94" s="82">
        <f t="shared" si="44"/>
        <v>1</v>
      </c>
      <c r="AP94" s="82">
        <f t="shared" si="45"/>
        <v>0</v>
      </c>
      <c r="AQ94" s="119">
        <f t="shared" si="47"/>
        <v>1</v>
      </c>
    </row>
    <row r="95" spans="2:43" s="5" customFormat="1" ht="15.75" customHeight="1" outlineLevel="1" thickTop="1" thickBot="1" x14ac:dyDescent="0.2">
      <c r="B95" s="98">
        <f>+B94+1</f>
        <v>4</v>
      </c>
      <c r="C95" s="46" t="s">
        <v>42</v>
      </c>
      <c r="D95" s="56" t="s">
        <v>44</v>
      </c>
      <c r="E95" s="132"/>
      <c r="F95" s="132"/>
      <c r="G95" s="132">
        <v>9</v>
      </c>
      <c r="H95" s="132">
        <v>9</v>
      </c>
      <c r="I95" s="132">
        <v>9</v>
      </c>
      <c r="J95" s="132">
        <v>9</v>
      </c>
      <c r="K95" s="132">
        <v>9</v>
      </c>
      <c r="L95" s="132">
        <v>9</v>
      </c>
      <c r="M95" s="132">
        <v>9</v>
      </c>
      <c r="N95" s="132"/>
      <c r="O95" s="132"/>
      <c r="P95" s="132"/>
      <c r="Q95" s="132"/>
      <c r="R95" s="132"/>
      <c r="S95" s="132"/>
      <c r="T95" s="132"/>
      <c r="U95" s="132">
        <v>9</v>
      </c>
      <c r="V95" s="132">
        <v>9</v>
      </c>
      <c r="W95" s="132">
        <v>9</v>
      </c>
      <c r="X95" s="132">
        <v>9</v>
      </c>
      <c r="Y95" s="132">
        <v>9</v>
      </c>
      <c r="Z95" s="132">
        <v>9</v>
      </c>
      <c r="AA95" s="132">
        <v>9</v>
      </c>
      <c r="AB95" s="132"/>
      <c r="AC95" s="132"/>
      <c r="AD95" s="132"/>
      <c r="AE95" s="132"/>
      <c r="AF95" s="132"/>
      <c r="AG95" s="132"/>
      <c r="AH95" s="132"/>
      <c r="AI95" s="132">
        <v>9</v>
      </c>
      <c r="AJ95" s="156">
        <f t="shared" si="46"/>
        <v>135</v>
      </c>
      <c r="AK95" s="82">
        <v>1</v>
      </c>
      <c r="AL95" s="82"/>
      <c r="AM95" s="82"/>
      <c r="AN95" s="82"/>
      <c r="AO95" s="82">
        <f t="shared" si="44"/>
        <v>1</v>
      </c>
      <c r="AP95" s="82">
        <f t="shared" si="45"/>
        <v>0</v>
      </c>
      <c r="AQ95" s="119">
        <f t="shared" si="47"/>
        <v>1</v>
      </c>
    </row>
    <row r="96" spans="2:43" s="5" customFormat="1" ht="15.75" customHeight="1" outlineLevel="1" thickTop="1" x14ac:dyDescent="0.15">
      <c r="B96" s="98">
        <f>+B95+1</f>
        <v>5</v>
      </c>
      <c r="C96" s="46" t="s">
        <v>43</v>
      </c>
      <c r="D96" s="56" t="s">
        <v>44</v>
      </c>
      <c r="E96" s="132"/>
      <c r="F96" s="132"/>
      <c r="G96" s="132"/>
      <c r="H96" s="132"/>
      <c r="I96" s="132"/>
      <c r="J96" s="132"/>
      <c r="K96" s="132"/>
      <c r="L96" s="132"/>
      <c r="M96" s="132"/>
      <c r="N96" s="132">
        <v>9</v>
      </c>
      <c r="O96" s="132">
        <v>9</v>
      </c>
      <c r="P96" s="132">
        <v>9</v>
      </c>
      <c r="Q96" s="132">
        <v>9</v>
      </c>
      <c r="R96" s="132">
        <v>9</v>
      </c>
      <c r="S96" s="132">
        <v>9</v>
      </c>
      <c r="T96" s="132">
        <v>9</v>
      </c>
      <c r="U96" s="132"/>
      <c r="V96" s="132"/>
      <c r="W96" s="132"/>
      <c r="X96" s="132"/>
      <c r="Y96" s="132"/>
      <c r="Z96" s="132"/>
      <c r="AA96" s="132"/>
      <c r="AB96" s="132">
        <v>9</v>
      </c>
      <c r="AC96" s="132">
        <v>9</v>
      </c>
      <c r="AD96" s="132">
        <v>9</v>
      </c>
      <c r="AE96" s="132">
        <v>9</v>
      </c>
      <c r="AF96" s="132">
        <v>9</v>
      </c>
      <c r="AG96" s="132">
        <v>9</v>
      </c>
      <c r="AH96" s="132">
        <v>9</v>
      </c>
      <c r="AI96" s="132"/>
      <c r="AJ96" s="156">
        <f t="shared" si="46"/>
        <v>126</v>
      </c>
      <c r="AK96" s="82">
        <v>1</v>
      </c>
      <c r="AL96" s="82"/>
      <c r="AM96" s="82"/>
      <c r="AN96" s="82"/>
      <c r="AO96" s="82">
        <f t="shared" si="44"/>
        <v>1</v>
      </c>
      <c r="AP96" s="82">
        <f t="shared" si="45"/>
        <v>0</v>
      </c>
      <c r="AQ96" s="119">
        <f t="shared" si="47"/>
        <v>1</v>
      </c>
    </row>
    <row r="97" spans="2:46" s="2" customFormat="1" ht="17.25" customHeight="1" x14ac:dyDescent="0.2">
      <c r="B97" s="102"/>
      <c r="C97" s="398" t="s">
        <v>297</v>
      </c>
      <c r="D97" s="399"/>
      <c r="E97" s="168">
        <f>SUM(E92:E96)</f>
        <v>18</v>
      </c>
      <c r="F97" s="168">
        <f t="shared" ref="F97:AI97" si="48">SUM(F92:F96)</f>
        <v>18</v>
      </c>
      <c r="G97" s="168">
        <f t="shared" si="48"/>
        <v>18</v>
      </c>
      <c r="H97" s="168">
        <f t="shared" si="48"/>
        <v>18</v>
      </c>
      <c r="I97" s="168">
        <f t="shared" si="48"/>
        <v>18</v>
      </c>
      <c r="J97" s="168">
        <f t="shared" si="48"/>
        <v>18</v>
      </c>
      <c r="K97" s="168">
        <f t="shared" si="48"/>
        <v>18</v>
      </c>
      <c r="L97" s="168">
        <f t="shared" si="48"/>
        <v>18</v>
      </c>
      <c r="M97" s="168">
        <f t="shared" si="48"/>
        <v>18</v>
      </c>
      <c r="N97" s="168">
        <f t="shared" si="48"/>
        <v>27</v>
      </c>
      <c r="O97" s="168">
        <f t="shared" si="48"/>
        <v>27</v>
      </c>
      <c r="P97" s="168">
        <f t="shared" si="48"/>
        <v>27</v>
      </c>
      <c r="Q97" s="168">
        <f t="shared" si="48"/>
        <v>27</v>
      </c>
      <c r="R97" s="168">
        <f t="shared" si="48"/>
        <v>27</v>
      </c>
      <c r="S97" s="168">
        <f t="shared" si="48"/>
        <v>27</v>
      </c>
      <c r="T97" s="168">
        <f t="shared" si="48"/>
        <v>27</v>
      </c>
      <c r="U97" s="168">
        <f t="shared" si="48"/>
        <v>18</v>
      </c>
      <c r="V97" s="168">
        <f t="shared" si="48"/>
        <v>18</v>
      </c>
      <c r="W97" s="168">
        <f t="shared" si="48"/>
        <v>18</v>
      </c>
      <c r="X97" s="168">
        <f t="shared" si="48"/>
        <v>18</v>
      </c>
      <c r="Y97" s="168">
        <f t="shared" si="48"/>
        <v>18</v>
      </c>
      <c r="Z97" s="168">
        <f t="shared" si="48"/>
        <v>18</v>
      </c>
      <c r="AA97" s="168">
        <f t="shared" si="48"/>
        <v>18</v>
      </c>
      <c r="AB97" s="168">
        <f t="shared" si="48"/>
        <v>27</v>
      </c>
      <c r="AC97" s="168">
        <f t="shared" si="48"/>
        <v>27</v>
      </c>
      <c r="AD97" s="168">
        <f t="shared" si="48"/>
        <v>27</v>
      </c>
      <c r="AE97" s="168">
        <f t="shared" si="48"/>
        <v>27</v>
      </c>
      <c r="AF97" s="168">
        <f t="shared" si="48"/>
        <v>27</v>
      </c>
      <c r="AG97" s="168">
        <f t="shared" si="48"/>
        <v>27</v>
      </c>
      <c r="AH97" s="168">
        <f t="shared" si="48"/>
        <v>27</v>
      </c>
      <c r="AI97" s="168">
        <f t="shared" si="48"/>
        <v>18</v>
      </c>
      <c r="AJ97" s="103">
        <f t="shared" ref="AJ97:AQ97" si="49">SUM(AJ92:AJ96)</f>
        <v>684</v>
      </c>
      <c r="AK97" s="103">
        <f t="shared" si="49"/>
        <v>5</v>
      </c>
      <c r="AL97" s="103">
        <f t="shared" si="49"/>
        <v>0</v>
      </c>
      <c r="AM97" s="103">
        <f t="shared" si="49"/>
        <v>0</v>
      </c>
      <c r="AN97" s="103">
        <f t="shared" si="49"/>
        <v>0</v>
      </c>
      <c r="AO97" s="103">
        <f t="shared" si="49"/>
        <v>5</v>
      </c>
      <c r="AP97" s="103">
        <f t="shared" si="49"/>
        <v>0</v>
      </c>
      <c r="AQ97" s="135">
        <f t="shared" si="49"/>
        <v>5</v>
      </c>
    </row>
    <row r="98" spans="2:46" s="5" customFormat="1" ht="12" customHeight="1" x14ac:dyDescent="0.15">
      <c r="B98" s="58"/>
      <c r="C98" s="47"/>
      <c r="D98" s="48"/>
      <c r="E98" s="49"/>
      <c r="F98" s="49"/>
      <c r="G98" s="49"/>
      <c r="H98" s="47"/>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90"/>
      <c r="AL98" s="90"/>
      <c r="AM98" s="90"/>
      <c r="AN98" s="90"/>
      <c r="AO98" s="90"/>
      <c r="AP98" s="90"/>
      <c r="AQ98" s="31"/>
    </row>
    <row r="99" spans="2:46" ht="16.5" customHeight="1" x14ac:dyDescent="0.15">
      <c r="B99" s="148"/>
      <c r="C99" s="148"/>
      <c r="D99" s="148"/>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c r="AH99" s="149"/>
      <c r="AI99" s="149"/>
      <c r="AJ99" s="144"/>
      <c r="AK99" s="400" t="s">
        <v>154</v>
      </c>
      <c r="AL99" s="400"/>
      <c r="AM99" s="401" t="s">
        <v>155</v>
      </c>
      <c r="AN99" s="401"/>
      <c r="AO99" s="400" t="s">
        <v>156</v>
      </c>
      <c r="AP99" s="400"/>
      <c r="AQ99" s="400"/>
    </row>
    <row r="100" spans="2:46" ht="16.5" customHeight="1" x14ac:dyDescent="0.15">
      <c r="B100" s="402" t="s">
        <v>309</v>
      </c>
      <c r="C100" s="403"/>
      <c r="D100" s="404"/>
      <c r="E100" s="112" t="s">
        <v>2</v>
      </c>
      <c r="F100" s="112" t="s">
        <v>1</v>
      </c>
      <c r="G100" s="112" t="s">
        <v>6</v>
      </c>
      <c r="H100" s="112" t="s">
        <v>6</v>
      </c>
      <c r="I100" s="112" t="s">
        <v>5</v>
      </c>
      <c r="J100" s="112" t="s">
        <v>4</v>
      </c>
      <c r="K100" s="112" t="s">
        <v>3</v>
      </c>
      <c r="L100" s="112" t="s">
        <v>2</v>
      </c>
      <c r="M100" s="112" t="s">
        <v>1</v>
      </c>
      <c r="N100" s="112" t="s">
        <v>6</v>
      </c>
      <c r="O100" s="112" t="s">
        <v>6</v>
      </c>
      <c r="P100" s="112" t="s">
        <v>5</v>
      </c>
      <c r="Q100" s="112" t="s">
        <v>4</v>
      </c>
      <c r="R100" s="112" t="s">
        <v>3</v>
      </c>
      <c r="S100" s="112" t="s">
        <v>2</v>
      </c>
      <c r="T100" s="112" t="s">
        <v>1</v>
      </c>
      <c r="U100" s="112" t="s">
        <v>6</v>
      </c>
      <c r="V100" s="112" t="s">
        <v>6</v>
      </c>
      <c r="W100" s="112" t="s">
        <v>5</v>
      </c>
      <c r="X100" s="112" t="s">
        <v>4</v>
      </c>
      <c r="Y100" s="112" t="s">
        <v>3</v>
      </c>
      <c r="Z100" s="112" t="s">
        <v>2</v>
      </c>
      <c r="AA100" s="120" t="s">
        <v>1</v>
      </c>
      <c r="AB100" s="112" t="s">
        <v>6</v>
      </c>
      <c r="AC100" s="112" t="s">
        <v>6</v>
      </c>
      <c r="AD100" s="112" t="s">
        <v>5</v>
      </c>
      <c r="AE100" s="112" t="s">
        <v>4</v>
      </c>
      <c r="AF100" s="112" t="s">
        <v>3</v>
      </c>
      <c r="AG100" s="112" t="s">
        <v>2</v>
      </c>
      <c r="AH100" s="112" t="s">
        <v>1</v>
      </c>
      <c r="AI100" s="112" t="s">
        <v>6</v>
      </c>
      <c r="AJ100" s="153"/>
      <c r="AK100" s="154" t="s">
        <v>157</v>
      </c>
      <c r="AL100" s="154" t="s">
        <v>158</v>
      </c>
      <c r="AM100" s="155" t="s">
        <v>159</v>
      </c>
      <c r="AN100" s="155" t="s">
        <v>2</v>
      </c>
      <c r="AO100" s="154" t="s">
        <v>160</v>
      </c>
      <c r="AP100" s="154" t="s">
        <v>161</v>
      </c>
      <c r="AQ100" s="145" t="s">
        <v>162</v>
      </c>
    </row>
    <row r="101" spans="2:46" s="57" customFormat="1" ht="30" customHeight="1" x14ac:dyDescent="0.15">
      <c r="B101" s="405"/>
      <c r="C101" s="406"/>
      <c r="D101" s="407"/>
      <c r="E101" s="141">
        <v>1</v>
      </c>
      <c r="F101" s="141">
        <v>2</v>
      </c>
      <c r="G101" s="127">
        <v>3</v>
      </c>
      <c r="H101" s="127">
        <v>4</v>
      </c>
      <c r="I101" s="127">
        <v>5</v>
      </c>
      <c r="J101" s="127">
        <v>6</v>
      </c>
      <c r="K101" s="127">
        <v>7</v>
      </c>
      <c r="L101" s="127">
        <v>8</v>
      </c>
      <c r="M101" s="127">
        <v>9</v>
      </c>
      <c r="N101" s="127">
        <v>10</v>
      </c>
      <c r="O101" s="127">
        <v>11</v>
      </c>
      <c r="P101" s="127">
        <v>12</v>
      </c>
      <c r="Q101" s="127">
        <v>13</v>
      </c>
      <c r="R101" s="127">
        <v>14</v>
      </c>
      <c r="S101" s="127">
        <v>15</v>
      </c>
      <c r="T101" s="127">
        <v>16</v>
      </c>
      <c r="U101" s="127">
        <v>17</v>
      </c>
      <c r="V101" s="127">
        <v>18</v>
      </c>
      <c r="W101" s="127">
        <v>19</v>
      </c>
      <c r="X101" s="127">
        <v>20</v>
      </c>
      <c r="Y101" s="127">
        <v>21</v>
      </c>
      <c r="Z101" s="127">
        <v>22</v>
      </c>
      <c r="AA101" s="127">
        <v>23</v>
      </c>
      <c r="AB101" s="127">
        <v>24</v>
      </c>
      <c r="AC101" s="127">
        <v>25</v>
      </c>
      <c r="AD101" s="127">
        <v>26</v>
      </c>
      <c r="AE101" s="127">
        <v>27</v>
      </c>
      <c r="AF101" s="127">
        <v>28</v>
      </c>
      <c r="AG101" s="127">
        <v>29</v>
      </c>
      <c r="AH101" s="127">
        <v>30</v>
      </c>
      <c r="AI101" s="127">
        <v>31</v>
      </c>
      <c r="AJ101" s="146" t="s">
        <v>126</v>
      </c>
      <c r="AK101" s="147" t="s">
        <v>49</v>
      </c>
      <c r="AL101" s="147" t="s">
        <v>50</v>
      </c>
      <c r="AM101" s="147" t="s">
        <v>49</v>
      </c>
      <c r="AN101" s="147" t="s">
        <v>50</v>
      </c>
      <c r="AO101" s="147" t="s">
        <v>49</v>
      </c>
      <c r="AP101" s="147" t="s">
        <v>50</v>
      </c>
      <c r="AQ101" s="146" t="s">
        <v>127</v>
      </c>
      <c r="AR101" s="147" t="s">
        <v>478</v>
      </c>
      <c r="AS101" s="147" t="s">
        <v>479</v>
      </c>
      <c r="AT101" s="147" t="s">
        <v>480</v>
      </c>
    </row>
    <row r="102" spans="2:46" s="5" customFormat="1" ht="17.25" customHeight="1" x14ac:dyDescent="0.15">
      <c r="B102" s="4">
        <v>1</v>
      </c>
      <c r="C102" s="164" t="s">
        <v>175</v>
      </c>
      <c r="D102" s="165"/>
      <c r="E102" s="163"/>
      <c r="F102" s="163"/>
      <c r="G102" s="162"/>
      <c r="H102" s="162"/>
      <c r="I102" s="162"/>
      <c r="J102" s="162"/>
      <c r="K102" s="162"/>
      <c r="L102" s="163"/>
      <c r="M102" s="163">
        <v>9</v>
      </c>
      <c r="N102" s="162">
        <v>9</v>
      </c>
      <c r="O102" s="162">
        <v>9</v>
      </c>
      <c r="P102" s="162">
        <v>63</v>
      </c>
      <c r="Q102" s="162">
        <v>72</v>
      </c>
      <c r="R102" s="162"/>
      <c r="S102" s="163"/>
      <c r="T102" s="163">
        <v>128</v>
      </c>
      <c r="U102" s="162">
        <v>137</v>
      </c>
      <c r="V102" s="162">
        <v>146</v>
      </c>
      <c r="W102" s="162">
        <v>146</v>
      </c>
      <c r="X102" s="162">
        <v>184</v>
      </c>
      <c r="Y102" s="162"/>
      <c r="Z102" s="163"/>
      <c r="AA102" s="163">
        <v>144</v>
      </c>
      <c r="AB102" s="162">
        <v>144</v>
      </c>
      <c r="AC102" s="162">
        <v>144</v>
      </c>
      <c r="AD102" s="162">
        <v>144</v>
      </c>
      <c r="AE102" s="162">
        <v>162</v>
      </c>
      <c r="AF102" s="162"/>
      <c r="AG102" s="162"/>
      <c r="AH102" s="162">
        <v>162</v>
      </c>
      <c r="AI102" s="162">
        <v>162</v>
      </c>
      <c r="AJ102" s="156">
        <f t="shared" ref="AJ102:AJ110" si="50">SUM(E102:AI102)</f>
        <v>1965</v>
      </c>
      <c r="AK102" s="82">
        <v>2</v>
      </c>
      <c r="AL102" s="82"/>
      <c r="AM102" s="82">
        <v>17</v>
      </c>
      <c r="AN102" s="82"/>
      <c r="AO102" s="82">
        <f t="shared" ref="AO102:AO110" si="51">AK102+AM102</f>
        <v>19</v>
      </c>
      <c r="AP102" s="82">
        <f t="shared" ref="AP102:AP110" si="52">AL102+AN102</f>
        <v>0</v>
      </c>
      <c r="AQ102" s="119">
        <f t="shared" ref="AQ102:AQ115" si="53">SUM(AO102:AP102)</f>
        <v>19</v>
      </c>
      <c r="AR102" s="5" t="s">
        <v>442</v>
      </c>
      <c r="AS102" s="5" t="s">
        <v>443</v>
      </c>
      <c r="AT102" s="5" t="s">
        <v>447</v>
      </c>
    </row>
    <row r="103" spans="2:46" s="5" customFormat="1" ht="17.25" customHeight="1" x14ac:dyDescent="0.15">
      <c r="B103" s="4">
        <v>2</v>
      </c>
      <c r="C103" s="164" t="s">
        <v>177</v>
      </c>
      <c r="D103" s="165"/>
      <c r="E103" s="163"/>
      <c r="F103" s="163"/>
      <c r="G103" s="162"/>
      <c r="H103" s="162"/>
      <c r="I103" s="162"/>
      <c r="J103" s="162"/>
      <c r="K103" s="162"/>
      <c r="L103" s="163"/>
      <c r="M103" s="163"/>
      <c r="N103" s="162"/>
      <c r="O103" s="162"/>
      <c r="P103" s="162"/>
      <c r="Q103" s="162"/>
      <c r="R103" s="162"/>
      <c r="S103" s="163"/>
      <c r="T103" s="163"/>
      <c r="U103" s="162"/>
      <c r="V103" s="162"/>
      <c r="W103" s="162"/>
      <c r="X103" s="162"/>
      <c r="Y103" s="162"/>
      <c r="Z103" s="163"/>
      <c r="AA103" s="163"/>
      <c r="AB103" s="162"/>
      <c r="AC103" s="162"/>
      <c r="AD103" s="162"/>
      <c r="AE103" s="162"/>
      <c r="AF103" s="162"/>
      <c r="AG103" s="162"/>
      <c r="AH103" s="162"/>
      <c r="AI103" s="162"/>
      <c r="AJ103" s="156">
        <f t="shared" si="50"/>
        <v>0</v>
      </c>
      <c r="AK103" s="82"/>
      <c r="AL103" s="82"/>
      <c r="AM103" s="82"/>
      <c r="AN103" s="82"/>
      <c r="AO103" s="82">
        <f t="shared" si="51"/>
        <v>0</v>
      </c>
      <c r="AP103" s="82">
        <f t="shared" si="52"/>
        <v>0</v>
      </c>
      <c r="AQ103" s="119">
        <f t="shared" si="53"/>
        <v>0</v>
      </c>
      <c r="AR103" s="5" t="s">
        <v>442</v>
      </c>
      <c r="AS103" s="5" t="s">
        <v>444</v>
      </c>
      <c r="AT103" s="5" t="s">
        <v>447</v>
      </c>
    </row>
    <row r="104" spans="2:46" s="5" customFormat="1" ht="17.25" customHeight="1" x14ac:dyDescent="0.15">
      <c r="B104" s="4">
        <v>3</v>
      </c>
      <c r="C104" s="164" t="s">
        <v>214</v>
      </c>
      <c r="D104" s="165"/>
      <c r="E104" s="163"/>
      <c r="F104" s="163"/>
      <c r="G104" s="162"/>
      <c r="H104" s="162"/>
      <c r="I104" s="162"/>
      <c r="J104" s="162"/>
      <c r="K104" s="162"/>
      <c r="L104" s="163"/>
      <c r="M104" s="163"/>
      <c r="N104" s="162"/>
      <c r="O104" s="162"/>
      <c r="P104" s="162"/>
      <c r="Q104" s="162"/>
      <c r="R104" s="162"/>
      <c r="S104" s="163"/>
      <c r="T104" s="163"/>
      <c r="U104" s="162"/>
      <c r="V104" s="162"/>
      <c r="W104" s="162"/>
      <c r="X104" s="162"/>
      <c r="Y104" s="162"/>
      <c r="Z104" s="163"/>
      <c r="AA104" s="163">
        <v>17</v>
      </c>
      <c r="AB104" s="162"/>
      <c r="AC104" s="162"/>
      <c r="AD104" s="162">
        <v>8.5</v>
      </c>
      <c r="AE104" s="162"/>
      <c r="AF104" s="162"/>
      <c r="AG104" s="162"/>
      <c r="AH104" s="162"/>
      <c r="AI104" s="162"/>
      <c r="AJ104" s="156">
        <f t="shared" si="50"/>
        <v>25.5</v>
      </c>
      <c r="AK104" s="82"/>
      <c r="AL104" s="82"/>
      <c r="AM104" s="82">
        <v>3</v>
      </c>
      <c r="AN104" s="82"/>
      <c r="AO104" s="82">
        <f t="shared" ref="AO104:AO105" si="54">AK104+AM104</f>
        <v>3</v>
      </c>
      <c r="AP104" s="82">
        <f t="shared" ref="AP104:AP105" si="55">AL104+AN104</f>
        <v>0</v>
      </c>
      <c r="AQ104" s="119">
        <f t="shared" si="53"/>
        <v>3</v>
      </c>
      <c r="AR104" s="5" t="s">
        <v>445</v>
      </c>
      <c r="AS104" s="5" t="s">
        <v>443</v>
      </c>
      <c r="AT104" s="5" t="s">
        <v>447</v>
      </c>
    </row>
    <row r="105" spans="2:46" s="5" customFormat="1" ht="17.25" customHeight="1" x14ac:dyDescent="0.15">
      <c r="B105" s="4">
        <v>4</v>
      </c>
      <c r="C105" s="164" t="s">
        <v>216</v>
      </c>
      <c r="D105" s="165"/>
      <c r="E105" s="163"/>
      <c r="F105" s="163"/>
      <c r="G105" s="162"/>
      <c r="H105" s="162"/>
      <c r="I105" s="162"/>
      <c r="J105" s="162"/>
      <c r="K105" s="162"/>
      <c r="L105" s="163"/>
      <c r="M105" s="163"/>
      <c r="N105" s="162"/>
      <c r="O105" s="162"/>
      <c r="P105" s="162"/>
      <c r="Q105" s="162"/>
      <c r="R105" s="162"/>
      <c r="S105" s="163"/>
      <c r="T105" s="163"/>
      <c r="U105" s="162"/>
      <c r="V105" s="162"/>
      <c r="W105" s="162"/>
      <c r="X105" s="162"/>
      <c r="Y105" s="162"/>
      <c r="Z105" s="163"/>
      <c r="AA105" s="163"/>
      <c r="AB105" s="162"/>
      <c r="AC105" s="162"/>
      <c r="AD105" s="162"/>
      <c r="AE105" s="162"/>
      <c r="AF105" s="162"/>
      <c r="AG105" s="162"/>
      <c r="AH105" s="162"/>
      <c r="AI105" s="162"/>
      <c r="AJ105" s="156">
        <f t="shared" si="50"/>
        <v>0</v>
      </c>
      <c r="AK105" s="82"/>
      <c r="AL105" s="82"/>
      <c r="AM105" s="82"/>
      <c r="AN105" s="82"/>
      <c r="AO105" s="82">
        <f t="shared" si="54"/>
        <v>0</v>
      </c>
      <c r="AP105" s="82">
        <f t="shared" si="55"/>
        <v>0</v>
      </c>
      <c r="AQ105" s="119">
        <f t="shared" si="53"/>
        <v>0</v>
      </c>
      <c r="AR105" s="5" t="s">
        <v>445</v>
      </c>
      <c r="AS105" s="5" t="s">
        <v>444</v>
      </c>
      <c r="AT105" s="5" t="s">
        <v>447</v>
      </c>
    </row>
    <row r="106" spans="2:46" s="5" customFormat="1" ht="17.25" customHeight="1" x14ac:dyDescent="0.15">
      <c r="B106" s="4">
        <v>5</v>
      </c>
      <c r="C106" s="164" t="s">
        <v>181</v>
      </c>
      <c r="D106" s="165"/>
      <c r="E106" s="163"/>
      <c r="F106" s="163"/>
      <c r="G106" s="162"/>
      <c r="H106" s="162"/>
      <c r="I106" s="162"/>
      <c r="J106" s="162"/>
      <c r="K106" s="162"/>
      <c r="L106" s="163"/>
      <c r="M106" s="163"/>
      <c r="N106" s="162">
        <v>27</v>
      </c>
      <c r="O106" s="162">
        <v>27</v>
      </c>
      <c r="P106" s="162">
        <v>15</v>
      </c>
      <c r="Q106" s="162"/>
      <c r="R106" s="162"/>
      <c r="S106" s="163"/>
      <c r="T106" s="163"/>
      <c r="U106" s="162"/>
      <c r="V106" s="162">
        <v>18</v>
      </c>
      <c r="W106" s="162">
        <v>18</v>
      </c>
      <c r="X106" s="162">
        <v>18</v>
      </c>
      <c r="Y106" s="162"/>
      <c r="Z106" s="163"/>
      <c r="AA106" s="163"/>
      <c r="AB106" s="162"/>
      <c r="AC106" s="162">
        <v>18</v>
      </c>
      <c r="AD106" s="162">
        <v>18</v>
      </c>
      <c r="AE106" s="162">
        <v>18</v>
      </c>
      <c r="AF106" s="162"/>
      <c r="AG106" s="162"/>
      <c r="AH106" s="162"/>
      <c r="AI106" s="162"/>
      <c r="AJ106" s="156">
        <f t="shared" si="50"/>
        <v>177</v>
      </c>
      <c r="AK106" s="82">
        <v>3</v>
      </c>
      <c r="AL106" s="82">
        <v>1</v>
      </c>
      <c r="AM106" s="82"/>
      <c r="AN106" s="82"/>
      <c r="AO106" s="82">
        <f t="shared" ref="AO106:AO108" si="56">AK106+AM106</f>
        <v>3</v>
      </c>
      <c r="AP106" s="82">
        <f t="shared" ref="AP106:AP108" si="57">AL106+AN106</f>
        <v>1</v>
      </c>
      <c r="AQ106" s="119">
        <f t="shared" si="53"/>
        <v>4</v>
      </c>
      <c r="AR106" s="5" t="s">
        <v>446</v>
      </c>
      <c r="AS106" s="5" t="s">
        <v>443</v>
      </c>
      <c r="AT106" s="5" t="s">
        <v>447</v>
      </c>
    </row>
    <row r="107" spans="2:46" s="5" customFormat="1" ht="17.25" customHeight="1" x14ac:dyDescent="0.15">
      <c r="B107" s="4">
        <v>6</v>
      </c>
      <c r="C107" s="164" t="s">
        <v>164</v>
      </c>
      <c r="D107" s="165"/>
      <c r="E107" s="163"/>
      <c r="F107" s="163"/>
      <c r="G107" s="162"/>
      <c r="H107" s="162"/>
      <c r="I107" s="162"/>
      <c r="J107" s="162"/>
      <c r="K107" s="162"/>
      <c r="L107" s="163"/>
      <c r="M107" s="163">
        <v>276</v>
      </c>
      <c r="N107" s="162">
        <v>276</v>
      </c>
      <c r="O107" s="162">
        <v>276</v>
      </c>
      <c r="P107" s="162">
        <v>264</v>
      </c>
      <c r="Q107" s="162">
        <v>276</v>
      </c>
      <c r="R107" s="162">
        <v>276</v>
      </c>
      <c r="S107" s="163">
        <v>356</v>
      </c>
      <c r="T107" s="163">
        <v>356</v>
      </c>
      <c r="U107" s="162">
        <v>353</v>
      </c>
      <c r="V107" s="162">
        <v>80</v>
      </c>
      <c r="W107" s="162">
        <v>80</v>
      </c>
      <c r="X107" s="162">
        <v>80</v>
      </c>
      <c r="Y107" s="162">
        <v>80</v>
      </c>
      <c r="Z107" s="163">
        <v>0</v>
      </c>
      <c r="AA107" s="163">
        <v>336</v>
      </c>
      <c r="AB107" s="162">
        <v>336</v>
      </c>
      <c r="AC107" s="162">
        <v>336</v>
      </c>
      <c r="AD107" s="162">
        <v>292</v>
      </c>
      <c r="AE107" s="162">
        <v>292</v>
      </c>
      <c r="AF107" s="162">
        <v>292</v>
      </c>
      <c r="AG107" s="162">
        <v>280</v>
      </c>
      <c r="AH107" s="162">
        <v>340</v>
      </c>
      <c r="AI107" s="162">
        <v>335</v>
      </c>
      <c r="AJ107" s="156">
        <f t="shared" si="50"/>
        <v>5868</v>
      </c>
      <c r="AK107" s="82"/>
      <c r="AL107" s="82"/>
      <c r="AM107" s="82"/>
      <c r="AN107" s="82"/>
      <c r="AO107" s="82">
        <f t="shared" si="56"/>
        <v>0</v>
      </c>
      <c r="AP107" s="82">
        <f t="shared" si="57"/>
        <v>0</v>
      </c>
      <c r="AQ107" s="119">
        <f t="shared" si="53"/>
        <v>0</v>
      </c>
      <c r="AR107" s="5" t="s">
        <v>448</v>
      </c>
      <c r="AS107" s="5" t="s">
        <v>443</v>
      </c>
      <c r="AT107" s="5" t="s">
        <v>447</v>
      </c>
    </row>
    <row r="108" spans="2:46" s="5" customFormat="1" ht="17.25" customHeight="1" x14ac:dyDescent="0.15">
      <c r="B108" s="4">
        <v>7</v>
      </c>
      <c r="C108" s="164" t="s">
        <v>183</v>
      </c>
      <c r="D108" s="165"/>
      <c r="E108" s="163"/>
      <c r="F108" s="163"/>
      <c r="G108" s="162"/>
      <c r="H108" s="162"/>
      <c r="I108" s="162"/>
      <c r="J108" s="162"/>
      <c r="K108" s="162"/>
      <c r="L108" s="163"/>
      <c r="M108" s="163">
        <v>24</v>
      </c>
      <c r="N108" s="162">
        <v>48</v>
      </c>
      <c r="O108" s="162">
        <v>48</v>
      </c>
      <c r="P108" s="162">
        <v>48</v>
      </c>
      <c r="Q108" s="162">
        <v>48</v>
      </c>
      <c r="R108" s="162">
        <v>48</v>
      </c>
      <c r="S108" s="163">
        <v>48</v>
      </c>
      <c r="T108" s="163">
        <v>48</v>
      </c>
      <c r="U108" s="162">
        <v>48</v>
      </c>
      <c r="V108" s="162">
        <v>24</v>
      </c>
      <c r="W108" s="162">
        <v>24</v>
      </c>
      <c r="X108" s="162">
        <v>24</v>
      </c>
      <c r="Y108" s="162"/>
      <c r="Z108" s="163"/>
      <c r="AA108" s="163">
        <v>24</v>
      </c>
      <c r="AB108" s="162">
        <v>24</v>
      </c>
      <c r="AC108" s="162">
        <v>24</v>
      </c>
      <c r="AD108" s="162">
        <v>24</v>
      </c>
      <c r="AE108" s="162">
        <v>24</v>
      </c>
      <c r="AF108" s="162">
        <v>24</v>
      </c>
      <c r="AG108" s="162">
        <v>24</v>
      </c>
      <c r="AH108" s="162">
        <v>24</v>
      </c>
      <c r="AI108" s="162"/>
      <c r="AJ108" s="156">
        <f t="shared" si="50"/>
        <v>672</v>
      </c>
      <c r="AK108" s="82">
        <v>1</v>
      </c>
      <c r="AL108" s="82">
        <v>0</v>
      </c>
      <c r="AM108" s="82">
        <v>2</v>
      </c>
      <c r="AN108" s="82">
        <v>1</v>
      </c>
      <c r="AO108" s="82">
        <f t="shared" si="56"/>
        <v>3</v>
      </c>
      <c r="AP108" s="82">
        <f t="shared" si="57"/>
        <v>1</v>
      </c>
      <c r="AQ108" s="119">
        <f t="shared" si="53"/>
        <v>4</v>
      </c>
      <c r="AR108" s="5" t="s">
        <v>475</v>
      </c>
      <c r="AS108" s="5" t="s">
        <v>443</v>
      </c>
      <c r="AT108" s="5" t="s">
        <v>447</v>
      </c>
    </row>
    <row r="109" spans="2:46" s="5" customFormat="1" ht="17.25" customHeight="1" x14ac:dyDescent="0.15">
      <c r="B109" s="4">
        <v>8</v>
      </c>
      <c r="C109" s="164" t="s">
        <v>187</v>
      </c>
      <c r="D109" s="165"/>
      <c r="E109" s="163"/>
      <c r="F109" s="163"/>
      <c r="G109" s="162"/>
      <c r="H109" s="162"/>
      <c r="I109" s="162"/>
      <c r="J109" s="162"/>
      <c r="K109" s="162"/>
      <c r="L109" s="163"/>
      <c r="M109" s="163">
        <v>8</v>
      </c>
      <c r="N109" s="162">
        <v>8</v>
      </c>
      <c r="O109" s="162">
        <v>8</v>
      </c>
      <c r="P109" s="162">
        <v>8</v>
      </c>
      <c r="Q109" s="162">
        <v>8</v>
      </c>
      <c r="R109" s="162"/>
      <c r="S109" s="163"/>
      <c r="T109" s="163">
        <v>8</v>
      </c>
      <c r="U109" s="162">
        <v>8</v>
      </c>
      <c r="V109" s="162">
        <v>8</v>
      </c>
      <c r="W109" s="162">
        <v>8</v>
      </c>
      <c r="X109" s="162">
        <v>8</v>
      </c>
      <c r="Y109" s="162"/>
      <c r="Z109" s="163"/>
      <c r="AA109" s="163">
        <v>8</v>
      </c>
      <c r="AB109" s="162">
        <v>8</v>
      </c>
      <c r="AC109" s="162">
        <v>8</v>
      </c>
      <c r="AD109" s="162">
        <v>8</v>
      </c>
      <c r="AE109" s="162">
        <v>8</v>
      </c>
      <c r="AF109" s="162"/>
      <c r="AG109" s="162"/>
      <c r="AH109" s="162">
        <v>8</v>
      </c>
      <c r="AI109" s="162">
        <v>8</v>
      </c>
      <c r="AJ109" s="156">
        <f t="shared" si="50"/>
        <v>136</v>
      </c>
      <c r="AK109" s="82">
        <v>1</v>
      </c>
      <c r="AL109" s="82"/>
      <c r="AM109" s="82"/>
      <c r="AN109" s="82"/>
      <c r="AO109" s="82">
        <f t="shared" si="51"/>
        <v>1</v>
      </c>
      <c r="AP109" s="82">
        <f t="shared" si="52"/>
        <v>0</v>
      </c>
      <c r="AQ109" s="119">
        <f t="shared" si="53"/>
        <v>1</v>
      </c>
      <c r="AR109" s="5" t="s">
        <v>476</v>
      </c>
      <c r="AS109" s="5" t="s">
        <v>443</v>
      </c>
      <c r="AT109" s="5" t="s">
        <v>447</v>
      </c>
    </row>
    <row r="110" spans="2:46" s="5" customFormat="1" ht="17.25" customHeight="1" x14ac:dyDescent="0.15">
      <c r="B110" s="4">
        <v>9</v>
      </c>
      <c r="C110" s="164" t="s">
        <v>186</v>
      </c>
      <c r="D110" s="165"/>
      <c r="E110" s="163"/>
      <c r="F110" s="163"/>
      <c r="G110" s="162"/>
      <c r="H110" s="162"/>
      <c r="I110" s="162"/>
      <c r="J110" s="162"/>
      <c r="K110" s="162"/>
      <c r="L110" s="163"/>
      <c r="M110" s="163"/>
      <c r="N110" s="162"/>
      <c r="O110" s="162"/>
      <c r="P110" s="162"/>
      <c r="Q110" s="162"/>
      <c r="R110" s="162"/>
      <c r="S110" s="163"/>
      <c r="T110" s="163"/>
      <c r="U110" s="162"/>
      <c r="V110" s="162"/>
      <c r="W110" s="162"/>
      <c r="X110" s="162"/>
      <c r="Y110" s="162"/>
      <c r="Z110" s="163"/>
      <c r="AA110" s="163"/>
      <c r="AB110" s="162"/>
      <c r="AC110" s="162"/>
      <c r="AD110" s="162"/>
      <c r="AE110" s="162"/>
      <c r="AF110" s="162"/>
      <c r="AG110" s="162"/>
      <c r="AH110" s="162"/>
      <c r="AI110" s="162"/>
      <c r="AJ110" s="156">
        <f t="shared" si="50"/>
        <v>0</v>
      </c>
      <c r="AK110" s="82"/>
      <c r="AL110" s="82"/>
      <c r="AM110" s="82"/>
      <c r="AN110" s="82"/>
      <c r="AO110" s="82">
        <f t="shared" si="51"/>
        <v>0</v>
      </c>
      <c r="AP110" s="82">
        <f t="shared" si="52"/>
        <v>0</v>
      </c>
      <c r="AQ110" s="119">
        <f t="shared" si="53"/>
        <v>0</v>
      </c>
      <c r="AR110" s="5" t="s">
        <v>476</v>
      </c>
      <c r="AS110" s="5" t="s">
        <v>444</v>
      </c>
      <c r="AT110" s="5" t="s">
        <v>447</v>
      </c>
    </row>
    <row r="111" spans="2:46" s="5" customFormat="1" ht="17.25" customHeight="1" x14ac:dyDescent="0.15">
      <c r="B111" s="4">
        <v>10</v>
      </c>
      <c r="C111" s="164" t="s">
        <v>179</v>
      </c>
      <c r="D111" s="165"/>
      <c r="E111" s="163"/>
      <c r="F111" s="163"/>
      <c r="G111" s="162"/>
      <c r="H111" s="162"/>
      <c r="I111" s="162"/>
      <c r="J111" s="162"/>
      <c r="K111" s="162"/>
      <c r="L111" s="163"/>
      <c r="M111" s="163"/>
      <c r="N111" s="162"/>
      <c r="O111" s="162"/>
      <c r="P111" s="162"/>
      <c r="Q111" s="162"/>
      <c r="R111" s="162"/>
      <c r="S111" s="163"/>
      <c r="T111" s="163">
        <v>21.333200000000001</v>
      </c>
      <c r="U111" s="162">
        <v>21.333200000000001</v>
      </c>
      <c r="V111" s="162">
        <v>21.333200000000001</v>
      </c>
      <c r="W111" s="162"/>
      <c r="X111" s="162"/>
      <c r="Y111" s="162"/>
      <c r="Z111" s="163"/>
      <c r="AA111" s="163"/>
      <c r="AB111" s="162"/>
      <c r="AC111" s="162"/>
      <c r="AD111" s="162"/>
      <c r="AE111" s="162"/>
      <c r="AF111" s="162"/>
      <c r="AG111" s="162"/>
      <c r="AH111" s="162"/>
      <c r="AI111" s="162"/>
      <c r="AJ111" s="156">
        <f t="shared" ref="AJ111" si="58">SUM(E111:AI111)</f>
        <v>63.999600000000001</v>
      </c>
      <c r="AK111" s="82">
        <v>2</v>
      </c>
      <c r="AL111" s="82"/>
      <c r="AM111" s="82"/>
      <c r="AN111" s="82"/>
      <c r="AO111" s="82">
        <f t="shared" ref="AO111:AO115" si="59">AK111+AM111</f>
        <v>2</v>
      </c>
      <c r="AP111" s="82">
        <f t="shared" ref="AP111:AP115" si="60">AL111+AN111</f>
        <v>0</v>
      </c>
      <c r="AQ111" s="119">
        <f t="shared" si="53"/>
        <v>2</v>
      </c>
      <c r="AR111" s="5" t="s">
        <v>449</v>
      </c>
      <c r="AS111" s="5" t="s">
        <v>443</v>
      </c>
      <c r="AT111" s="5" t="s">
        <v>447</v>
      </c>
    </row>
    <row r="112" spans="2:46" s="5" customFormat="1" ht="17.25" customHeight="1" x14ac:dyDescent="0.15">
      <c r="B112" s="4">
        <v>11</v>
      </c>
      <c r="C112" s="164" t="s">
        <v>189</v>
      </c>
      <c r="D112" s="165"/>
      <c r="E112" s="163"/>
      <c r="F112" s="163"/>
      <c r="G112" s="162"/>
      <c r="H112" s="162"/>
      <c r="I112" s="162"/>
      <c r="J112" s="162"/>
      <c r="K112" s="162"/>
      <c r="L112" s="163"/>
      <c r="M112" s="163"/>
      <c r="N112" s="162"/>
      <c r="O112" s="162"/>
      <c r="P112" s="162"/>
      <c r="Q112" s="162"/>
      <c r="R112" s="162"/>
      <c r="S112" s="163"/>
      <c r="T112" s="163"/>
      <c r="U112" s="162"/>
      <c r="V112" s="162"/>
      <c r="W112" s="162"/>
      <c r="X112" s="162"/>
      <c r="Y112" s="162"/>
      <c r="Z112" s="163"/>
      <c r="AA112" s="163"/>
      <c r="AB112" s="162"/>
      <c r="AC112" s="162"/>
      <c r="AD112" s="162"/>
      <c r="AE112" s="162"/>
      <c r="AF112" s="162"/>
      <c r="AG112" s="162"/>
      <c r="AH112" s="162"/>
      <c r="AI112" s="162"/>
      <c r="AJ112" s="156">
        <v>640</v>
      </c>
      <c r="AK112" s="82">
        <v>4</v>
      </c>
      <c r="AL112" s="82"/>
      <c r="AM112" s="82"/>
      <c r="AN112" s="82"/>
      <c r="AO112" s="82">
        <f t="shared" ref="AO112:AO114" si="61">AK112+AM112</f>
        <v>4</v>
      </c>
      <c r="AP112" s="82">
        <f t="shared" ref="AP112:AP114" si="62">AL112+AN112</f>
        <v>0</v>
      </c>
      <c r="AQ112" s="119">
        <f t="shared" si="53"/>
        <v>4</v>
      </c>
      <c r="AR112" s="5" t="s">
        <v>451</v>
      </c>
      <c r="AS112" s="5" t="s">
        <v>443</v>
      </c>
      <c r="AT112" s="5" t="s">
        <v>447</v>
      </c>
    </row>
    <row r="113" spans="2:47" s="5" customFormat="1" ht="17.25" customHeight="1" x14ac:dyDescent="0.15">
      <c r="B113" s="4">
        <v>12</v>
      </c>
      <c r="C113" s="164" t="s">
        <v>191</v>
      </c>
      <c r="D113" s="165"/>
      <c r="E113" s="163"/>
      <c r="F113" s="163"/>
      <c r="G113" s="162">
        <v>23</v>
      </c>
      <c r="H113" s="162">
        <v>23</v>
      </c>
      <c r="I113" s="162">
        <v>23</v>
      </c>
      <c r="J113" s="162">
        <v>23</v>
      </c>
      <c r="K113" s="162"/>
      <c r="L113" s="163"/>
      <c r="M113" s="163">
        <v>23</v>
      </c>
      <c r="N113" s="162">
        <v>23</v>
      </c>
      <c r="O113" s="162">
        <v>23</v>
      </c>
      <c r="P113" s="162">
        <v>23</v>
      </c>
      <c r="Q113" s="162">
        <v>23</v>
      </c>
      <c r="R113" s="162"/>
      <c r="S113" s="163"/>
      <c r="T113" s="163">
        <v>23</v>
      </c>
      <c r="U113" s="162">
        <v>23</v>
      </c>
      <c r="V113" s="162">
        <v>23</v>
      </c>
      <c r="W113" s="162">
        <v>23</v>
      </c>
      <c r="X113" s="162">
        <v>23</v>
      </c>
      <c r="Y113" s="162"/>
      <c r="Z113" s="163"/>
      <c r="AA113" s="163">
        <v>23</v>
      </c>
      <c r="AB113" s="162">
        <v>23</v>
      </c>
      <c r="AC113" s="162">
        <v>23</v>
      </c>
      <c r="AD113" s="162">
        <v>23</v>
      </c>
      <c r="AE113" s="162">
        <v>23</v>
      </c>
      <c r="AF113" s="162"/>
      <c r="AG113" s="162"/>
      <c r="AH113" s="162">
        <v>23</v>
      </c>
      <c r="AI113" s="162">
        <v>23</v>
      </c>
      <c r="AJ113" s="156">
        <f t="shared" ref="AJ113:AJ128" si="63">SUM(E113:AI113)</f>
        <v>483</v>
      </c>
      <c r="AK113" s="82"/>
      <c r="AL113" s="82"/>
      <c r="AM113" s="82"/>
      <c r="AN113" s="82"/>
      <c r="AO113" s="82">
        <f t="shared" si="61"/>
        <v>0</v>
      </c>
      <c r="AP113" s="82">
        <f t="shared" si="62"/>
        <v>0</v>
      </c>
      <c r="AQ113" s="119">
        <f t="shared" si="53"/>
        <v>0</v>
      </c>
      <c r="AR113" s="5" t="s">
        <v>453</v>
      </c>
      <c r="AS113" s="5" t="s">
        <v>443</v>
      </c>
      <c r="AT113" s="5" t="s">
        <v>447</v>
      </c>
    </row>
    <row r="114" spans="2:47" s="5" customFormat="1" ht="17.25" customHeight="1" x14ac:dyDescent="0.15">
      <c r="B114" s="4">
        <v>13</v>
      </c>
      <c r="C114" s="164" t="s">
        <v>193</v>
      </c>
      <c r="D114" s="165"/>
      <c r="E114" s="163"/>
      <c r="F114" s="163"/>
      <c r="G114" s="162"/>
      <c r="H114" s="162"/>
      <c r="I114" s="162"/>
      <c r="J114" s="162"/>
      <c r="K114" s="162"/>
      <c r="L114" s="163"/>
      <c r="M114" s="163"/>
      <c r="N114" s="162"/>
      <c r="O114" s="162"/>
      <c r="P114" s="162"/>
      <c r="Q114" s="162"/>
      <c r="R114" s="162"/>
      <c r="S114" s="163"/>
      <c r="T114" s="163"/>
      <c r="U114" s="162"/>
      <c r="V114" s="162"/>
      <c r="W114" s="162"/>
      <c r="X114" s="162"/>
      <c r="Y114" s="162"/>
      <c r="Z114" s="163"/>
      <c r="AA114" s="163"/>
      <c r="AB114" s="162"/>
      <c r="AC114" s="162"/>
      <c r="AD114" s="162"/>
      <c r="AE114" s="162"/>
      <c r="AF114" s="162"/>
      <c r="AG114" s="162"/>
      <c r="AH114" s="162"/>
      <c r="AI114" s="162"/>
      <c r="AJ114" s="156">
        <v>738</v>
      </c>
      <c r="AK114" s="82">
        <v>5</v>
      </c>
      <c r="AL114" s="82"/>
      <c r="AM114" s="82">
        <v>1</v>
      </c>
      <c r="AN114" s="82"/>
      <c r="AO114" s="82">
        <f t="shared" si="61"/>
        <v>6</v>
      </c>
      <c r="AP114" s="82">
        <f t="shared" si="62"/>
        <v>0</v>
      </c>
      <c r="AQ114" s="119">
        <f t="shared" si="53"/>
        <v>6</v>
      </c>
      <c r="AR114" s="5" t="s">
        <v>454</v>
      </c>
      <c r="AS114" s="5" t="s">
        <v>443</v>
      </c>
      <c r="AT114" s="5" t="s">
        <v>447</v>
      </c>
    </row>
    <row r="115" spans="2:47" s="5" customFormat="1" ht="17.25" customHeight="1" x14ac:dyDescent="0.15">
      <c r="B115" s="4">
        <v>14</v>
      </c>
      <c r="C115" s="164" t="s">
        <v>195</v>
      </c>
      <c r="D115" s="165"/>
      <c r="E115" s="163"/>
      <c r="F115" s="163"/>
      <c r="G115" s="162"/>
      <c r="H115" s="162"/>
      <c r="I115" s="162"/>
      <c r="J115" s="162"/>
      <c r="K115" s="162"/>
      <c r="L115" s="163"/>
      <c r="M115" s="163"/>
      <c r="N115" s="162"/>
      <c r="O115" s="162"/>
      <c r="P115" s="162"/>
      <c r="Q115" s="162"/>
      <c r="R115" s="162"/>
      <c r="S115" s="163"/>
      <c r="T115" s="163"/>
      <c r="U115" s="162"/>
      <c r="V115" s="162"/>
      <c r="W115" s="162"/>
      <c r="X115" s="162"/>
      <c r="Y115" s="162"/>
      <c r="Z115" s="163"/>
      <c r="AA115" s="163"/>
      <c r="AB115" s="162"/>
      <c r="AC115" s="162"/>
      <c r="AD115" s="162"/>
      <c r="AE115" s="162"/>
      <c r="AF115" s="162"/>
      <c r="AG115" s="162"/>
      <c r="AH115" s="162"/>
      <c r="AI115" s="162"/>
      <c r="AJ115" s="156">
        <v>1001</v>
      </c>
      <c r="AK115" s="82">
        <v>3</v>
      </c>
      <c r="AL115" s="82">
        <v>1</v>
      </c>
      <c r="AM115" s="82"/>
      <c r="AN115" s="82"/>
      <c r="AO115" s="82">
        <f t="shared" si="59"/>
        <v>3</v>
      </c>
      <c r="AP115" s="82">
        <f t="shared" si="60"/>
        <v>1</v>
      </c>
      <c r="AQ115" s="119">
        <f t="shared" si="53"/>
        <v>4</v>
      </c>
      <c r="AR115" s="5" t="s">
        <v>455</v>
      </c>
      <c r="AS115" s="5" t="s">
        <v>443</v>
      </c>
      <c r="AT115" s="5" t="s">
        <v>447</v>
      </c>
    </row>
    <row r="116" spans="2:47" s="5" customFormat="1" ht="17.25" customHeight="1" x14ac:dyDescent="0.15">
      <c r="B116" s="4">
        <v>15</v>
      </c>
      <c r="C116" s="164" t="s">
        <v>196</v>
      </c>
      <c r="D116" s="165"/>
      <c r="E116" s="163"/>
      <c r="F116" s="163"/>
      <c r="G116" s="162"/>
      <c r="H116" s="162"/>
      <c r="I116" s="162"/>
      <c r="J116" s="162"/>
      <c r="K116" s="162"/>
      <c r="L116" s="163"/>
      <c r="M116" s="163"/>
      <c r="N116" s="162"/>
      <c r="O116" s="162"/>
      <c r="P116" s="162"/>
      <c r="Q116" s="162"/>
      <c r="R116" s="162"/>
      <c r="S116" s="163"/>
      <c r="T116" s="163"/>
      <c r="U116" s="162"/>
      <c r="V116" s="162"/>
      <c r="W116" s="162"/>
      <c r="X116" s="162"/>
      <c r="Y116" s="162"/>
      <c r="Z116" s="163"/>
      <c r="AA116" s="163"/>
      <c r="AB116" s="162"/>
      <c r="AC116" s="162"/>
      <c r="AD116" s="162"/>
      <c r="AE116" s="162"/>
      <c r="AF116" s="162"/>
      <c r="AG116" s="162"/>
      <c r="AH116" s="162"/>
      <c r="AI116" s="162"/>
      <c r="AJ116" s="156">
        <f t="shared" si="63"/>
        <v>0</v>
      </c>
      <c r="AK116" s="82">
        <v>1</v>
      </c>
      <c r="AL116" s="82"/>
      <c r="AM116" s="82"/>
      <c r="AN116" s="82"/>
      <c r="AO116" s="82">
        <f t="shared" ref="AO116:AO128" si="64">AK116+AM116</f>
        <v>1</v>
      </c>
      <c r="AP116" s="82">
        <f t="shared" ref="AP116:AP128" si="65">AL116+AN116</f>
        <v>0</v>
      </c>
      <c r="AQ116" s="119">
        <f t="shared" ref="AQ116:AQ128" si="66">SUM(AO116:AP116)</f>
        <v>1</v>
      </c>
      <c r="AR116" s="5" t="s">
        <v>456</v>
      </c>
      <c r="AS116" s="5" t="s">
        <v>443</v>
      </c>
      <c r="AT116" s="5" t="s">
        <v>447</v>
      </c>
    </row>
    <row r="117" spans="2:47" s="5" customFormat="1" ht="17.25" customHeight="1" x14ac:dyDescent="0.15">
      <c r="B117" s="4">
        <v>16</v>
      </c>
      <c r="C117" s="164" t="s">
        <v>166</v>
      </c>
      <c r="D117" s="165"/>
      <c r="E117" s="163"/>
      <c r="F117" s="163"/>
      <c r="G117" s="162"/>
      <c r="H117" s="162"/>
      <c r="I117" s="162"/>
      <c r="J117" s="162"/>
      <c r="K117" s="162"/>
      <c r="L117" s="163"/>
      <c r="M117" s="163"/>
      <c r="N117" s="162"/>
      <c r="O117" s="162"/>
      <c r="P117" s="162"/>
      <c r="Q117" s="162"/>
      <c r="R117" s="162"/>
      <c r="S117" s="163"/>
      <c r="T117" s="163"/>
      <c r="U117" s="162"/>
      <c r="V117" s="162"/>
      <c r="W117" s="162"/>
      <c r="X117" s="162"/>
      <c r="Y117" s="162"/>
      <c r="Z117" s="163"/>
      <c r="AA117" s="163"/>
      <c r="AB117" s="162"/>
      <c r="AC117" s="162"/>
      <c r="AD117" s="162"/>
      <c r="AE117" s="162"/>
      <c r="AF117" s="162"/>
      <c r="AG117" s="162"/>
      <c r="AH117" s="162"/>
      <c r="AI117" s="162"/>
      <c r="AJ117" s="156">
        <f t="shared" si="63"/>
        <v>0</v>
      </c>
      <c r="AK117" s="82"/>
      <c r="AL117" s="82"/>
      <c r="AM117" s="82"/>
      <c r="AN117" s="82"/>
      <c r="AO117" s="82">
        <f t="shared" si="64"/>
        <v>0</v>
      </c>
      <c r="AP117" s="82">
        <f t="shared" si="65"/>
        <v>0</v>
      </c>
      <c r="AQ117" s="119">
        <f t="shared" si="66"/>
        <v>0</v>
      </c>
      <c r="AR117" s="5" t="s">
        <v>457</v>
      </c>
      <c r="AS117" s="5" t="s">
        <v>443</v>
      </c>
      <c r="AT117" s="5" t="s">
        <v>447</v>
      </c>
    </row>
    <row r="118" spans="2:47" s="5" customFormat="1" ht="17.25" customHeight="1" x14ac:dyDescent="0.15">
      <c r="B118" s="4">
        <v>17</v>
      </c>
      <c r="C118" s="164" t="s">
        <v>199</v>
      </c>
      <c r="D118" s="165"/>
      <c r="E118" s="163"/>
      <c r="F118" s="163"/>
      <c r="G118" s="162"/>
      <c r="H118" s="162"/>
      <c r="I118" s="162"/>
      <c r="J118" s="162"/>
      <c r="K118" s="162"/>
      <c r="L118" s="163"/>
      <c r="M118" s="163"/>
      <c r="N118" s="162"/>
      <c r="O118" s="162"/>
      <c r="P118" s="162"/>
      <c r="Q118" s="162"/>
      <c r="R118" s="162"/>
      <c r="S118" s="163"/>
      <c r="T118" s="163"/>
      <c r="U118" s="162"/>
      <c r="V118" s="162"/>
      <c r="W118" s="162"/>
      <c r="X118" s="162"/>
      <c r="Y118" s="162"/>
      <c r="Z118" s="163"/>
      <c r="AA118" s="163"/>
      <c r="AB118" s="162"/>
      <c r="AC118" s="162"/>
      <c r="AD118" s="162"/>
      <c r="AE118" s="162"/>
      <c r="AF118" s="162"/>
      <c r="AG118" s="162"/>
      <c r="AH118" s="162"/>
      <c r="AI118" s="162"/>
      <c r="AJ118" s="156">
        <v>20</v>
      </c>
      <c r="AK118" s="82">
        <v>1</v>
      </c>
      <c r="AL118" s="82"/>
      <c r="AM118" s="82">
        <v>1</v>
      </c>
      <c r="AN118" s="82"/>
      <c r="AO118" s="82">
        <f t="shared" si="64"/>
        <v>2</v>
      </c>
      <c r="AP118" s="82">
        <f t="shared" si="65"/>
        <v>0</v>
      </c>
      <c r="AQ118" s="119">
        <f t="shared" si="66"/>
        <v>2</v>
      </c>
      <c r="AR118" s="5" t="s">
        <v>458</v>
      </c>
      <c r="AS118" s="5" t="s">
        <v>443</v>
      </c>
      <c r="AT118" s="5" t="s">
        <v>447</v>
      </c>
    </row>
    <row r="119" spans="2:47" s="5" customFormat="1" ht="17.25" customHeight="1" x14ac:dyDescent="0.15">
      <c r="B119" s="4">
        <v>18</v>
      </c>
      <c r="C119" s="164" t="s">
        <v>201</v>
      </c>
      <c r="D119" s="165"/>
      <c r="E119" s="163"/>
      <c r="F119" s="163"/>
      <c r="G119" s="162"/>
      <c r="H119" s="162"/>
      <c r="I119" s="162"/>
      <c r="J119" s="162"/>
      <c r="K119" s="162"/>
      <c r="L119" s="163"/>
      <c r="M119" s="163"/>
      <c r="N119" s="162"/>
      <c r="O119" s="162"/>
      <c r="P119" s="162"/>
      <c r="Q119" s="162"/>
      <c r="R119" s="162"/>
      <c r="S119" s="163"/>
      <c r="T119" s="163"/>
      <c r="U119" s="162"/>
      <c r="V119" s="162"/>
      <c r="W119" s="162"/>
      <c r="X119" s="162"/>
      <c r="Y119" s="162"/>
      <c r="Z119" s="163"/>
      <c r="AA119" s="163"/>
      <c r="AB119" s="162"/>
      <c r="AC119" s="162"/>
      <c r="AD119" s="162"/>
      <c r="AE119" s="162"/>
      <c r="AF119" s="162"/>
      <c r="AG119" s="162"/>
      <c r="AH119" s="162"/>
      <c r="AI119" s="162"/>
      <c r="AJ119" s="156">
        <f t="shared" si="63"/>
        <v>0</v>
      </c>
      <c r="AK119" s="82"/>
      <c r="AL119" s="82"/>
      <c r="AM119" s="82"/>
      <c r="AN119" s="82"/>
      <c r="AO119" s="82">
        <f t="shared" si="64"/>
        <v>0</v>
      </c>
      <c r="AP119" s="82">
        <f t="shared" si="65"/>
        <v>0</v>
      </c>
      <c r="AQ119" s="119">
        <f t="shared" si="66"/>
        <v>0</v>
      </c>
      <c r="AR119" s="5" t="s">
        <v>459</v>
      </c>
      <c r="AS119" s="5" t="s">
        <v>443</v>
      </c>
      <c r="AT119" s="5" t="s">
        <v>447</v>
      </c>
    </row>
    <row r="120" spans="2:47" s="5" customFormat="1" ht="17.25" customHeight="1" x14ac:dyDescent="0.15">
      <c r="B120" s="4">
        <v>19</v>
      </c>
      <c r="C120" s="164" t="s">
        <v>203</v>
      </c>
      <c r="D120" s="165"/>
      <c r="E120" s="163"/>
      <c r="F120" s="163"/>
      <c r="G120" s="162"/>
      <c r="H120" s="162"/>
      <c r="I120" s="162"/>
      <c r="J120" s="162"/>
      <c r="K120" s="162"/>
      <c r="L120" s="163"/>
      <c r="M120" s="163"/>
      <c r="N120" s="162"/>
      <c r="O120" s="162"/>
      <c r="P120" s="162"/>
      <c r="Q120" s="162"/>
      <c r="R120" s="162"/>
      <c r="S120" s="163"/>
      <c r="T120" s="163"/>
      <c r="U120" s="162"/>
      <c r="V120" s="162"/>
      <c r="W120" s="162"/>
      <c r="X120" s="162"/>
      <c r="Y120" s="162"/>
      <c r="Z120" s="163"/>
      <c r="AA120" s="163"/>
      <c r="AB120" s="162"/>
      <c r="AC120" s="162"/>
      <c r="AD120" s="162"/>
      <c r="AE120" s="162"/>
      <c r="AF120" s="162"/>
      <c r="AG120" s="162"/>
      <c r="AH120" s="162"/>
      <c r="AI120" s="162"/>
      <c r="AJ120" s="156">
        <f t="shared" si="63"/>
        <v>0</v>
      </c>
      <c r="AK120" s="82"/>
      <c r="AL120" s="82"/>
      <c r="AM120" s="82"/>
      <c r="AN120" s="82"/>
      <c r="AO120" s="82">
        <f t="shared" si="64"/>
        <v>0</v>
      </c>
      <c r="AP120" s="82">
        <f t="shared" si="65"/>
        <v>0</v>
      </c>
      <c r="AQ120" s="119">
        <f t="shared" si="66"/>
        <v>0</v>
      </c>
      <c r="AR120" s="5" t="s">
        <v>460</v>
      </c>
      <c r="AS120" s="5" t="s">
        <v>443</v>
      </c>
      <c r="AT120" s="5" t="s">
        <v>447</v>
      </c>
      <c r="AU120" s="167"/>
    </row>
    <row r="121" spans="2:47" s="5" customFormat="1" ht="17.25" customHeight="1" x14ac:dyDescent="0.15">
      <c r="B121" s="4">
        <v>20</v>
      </c>
      <c r="C121" s="164" t="s">
        <v>205</v>
      </c>
      <c r="D121" s="165"/>
      <c r="E121" s="163"/>
      <c r="F121" s="163"/>
      <c r="G121" s="162"/>
      <c r="H121" s="162"/>
      <c r="I121" s="162"/>
      <c r="J121" s="162"/>
      <c r="K121" s="162"/>
      <c r="L121" s="163"/>
      <c r="M121" s="163"/>
      <c r="N121" s="162"/>
      <c r="O121" s="162"/>
      <c r="P121" s="162"/>
      <c r="Q121" s="162"/>
      <c r="R121" s="162"/>
      <c r="S121" s="163"/>
      <c r="T121" s="163"/>
      <c r="U121" s="162"/>
      <c r="V121" s="162"/>
      <c r="W121" s="162"/>
      <c r="X121" s="162"/>
      <c r="Y121" s="162"/>
      <c r="Z121" s="163"/>
      <c r="AA121" s="163"/>
      <c r="AB121" s="162"/>
      <c r="AC121" s="162"/>
      <c r="AD121" s="162"/>
      <c r="AE121" s="162"/>
      <c r="AF121" s="162"/>
      <c r="AG121" s="162"/>
      <c r="AH121" s="162"/>
      <c r="AI121" s="162"/>
      <c r="AJ121" s="156">
        <f t="shared" si="63"/>
        <v>0</v>
      </c>
      <c r="AK121" s="82"/>
      <c r="AL121" s="82"/>
      <c r="AM121" s="82"/>
      <c r="AN121" s="82"/>
      <c r="AO121" s="82">
        <f t="shared" si="64"/>
        <v>0</v>
      </c>
      <c r="AP121" s="82">
        <f t="shared" si="65"/>
        <v>0</v>
      </c>
      <c r="AQ121" s="119">
        <f t="shared" si="66"/>
        <v>0</v>
      </c>
      <c r="AR121" s="5" t="s">
        <v>461</v>
      </c>
      <c r="AS121" s="5" t="s">
        <v>443</v>
      </c>
      <c r="AT121" s="5" t="s">
        <v>447</v>
      </c>
      <c r="AU121" s="167"/>
    </row>
    <row r="122" spans="2:47" s="5" customFormat="1" ht="17.25" customHeight="1" x14ac:dyDescent="0.15">
      <c r="B122" s="4">
        <v>21</v>
      </c>
      <c r="C122" s="164" t="s">
        <v>173</v>
      </c>
      <c r="D122" s="165"/>
      <c r="E122" s="163"/>
      <c r="F122" s="163"/>
      <c r="G122" s="162"/>
      <c r="H122" s="162">
        <v>8</v>
      </c>
      <c r="I122" s="162">
        <v>8</v>
      </c>
      <c r="J122" s="162">
        <v>8</v>
      </c>
      <c r="K122" s="162"/>
      <c r="L122" s="163"/>
      <c r="M122" s="163">
        <v>8</v>
      </c>
      <c r="N122" s="162">
        <v>8</v>
      </c>
      <c r="O122" s="162">
        <v>8</v>
      </c>
      <c r="P122" s="162">
        <v>8</v>
      </c>
      <c r="Q122" s="162">
        <v>8</v>
      </c>
      <c r="R122" s="162">
        <v>8</v>
      </c>
      <c r="S122" s="163">
        <v>8</v>
      </c>
      <c r="T122" s="163">
        <v>8</v>
      </c>
      <c r="U122" s="162">
        <v>8</v>
      </c>
      <c r="V122" s="162">
        <v>8</v>
      </c>
      <c r="W122" s="162">
        <v>8</v>
      </c>
      <c r="X122" s="162">
        <v>8</v>
      </c>
      <c r="Y122" s="162">
        <v>8</v>
      </c>
      <c r="Z122" s="163"/>
      <c r="AA122" s="163">
        <v>3</v>
      </c>
      <c r="AB122" s="162">
        <v>4</v>
      </c>
      <c r="AC122" s="162">
        <v>8</v>
      </c>
      <c r="AD122" s="162">
        <v>8</v>
      </c>
      <c r="AE122" s="162">
        <v>1</v>
      </c>
      <c r="AF122" s="162"/>
      <c r="AG122" s="162"/>
      <c r="AH122" s="162"/>
      <c r="AI122" s="162"/>
      <c r="AJ122" s="156">
        <f t="shared" si="63"/>
        <v>152</v>
      </c>
      <c r="AK122" s="82">
        <v>1</v>
      </c>
      <c r="AL122" s="82"/>
      <c r="AM122" s="82"/>
      <c r="AN122" s="82"/>
      <c r="AO122" s="82">
        <f t="shared" si="64"/>
        <v>1</v>
      </c>
      <c r="AP122" s="82">
        <f t="shared" si="65"/>
        <v>0</v>
      </c>
      <c r="AQ122" s="119">
        <f t="shared" si="66"/>
        <v>1</v>
      </c>
      <c r="AR122" s="5" t="s">
        <v>474</v>
      </c>
      <c r="AS122" s="5" t="s">
        <v>443</v>
      </c>
      <c r="AT122" s="5" t="s">
        <v>447</v>
      </c>
      <c r="AU122" s="167"/>
    </row>
    <row r="123" spans="2:47" s="5" customFormat="1" ht="17.25" customHeight="1" x14ac:dyDescent="0.15">
      <c r="B123" s="4">
        <v>22</v>
      </c>
      <c r="C123" s="164" t="s">
        <v>207</v>
      </c>
      <c r="D123" s="165"/>
      <c r="E123" s="163"/>
      <c r="F123" s="163"/>
      <c r="G123" s="162"/>
      <c r="H123" s="162">
        <v>18</v>
      </c>
      <c r="I123" s="162">
        <v>18</v>
      </c>
      <c r="J123" s="162">
        <v>18</v>
      </c>
      <c r="K123" s="162"/>
      <c r="L123" s="163"/>
      <c r="M123" s="163">
        <v>18</v>
      </c>
      <c r="N123" s="162">
        <v>18</v>
      </c>
      <c r="O123" s="162">
        <v>18</v>
      </c>
      <c r="P123" s="162">
        <v>18</v>
      </c>
      <c r="Q123" s="162">
        <v>18</v>
      </c>
      <c r="R123" s="162"/>
      <c r="S123" s="163"/>
      <c r="T123" s="163">
        <v>18</v>
      </c>
      <c r="U123" s="162">
        <v>18</v>
      </c>
      <c r="V123" s="162">
        <v>18</v>
      </c>
      <c r="W123" s="162">
        <v>18</v>
      </c>
      <c r="X123" s="162">
        <v>18</v>
      </c>
      <c r="Y123" s="162"/>
      <c r="Z123" s="163"/>
      <c r="AA123" s="163">
        <v>18</v>
      </c>
      <c r="AB123" s="162">
        <v>18</v>
      </c>
      <c r="AC123" s="162">
        <v>18</v>
      </c>
      <c r="AD123" s="162">
        <v>18</v>
      </c>
      <c r="AE123" s="162">
        <v>18</v>
      </c>
      <c r="AF123" s="162"/>
      <c r="AG123" s="162">
        <v>18</v>
      </c>
      <c r="AH123" s="162">
        <v>18</v>
      </c>
      <c r="AI123" s="162">
        <v>18</v>
      </c>
      <c r="AJ123" s="156">
        <f t="shared" si="63"/>
        <v>378</v>
      </c>
      <c r="AK123" s="82"/>
      <c r="AL123" s="82"/>
      <c r="AM123" s="82">
        <v>2</v>
      </c>
      <c r="AN123" s="82"/>
      <c r="AO123" s="82">
        <f t="shared" si="64"/>
        <v>2</v>
      </c>
      <c r="AP123" s="82">
        <f t="shared" si="65"/>
        <v>0</v>
      </c>
      <c r="AQ123" s="119">
        <f t="shared" si="66"/>
        <v>2</v>
      </c>
      <c r="AR123" s="5" t="s">
        <v>462</v>
      </c>
      <c r="AS123" s="5" t="s">
        <v>443</v>
      </c>
      <c r="AT123" s="5" t="s">
        <v>447</v>
      </c>
      <c r="AU123" s="167"/>
    </row>
    <row r="124" spans="2:47" s="5" customFormat="1" ht="17.25" customHeight="1" x14ac:dyDescent="0.15">
      <c r="B124" s="4">
        <v>23</v>
      </c>
      <c r="C124" s="164" t="s">
        <v>169</v>
      </c>
      <c r="D124" s="165"/>
      <c r="E124" s="163"/>
      <c r="F124" s="163"/>
      <c r="G124" s="162"/>
      <c r="H124" s="162"/>
      <c r="I124" s="162"/>
      <c r="J124" s="162"/>
      <c r="K124" s="162"/>
      <c r="L124" s="163"/>
      <c r="M124" s="163"/>
      <c r="N124" s="162"/>
      <c r="O124" s="162"/>
      <c r="P124" s="162"/>
      <c r="Q124" s="162"/>
      <c r="R124" s="162">
        <f>30*10</f>
        <v>300</v>
      </c>
      <c r="S124" s="163"/>
      <c r="T124" s="163"/>
      <c r="U124" s="162"/>
      <c r="V124" s="162"/>
      <c r="W124" s="162"/>
      <c r="X124" s="162"/>
      <c r="Y124" s="162"/>
      <c r="Z124" s="163"/>
      <c r="AA124" s="163"/>
      <c r="AB124" s="162"/>
      <c r="AC124" s="162"/>
      <c r="AD124" s="162"/>
      <c r="AE124" s="162"/>
      <c r="AF124" s="162"/>
      <c r="AG124" s="162"/>
      <c r="AH124" s="162"/>
      <c r="AI124" s="162"/>
      <c r="AJ124" s="156">
        <f t="shared" si="63"/>
        <v>300</v>
      </c>
      <c r="AK124" s="82">
        <v>30</v>
      </c>
      <c r="AL124" s="82"/>
      <c r="AM124" s="82"/>
      <c r="AN124" s="82"/>
      <c r="AO124" s="82">
        <f t="shared" si="64"/>
        <v>30</v>
      </c>
      <c r="AP124" s="82">
        <f t="shared" si="65"/>
        <v>0</v>
      </c>
      <c r="AQ124" s="119">
        <f t="shared" si="66"/>
        <v>30</v>
      </c>
      <c r="AR124" s="5" t="s">
        <v>456</v>
      </c>
      <c r="AS124" s="5" t="s">
        <v>443</v>
      </c>
      <c r="AT124" s="5" t="s">
        <v>447</v>
      </c>
      <c r="AU124" s="167"/>
    </row>
    <row r="125" spans="2:47" s="5" customFormat="1" ht="17.25" customHeight="1" x14ac:dyDescent="0.15">
      <c r="B125" s="4">
        <v>24</v>
      </c>
      <c r="C125" s="164" t="s">
        <v>171</v>
      </c>
      <c r="D125" s="165"/>
      <c r="E125" s="163"/>
      <c r="F125" s="163"/>
      <c r="G125" s="162"/>
      <c r="H125" s="162"/>
      <c r="I125" s="162"/>
      <c r="J125" s="162"/>
      <c r="K125" s="162"/>
      <c r="L125" s="163"/>
      <c r="M125" s="163"/>
      <c r="N125" s="162"/>
      <c r="O125" s="162"/>
      <c r="P125" s="162"/>
      <c r="Q125" s="162"/>
      <c r="R125" s="162"/>
      <c r="S125" s="163"/>
      <c r="T125" s="163"/>
      <c r="U125" s="162"/>
      <c r="V125" s="162"/>
      <c r="W125" s="162"/>
      <c r="X125" s="162"/>
      <c r="Y125" s="162"/>
      <c r="Z125" s="163"/>
      <c r="AA125" s="163"/>
      <c r="AB125" s="162"/>
      <c r="AC125" s="162"/>
      <c r="AD125" s="162"/>
      <c r="AE125" s="162"/>
      <c r="AF125" s="162"/>
      <c r="AG125" s="162"/>
      <c r="AH125" s="162"/>
      <c r="AI125" s="162"/>
      <c r="AJ125" s="156">
        <f t="shared" si="63"/>
        <v>0</v>
      </c>
      <c r="AK125" s="82"/>
      <c r="AL125" s="82"/>
      <c r="AM125" s="82"/>
      <c r="AN125" s="82"/>
      <c r="AO125" s="82">
        <f t="shared" si="64"/>
        <v>0</v>
      </c>
      <c r="AP125" s="82">
        <f t="shared" si="65"/>
        <v>0</v>
      </c>
      <c r="AQ125" s="119">
        <f t="shared" si="66"/>
        <v>0</v>
      </c>
      <c r="AR125" s="5" t="s">
        <v>463</v>
      </c>
      <c r="AS125" s="5" t="s">
        <v>443</v>
      </c>
      <c r="AT125" s="5" t="s">
        <v>447</v>
      </c>
      <c r="AU125" s="167"/>
    </row>
    <row r="126" spans="2:47" s="5" customFormat="1" ht="17.25" customHeight="1" x14ac:dyDescent="0.15">
      <c r="B126" s="4">
        <v>25</v>
      </c>
      <c r="C126" s="164" t="s">
        <v>209</v>
      </c>
      <c r="D126" s="165"/>
      <c r="E126" s="163"/>
      <c r="F126" s="163"/>
      <c r="G126" s="162"/>
      <c r="H126" s="162"/>
      <c r="I126" s="162"/>
      <c r="J126" s="162"/>
      <c r="K126" s="162"/>
      <c r="L126" s="163"/>
      <c r="M126" s="163"/>
      <c r="N126" s="162"/>
      <c r="O126" s="162"/>
      <c r="P126" s="162"/>
      <c r="Q126" s="162"/>
      <c r="R126" s="162"/>
      <c r="S126" s="163"/>
      <c r="T126" s="163"/>
      <c r="U126" s="162"/>
      <c r="V126" s="162"/>
      <c r="W126" s="162"/>
      <c r="X126" s="162"/>
      <c r="Y126" s="162"/>
      <c r="Z126" s="163"/>
      <c r="AA126" s="163"/>
      <c r="AB126" s="162"/>
      <c r="AC126" s="162"/>
      <c r="AD126" s="162"/>
      <c r="AE126" s="162"/>
      <c r="AF126" s="162"/>
      <c r="AG126" s="162"/>
      <c r="AH126" s="162"/>
      <c r="AI126" s="162"/>
      <c r="AJ126" s="156">
        <f t="shared" si="63"/>
        <v>0</v>
      </c>
      <c r="AK126" s="82"/>
      <c r="AL126" s="82"/>
      <c r="AM126" s="82"/>
      <c r="AN126" s="82"/>
      <c r="AO126" s="82">
        <f t="shared" si="64"/>
        <v>0</v>
      </c>
      <c r="AP126" s="82">
        <f t="shared" si="65"/>
        <v>0</v>
      </c>
      <c r="AQ126" s="119">
        <f t="shared" si="66"/>
        <v>0</v>
      </c>
      <c r="AR126" s="5" t="s">
        <v>464</v>
      </c>
      <c r="AS126" s="5" t="s">
        <v>443</v>
      </c>
      <c r="AT126" s="5" t="s">
        <v>447</v>
      </c>
      <c r="AU126" s="167"/>
    </row>
    <row r="127" spans="2:47" s="5" customFormat="1" ht="17.25" customHeight="1" x14ac:dyDescent="0.15">
      <c r="B127" s="4">
        <v>26</v>
      </c>
      <c r="C127" s="164" t="s">
        <v>211</v>
      </c>
      <c r="D127" s="165"/>
      <c r="E127" s="163"/>
      <c r="F127" s="163"/>
      <c r="G127" s="162"/>
      <c r="H127" s="162"/>
      <c r="I127" s="162"/>
      <c r="J127" s="162"/>
      <c r="K127" s="162"/>
      <c r="L127" s="163"/>
      <c r="M127" s="163"/>
      <c r="N127" s="162"/>
      <c r="O127" s="162"/>
      <c r="P127" s="162"/>
      <c r="Q127" s="162"/>
      <c r="R127" s="162"/>
      <c r="S127" s="163"/>
      <c r="T127" s="163"/>
      <c r="U127" s="162"/>
      <c r="V127" s="162"/>
      <c r="W127" s="162"/>
      <c r="X127" s="162"/>
      <c r="Y127" s="162"/>
      <c r="Z127" s="163"/>
      <c r="AA127" s="163"/>
      <c r="AB127" s="162"/>
      <c r="AC127" s="162"/>
      <c r="AD127" s="162"/>
      <c r="AE127" s="162"/>
      <c r="AF127" s="162"/>
      <c r="AG127" s="162"/>
      <c r="AH127" s="162"/>
      <c r="AI127" s="162"/>
      <c r="AJ127" s="156">
        <f t="shared" si="63"/>
        <v>0</v>
      </c>
      <c r="AK127" s="82"/>
      <c r="AL127" s="82"/>
      <c r="AM127" s="82"/>
      <c r="AN127" s="82"/>
      <c r="AO127" s="82">
        <f t="shared" si="64"/>
        <v>0</v>
      </c>
      <c r="AP127" s="82">
        <f t="shared" si="65"/>
        <v>0</v>
      </c>
      <c r="AQ127" s="119">
        <f t="shared" si="66"/>
        <v>0</v>
      </c>
      <c r="AR127" s="5" t="s">
        <v>465</v>
      </c>
      <c r="AS127" s="5" t="s">
        <v>443</v>
      </c>
      <c r="AT127" s="5" t="s">
        <v>447</v>
      </c>
      <c r="AU127" s="167"/>
    </row>
    <row r="128" spans="2:47" s="5" customFormat="1" ht="17.25" customHeight="1" x14ac:dyDescent="0.15">
      <c r="B128" s="4">
        <v>27</v>
      </c>
      <c r="C128" s="164" t="s">
        <v>212</v>
      </c>
      <c r="D128" s="165"/>
      <c r="E128" s="163"/>
      <c r="F128" s="163"/>
      <c r="G128" s="162"/>
      <c r="H128" s="162"/>
      <c r="I128" s="162"/>
      <c r="J128" s="162"/>
      <c r="K128" s="162"/>
      <c r="L128" s="163"/>
      <c r="M128" s="163"/>
      <c r="N128" s="162"/>
      <c r="O128" s="162"/>
      <c r="P128" s="162"/>
      <c r="Q128" s="162"/>
      <c r="R128" s="162"/>
      <c r="S128" s="163"/>
      <c r="T128" s="163"/>
      <c r="U128" s="162"/>
      <c r="V128" s="162"/>
      <c r="W128" s="162"/>
      <c r="X128" s="162"/>
      <c r="Y128" s="162"/>
      <c r="Z128" s="163"/>
      <c r="AA128" s="163"/>
      <c r="AB128" s="162"/>
      <c r="AC128" s="162"/>
      <c r="AD128" s="162"/>
      <c r="AE128" s="162"/>
      <c r="AF128" s="162"/>
      <c r="AG128" s="162"/>
      <c r="AH128" s="162"/>
      <c r="AI128" s="162"/>
      <c r="AJ128" s="156">
        <f t="shared" si="63"/>
        <v>0</v>
      </c>
      <c r="AK128" s="82"/>
      <c r="AL128" s="82"/>
      <c r="AM128" s="82"/>
      <c r="AN128" s="82"/>
      <c r="AO128" s="82">
        <f t="shared" si="64"/>
        <v>0</v>
      </c>
      <c r="AP128" s="82">
        <f t="shared" si="65"/>
        <v>0</v>
      </c>
      <c r="AQ128" s="119">
        <f t="shared" si="66"/>
        <v>0</v>
      </c>
      <c r="AR128" s="5" t="s">
        <v>466</v>
      </c>
      <c r="AS128" s="5" t="s">
        <v>443</v>
      </c>
      <c r="AT128" s="5" t="s">
        <v>447</v>
      </c>
      <c r="AU128" s="167"/>
    </row>
    <row r="129" spans="2:46" s="2" customFormat="1" ht="17.25" customHeight="1" x14ac:dyDescent="0.2">
      <c r="B129" s="102"/>
      <c r="C129" s="398" t="s">
        <v>298</v>
      </c>
      <c r="D129" s="399"/>
      <c r="E129" s="168">
        <f t="shared" ref="E129:AQ129" si="67">SUM(E102:E128)</f>
        <v>0</v>
      </c>
      <c r="F129" s="168">
        <f t="shared" si="67"/>
        <v>0</v>
      </c>
      <c r="G129" s="168">
        <f t="shared" si="67"/>
        <v>23</v>
      </c>
      <c r="H129" s="168">
        <f t="shared" si="67"/>
        <v>49</v>
      </c>
      <c r="I129" s="168">
        <f t="shared" si="67"/>
        <v>49</v>
      </c>
      <c r="J129" s="168">
        <f t="shared" si="67"/>
        <v>49</v>
      </c>
      <c r="K129" s="168">
        <f t="shared" si="67"/>
        <v>0</v>
      </c>
      <c r="L129" s="168">
        <f t="shared" si="67"/>
        <v>0</v>
      </c>
      <c r="M129" s="168">
        <f t="shared" si="67"/>
        <v>366</v>
      </c>
      <c r="N129" s="168">
        <f t="shared" si="67"/>
        <v>417</v>
      </c>
      <c r="O129" s="168">
        <f t="shared" si="67"/>
        <v>417</v>
      </c>
      <c r="P129" s="168">
        <f t="shared" si="67"/>
        <v>447</v>
      </c>
      <c r="Q129" s="168">
        <f t="shared" si="67"/>
        <v>453</v>
      </c>
      <c r="R129" s="168">
        <f t="shared" si="67"/>
        <v>632</v>
      </c>
      <c r="S129" s="168">
        <f t="shared" si="67"/>
        <v>412</v>
      </c>
      <c r="T129" s="168">
        <f t="shared" si="67"/>
        <v>610.33320000000003</v>
      </c>
      <c r="U129" s="168">
        <f t="shared" si="67"/>
        <v>616.33320000000003</v>
      </c>
      <c r="V129" s="168">
        <f t="shared" si="67"/>
        <v>346.33319999999998</v>
      </c>
      <c r="W129" s="168">
        <f t="shared" si="67"/>
        <v>325</v>
      </c>
      <c r="X129" s="168">
        <f t="shared" si="67"/>
        <v>363</v>
      </c>
      <c r="Y129" s="168">
        <f t="shared" si="67"/>
        <v>88</v>
      </c>
      <c r="Z129" s="168">
        <f t="shared" si="67"/>
        <v>0</v>
      </c>
      <c r="AA129" s="168">
        <f t="shared" si="67"/>
        <v>573</v>
      </c>
      <c r="AB129" s="168">
        <f t="shared" si="67"/>
        <v>557</v>
      </c>
      <c r="AC129" s="168">
        <f t="shared" si="67"/>
        <v>579</v>
      </c>
      <c r="AD129" s="168">
        <f t="shared" si="67"/>
        <v>543.5</v>
      </c>
      <c r="AE129" s="168">
        <f t="shared" si="67"/>
        <v>546</v>
      </c>
      <c r="AF129" s="168">
        <f t="shared" si="67"/>
        <v>316</v>
      </c>
      <c r="AG129" s="168">
        <f t="shared" si="67"/>
        <v>322</v>
      </c>
      <c r="AH129" s="168">
        <f t="shared" si="67"/>
        <v>575</v>
      </c>
      <c r="AI129" s="168">
        <f t="shared" si="67"/>
        <v>546</v>
      </c>
      <c r="AJ129" s="103">
        <f t="shared" si="67"/>
        <v>12619.499599999999</v>
      </c>
      <c r="AK129" s="103">
        <f t="shared" si="67"/>
        <v>54</v>
      </c>
      <c r="AL129" s="103">
        <f t="shared" si="67"/>
        <v>2</v>
      </c>
      <c r="AM129" s="103">
        <f t="shared" si="67"/>
        <v>26</v>
      </c>
      <c r="AN129" s="103">
        <f t="shared" si="67"/>
        <v>1</v>
      </c>
      <c r="AO129" s="103">
        <f t="shared" si="67"/>
        <v>80</v>
      </c>
      <c r="AP129" s="103">
        <f t="shared" si="67"/>
        <v>3</v>
      </c>
      <c r="AQ129" s="135">
        <f t="shared" si="67"/>
        <v>83</v>
      </c>
    </row>
    <row r="130" spans="2:46" customFormat="1" ht="17.25" customHeight="1" x14ac:dyDescent="0.15"/>
    <row r="131" spans="2:46" s="50" customFormat="1" ht="21.75" customHeight="1" x14ac:dyDescent="0.2">
      <c r="B131" s="384" t="s">
        <v>299</v>
      </c>
      <c r="C131" s="385"/>
      <c r="D131" s="386"/>
      <c r="E131" s="104">
        <f>E97+E129</f>
        <v>18</v>
      </c>
      <c r="F131" s="104">
        <f t="shared" ref="F131:AQ131" si="68">F97+F129</f>
        <v>18</v>
      </c>
      <c r="G131" s="104">
        <f t="shared" si="68"/>
        <v>41</v>
      </c>
      <c r="H131" s="104">
        <f t="shared" si="68"/>
        <v>67</v>
      </c>
      <c r="I131" s="104">
        <f t="shared" si="68"/>
        <v>67</v>
      </c>
      <c r="J131" s="104">
        <f t="shared" si="68"/>
        <v>67</v>
      </c>
      <c r="K131" s="104">
        <f t="shared" si="68"/>
        <v>18</v>
      </c>
      <c r="L131" s="104">
        <f t="shared" si="68"/>
        <v>18</v>
      </c>
      <c r="M131" s="104">
        <f t="shared" si="68"/>
        <v>384</v>
      </c>
      <c r="N131" s="104">
        <f t="shared" si="68"/>
        <v>444</v>
      </c>
      <c r="O131" s="104">
        <f t="shared" si="68"/>
        <v>444</v>
      </c>
      <c r="P131" s="104">
        <f t="shared" si="68"/>
        <v>474</v>
      </c>
      <c r="Q131" s="104">
        <f t="shared" si="68"/>
        <v>480</v>
      </c>
      <c r="R131" s="104">
        <f t="shared" si="68"/>
        <v>659</v>
      </c>
      <c r="S131" s="104">
        <f t="shared" si="68"/>
        <v>439</v>
      </c>
      <c r="T131" s="104">
        <f t="shared" si="68"/>
        <v>637.33320000000003</v>
      </c>
      <c r="U131" s="104">
        <f t="shared" si="68"/>
        <v>634.33320000000003</v>
      </c>
      <c r="V131" s="104">
        <f t="shared" si="68"/>
        <v>364.33319999999998</v>
      </c>
      <c r="W131" s="104">
        <f t="shared" si="68"/>
        <v>343</v>
      </c>
      <c r="X131" s="104">
        <f t="shared" si="68"/>
        <v>381</v>
      </c>
      <c r="Y131" s="104">
        <f t="shared" si="68"/>
        <v>106</v>
      </c>
      <c r="Z131" s="104">
        <f t="shared" si="68"/>
        <v>18</v>
      </c>
      <c r="AA131" s="104">
        <f t="shared" si="68"/>
        <v>591</v>
      </c>
      <c r="AB131" s="104">
        <f t="shared" si="68"/>
        <v>584</v>
      </c>
      <c r="AC131" s="104">
        <f t="shared" si="68"/>
        <v>606</v>
      </c>
      <c r="AD131" s="104">
        <f t="shared" si="68"/>
        <v>570.5</v>
      </c>
      <c r="AE131" s="104">
        <f t="shared" si="68"/>
        <v>573</v>
      </c>
      <c r="AF131" s="104">
        <f t="shared" si="68"/>
        <v>343</v>
      </c>
      <c r="AG131" s="104">
        <f t="shared" si="68"/>
        <v>349</v>
      </c>
      <c r="AH131" s="104">
        <f t="shared" si="68"/>
        <v>602</v>
      </c>
      <c r="AI131" s="104">
        <f t="shared" si="68"/>
        <v>564</v>
      </c>
      <c r="AJ131" s="104">
        <f t="shared" si="68"/>
        <v>13303.499599999999</v>
      </c>
      <c r="AK131" s="104">
        <f t="shared" si="68"/>
        <v>59</v>
      </c>
      <c r="AL131" s="104">
        <f t="shared" si="68"/>
        <v>2</v>
      </c>
      <c r="AM131" s="104">
        <f t="shared" si="68"/>
        <v>26</v>
      </c>
      <c r="AN131" s="104">
        <f t="shared" si="68"/>
        <v>1</v>
      </c>
      <c r="AO131" s="104">
        <f t="shared" si="68"/>
        <v>85</v>
      </c>
      <c r="AP131" s="104">
        <f t="shared" si="68"/>
        <v>3</v>
      </c>
      <c r="AQ131" s="104">
        <f t="shared" si="68"/>
        <v>88</v>
      </c>
    </row>
    <row r="132" spans="2:46" customFormat="1" ht="30" customHeight="1" x14ac:dyDescent="0.15"/>
    <row r="133" spans="2:46" s="55" customFormat="1" ht="16.5" customHeight="1" x14ac:dyDescent="0.15">
      <c r="B133" s="142" t="s">
        <v>303</v>
      </c>
      <c r="C133" s="219" t="s">
        <v>281</v>
      </c>
      <c r="D133" s="142"/>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row>
    <row r="134" spans="2:46" s="5" customFormat="1" ht="17.25" customHeight="1" x14ac:dyDescent="0.15">
      <c r="AO134" s="400" t="s">
        <v>156</v>
      </c>
      <c r="AP134" s="400"/>
      <c r="AQ134" s="400"/>
    </row>
    <row r="135" spans="2:46" ht="16.5" customHeight="1" x14ac:dyDescent="0.15">
      <c r="B135" s="402" t="s">
        <v>310</v>
      </c>
      <c r="C135" s="403"/>
      <c r="D135" s="404"/>
      <c r="E135" s="112" t="s">
        <v>2</v>
      </c>
      <c r="F135" s="112" t="s">
        <v>1</v>
      </c>
      <c r="G135" s="112" t="s">
        <v>6</v>
      </c>
      <c r="H135" s="112" t="s">
        <v>6</v>
      </c>
      <c r="I135" s="112" t="s">
        <v>5</v>
      </c>
      <c r="J135" s="112" t="s">
        <v>4</v>
      </c>
      <c r="K135" s="112" t="s">
        <v>3</v>
      </c>
      <c r="L135" s="112" t="s">
        <v>2</v>
      </c>
      <c r="M135" s="112" t="s">
        <v>1</v>
      </c>
      <c r="N135" s="112" t="s">
        <v>6</v>
      </c>
      <c r="O135" s="112" t="s">
        <v>6</v>
      </c>
      <c r="P135" s="112" t="s">
        <v>5</v>
      </c>
      <c r="Q135" s="112" t="s">
        <v>4</v>
      </c>
      <c r="R135" s="112" t="s">
        <v>3</v>
      </c>
      <c r="S135" s="112" t="s">
        <v>2</v>
      </c>
      <c r="T135" s="112" t="s">
        <v>1</v>
      </c>
      <c r="U135" s="112" t="s">
        <v>6</v>
      </c>
      <c r="V135" s="112" t="s">
        <v>6</v>
      </c>
      <c r="W135" s="112" t="s">
        <v>5</v>
      </c>
      <c r="X135" s="112" t="s">
        <v>4</v>
      </c>
      <c r="Y135" s="112" t="s">
        <v>3</v>
      </c>
      <c r="Z135" s="112" t="s">
        <v>2</v>
      </c>
      <c r="AA135" s="120" t="s">
        <v>1</v>
      </c>
      <c r="AB135" s="112" t="s">
        <v>6</v>
      </c>
      <c r="AC135" s="112" t="s">
        <v>6</v>
      </c>
      <c r="AD135" s="112" t="s">
        <v>5</v>
      </c>
      <c r="AE135" s="112" t="s">
        <v>4</v>
      </c>
      <c r="AF135" s="112" t="s">
        <v>3</v>
      </c>
      <c r="AG135" s="112" t="s">
        <v>2</v>
      </c>
      <c r="AH135" s="112" t="s">
        <v>1</v>
      </c>
      <c r="AI135" s="112" t="s">
        <v>6</v>
      </c>
      <c r="AJ135" s="153"/>
      <c r="AK135" s="203" t="s">
        <v>157</v>
      </c>
      <c r="AL135" s="203" t="s">
        <v>158</v>
      </c>
      <c r="AM135" s="204" t="s">
        <v>159</v>
      </c>
      <c r="AN135" s="204" t="s">
        <v>2</v>
      </c>
      <c r="AO135" s="203" t="s">
        <v>160</v>
      </c>
      <c r="AP135" s="203" t="s">
        <v>161</v>
      </c>
      <c r="AQ135" s="145" t="s">
        <v>162</v>
      </c>
    </row>
    <row r="136" spans="2:46" s="57" customFormat="1" ht="30" customHeight="1" x14ac:dyDescent="0.15">
      <c r="B136" s="405"/>
      <c r="C136" s="406"/>
      <c r="D136" s="407"/>
      <c r="E136" s="141">
        <v>1</v>
      </c>
      <c r="F136" s="141">
        <v>2</v>
      </c>
      <c r="G136" s="127">
        <v>3</v>
      </c>
      <c r="H136" s="127">
        <v>4</v>
      </c>
      <c r="I136" s="127">
        <v>5</v>
      </c>
      <c r="J136" s="127">
        <v>6</v>
      </c>
      <c r="K136" s="127">
        <v>7</v>
      </c>
      <c r="L136" s="127">
        <v>8</v>
      </c>
      <c r="M136" s="127">
        <v>9</v>
      </c>
      <c r="N136" s="127">
        <v>10</v>
      </c>
      <c r="O136" s="127">
        <v>11</v>
      </c>
      <c r="P136" s="127">
        <v>12</v>
      </c>
      <c r="Q136" s="127">
        <v>13</v>
      </c>
      <c r="R136" s="127">
        <v>14</v>
      </c>
      <c r="S136" s="127">
        <v>15</v>
      </c>
      <c r="T136" s="127">
        <v>16</v>
      </c>
      <c r="U136" s="127">
        <v>17</v>
      </c>
      <c r="V136" s="127">
        <v>18</v>
      </c>
      <c r="W136" s="127">
        <v>19</v>
      </c>
      <c r="X136" s="127">
        <v>20</v>
      </c>
      <c r="Y136" s="127">
        <v>21</v>
      </c>
      <c r="Z136" s="127">
        <v>22</v>
      </c>
      <c r="AA136" s="127">
        <v>23</v>
      </c>
      <c r="AB136" s="127">
        <v>24</v>
      </c>
      <c r="AC136" s="127">
        <v>25</v>
      </c>
      <c r="AD136" s="127">
        <v>26</v>
      </c>
      <c r="AE136" s="127">
        <v>27</v>
      </c>
      <c r="AF136" s="127">
        <v>28</v>
      </c>
      <c r="AG136" s="127">
        <v>29</v>
      </c>
      <c r="AH136" s="127">
        <v>30</v>
      </c>
      <c r="AI136" s="127">
        <v>31</v>
      </c>
      <c r="AJ136" s="146" t="s">
        <v>126</v>
      </c>
      <c r="AK136" s="147" t="s">
        <v>49</v>
      </c>
      <c r="AL136" s="147" t="s">
        <v>50</v>
      </c>
      <c r="AM136" s="147" t="s">
        <v>49</v>
      </c>
      <c r="AN136" s="147" t="s">
        <v>50</v>
      </c>
      <c r="AO136" s="147" t="s">
        <v>49</v>
      </c>
      <c r="AP136" s="147" t="s">
        <v>50</v>
      </c>
      <c r="AQ136" s="146" t="s">
        <v>127</v>
      </c>
      <c r="AR136" s="147" t="s">
        <v>478</v>
      </c>
      <c r="AS136" s="147" t="s">
        <v>479</v>
      </c>
      <c r="AT136" s="147" t="s">
        <v>480</v>
      </c>
    </row>
    <row r="137" spans="2:46" s="5" customFormat="1" ht="17.25" customHeight="1" x14ac:dyDescent="0.15">
      <c r="B137" s="4">
        <v>1</v>
      </c>
      <c r="C137" s="164" t="s">
        <v>174</v>
      </c>
      <c r="D137" s="165"/>
      <c r="E137" s="163"/>
      <c r="F137" s="163"/>
      <c r="G137" s="162"/>
      <c r="H137" s="162"/>
      <c r="I137" s="162"/>
      <c r="J137" s="162"/>
      <c r="K137" s="162"/>
      <c r="L137" s="163"/>
      <c r="M137" s="163"/>
      <c r="N137" s="162"/>
      <c r="O137" s="162"/>
      <c r="P137" s="162"/>
      <c r="Q137" s="162"/>
      <c r="R137" s="162"/>
      <c r="S137" s="163"/>
      <c r="T137" s="163"/>
      <c r="U137" s="162"/>
      <c r="V137" s="162"/>
      <c r="W137" s="162"/>
      <c r="X137" s="162"/>
      <c r="Y137" s="162"/>
      <c r="Z137" s="163"/>
      <c r="AA137" s="163"/>
      <c r="AB137" s="162"/>
      <c r="AC137" s="162"/>
      <c r="AD137" s="162"/>
      <c r="AE137" s="162"/>
      <c r="AF137" s="162"/>
      <c r="AG137" s="162"/>
      <c r="AH137" s="162"/>
      <c r="AI137" s="162"/>
      <c r="AJ137" s="156">
        <f t="shared" ref="AJ137:AJ146" si="69">SUM(E137:AI137)</f>
        <v>0</v>
      </c>
      <c r="AK137" s="82"/>
      <c r="AL137" s="82"/>
      <c r="AM137" s="82"/>
      <c r="AN137" s="82"/>
      <c r="AO137" s="82">
        <f>AK137+AM137</f>
        <v>0</v>
      </c>
      <c r="AP137" s="82">
        <f>AL137+AN137</f>
        <v>0</v>
      </c>
      <c r="AQ137" s="119">
        <f>SUM(AO137:AP137)</f>
        <v>0</v>
      </c>
      <c r="AR137" s="5" t="s">
        <v>442</v>
      </c>
      <c r="AS137" s="5" t="s">
        <v>443</v>
      </c>
      <c r="AT137" s="5" t="s">
        <v>477</v>
      </c>
    </row>
    <row r="138" spans="2:46" s="5" customFormat="1" ht="17.25" customHeight="1" x14ac:dyDescent="0.15">
      <c r="B138" s="4">
        <v>2</v>
      </c>
      <c r="C138" s="164" t="s">
        <v>176</v>
      </c>
      <c r="D138" s="165"/>
      <c r="E138" s="163"/>
      <c r="F138" s="163"/>
      <c r="G138" s="162"/>
      <c r="H138" s="162"/>
      <c r="I138" s="162"/>
      <c r="J138" s="162"/>
      <c r="K138" s="162"/>
      <c r="L138" s="163"/>
      <c r="M138" s="163"/>
      <c r="N138" s="162"/>
      <c r="O138" s="162"/>
      <c r="P138" s="162"/>
      <c r="Q138" s="162"/>
      <c r="R138" s="162"/>
      <c r="S138" s="163"/>
      <c r="T138" s="163"/>
      <c r="U138" s="162"/>
      <c r="V138" s="162"/>
      <c r="W138" s="162"/>
      <c r="X138" s="162"/>
      <c r="Y138" s="162"/>
      <c r="Z138" s="163"/>
      <c r="AA138" s="163"/>
      <c r="AB138" s="162"/>
      <c r="AC138" s="162"/>
      <c r="AD138" s="162"/>
      <c r="AE138" s="162"/>
      <c r="AF138" s="162"/>
      <c r="AG138" s="162"/>
      <c r="AH138" s="162"/>
      <c r="AI138" s="162"/>
      <c r="AJ138" s="156">
        <f t="shared" si="69"/>
        <v>0</v>
      </c>
      <c r="AK138" s="82"/>
      <c r="AL138" s="82"/>
      <c r="AM138" s="82"/>
      <c r="AN138" s="82"/>
      <c r="AO138" s="82">
        <f t="shared" ref="AO138:AO165" si="70">AK138+AM138</f>
        <v>0</v>
      </c>
      <c r="AP138" s="82">
        <f t="shared" ref="AP138:AP165" si="71">AL138+AN138</f>
        <v>0</v>
      </c>
      <c r="AQ138" s="119">
        <f t="shared" ref="AQ138:AQ165" si="72">SUM(AO138:AP138)</f>
        <v>0</v>
      </c>
      <c r="AR138" s="5" t="s">
        <v>442</v>
      </c>
      <c r="AS138" s="5" t="s">
        <v>444</v>
      </c>
      <c r="AT138" s="5" t="s">
        <v>477</v>
      </c>
    </row>
    <row r="139" spans="2:46" s="5" customFormat="1" ht="17.25" customHeight="1" x14ac:dyDescent="0.15">
      <c r="B139" s="4">
        <v>3</v>
      </c>
      <c r="C139" s="164" t="s">
        <v>213</v>
      </c>
      <c r="D139" s="165"/>
      <c r="E139" s="163"/>
      <c r="F139" s="163"/>
      <c r="G139" s="162">
        <v>22</v>
      </c>
      <c r="H139" s="162">
        <v>22</v>
      </c>
      <c r="I139" s="162">
        <v>21</v>
      </c>
      <c r="J139" s="162">
        <v>16.5</v>
      </c>
      <c r="K139" s="162"/>
      <c r="L139" s="163"/>
      <c r="M139" s="163">
        <v>15.5</v>
      </c>
      <c r="N139" s="162">
        <v>17.5</v>
      </c>
      <c r="O139" s="162">
        <v>22.5</v>
      </c>
      <c r="P139" s="162">
        <v>11.5</v>
      </c>
      <c r="Q139" s="162">
        <v>13</v>
      </c>
      <c r="R139" s="162"/>
      <c r="S139" s="163"/>
      <c r="T139" s="163">
        <v>12</v>
      </c>
      <c r="U139" s="162">
        <v>24</v>
      </c>
      <c r="V139" s="162">
        <v>29.5</v>
      </c>
      <c r="W139" s="162">
        <v>32</v>
      </c>
      <c r="X139" s="162">
        <v>18</v>
      </c>
      <c r="Y139" s="162"/>
      <c r="Z139" s="163"/>
      <c r="AA139" s="163">
        <v>27.5</v>
      </c>
      <c r="AB139" s="162">
        <v>31.5</v>
      </c>
      <c r="AC139" s="162">
        <v>35</v>
      </c>
      <c r="AD139" s="162">
        <v>31</v>
      </c>
      <c r="AE139" s="162">
        <v>23.5</v>
      </c>
      <c r="AF139" s="162"/>
      <c r="AG139" s="162"/>
      <c r="AH139" s="162">
        <v>42</v>
      </c>
      <c r="AI139" s="162">
        <v>39</v>
      </c>
      <c r="AJ139" s="156">
        <f t="shared" si="69"/>
        <v>506.5</v>
      </c>
      <c r="AK139" s="82">
        <v>5</v>
      </c>
      <c r="AL139" s="82">
        <v>1</v>
      </c>
      <c r="AM139" s="82"/>
      <c r="AN139" s="82"/>
      <c r="AO139" s="82">
        <f t="shared" si="70"/>
        <v>5</v>
      </c>
      <c r="AP139" s="82">
        <f t="shared" si="71"/>
        <v>1</v>
      </c>
      <c r="AQ139" s="119">
        <f t="shared" si="72"/>
        <v>6</v>
      </c>
      <c r="AR139" s="5" t="s">
        <v>445</v>
      </c>
      <c r="AS139" s="5" t="s">
        <v>443</v>
      </c>
      <c r="AT139" s="5" t="s">
        <v>477</v>
      </c>
    </row>
    <row r="140" spans="2:46" s="5" customFormat="1" ht="17.25" customHeight="1" x14ac:dyDescent="0.15">
      <c r="B140" s="4">
        <v>4</v>
      </c>
      <c r="C140" s="164" t="s">
        <v>215</v>
      </c>
      <c r="D140" s="165"/>
      <c r="E140" s="163"/>
      <c r="F140" s="163"/>
      <c r="G140" s="162"/>
      <c r="H140" s="162"/>
      <c r="I140" s="162"/>
      <c r="J140" s="162"/>
      <c r="K140" s="162"/>
      <c r="L140" s="163"/>
      <c r="M140" s="163"/>
      <c r="N140" s="162"/>
      <c r="O140" s="162"/>
      <c r="P140" s="162"/>
      <c r="Q140" s="162"/>
      <c r="R140" s="162"/>
      <c r="S140" s="163"/>
      <c r="T140" s="163"/>
      <c r="U140" s="162"/>
      <c r="V140" s="162"/>
      <c r="W140" s="162"/>
      <c r="X140" s="162"/>
      <c r="Y140" s="162"/>
      <c r="Z140" s="163"/>
      <c r="AA140" s="163"/>
      <c r="AB140" s="162"/>
      <c r="AC140" s="162"/>
      <c r="AD140" s="162">
        <v>2</v>
      </c>
      <c r="AE140" s="162">
        <v>2</v>
      </c>
      <c r="AF140" s="162"/>
      <c r="AG140" s="162"/>
      <c r="AH140" s="162">
        <v>4</v>
      </c>
      <c r="AI140" s="162">
        <v>4</v>
      </c>
      <c r="AJ140" s="156">
        <f t="shared" si="69"/>
        <v>12</v>
      </c>
      <c r="AK140" s="82">
        <v>1</v>
      </c>
      <c r="AL140" s="82">
        <v>1</v>
      </c>
      <c r="AM140" s="82"/>
      <c r="AN140" s="82"/>
      <c r="AO140" s="82">
        <f t="shared" si="70"/>
        <v>1</v>
      </c>
      <c r="AP140" s="82">
        <f t="shared" si="71"/>
        <v>1</v>
      </c>
      <c r="AQ140" s="119">
        <f t="shared" si="72"/>
        <v>2</v>
      </c>
      <c r="AR140" s="5" t="s">
        <v>445</v>
      </c>
      <c r="AS140" s="5" t="s">
        <v>444</v>
      </c>
      <c r="AT140" s="5" t="s">
        <v>477</v>
      </c>
    </row>
    <row r="141" spans="2:46" s="5" customFormat="1" ht="17.25" customHeight="1" x14ac:dyDescent="0.15">
      <c r="B141" s="4">
        <v>5</v>
      </c>
      <c r="C141" s="164" t="s">
        <v>180</v>
      </c>
      <c r="D141" s="165"/>
      <c r="E141" s="163"/>
      <c r="F141" s="163"/>
      <c r="G141" s="162">
        <v>17</v>
      </c>
      <c r="H141" s="162">
        <v>17</v>
      </c>
      <c r="I141" s="162">
        <v>17</v>
      </c>
      <c r="J141" s="162">
        <v>13</v>
      </c>
      <c r="K141" s="162"/>
      <c r="L141" s="163"/>
      <c r="M141" s="163">
        <v>17</v>
      </c>
      <c r="N141" s="162">
        <v>4</v>
      </c>
      <c r="O141" s="162">
        <v>4</v>
      </c>
      <c r="P141" s="162">
        <v>6</v>
      </c>
      <c r="Q141" s="162">
        <v>21</v>
      </c>
      <c r="R141" s="162"/>
      <c r="S141" s="163"/>
      <c r="T141" s="163">
        <v>21</v>
      </c>
      <c r="U141" s="162">
        <v>17</v>
      </c>
      <c r="V141" s="162">
        <v>13</v>
      </c>
      <c r="W141" s="162">
        <v>13</v>
      </c>
      <c r="X141" s="162">
        <v>13</v>
      </c>
      <c r="Y141" s="162"/>
      <c r="Z141" s="163"/>
      <c r="AA141" s="163">
        <v>21</v>
      </c>
      <c r="AB141" s="162">
        <v>21</v>
      </c>
      <c r="AC141" s="162">
        <v>18</v>
      </c>
      <c r="AD141" s="162">
        <v>14</v>
      </c>
      <c r="AE141" s="162">
        <v>14</v>
      </c>
      <c r="AF141" s="162"/>
      <c r="AG141" s="162"/>
      <c r="AH141" s="162">
        <v>21</v>
      </c>
      <c r="AI141" s="162">
        <v>14</v>
      </c>
      <c r="AJ141" s="156">
        <f t="shared" si="69"/>
        <v>316</v>
      </c>
      <c r="AK141" s="82">
        <v>4</v>
      </c>
      <c r="AL141" s="82">
        <v>1</v>
      </c>
      <c r="AM141" s="82"/>
      <c r="AN141" s="82"/>
      <c r="AO141" s="82">
        <f t="shared" si="70"/>
        <v>4</v>
      </c>
      <c r="AP141" s="82">
        <f t="shared" si="71"/>
        <v>1</v>
      </c>
      <c r="AQ141" s="119">
        <f t="shared" si="72"/>
        <v>5</v>
      </c>
      <c r="AR141" s="5" t="s">
        <v>446</v>
      </c>
      <c r="AS141" s="5" t="s">
        <v>443</v>
      </c>
      <c r="AT141" s="5" t="s">
        <v>477</v>
      </c>
    </row>
    <row r="142" spans="2:46" s="5" customFormat="1" ht="17.25" customHeight="1" x14ac:dyDescent="0.15">
      <c r="B142" s="4">
        <v>6</v>
      </c>
      <c r="C142" s="164" t="s">
        <v>163</v>
      </c>
      <c r="D142" s="165"/>
      <c r="E142" s="163">
        <v>0</v>
      </c>
      <c r="F142" s="163">
        <v>0</v>
      </c>
      <c r="G142" s="162">
        <v>67</v>
      </c>
      <c r="H142" s="162">
        <v>56.5</v>
      </c>
      <c r="I142" s="162">
        <v>47.5</v>
      </c>
      <c r="J142" s="162">
        <v>48.5</v>
      </c>
      <c r="K142" s="162">
        <v>0</v>
      </c>
      <c r="L142" s="163">
        <v>0</v>
      </c>
      <c r="M142" s="163">
        <v>51.5</v>
      </c>
      <c r="N142" s="162">
        <v>48.5</v>
      </c>
      <c r="O142" s="162">
        <v>51.5</v>
      </c>
      <c r="P142" s="162">
        <v>71.5</v>
      </c>
      <c r="Q142" s="162">
        <v>29</v>
      </c>
      <c r="R142" s="162">
        <v>0</v>
      </c>
      <c r="S142" s="163">
        <v>0</v>
      </c>
      <c r="T142" s="163">
        <v>35</v>
      </c>
      <c r="U142" s="162">
        <v>35</v>
      </c>
      <c r="V142" s="162">
        <v>73</v>
      </c>
      <c r="W142" s="162">
        <v>77</v>
      </c>
      <c r="X142" s="162">
        <v>72</v>
      </c>
      <c r="Y142" s="162">
        <v>0</v>
      </c>
      <c r="Z142" s="163">
        <v>0</v>
      </c>
      <c r="AA142" s="163">
        <v>54.5</v>
      </c>
      <c r="AB142" s="162">
        <v>27.5</v>
      </c>
      <c r="AC142" s="162">
        <v>34</v>
      </c>
      <c r="AD142" s="162">
        <v>18.5</v>
      </c>
      <c r="AE142" s="162">
        <v>7.5</v>
      </c>
      <c r="AF142" s="162">
        <v>0</v>
      </c>
      <c r="AG142" s="162">
        <v>0</v>
      </c>
      <c r="AH142" s="162">
        <v>24.5</v>
      </c>
      <c r="AI142" s="162">
        <v>13</v>
      </c>
      <c r="AJ142" s="156">
        <f t="shared" si="69"/>
        <v>943</v>
      </c>
      <c r="AK142" s="82"/>
      <c r="AL142" s="82"/>
      <c r="AM142" s="82"/>
      <c r="AN142" s="82"/>
      <c r="AO142" s="82">
        <f t="shared" si="70"/>
        <v>0</v>
      </c>
      <c r="AP142" s="82">
        <f t="shared" si="71"/>
        <v>0</v>
      </c>
      <c r="AQ142" s="119">
        <f t="shared" si="72"/>
        <v>0</v>
      </c>
      <c r="AR142" s="5" t="s">
        <v>448</v>
      </c>
      <c r="AS142" s="5" t="s">
        <v>443</v>
      </c>
      <c r="AT142" s="5" t="s">
        <v>477</v>
      </c>
    </row>
    <row r="143" spans="2:46" s="5" customFormat="1" ht="17.25" customHeight="1" x14ac:dyDescent="0.15">
      <c r="B143" s="4">
        <v>7</v>
      </c>
      <c r="C143" s="164" t="s">
        <v>182</v>
      </c>
      <c r="D143" s="165"/>
      <c r="E143" s="163"/>
      <c r="F143" s="163"/>
      <c r="G143" s="162"/>
      <c r="H143" s="162"/>
      <c r="I143" s="162"/>
      <c r="J143" s="162"/>
      <c r="K143" s="162"/>
      <c r="L143" s="163"/>
      <c r="M143" s="163"/>
      <c r="N143" s="162"/>
      <c r="O143" s="162"/>
      <c r="P143" s="162"/>
      <c r="Q143" s="162"/>
      <c r="R143" s="162"/>
      <c r="S143" s="163"/>
      <c r="T143" s="163"/>
      <c r="U143" s="162"/>
      <c r="V143" s="162"/>
      <c r="W143" s="162"/>
      <c r="X143" s="162"/>
      <c r="Y143" s="162"/>
      <c r="Z143" s="163"/>
      <c r="AA143" s="163"/>
      <c r="AB143" s="162"/>
      <c r="AC143" s="162"/>
      <c r="AD143" s="162"/>
      <c r="AE143" s="162"/>
      <c r="AF143" s="162"/>
      <c r="AG143" s="162"/>
      <c r="AH143" s="162"/>
      <c r="AI143" s="162"/>
      <c r="AJ143" s="156">
        <f t="shared" si="69"/>
        <v>0</v>
      </c>
      <c r="AK143" s="82"/>
      <c r="AL143" s="82"/>
      <c r="AM143" s="82"/>
      <c r="AN143" s="82"/>
      <c r="AO143" s="82">
        <f t="shared" si="70"/>
        <v>0</v>
      </c>
      <c r="AP143" s="82">
        <f t="shared" si="71"/>
        <v>0</v>
      </c>
      <c r="AQ143" s="119">
        <f t="shared" si="72"/>
        <v>0</v>
      </c>
      <c r="AR143" s="5" t="s">
        <v>475</v>
      </c>
      <c r="AS143" s="5" t="s">
        <v>443</v>
      </c>
      <c r="AT143" s="5" t="s">
        <v>477</v>
      </c>
    </row>
    <row r="144" spans="2:46" s="5" customFormat="1" ht="17.25" customHeight="1" x14ac:dyDescent="0.15">
      <c r="B144" s="4">
        <v>8</v>
      </c>
      <c r="C144" s="164" t="s">
        <v>184</v>
      </c>
      <c r="D144" s="165"/>
      <c r="E144" s="163"/>
      <c r="F144" s="163">
        <v>20</v>
      </c>
      <c r="G144" s="162">
        <v>20</v>
      </c>
      <c r="H144" s="162">
        <v>20</v>
      </c>
      <c r="I144" s="162">
        <v>20</v>
      </c>
      <c r="J144" s="162">
        <v>20</v>
      </c>
      <c r="K144" s="162"/>
      <c r="L144" s="163"/>
      <c r="M144" s="163">
        <v>12</v>
      </c>
      <c r="N144" s="162">
        <v>12</v>
      </c>
      <c r="O144" s="162">
        <v>12</v>
      </c>
      <c r="P144" s="162">
        <v>12</v>
      </c>
      <c r="Q144" s="162">
        <v>12</v>
      </c>
      <c r="R144" s="162"/>
      <c r="S144" s="163"/>
      <c r="T144" s="163">
        <v>16</v>
      </c>
      <c r="U144" s="162">
        <v>16</v>
      </c>
      <c r="V144" s="162">
        <v>10</v>
      </c>
      <c r="W144" s="162">
        <v>8</v>
      </c>
      <c r="X144" s="162">
        <v>8</v>
      </c>
      <c r="Y144" s="162"/>
      <c r="Z144" s="163"/>
      <c r="AA144" s="163">
        <v>8</v>
      </c>
      <c r="AB144" s="162">
        <v>8</v>
      </c>
      <c r="AC144" s="162">
        <v>8</v>
      </c>
      <c r="AD144" s="162">
        <v>8</v>
      </c>
      <c r="AE144" s="162">
        <v>8</v>
      </c>
      <c r="AF144" s="162"/>
      <c r="AG144" s="162"/>
      <c r="AH144" s="162">
        <v>16</v>
      </c>
      <c r="AI144" s="162">
        <v>21</v>
      </c>
      <c r="AJ144" s="156">
        <f t="shared" si="69"/>
        <v>295</v>
      </c>
      <c r="AK144" s="82">
        <v>2</v>
      </c>
      <c r="AL144" s="82">
        <v>3</v>
      </c>
      <c r="AM144" s="82"/>
      <c r="AN144" s="82"/>
      <c r="AO144" s="82">
        <f t="shared" si="70"/>
        <v>2</v>
      </c>
      <c r="AP144" s="82">
        <f t="shared" si="71"/>
        <v>3</v>
      </c>
      <c r="AQ144" s="119">
        <f t="shared" si="72"/>
        <v>5</v>
      </c>
      <c r="AR144" s="5" t="s">
        <v>476</v>
      </c>
      <c r="AS144" s="5" t="s">
        <v>443</v>
      </c>
      <c r="AT144" s="5" t="s">
        <v>477</v>
      </c>
    </row>
    <row r="145" spans="2:47" s="5" customFormat="1" ht="17.25" customHeight="1" x14ac:dyDescent="0.15">
      <c r="B145" s="4">
        <v>9</v>
      </c>
      <c r="C145" s="164" t="s">
        <v>185</v>
      </c>
      <c r="D145" s="165"/>
      <c r="E145" s="163">
        <v>0</v>
      </c>
      <c r="F145" s="163">
        <v>0</v>
      </c>
      <c r="G145" s="162">
        <v>0</v>
      </c>
      <c r="H145" s="162">
        <v>0</v>
      </c>
      <c r="I145" s="162">
        <v>0</v>
      </c>
      <c r="J145" s="162">
        <v>0</v>
      </c>
      <c r="K145" s="162">
        <v>0</v>
      </c>
      <c r="L145" s="163">
        <v>0</v>
      </c>
      <c r="M145" s="163">
        <v>0</v>
      </c>
      <c r="N145" s="162">
        <v>0</v>
      </c>
      <c r="O145" s="162">
        <v>0</v>
      </c>
      <c r="P145" s="162">
        <v>0</v>
      </c>
      <c r="Q145" s="162">
        <v>0</v>
      </c>
      <c r="R145" s="162">
        <v>0</v>
      </c>
      <c r="S145" s="163">
        <v>0</v>
      </c>
      <c r="T145" s="163">
        <v>0</v>
      </c>
      <c r="U145" s="162">
        <v>0</v>
      </c>
      <c r="V145" s="162">
        <v>16</v>
      </c>
      <c r="W145" s="162">
        <v>16</v>
      </c>
      <c r="X145" s="162">
        <v>16</v>
      </c>
      <c r="Y145" s="162">
        <v>0</v>
      </c>
      <c r="Z145" s="163">
        <v>0</v>
      </c>
      <c r="AA145" s="163">
        <v>16</v>
      </c>
      <c r="AB145" s="162">
        <v>16</v>
      </c>
      <c r="AC145" s="162">
        <v>16</v>
      </c>
      <c r="AD145" s="162">
        <v>16</v>
      </c>
      <c r="AE145" s="162">
        <v>16</v>
      </c>
      <c r="AF145" s="162">
        <v>0</v>
      </c>
      <c r="AG145" s="162">
        <v>0</v>
      </c>
      <c r="AH145" s="162">
        <v>16</v>
      </c>
      <c r="AI145" s="162">
        <v>16</v>
      </c>
      <c r="AJ145" s="156">
        <f t="shared" si="69"/>
        <v>160</v>
      </c>
      <c r="AK145" s="82"/>
      <c r="AL145" s="82">
        <v>2</v>
      </c>
      <c r="AM145" s="82"/>
      <c r="AN145" s="82"/>
      <c r="AO145" s="82">
        <f t="shared" si="70"/>
        <v>0</v>
      </c>
      <c r="AP145" s="82">
        <f t="shared" si="71"/>
        <v>2</v>
      </c>
      <c r="AQ145" s="119">
        <f t="shared" si="72"/>
        <v>2</v>
      </c>
      <c r="AR145" s="5" t="s">
        <v>476</v>
      </c>
      <c r="AS145" s="5" t="s">
        <v>444</v>
      </c>
      <c r="AT145" s="5" t="s">
        <v>477</v>
      </c>
    </row>
    <row r="146" spans="2:47" s="5" customFormat="1" ht="17.25" customHeight="1" x14ac:dyDescent="0.15">
      <c r="B146" s="4">
        <v>10</v>
      </c>
      <c r="C146" s="164" t="s">
        <v>178</v>
      </c>
      <c r="D146" s="165"/>
      <c r="E146" s="163"/>
      <c r="F146" s="163">
        <v>7.0227000000000004</v>
      </c>
      <c r="G146" s="162">
        <v>7.0227000000000004</v>
      </c>
      <c r="H146" s="162">
        <v>7.0227000000000004</v>
      </c>
      <c r="I146" s="162">
        <v>7.0227000000000004</v>
      </c>
      <c r="J146" s="162">
        <v>7.0227000000000004</v>
      </c>
      <c r="K146" s="162"/>
      <c r="L146" s="163"/>
      <c r="M146" s="163">
        <v>7.0227000000000004</v>
      </c>
      <c r="N146" s="162">
        <v>7.0227000000000004</v>
      </c>
      <c r="O146" s="162">
        <v>7.0227000000000004</v>
      </c>
      <c r="P146" s="162">
        <v>7.0227000000000004</v>
      </c>
      <c r="Q146" s="162">
        <v>7.0227000000000004</v>
      </c>
      <c r="R146" s="162"/>
      <c r="S146" s="163"/>
      <c r="T146" s="163">
        <v>7.0227000000000004</v>
      </c>
      <c r="U146" s="162">
        <v>7.0227000000000004</v>
      </c>
      <c r="V146" s="162">
        <v>7.0227000000000004</v>
      </c>
      <c r="W146" s="162">
        <v>7.0227000000000004</v>
      </c>
      <c r="X146" s="162">
        <v>7.0227000000000004</v>
      </c>
      <c r="Y146" s="162"/>
      <c r="Z146" s="163"/>
      <c r="AA146" s="163">
        <v>7.0227000000000004</v>
      </c>
      <c r="AB146" s="162">
        <v>7.0227000000000004</v>
      </c>
      <c r="AC146" s="162">
        <v>7.0227000000000004</v>
      </c>
      <c r="AD146" s="162">
        <v>7.0227000000000004</v>
      </c>
      <c r="AE146" s="162">
        <v>7.0227000000000004</v>
      </c>
      <c r="AF146" s="162"/>
      <c r="AG146" s="162"/>
      <c r="AH146" s="162">
        <v>7.0227000000000004</v>
      </c>
      <c r="AI146" s="162">
        <v>7.0227000000000004</v>
      </c>
      <c r="AJ146" s="156">
        <f t="shared" si="69"/>
        <v>154.49939999999998</v>
      </c>
      <c r="AK146" s="82">
        <v>8</v>
      </c>
      <c r="AL146" s="82"/>
      <c r="AM146" s="82"/>
      <c r="AN146" s="82"/>
      <c r="AO146" s="82">
        <f t="shared" si="70"/>
        <v>8</v>
      </c>
      <c r="AP146" s="82">
        <f t="shared" si="71"/>
        <v>0</v>
      </c>
      <c r="AQ146" s="119">
        <f t="shared" si="72"/>
        <v>8</v>
      </c>
      <c r="AR146" s="5" t="s">
        <v>449</v>
      </c>
      <c r="AS146" s="5" t="s">
        <v>443</v>
      </c>
      <c r="AT146" s="5" t="s">
        <v>477</v>
      </c>
    </row>
    <row r="147" spans="2:47" s="5" customFormat="1" ht="17.25" customHeight="1" x14ac:dyDescent="0.15">
      <c r="B147" s="4">
        <v>11</v>
      </c>
      <c r="C147" s="164" t="s">
        <v>217</v>
      </c>
      <c r="D147" s="165"/>
      <c r="E147" s="163"/>
      <c r="F147" s="163"/>
      <c r="G147" s="162"/>
      <c r="H147" s="162"/>
      <c r="I147" s="162"/>
      <c r="J147" s="162"/>
      <c r="K147" s="162"/>
      <c r="L147" s="163"/>
      <c r="M147" s="163"/>
      <c r="N147" s="162"/>
      <c r="O147" s="162"/>
      <c r="P147" s="162"/>
      <c r="Q147" s="162"/>
      <c r="R147" s="162"/>
      <c r="S147" s="163"/>
      <c r="T147" s="163"/>
      <c r="U147" s="162"/>
      <c r="V147" s="162"/>
      <c r="W147" s="162"/>
      <c r="X147" s="162"/>
      <c r="Y147" s="162"/>
      <c r="Z147" s="163"/>
      <c r="AA147" s="163"/>
      <c r="AB147" s="162"/>
      <c r="AC147" s="162"/>
      <c r="AD147" s="162"/>
      <c r="AE147" s="162"/>
      <c r="AF147" s="162"/>
      <c r="AG147" s="162"/>
      <c r="AH147" s="162"/>
      <c r="AI147" s="162"/>
      <c r="AJ147" s="156">
        <v>4131</v>
      </c>
      <c r="AK147" s="82"/>
      <c r="AL147" s="82"/>
      <c r="AM147" s="82"/>
      <c r="AN147" s="82"/>
      <c r="AO147" s="82">
        <f t="shared" si="70"/>
        <v>0</v>
      </c>
      <c r="AP147" s="82">
        <f t="shared" si="71"/>
        <v>0</v>
      </c>
      <c r="AQ147" s="119">
        <f t="shared" si="72"/>
        <v>0</v>
      </c>
      <c r="AR147" s="5" t="s">
        <v>487</v>
      </c>
      <c r="AS147" s="5" t="s">
        <v>443</v>
      </c>
      <c r="AT147" s="5" t="s">
        <v>477</v>
      </c>
    </row>
    <row r="148" spans="2:47" s="5" customFormat="1" ht="17.25" customHeight="1" x14ac:dyDescent="0.15">
      <c r="B148" s="4">
        <v>12</v>
      </c>
      <c r="C148" s="164" t="s">
        <v>218</v>
      </c>
      <c r="D148" s="165"/>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62"/>
      <c r="AH148" s="162"/>
      <c r="AI148" s="162"/>
      <c r="AJ148" s="156">
        <v>1814</v>
      </c>
      <c r="AK148" s="82"/>
      <c r="AL148" s="82"/>
      <c r="AM148" s="82"/>
      <c r="AN148" s="82"/>
      <c r="AO148" s="82">
        <f t="shared" si="70"/>
        <v>0</v>
      </c>
      <c r="AP148" s="82">
        <f t="shared" si="71"/>
        <v>0</v>
      </c>
      <c r="AQ148" s="119">
        <f t="shared" si="72"/>
        <v>0</v>
      </c>
      <c r="AR148" s="5" t="s">
        <v>486</v>
      </c>
      <c r="AS148" s="5" t="s">
        <v>443</v>
      </c>
      <c r="AT148" s="5" t="s">
        <v>477</v>
      </c>
    </row>
    <row r="149" spans="2:47" s="5" customFormat="1" ht="17.25" customHeight="1" x14ac:dyDescent="0.15">
      <c r="B149" s="4">
        <v>13</v>
      </c>
      <c r="C149" s="164" t="s">
        <v>188</v>
      </c>
      <c r="D149" s="165"/>
      <c r="E149" s="163"/>
      <c r="F149" s="163"/>
      <c r="G149" s="162"/>
      <c r="H149" s="162"/>
      <c r="I149" s="162"/>
      <c r="J149" s="162"/>
      <c r="K149" s="162"/>
      <c r="L149" s="163"/>
      <c r="M149" s="163"/>
      <c r="N149" s="162"/>
      <c r="O149" s="162"/>
      <c r="P149" s="162"/>
      <c r="Q149" s="162"/>
      <c r="R149" s="162"/>
      <c r="S149" s="163"/>
      <c r="T149" s="163"/>
      <c r="U149" s="162"/>
      <c r="V149" s="162"/>
      <c r="W149" s="162"/>
      <c r="X149" s="162"/>
      <c r="Y149" s="162"/>
      <c r="Z149" s="163"/>
      <c r="AA149" s="163"/>
      <c r="AB149" s="162"/>
      <c r="AC149" s="162"/>
      <c r="AD149" s="162"/>
      <c r="AE149" s="162"/>
      <c r="AF149" s="162"/>
      <c r="AG149" s="162"/>
      <c r="AH149" s="162"/>
      <c r="AI149" s="162"/>
      <c r="AJ149" s="156">
        <f t="shared" ref="AJ149" si="73">SUM(E149:AI149)</f>
        <v>0</v>
      </c>
      <c r="AK149" s="82"/>
      <c r="AL149" s="82"/>
      <c r="AM149" s="82"/>
      <c r="AN149" s="82"/>
      <c r="AO149" s="82">
        <f t="shared" si="70"/>
        <v>0</v>
      </c>
      <c r="AP149" s="82">
        <f t="shared" si="71"/>
        <v>0</v>
      </c>
      <c r="AQ149" s="119">
        <f t="shared" si="72"/>
        <v>0</v>
      </c>
      <c r="AR149" s="5" t="s">
        <v>451</v>
      </c>
      <c r="AS149" s="5" t="s">
        <v>443</v>
      </c>
      <c r="AT149" s="5" t="s">
        <v>477</v>
      </c>
    </row>
    <row r="150" spans="2:47" s="5" customFormat="1" ht="17.25" customHeight="1" x14ac:dyDescent="0.15">
      <c r="B150" s="4">
        <v>14</v>
      </c>
      <c r="C150" s="164" t="s">
        <v>190</v>
      </c>
      <c r="D150" s="165"/>
      <c r="E150" s="163"/>
      <c r="F150" s="163"/>
      <c r="G150" s="162"/>
      <c r="H150" s="162"/>
      <c r="I150" s="162"/>
      <c r="J150" s="162"/>
      <c r="K150" s="162"/>
      <c r="L150" s="163"/>
      <c r="M150" s="163"/>
      <c r="N150" s="162"/>
      <c r="O150" s="162"/>
      <c r="P150" s="162"/>
      <c r="Q150" s="162"/>
      <c r="R150" s="162"/>
      <c r="S150" s="163"/>
      <c r="T150" s="163"/>
      <c r="U150" s="162"/>
      <c r="V150" s="162"/>
      <c r="W150" s="162"/>
      <c r="X150" s="162"/>
      <c r="Y150" s="162"/>
      <c r="Z150" s="163"/>
      <c r="AA150" s="163"/>
      <c r="AB150" s="162"/>
      <c r="AC150" s="162"/>
      <c r="AD150" s="162"/>
      <c r="AE150" s="162"/>
      <c r="AF150" s="162"/>
      <c r="AG150" s="162"/>
      <c r="AH150" s="162"/>
      <c r="AI150" s="162"/>
      <c r="AJ150" s="156">
        <f t="shared" ref="AJ150:AJ151" si="74">SUM(E150:AI150)</f>
        <v>0</v>
      </c>
      <c r="AK150" s="82"/>
      <c r="AL150" s="82"/>
      <c r="AM150" s="82"/>
      <c r="AN150" s="82"/>
      <c r="AO150" s="82">
        <f t="shared" si="70"/>
        <v>0</v>
      </c>
      <c r="AP150" s="82">
        <f t="shared" si="71"/>
        <v>0</v>
      </c>
      <c r="AQ150" s="119">
        <f t="shared" si="72"/>
        <v>0</v>
      </c>
      <c r="AR150" s="5" t="s">
        <v>453</v>
      </c>
      <c r="AS150" s="5" t="s">
        <v>443</v>
      </c>
      <c r="AT150" s="5" t="s">
        <v>477</v>
      </c>
    </row>
    <row r="151" spans="2:47" s="5" customFormat="1" ht="17.25" customHeight="1" x14ac:dyDescent="0.15">
      <c r="B151" s="4">
        <v>15</v>
      </c>
      <c r="C151" s="164" t="s">
        <v>192</v>
      </c>
      <c r="D151" s="165"/>
      <c r="E151" s="163"/>
      <c r="F151" s="163"/>
      <c r="G151" s="162"/>
      <c r="H151" s="162"/>
      <c r="I151" s="162"/>
      <c r="J151" s="162"/>
      <c r="K151" s="162"/>
      <c r="L151" s="163"/>
      <c r="M151" s="163"/>
      <c r="N151" s="162"/>
      <c r="O151" s="162"/>
      <c r="P151" s="162"/>
      <c r="Q151" s="162"/>
      <c r="R151" s="162"/>
      <c r="S151" s="163"/>
      <c r="T151" s="163"/>
      <c r="U151" s="162"/>
      <c r="V151" s="162"/>
      <c r="W151" s="162"/>
      <c r="X151" s="162"/>
      <c r="Y151" s="162"/>
      <c r="Z151" s="163"/>
      <c r="AA151" s="163"/>
      <c r="AB151" s="162"/>
      <c r="AC151" s="162"/>
      <c r="AD151" s="162"/>
      <c r="AE151" s="162"/>
      <c r="AF151" s="162"/>
      <c r="AG151" s="162"/>
      <c r="AH151" s="162"/>
      <c r="AI151" s="162"/>
      <c r="AJ151" s="156">
        <f t="shared" si="74"/>
        <v>0</v>
      </c>
      <c r="AK151" s="82"/>
      <c r="AL151" s="82"/>
      <c r="AM151" s="82"/>
      <c r="AN151" s="82"/>
      <c r="AO151" s="82">
        <f t="shared" si="70"/>
        <v>0</v>
      </c>
      <c r="AP151" s="82">
        <f t="shared" si="71"/>
        <v>0</v>
      </c>
      <c r="AQ151" s="119">
        <f t="shared" si="72"/>
        <v>0</v>
      </c>
      <c r="AR151" s="5" t="s">
        <v>454</v>
      </c>
      <c r="AS151" s="5" t="s">
        <v>443</v>
      </c>
      <c r="AT151" s="5" t="s">
        <v>477</v>
      </c>
    </row>
    <row r="152" spans="2:47" s="5" customFormat="1" ht="17.25" customHeight="1" x14ac:dyDescent="0.15">
      <c r="B152" s="4">
        <v>16</v>
      </c>
      <c r="C152" s="164" t="s">
        <v>194</v>
      </c>
      <c r="D152" s="165"/>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62"/>
      <c r="AH152" s="162"/>
      <c r="AI152" s="162"/>
      <c r="AJ152" s="156">
        <f t="shared" ref="AJ152" si="75">SUM(E152:AI152)</f>
        <v>0</v>
      </c>
      <c r="AK152" s="82"/>
      <c r="AL152" s="82"/>
      <c r="AM152" s="82"/>
      <c r="AN152" s="82"/>
      <c r="AO152" s="82">
        <f t="shared" si="70"/>
        <v>0</v>
      </c>
      <c r="AP152" s="82">
        <f t="shared" si="71"/>
        <v>0</v>
      </c>
      <c r="AQ152" s="119">
        <f t="shared" si="72"/>
        <v>0</v>
      </c>
      <c r="AR152" s="5" t="s">
        <v>455</v>
      </c>
      <c r="AS152" s="5" t="s">
        <v>443</v>
      </c>
      <c r="AT152" s="5" t="s">
        <v>477</v>
      </c>
    </row>
    <row r="153" spans="2:47" s="5" customFormat="1" ht="17.25" customHeight="1" x14ac:dyDescent="0.15">
      <c r="B153" s="4">
        <v>17</v>
      </c>
      <c r="C153" s="164" t="s">
        <v>197</v>
      </c>
      <c r="D153" s="165"/>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62"/>
      <c r="AH153" s="162"/>
      <c r="AI153" s="162"/>
      <c r="AJ153" s="156">
        <f t="shared" ref="AJ153:AJ155" si="76">SUM(E153:AI153)</f>
        <v>0</v>
      </c>
      <c r="AK153" s="82"/>
      <c r="AL153" s="82"/>
      <c r="AM153" s="82"/>
      <c r="AN153" s="82"/>
      <c r="AO153" s="82">
        <f t="shared" si="70"/>
        <v>0</v>
      </c>
      <c r="AP153" s="82">
        <f t="shared" si="71"/>
        <v>0</v>
      </c>
      <c r="AQ153" s="119">
        <f t="shared" si="72"/>
        <v>0</v>
      </c>
      <c r="AR153" s="5" t="s">
        <v>456</v>
      </c>
      <c r="AS153" s="5" t="s">
        <v>443</v>
      </c>
      <c r="AT153" s="5" t="s">
        <v>477</v>
      </c>
    </row>
    <row r="154" spans="2:47" s="5" customFormat="1" ht="17.25" customHeight="1" x14ac:dyDescent="0.15">
      <c r="B154" s="4">
        <v>18</v>
      </c>
      <c r="C154" s="164" t="s">
        <v>165</v>
      </c>
      <c r="D154" s="165"/>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62"/>
      <c r="AH154" s="162"/>
      <c r="AI154" s="162"/>
      <c r="AJ154" s="156">
        <f t="shared" si="76"/>
        <v>0</v>
      </c>
      <c r="AK154" s="82"/>
      <c r="AL154" s="82"/>
      <c r="AM154" s="82"/>
      <c r="AN154" s="82"/>
      <c r="AO154" s="82">
        <f t="shared" si="70"/>
        <v>0</v>
      </c>
      <c r="AP154" s="82">
        <f t="shared" si="71"/>
        <v>0</v>
      </c>
      <c r="AQ154" s="119">
        <f t="shared" si="72"/>
        <v>0</v>
      </c>
      <c r="AR154" s="5" t="s">
        <v>457</v>
      </c>
      <c r="AS154" s="5" t="s">
        <v>443</v>
      </c>
      <c r="AT154" s="5" t="s">
        <v>477</v>
      </c>
    </row>
    <row r="155" spans="2:47" s="5" customFormat="1" ht="17.25" customHeight="1" x14ac:dyDescent="0.15">
      <c r="B155" s="4">
        <v>19</v>
      </c>
      <c r="C155" s="164" t="s">
        <v>198</v>
      </c>
      <c r="D155" s="165"/>
      <c r="E155" s="163"/>
      <c r="F155" s="163"/>
      <c r="G155" s="162"/>
      <c r="H155" s="162"/>
      <c r="I155" s="162"/>
      <c r="J155" s="162"/>
      <c r="K155" s="162"/>
      <c r="L155" s="163"/>
      <c r="M155" s="163"/>
      <c r="N155" s="162"/>
      <c r="O155" s="162"/>
      <c r="P155" s="162"/>
      <c r="Q155" s="162"/>
      <c r="R155" s="162"/>
      <c r="S155" s="163"/>
      <c r="T155" s="163"/>
      <c r="U155" s="162"/>
      <c r="V155" s="162"/>
      <c r="W155" s="162"/>
      <c r="X155" s="162"/>
      <c r="Y155" s="162"/>
      <c r="Z155" s="163"/>
      <c r="AA155" s="163"/>
      <c r="AB155" s="162"/>
      <c r="AC155" s="162"/>
      <c r="AD155" s="162"/>
      <c r="AE155" s="162"/>
      <c r="AF155" s="162"/>
      <c r="AG155" s="162"/>
      <c r="AH155" s="162"/>
      <c r="AI155" s="162"/>
      <c r="AJ155" s="156">
        <f t="shared" si="76"/>
        <v>0</v>
      </c>
      <c r="AK155" s="82"/>
      <c r="AL155" s="82"/>
      <c r="AM155" s="82"/>
      <c r="AN155" s="82"/>
      <c r="AO155" s="82">
        <f t="shared" si="70"/>
        <v>0</v>
      </c>
      <c r="AP155" s="82">
        <f t="shared" si="71"/>
        <v>0</v>
      </c>
      <c r="AQ155" s="119">
        <f t="shared" si="72"/>
        <v>0</v>
      </c>
      <c r="AR155" s="5" t="s">
        <v>458</v>
      </c>
      <c r="AS155" s="5" t="s">
        <v>443</v>
      </c>
      <c r="AT155" s="5" t="s">
        <v>477</v>
      </c>
    </row>
    <row r="156" spans="2:47" s="5" customFormat="1" ht="17.25" customHeight="1" x14ac:dyDescent="0.15">
      <c r="B156" s="4">
        <v>20</v>
      </c>
      <c r="C156" s="164" t="s">
        <v>200</v>
      </c>
      <c r="D156" s="165"/>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62"/>
      <c r="AH156" s="162"/>
      <c r="AI156" s="162"/>
      <c r="AJ156" s="156">
        <f t="shared" ref="AJ156:AJ165" si="77">SUM(E156:AI156)</f>
        <v>0</v>
      </c>
      <c r="AK156" s="82"/>
      <c r="AL156" s="82"/>
      <c r="AM156" s="82"/>
      <c r="AN156" s="82"/>
      <c r="AO156" s="82">
        <f t="shared" si="70"/>
        <v>0</v>
      </c>
      <c r="AP156" s="82">
        <f t="shared" si="71"/>
        <v>0</v>
      </c>
      <c r="AQ156" s="119">
        <f t="shared" si="72"/>
        <v>0</v>
      </c>
      <c r="AR156" s="5" t="s">
        <v>459</v>
      </c>
      <c r="AS156" s="5" t="s">
        <v>443</v>
      </c>
      <c r="AT156" s="5" t="s">
        <v>477</v>
      </c>
    </row>
    <row r="157" spans="2:47" s="5" customFormat="1" ht="17.25" customHeight="1" x14ac:dyDescent="0.15">
      <c r="B157" s="4">
        <v>21</v>
      </c>
      <c r="C157" s="164" t="s">
        <v>202</v>
      </c>
      <c r="D157" s="165"/>
      <c r="E157" s="163"/>
      <c r="F157" s="163"/>
      <c r="G157" s="162"/>
      <c r="H157" s="162"/>
      <c r="I157" s="162"/>
      <c r="J157" s="162"/>
      <c r="K157" s="162"/>
      <c r="L157" s="163"/>
      <c r="M157" s="163"/>
      <c r="N157" s="162"/>
      <c r="O157" s="162"/>
      <c r="P157" s="162"/>
      <c r="Q157" s="162"/>
      <c r="R157" s="162"/>
      <c r="S157" s="163"/>
      <c r="T157" s="163"/>
      <c r="U157" s="162"/>
      <c r="V157" s="162"/>
      <c r="W157" s="162"/>
      <c r="X157" s="162"/>
      <c r="Y157" s="162"/>
      <c r="Z157" s="163"/>
      <c r="AA157" s="163"/>
      <c r="AB157" s="162"/>
      <c r="AC157" s="162"/>
      <c r="AD157" s="162"/>
      <c r="AE157" s="162"/>
      <c r="AF157" s="162"/>
      <c r="AG157" s="162"/>
      <c r="AH157" s="162"/>
      <c r="AI157" s="162"/>
      <c r="AJ157" s="156">
        <f t="shared" si="77"/>
        <v>0</v>
      </c>
      <c r="AK157" s="82"/>
      <c r="AL157" s="82"/>
      <c r="AM157" s="82"/>
      <c r="AN157" s="82"/>
      <c r="AO157" s="82">
        <f t="shared" si="70"/>
        <v>0</v>
      </c>
      <c r="AP157" s="82">
        <f t="shared" si="71"/>
        <v>0</v>
      </c>
      <c r="AQ157" s="119">
        <f t="shared" si="72"/>
        <v>0</v>
      </c>
      <c r="AR157" s="5" t="s">
        <v>460</v>
      </c>
      <c r="AS157" s="5" t="s">
        <v>443</v>
      </c>
      <c r="AT157" s="5" t="s">
        <v>477</v>
      </c>
    </row>
    <row r="158" spans="2:47" s="5" customFormat="1" ht="17.25" customHeight="1" x14ac:dyDescent="0.15">
      <c r="B158" s="4">
        <v>22</v>
      </c>
      <c r="C158" s="164" t="s">
        <v>204</v>
      </c>
      <c r="D158" s="165"/>
      <c r="E158" s="163"/>
      <c r="F158" s="163"/>
      <c r="G158" s="162"/>
      <c r="H158" s="162"/>
      <c r="I158" s="162"/>
      <c r="J158" s="162"/>
      <c r="K158" s="162"/>
      <c r="L158" s="163"/>
      <c r="M158" s="163"/>
      <c r="N158" s="162"/>
      <c r="O158" s="162"/>
      <c r="P158" s="162"/>
      <c r="Q158" s="162"/>
      <c r="R158" s="162"/>
      <c r="S158" s="163"/>
      <c r="T158" s="163"/>
      <c r="U158" s="162"/>
      <c r="V158" s="162"/>
      <c r="W158" s="162"/>
      <c r="X158" s="162"/>
      <c r="Y158" s="162"/>
      <c r="Z158" s="163"/>
      <c r="AA158" s="163"/>
      <c r="AB158" s="162"/>
      <c r="AC158" s="162"/>
      <c r="AD158" s="162"/>
      <c r="AE158" s="162"/>
      <c r="AF158" s="162"/>
      <c r="AG158" s="162"/>
      <c r="AH158" s="162"/>
      <c r="AI158" s="162"/>
      <c r="AJ158" s="156">
        <f t="shared" si="77"/>
        <v>0</v>
      </c>
      <c r="AK158" s="82"/>
      <c r="AL158" s="82"/>
      <c r="AM158" s="82"/>
      <c r="AN158" s="82"/>
      <c r="AO158" s="82">
        <f t="shared" si="70"/>
        <v>0</v>
      </c>
      <c r="AP158" s="82">
        <f t="shared" si="71"/>
        <v>0</v>
      </c>
      <c r="AQ158" s="119">
        <f t="shared" si="72"/>
        <v>0</v>
      </c>
      <c r="AR158" s="5" t="s">
        <v>461</v>
      </c>
      <c r="AS158" s="5" t="s">
        <v>443</v>
      </c>
      <c r="AT158" s="5" t="s">
        <v>477</v>
      </c>
      <c r="AU158" s="167"/>
    </row>
    <row r="159" spans="2:47" s="5" customFormat="1" ht="17.25" customHeight="1" x14ac:dyDescent="0.15">
      <c r="B159" s="4">
        <v>23</v>
      </c>
      <c r="C159" s="164" t="s">
        <v>172</v>
      </c>
      <c r="D159" s="165"/>
      <c r="E159" s="163"/>
      <c r="F159" s="163"/>
      <c r="G159" s="162"/>
      <c r="H159" s="162"/>
      <c r="I159" s="162"/>
      <c r="J159" s="162"/>
      <c r="K159" s="162"/>
      <c r="L159" s="163"/>
      <c r="M159" s="163"/>
      <c r="N159" s="162"/>
      <c r="O159" s="162"/>
      <c r="P159" s="162"/>
      <c r="Q159" s="162"/>
      <c r="R159" s="162"/>
      <c r="S159" s="163"/>
      <c r="T159" s="163"/>
      <c r="U159" s="162"/>
      <c r="V159" s="162"/>
      <c r="W159" s="162"/>
      <c r="X159" s="162"/>
      <c r="Y159" s="162"/>
      <c r="Z159" s="163"/>
      <c r="AA159" s="163"/>
      <c r="AB159" s="162"/>
      <c r="AC159" s="162"/>
      <c r="AD159" s="162"/>
      <c r="AE159" s="162"/>
      <c r="AF159" s="162"/>
      <c r="AG159" s="162"/>
      <c r="AH159" s="162"/>
      <c r="AI159" s="162"/>
      <c r="AJ159" s="156">
        <f t="shared" si="77"/>
        <v>0</v>
      </c>
      <c r="AK159" s="82"/>
      <c r="AL159" s="82"/>
      <c r="AM159" s="82"/>
      <c r="AN159" s="82"/>
      <c r="AO159" s="82">
        <f t="shared" si="70"/>
        <v>0</v>
      </c>
      <c r="AP159" s="82">
        <f t="shared" si="71"/>
        <v>0</v>
      </c>
      <c r="AQ159" s="119">
        <f t="shared" si="72"/>
        <v>0</v>
      </c>
      <c r="AR159" s="5" t="s">
        <v>474</v>
      </c>
      <c r="AS159" s="5" t="s">
        <v>443</v>
      </c>
      <c r="AT159" s="5" t="s">
        <v>477</v>
      </c>
      <c r="AU159" s="167"/>
    </row>
    <row r="160" spans="2:47" s="5" customFormat="1" ht="17.25" customHeight="1" x14ac:dyDescent="0.15">
      <c r="B160" s="4">
        <v>24</v>
      </c>
      <c r="C160" s="164" t="s">
        <v>206</v>
      </c>
      <c r="D160" s="165"/>
      <c r="E160" s="163"/>
      <c r="F160" s="163"/>
      <c r="G160" s="162"/>
      <c r="H160" s="162"/>
      <c r="I160" s="162"/>
      <c r="J160" s="162"/>
      <c r="K160" s="162"/>
      <c r="L160" s="163"/>
      <c r="M160" s="163"/>
      <c r="N160" s="162"/>
      <c r="O160" s="162"/>
      <c r="P160" s="162"/>
      <c r="Q160" s="162"/>
      <c r="R160" s="162"/>
      <c r="S160" s="163"/>
      <c r="T160" s="163"/>
      <c r="U160" s="162"/>
      <c r="V160" s="162"/>
      <c r="W160" s="162"/>
      <c r="X160" s="162"/>
      <c r="Y160" s="162"/>
      <c r="Z160" s="163"/>
      <c r="AA160" s="163"/>
      <c r="AB160" s="162"/>
      <c r="AC160" s="162"/>
      <c r="AD160" s="162"/>
      <c r="AE160" s="162"/>
      <c r="AF160" s="162"/>
      <c r="AG160" s="162"/>
      <c r="AH160" s="162"/>
      <c r="AI160" s="162"/>
      <c r="AJ160" s="156">
        <f t="shared" si="77"/>
        <v>0</v>
      </c>
      <c r="AK160" s="82"/>
      <c r="AL160" s="82"/>
      <c r="AM160" s="82"/>
      <c r="AN160" s="82"/>
      <c r="AO160" s="82">
        <f t="shared" si="70"/>
        <v>0</v>
      </c>
      <c r="AP160" s="82">
        <f t="shared" si="71"/>
        <v>0</v>
      </c>
      <c r="AQ160" s="119">
        <f t="shared" si="72"/>
        <v>0</v>
      </c>
      <c r="AR160" s="5" t="s">
        <v>462</v>
      </c>
      <c r="AS160" s="5" t="s">
        <v>443</v>
      </c>
      <c r="AT160" s="5" t="s">
        <v>477</v>
      </c>
      <c r="AU160" s="167"/>
    </row>
    <row r="161" spans="2:47" s="5" customFormat="1" ht="17.25" customHeight="1" x14ac:dyDescent="0.15">
      <c r="B161" s="4">
        <v>25</v>
      </c>
      <c r="C161" s="164" t="s">
        <v>168</v>
      </c>
      <c r="D161" s="165"/>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62"/>
      <c r="AH161" s="162"/>
      <c r="AI161" s="162"/>
      <c r="AJ161" s="156">
        <f t="shared" si="77"/>
        <v>0</v>
      </c>
      <c r="AK161" s="82"/>
      <c r="AL161" s="82"/>
      <c r="AM161" s="82"/>
      <c r="AN161" s="82"/>
      <c r="AO161" s="82">
        <f t="shared" si="70"/>
        <v>0</v>
      </c>
      <c r="AP161" s="82">
        <f t="shared" si="71"/>
        <v>0</v>
      </c>
      <c r="AQ161" s="119">
        <f t="shared" si="72"/>
        <v>0</v>
      </c>
      <c r="AR161" s="5" t="s">
        <v>456</v>
      </c>
      <c r="AS161" s="5" t="s">
        <v>443</v>
      </c>
      <c r="AT161" s="5" t="s">
        <v>477</v>
      </c>
      <c r="AU161" s="167"/>
    </row>
    <row r="162" spans="2:47" s="5" customFormat="1" ht="17.25" customHeight="1" x14ac:dyDescent="0.15">
      <c r="B162" s="4">
        <v>26</v>
      </c>
      <c r="C162" s="164" t="s">
        <v>170</v>
      </c>
      <c r="D162" s="165"/>
      <c r="E162" s="163"/>
      <c r="F162" s="163"/>
      <c r="G162" s="162"/>
      <c r="H162" s="162"/>
      <c r="I162" s="162"/>
      <c r="J162" s="162"/>
      <c r="K162" s="162"/>
      <c r="L162" s="163"/>
      <c r="M162" s="163"/>
      <c r="N162" s="162"/>
      <c r="O162" s="162"/>
      <c r="P162" s="162"/>
      <c r="Q162" s="162"/>
      <c r="R162" s="162"/>
      <c r="S162" s="163"/>
      <c r="T162" s="163"/>
      <c r="U162" s="162"/>
      <c r="V162" s="162"/>
      <c r="W162" s="162"/>
      <c r="X162" s="162"/>
      <c r="Y162" s="162"/>
      <c r="Z162" s="163"/>
      <c r="AA162" s="163"/>
      <c r="AB162" s="162"/>
      <c r="AC162" s="162"/>
      <c r="AD162" s="162"/>
      <c r="AE162" s="162"/>
      <c r="AF162" s="162"/>
      <c r="AG162" s="162"/>
      <c r="AH162" s="162"/>
      <c r="AI162" s="162"/>
      <c r="AJ162" s="156">
        <f t="shared" si="77"/>
        <v>0</v>
      </c>
      <c r="AK162" s="82"/>
      <c r="AL162" s="82"/>
      <c r="AM162" s="82"/>
      <c r="AN162" s="82"/>
      <c r="AO162" s="82">
        <f t="shared" si="70"/>
        <v>0</v>
      </c>
      <c r="AP162" s="82">
        <f t="shared" si="71"/>
        <v>0</v>
      </c>
      <c r="AQ162" s="119">
        <f t="shared" si="72"/>
        <v>0</v>
      </c>
      <c r="AR162" s="5" t="s">
        <v>463</v>
      </c>
      <c r="AS162" s="5" t="s">
        <v>443</v>
      </c>
      <c r="AT162" s="5" t="s">
        <v>477</v>
      </c>
      <c r="AU162" s="167"/>
    </row>
    <row r="163" spans="2:47" s="5" customFormat="1" ht="17.25" customHeight="1" x14ac:dyDescent="0.15">
      <c r="B163" s="4">
        <v>27</v>
      </c>
      <c r="C163" s="164" t="s">
        <v>208</v>
      </c>
      <c r="D163" s="165"/>
      <c r="E163" s="163"/>
      <c r="F163" s="163"/>
      <c r="G163" s="162"/>
      <c r="H163" s="162"/>
      <c r="I163" s="162"/>
      <c r="J163" s="162"/>
      <c r="K163" s="162"/>
      <c r="L163" s="163"/>
      <c r="M163" s="163"/>
      <c r="N163" s="162"/>
      <c r="O163" s="162"/>
      <c r="P163" s="162"/>
      <c r="Q163" s="162"/>
      <c r="R163" s="162"/>
      <c r="S163" s="163"/>
      <c r="T163" s="163"/>
      <c r="U163" s="162"/>
      <c r="V163" s="162"/>
      <c r="W163" s="162"/>
      <c r="X163" s="162"/>
      <c r="Y163" s="162"/>
      <c r="Z163" s="163"/>
      <c r="AA163" s="163"/>
      <c r="AB163" s="162"/>
      <c r="AC163" s="162"/>
      <c r="AD163" s="162"/>
      <c r="AE163" s="162"/>
      <c r="AF163" s="162"/>
      <c r="AG163" s="162"/>
      <c r="AH163" s="162"/>
      <c r="AI163" s="162"/>
      <c r="AJ163" s="156">
        <f t="shared" si="77"/>
        <v>0</v>
      </c>
      <c r="AK163" s="82"/>
      <c r="AL163" s="82"/>
      <c r="AM163" s="82"/>
      <c r="AN163" s="82"/>
      <c r="AO163" s="82">
        <f t="shared" si="70"/>
        <v>0</v>
      </c>
      <c r="AP163" s="82">
        <f t="shared" si="71"/>
        <v>0</v>
      </c>
      <c r="AQ163" s="119">
        <f t="shared" si="72"/>
        <v>0</v>
      </c>
      <c r="AR163" s="5" t="s">
        <v>464</v>
      </c>
      <c r="AS163" s="5" t="s">
        <v>443</v>
      </c>
      <c r="AT163" s="5" t="s">
        <v>477</v>
      </c>
      <c r="AU163" s="167"/>
    </row>
    <row r="164" spans="2:47" s="5" customFormat="1" ht="17.25" customHeight="1" x14ac:dyDescent="0.15">
      <c r="B164" s="4">
        <v>28</v>
      </c>
      <c r="C164" s="164" t="s">
        <v>210</v>
      </c>
      <c r="D164" s="165"/>
      <c r="E164" s="163"/>
      <c r="F164" s="163"/>
      <c r="G164" s="162"/>
      <c r="H164" s="162"/>
      <c r="I164" s="162"/>
      <c r="J164" s="162"/>
      <c r="K164" s="162"/>
      <c r="L164" s="163"/>
      <c r="M164" s="163"/>
      <c r="N164" s="162"/>
      <c r="O164" s="162"/>
      <c r="P164" s="162"/>
      <c r="Q164" s="162"/>
      <c r="R164" s="162"/>
      <c r="S164" s="163"/>
      <c r="T164" s="163"/>
      <c r="U164" s="162"/>
      <c r="V164" s="162"/>
      <c r="W164" s="162"/>
      <c r="X164" s="162"/>
      <c r="Y164" s="162"/>
      <c r="Z164" s="163"/>
      <c r="AA164" s="163"/>
      <c r="AB164" s="162"/>
      <c r="AC164" s="162"/>
      <c r="AD164" s="162"/>
      <c r="AE164" s="162"/>
      <c r="AF164" s="162"/>
      <c r="AG164" s="162"/>
      <c r="AH164" s="162"/>
      <c r="AI164" s="162"/>
      <c r="AJ164" s="156">
        <f t="shared" si="77"/>
        <v>0</v>
      </c>
      <c r="AK164" s="82"/>
      <c r="AL164" s="82"/>
      <c r="AM164" s="82"/>
      <c r="AN164" s="82"/>
      <c r="AO164" s="82">
        <f t="shared" si="70"/>
        <v>0</v>
      </c>
      <c r="AP164" s="82">
        <f t="shared" si="71"/>
        <v>0</v>
      </c>
      <c r="AQ164" s="119">
        <f t="shared" si="72"/>
        <v>0</v>
      </c>
      <c r="AR164" s="5" t="s">
        <v>465</v>
      </c>
      <c r="AS164" s="5" t="s">
        <v>443</v>
      </c>
      <c r="AT164" s="5" t="s">
        <v>477</v>
      </c>
      <c r="AU164" s="167"/>
    </row>
    <row r="165" spans="2:47" s="5" customFormat="1" ht="17.25" customHeight="1" x14ac:dyDescent="0.15">
      <c r="B165" s="4">
        <v>29</v>
      </c>
      <c r="C165" s="164" t="s">
        <v>167</v>
      </c>
      <c r="D165" s="165"/>
      <c r="E165" s="163"/>
      <c r="F165" s="163"/>
      <c r="G165" s="162"/>
      <c r="H165" s="162"/>
      <c r="I165" s="162"/>
      <c r="J165" s="162"/>
      <c r="K165" s="162"/>
      <c r="L165" s="163"/>
      <c r="M165" s="163"/>
      <c r="N165" s="162"/>
      <c r="O165" s="162"/>
      <c r="P165" s="162"/>
      <c r="Q165" s="162"/>
      <c r="R165" s="162"/>
      <c r="S165" s="163"/>
      <c r="T165" s="163"/>
      <c r="U165" s="162"/>
      <c r="V165" s="162"/>
      <c r="W165" s="162"/>
      <c r="X165" s="162"/>
      <c r="Y165" s="162"/>
      <c r="Z165" s="163"/>
      <c r="AA165" s="163"/>
      <c r="AB165" s="162"/>
      <c r="AC165" s="162"/>
      <c r="AD165" s="162"/>
      <c r="AE165" s="162"/>
      <c r="AF165" s="162"/>
      <c r="AG165" s="162"/>
      <c r="AH165" s="162"/>
      <c r="AI165" s="162"/>
      <c r="AJ165" s="156">
        <f t="shared" si="77"/>
        <v>0</v>
      </c>
      <c r="AK165" s="82"/>
      <c r="AL165" s="82"/>
      <c r="AM165" s="82"/>
      <c r="AN165" s="82"/>
      <c r="AO165" s="82">
        <f t="shared" si="70"/>
        <v>0</v>
      </c>
      <c r="AP165" s="82">
        <f t="shared" si="71"/>
        <v>0</v>
      </c>
      <c r="AQ165" s="119">
        <f t="shared" si="72"/>
        <v>0</v>
      </c>
      <c r="AR165" s="5" t="s">
        <v>466</v>
      </c>
      <c r="AS165" s="5" t="s">
        <v>443</v>
      </c>
      <c r="AT165" s="5" t="s">
        <v>477</v>
      </c>
      <c r="AU165" s="167"/>
    </row>
    <row r="166" spans="2:47" s="2" customFormat="1" ht="17.25" customHeight="1" x14ac:dyDescent="0.2">
      <c r="B166" s="102"/>
      <c r="C166" s="398" t="s">
        <v>280</v>
      </c>
      <c r="D166" s="399"/>
      <c r="E166" s="168">
        <f t="shared" ref="E166:AQ166" si="78">SUM(E137:E165)</f>
        <v>0</v>
      </c>
      <c r="F166" s="168">
        <f t="shared" si="78"/>
        <v>27.0227</v>
      </c>
      <c r="G166" s="168">
        <f t="shared" si="78"/>
        <v>133.02269999999999</v>
      </c>
      <c r="H166" s="168">
        <f t="shared" si="78"/>
        <v>122.5227</v>
      </c>
      <c r="I166" s="168">
        <f t="shared" si="78"/>
        <v>112.5227</v>
      </c>
      <c r="J166" s="168">
        <f t="shared" si="78"/>
        <v>105.0227</v>
      </c>
      <c r="K166" s="168">
        <f t="shared" si="78"/>
        <v>0</v>
      </c>
      <c r="L166" s="168">
        <f t="shared" si="78"/>
        <v>0</v>
      </c>
      <c r="M166" s="168">
        <f t="shared" si="78"/>
        <v>103.0227</v>
      </c>
      <c r="N166" s="168">
        <f t="shared" si="78"/>
        <v>89.0227</v>
      </c>
      <c r="O166" s="168">
        <f t="shared" si="78"/>
        <v>97.0227</v>
      </c>
      <c r="P166" s="168">
        <f t="shared" si="78"/>
        <v>108.0227</v>
      </c>
      <c r="Q166" s="168">
        <f t="shared" si="78"/>
        <v>82.0227</v>
      </c>
      <c r="R166" s="168">
        <f t="shared" si="78"/>
        <v>0</v>
      </c>
      <c r="S166" s="168">
        <f t="shared" si="78"/>
        <v>0</v>
      </c>
      <c r="T166" s="168">
        <f t="shared" si="78"/>
        <v>91.0227</v>
      </c>
      <c r="U166" s="168">
        <f t="shared" si="78"/>
        <v>99.0227</v>
      </c>
      <c r="V166" s="168">
        <f t="shared" si="78"/>
        <v>148.52269999999999</v>
      </c>
      <c r="W166" s="168">
        <f t="shared" si="78"/>
        <v>153.02269999999999</v>
      </c>
      <c r="X166" s="168">
        <f t="shared" si="78"/>
        <v>134.02269999999999</v>
      </c>
      <c r="Y166" s="168">
        <f t="shared" si="78"/>
        <v>0</v>
      </c>
      <c r="Z166" s="168">
        <f t="shared" si="78"/>
        <v>0</v>
      </c>
      <c r="AA166" s="168">
        <f t="shared" si="78"/>
        <v>134.02269999999999</v>
      </c>
      <c r="AB166" s="168">
        <f t="shared" si="78"/>
        <v>111.0227</v>
      </c>
      <c r="AC166" s="168">
        <f t="shared" si="78"/>
        <v>118.0227</v>
      </c>
      <c r="AD166" s="168">
        <f t="shared" si="78"/>
        <v>96.5227</v>
      </c>
      <c r="AE166" s="168">
        <f t="shared" si="78"/>
        <v>78.0227</v>
      </c>
      <c r="AF166" s="168">
        <f t="shared" si="78"/>
        <v>0</v>
      </c>
      <c r="AG166" s="168">
        <f t="shared" si="78"/>
        <v>0</v>
      </c>
      <c r="AH166" s="168">
        <f t="shared" si="78"/>
        <v>130.52269999999999</v>
      </c>
      <c r="AI166" s="168">
        <f t="shared" si="78"/>
        <v>114.0227</v>
      </c>
      <c r="AJ166" s="103">
        <f t="shared" si="78"/>
        <v>8331.9994000000006</v>
      </c>
      <c r="AK166" s="103">
        <f t="shared" si="78"/>
        <v>20</v>
      </c>
      <c r="AL166" s="103">
        <f t="shared" si="78"/>
        <v>8</v>
      </c>
      <c r="AM166" s="103">
        <f t="shared" si="78"/>
        <v>0</v>
      </c>
      <c r="AN166" s="103">
        <f t="shared" si="78"/>
        <v>0</v>
      </c>
      <c r="AO166" s="103">
        <f t="shared" si="78"/>
        <v>20</v>
      </c>
      <c r="AP166" s="103">
        <f t="shared" si="78"/>
        <v>8</v>
      </c>
      <c r="AQ166" s="135">
        <f t="shared" si="78"/>
        <v>28</v>
      </c>
    </row>
    <row r="167" spans="2:47" customFormat="1" ht="17.25" customHeight="1" x14ac:dyDescent="0.15"/>
    <row r="168" spans="2:47" s="50" customFormat="1" ht="21.75" customHeight="1" x14ac:dyDescent="0.2">
      <c r="B168" s="384" t="s">
        <v>331</v>
      </c>
      <c r="C168" s="385"/>
      <c r="D168" s="386"/>
      <c r="E168" s="104">
        <f>E166</f>
        <v>0</v>
      </c>
      <c r="F168" s="104">
        <f t="shared" ref="F168:AQ168" si="79">F166</f>
        <v>27.0227</v>
      </c>
      <c r="G168" s="104">
        <f t="shared" si="79"/>
        <v>133.02269999999999</v>
      </c>
      <c r="H168" s="104">
        <f t="shared" si="79"/>
        <v>122.5227</v>
      </c>
      <c r="I168" s="104">
        <f t="shared" si="79"/>
        <v>112.5227</v>
      </c>
      <c r="J168" s="104">
        <f t="shared" si="79"/>
        <v>105.0227</v>
      </c>
      <c r="K168" s="104">
        <f t="shared" si="79"/>
        <v>0</v>
      </c>
      <c r="L168" s="104">
        <f t="shared" si="79"/>
        <v>0</v>
      </c>
      <c r="M168" s="104">
        <f t="shared" si="79"/>
        <v>103.0227</v>
      </c>
      <c r="N168" s="104">
        <f t="shared" si="79"/>
        <v>89.0227</v>
      </c>
      <c r="O168" s="104">
        <f t="shared" si="79"/>
        <v>97.0227</v>
      </c>
      <c r="P168" s="104">
        <f t="shared" si="79"/>
        <v>108.0227</v>
      </c>
      <c r="Q168" s="104">
        <f t="shared" si="79"/>
        <v>82.0227</v>
      </c>
      <c r="R168" s="104">
        <f t="shared" si="79"/>
        <v>0</v>
      </c>
      <c r="S168" s="104">
        <f t="shared" si="79"/>
        <v>0</v>
      </c>
      <c r="T168" s="104">
        <f t="shared" si="79"/>
        <v>91.0227</v>
      </c>
      <c r="U168" s="104">
        <f t="shared" si="79"/>
        <v>99.0227</v>
      </c>
      <c r="V168" s="104">
        <f t="shared" si="79"/>
        <v>148.52269999999999</v>
      </c>
      <c r="W168" s="104">
        <f t="shared" si="79"/>
        <v>153.02269999999999</v>
      </c>
      <c r="X168" s="104">
        <f t="shared" si="79"/>
        <v>134.02269999999999</v>
      </c>
      <c r="Y168" s="104">
        <f t="shared" si="79"/>
        <v>0</v>
      </c>
      <c r="Z168" s="104">
        <f t="shared" si="79"/>
        <v>0</v>
      </c>
      <c r="AA168" s="104">
        <f t="shared" si="79"/>
        <v>134.02269999999999</v>
      </c>
      <c r="AB168" s="104">
        <f t="shared" si="79"/>
        <v>111.0227</v>
      </c>
      <c r="AC168" s="104">
        <f t="shared" si="79"/>
        <v>118.0227</v>
      </c>
      <c r="AD168" s="104">
        <f t="shared" si="79"/>
        <v>96.5227</v>
      </c>
      <c r="AE168" s="104">
        <f t="shared" si="79"/>
        <v>78.0227</v>
      </c>
      <c r="AF168" s="104">
        <f t="shared" si="79"/>
        <v>0</v>
      </c>
      <c r="AG168" s="104">
        <f t="shared" si="79"/>
        <v>0</v>
      </c>
      <c r="AH168" s="104">
        <f t="shared" si="79"/>
        <v>130.52269999999999</v>
      </c>
      <c r="AI168" s="104">
        <f t="shared" si="79"/>
        <v>114.0227</v>
      </c>
      <c r="AJ168" s="104">
        <f t="shared" si="79"/>
        <v>8331.9994000000006</v>
      </c>
      <c r="AK168" s="104">
        <f t="shared" si="79"/>
        <v>20</v>
      </c>
      <c r="AL168" s="104">
        <f t="shared" si="79"/>
        <v>8</v>
      </c>
      <c r="AM168" s="104">
        <f t="shared" si="79"/>
        <v>0</v>
      </c>
      <c r="AN168" s="104">
        <f t="shared" si="79"/>
        <v>0</v>
      </c>
      <c r="AO168" s="104">
        <f t="shared" si="79"/>
        <v>20</v>
      </c>
      <c r="AP168" s="104">
        <f t="shared" si="79"/>
        <v>8</v>
      </c>
      <c r="AQ168" s="104">
        <f t="shared" si="79"/>
        <v>28</v>
      </c>
    </row>
    <row r="169" spans="2:47" customFormat="1" ht="21.75" customHeight="1" x14ac:dyDescent="0.15"/>
    <row r="170" spans="2:47" ht="16" x14ac:dyDescent="0.2">
      <c r="B170" s="218" t="s">
        <v>220</v>
      </c>
      <c r="C170" s="218" t="s">
        <v>346</v>
      </c>
      <c r="Z170" s="223" t="s">
        <v>311</v>
      </c>
      <c r="AA170" s="223" t="s">
        <v>286</v>
      </c>
      <c r="AB170" s="223"/>
      <c r="AC170" s="224"/>
      <c r="AD170" s="72"/>
      <c r="AE170" s="79"/>
      <c r="AF170" s="72"/>
      <c r="AG170" s="72"/>
      <c r="AH170" s="72"/>
      <c r="AI170" s="72"/>
      <c r="AJ170" s="73"/>
      <c r="AK170" s="72"/>
      <c r="AL170" s="72"/>
      <c r="AM170" s="72"/>
      <c r="AN170" s="72"/>
      <c r="AO170" s="72"/>
      <c r="AP170" s="72"/>
      <c r="AQ170" s="74">
        <f>AQ34</f>
        <v>24</v>
      </c>
      <c r="AS170" s="54" t="s">
        <v>300</v>
      </c>
    </row>
    <row r="171" spans="2:47" ht="16" x14ac:dyDescent="0.2">
      <c r="B171" s="218" t="s">
        <v>343</v>
      </c>
      <c r="C171" s="218" t="s">
        <v>345</v>
      </c>
      <c r="Z171" s="225" t="s">
        <v>312</v>
      </c>
      <c r="AA171" s="225" t="s">
        <v>288</v>
      </c>
      <c r="AB171" s="225"/>
      <c r="AC171" s="226"/>
      <c r="AD171" s="67"/>
      <c r="AE171" s="66"/>
      <c r="AF171" s="67"/>
      <c r="AG171" s="67"/>
      <c r="AH171" s="67"/>
      <c r="AI171" s="67"/>
      <c r="AJ171" s="68"/>
      <c r="AK171" s="67"/>
      <c r="AL171" s="67"/>
      <c r="AM171" s="67"/>
      <c r="AN171" s="67"/>
      <c r="AO171" s="67"/>
      <c r="AP171" s="67"/>
      <c r="AQ171" s="105">
        <f>AQ55</f>
        <v>19</v>
      </c>
      <c r="AS171" s="54" t="s">
        <v>301</v>
      </c>
    </row>
    <row r="172" spans="2:47" ht="16" x14ac:dyDescent="0.2">
      <c r="B172" s="54"/>
      <c r="Z172" s="225" t="s">
        <v>313</v>
      </c>
      <c r="AA172" s="225" t="s">
        <v>290</v>
      </c>
      <c r="AB172" s="225"/>
      <c r="AC172" s="226"/>
      <c r="AD172" s="67"/>
      <c r="AE172" s="66"/>
      <c r="AF172" s="67"/>
      <c r="AG172" s="67"/>
      <c r="AH172" s="67"/>
      <c r="AI172" s="67"/>
      <c r="AJ172" s="68"/>
      <c r="AK172" s="67"/>
      <c r="AL172" s="67"/>
      <c r="AM172" s="67"/>
      <c r="AN172" s="67"/>
      <c r="AO172" s="67"/>
      <c r="AP172" s="67"/>
      <c r="AQ172" s="105">
        <f>AQ73</f>
        <v>10</v>
      </c>
      <c r="AS172" s="54" t="s">
        <v>302</v>
      </c>
    </row>
    <row r="173" spans="2:47" ht="16" x14ac:dyDescent="0.2">
      <c r="B173" s="54"/>
      <c r="Z173" s="225" t="s">
        <v>314</v>
      </c>
      <c r="AA173" s="225" t="s">
        <v>292</v>
      </c>
      <c r="AB173" s="225"/>
      <c r="AC173" s="226"/>
      <c r="AD173" s="67"/>
      <c r="AE173" s="66"/>
      <c r="AF173" s="67"/>
      <c r="AG173" s="67"/>
      <c r="AH173" s="67"/>
      <c r="AI173" s="67"/>
      <c r="AJ173" s="68"/>
      <c r="AK173" s="67"/>
      <c r="AL173" s="67"/>
      <c r="AM173" s="67"/>
      <c r="AN173" s="67"/>
      <c r="AO173" s="67"/>
      <c r="AP173" s="67"/>
      <c r="AQ173" s="105">
        <f>AQ84</f>
        <v>9</v>
      </c>
      <c r="AS173" s="54" t="s">
        <v>319</v>
      </c>
    </row>
    <row r="174" spans="2:47" ht="16" x14ac:dyDescent="0.2">
      <c r="B174" s="54"/>
      <c r="Z174" s="225" t="s">
        <v>315</v>
      </c>
      <c r="AA174" s="225" t="s">
        <v>278</v>
      </c>
      <c r="AB174" s="225"/>
      <c r="AC174" s="226"/>
      <c r="AD174" s="67"/>
      <c r="AE174" s="66"/>
      <c r="AF174" s="67"/>
      <c r="AG174" s="67"/>
      <c r="AH174" s="67"/>
      <c r="AI174" s="67"/>
      <c r="AJ174" s="68"/>
      <c r="AK174" s="67"/>
      <c r="AL174" s="67"/>
      <c r="AM174" s="67"/>
      <c r="AN174" s="67"/>
      <c r="AO174" s="67"/>
      <c r="AP174" s="67"/>
      <c r="AQ174" s="105">
        <f>AQ97</f>
        <v>5</v>
      </c>
      <c r="AS174" s="54" t="s">
        <v>328</v>
      </c>
    </row>
    <row r="175" spans="2:47" ht="16" x14ac:dyDescent="0.2">
      <c r="B175" s="54"/>
      <c r="Z175" s="225" t="s">
        <v>316</v>
      </c>
      <c r="AA175" s="225" t="s">
        <v>279</v>
      </c>
      <c r="AB175" s="225"/>
      <c r="AC175" s="226"/>
      <c r="AD175" s="67"/>
      <c r="AE175" s="66"/>
      <c r="AF175" s="67"/>
      <c r="AG175" s="67"/>
      <c r="AH175" s="67"/>
      <c r="AI175" s="67"/>
      <c r="AJ175" s="68"/>
      <c r="AK175" s="67"/>
      <c r="AL175" s="68"/>
      <c r="AM175" s="67"/>
      <c r="AN175" s="68"/>
      <c r="AO175" s="67"/>
      <c r="AP175" s="68"/>
      <c r="AQ175" s="75">
        <f>AQ129</f>
        <v>83</v>
      </c>
      <c r="AS175" s="54" t="s">
        <v>329</v>
      </c>
    </row>
    <row r="176" spans="2:47" ht="16" x14ac:dyDescent="0.2">
      <c r="B176" s="54"/>
      <c r="Z176" s="227" t="s">
        <v>317</v>
      </c>
      <c r="AA176" s="225" t="s">
        <v>281</v>
      </c>
      <c r="AB176" s="249"/>
      <c r="AC176" s="226"/>
      <c r="AD176" s="67"/>
      <c r="AE176" s="66"/>
      <c r="AF176" s="67"/>
      <c r="AG176" s="67"/>
      <c r="AH176" s="67"/>
      <c r="AI176" s="67"/>
      <c r="AJ176" s="68"/>
      <c r="AK176" s="67"/>
      <c r="AL176" s="68"/>
      <c r="AM176" s="67"/>
      <c r="AN176" s="68"/>
      <c r="AO176" s="67"/>
      <c r="AP176" s="68"/>
      <c r="AQ176" s="75">
        <f>AQ166</f>
        <v>28</v>
      </c>
      <c r="AS176" s="54" t="s">
        <v>330</v>
      </c>
    </row>
    <row r="177" spans="2:45" ht="16" x14ac:dyDescent="0.2">
      <c r="B177" s="54"/>
      <c r="Z177" s="228" t="s">
        <v>311</v>
      </c>
      <c r="AA177" s="228" t="s">
        <v>318</v>
      </c>
      <c r="AB177" s="228"/>
      <c r="AC177" s="229"/>
      <c r="AD177" s="107"/>
      <c r="AE177" s="106"/>
      <c r="AF177" s="107"/>
      <c r="AG177" s="107"/>
      <c r="AH177" s="107"/>
      <c r="AI177" s="107"/>
      <c r="AJ177" s="157">
        <f>AJ34</f>
        <v>3722.5</v>
      </c>
      <c r="AK177" s="108"/>
      <c r="AL177" s="109"/>
      <c r="AM177" s="108"/>
      <c r="AN177" s="109"/>
      <c r="AO177" s="108"/>
      <c r="AP177" s="109"/>
      <c r="AQ177" s="110"/>
    </row>
    <row r="178" spans="2:45" ht="16" x14ac:dyDescent="0.2">
      <c r="B178" s="54"/>
      <c r="Z178" s="230" t="s">
        <v>312</v>
      </c>
      <c r="AA178" s="230" t="s">
        <v>321</v>
      </c>
      <c r="AB178" s="230"/>
      <c r="AC178" s="231"/>
      <c r="AD178" s="70"/>
      <c r="AE178" s="69"/>
      <c r="AF178" s="70"/>
      <c r="AG178" s="70"/>
      <c r="AH178" s="70"/>
      <c r="AI178" s="70"/>
      <c r="AJ178" s="158">
        <f>AJ55</f>
        <v>2254</v>
      </c>
      <c r="AK178" s="280"/>
      <c r="AL178" s="51"/>
      <c r="AM178" s="280"/>
      <c r="AN178" s="51"/>
      <c r="AO178" s="280"/>
      <c r="AP178" s="51"/>
      <c r="AQ178" s="281"/>
    </row>
    <row r="179" spans="2:45" ht="16" x14ac:dyDescent="0.2">
      <c r="B179" s="54"/>
      <c r="Z179" s="230" t="s">
        <v>313</v>
      </c>
      <c r="AA179" s="230" t="s">
        <v>320</v>
      </c>
      <c r="AB179" s="230"/>
      <c r="AC179" s="231"/>
      <c r="AD179" s="70"/>
      <c r="AE179" s="69"/>
      <c r="AF179" s="70"/>
      <c r="AG179" s="70"/>
      <c r="AH179" s="70"/>
      <c r="AI179" s="70"/>
      <c r="AJ179" s="158">
        <f>AJ73</f>
        <v>1628</v>
      </c>
      <c r="AK179" s="280"/>
      <c r="AL179" s="51"/>
      <c r="AM179" s="280"/>
      <c r="AN179" s="51"/>
      <c r="AO179" s="280"/>
      <c r="AP179" s="51"/>
      <c r="AQ179" s="281"/>
    </row>
    <row r="180" spans="2:45" ht="16" x14ac:dyDescent="0.2">
      <c r="B180" s="54"/>
      <c r="Z180" s="230" t="s">
        <v>314</v>
      </c>
      <c r="AA180" s="230" t="s">
        <v>322</v>
      </c>
      <c r="AB180" s="230"/>
      <c r="AC180" s="231"/>
      <c r="AD180" s="70"/>
      <c r="AE180" s="69"/>
      <c r="AF180" s="70"/>
      <c r="AG180" s="70"/>
      <c r="AH180" s="70"/>
      <c r="AI180" s="70"/>
      <c r="AJ180" s="158">
        <f>AJ84</f>
        <v>1305.5</v>
      </c>
      <c r="AK180" s="280"/>
      <c r="AL180" s="51"/>
      <c r="AM180" s="280"/>
      <c r="AN180" s="51"/>
      <c r="AO180" s="280"/>
      <c r="AP180" s="51"/>
      <c r="AQ180" s="281"/>
    </row>
    <row r="181" spans="2:45" ht="16" x14ac:dyDescent="0.2">
      <c r="B181" s="54"/>
      <c r="Z181" s="230" t="s">
        <v>315</v>
      </c>
      <c r="AA181" s="230" t="s">
        <v>276</v>
      </c>
      <c r="AB181" s="230"/>
      <c r="AC181" s="231"/>
      <c r="AD181" s="70"/>
      <c r="AE181" s="69"/>
      <c r="AF181" s="70"/>
      <c r="AG181" s="70"/>
      <c r="AH181" s="70"/>
      <c r="AI181" s="70"/>
      <c r="AJ181" s="158">
        <f>AJ97</f>
        <v>684</v>
      </c>
      <c r="AK181" s="51"/>
      <c r="AL181" s="51"/>
      <c r="AM181" s="51"/>
      <c r="AN181" s="51"/>
      <c r="AO181" s="51"/>
      <c r="AP181" s="51"/>
      <c r="AQ181" s="76"/>
    </row>
    <row r="182" spans="2:45" ht="16" x14ac:dyDescent="0.2">
      <c r="B182" s="54"/>
      <c r="Z182" s="230" t="s">
        <v>316</v>
      </c>
      <c r="AA182" s="230" t="s">
        <v>277</v>
      </c>
      <c r="AB182" s="230"/>
      <c r="AC182" s="231"/>
      <c r="AD182" s="70"/>
      <c r="AE182" s="69"/>
      <c r="AF182" s="70"/>
      <c r="AG182" s="70"/>
      <c r="AH182" s="70"/>
      <c r="AI182" s="70"/>
      <c r="AJ182" s="158">
        <f>AJ129</f>
        <v>12619.499599999999</v>
      </c>
      <c r="AK182" s="51"/>
      <c r="AL182" s="51"/>
      <c r="AM182" s="51"/>
      <c r="AN182" s="51"/>
      <c r="AO182" s="51"/>
      <c r="AP182" s="51"/>
      <c r="AQ182" s="76"/>
    </row>
    <row r="183" spans="2:45" ht="16" x14ac:dyDescent="0.2">
      <c r="B183" s="54"/>
      <c r="Z183" s="232" t="s">
        <v>317</v>
      </c>
      <c r="AA183" s="232" t="s">
        <v>323</v>
      </c>
      <c r="AB183" s="232"/>
      <c r="AC183" s="233"/>
      <c r="AD183" s="77"/>
      <c r="AE183" s="80"/>
      <c r="AF183" s="77"/>
      <c r="AG183" s="77"/>
      <c r="AH183" s="77"/>
      <c r="AI183" s="77"/>
      <c r="AJ183" s="159">
        <f>AJ166</f>
        <v>8331.9994000000006</v>
      </c>
      <c r="AK183" s="92"/>
      <c r="AL183" s="92"/>
      <c r="AM183" s="92"/>
      <c r="AN183" s="92"/>
      <c r="AO183" s="92"/>
      <c r="AP183" s="92"/>
      <c r="AQ183" s="78"/>
    </row>
    <row r="184" spans="2:45" ht="14" x14ac:dyDescent="0.15">
      <c r="B184" s="54"/>
      <c r="AE184" s="1"/>
      <c r="AF184" s="1"/>
      <c r="AG184" s="1"/>
      <c r="AH184" s="1"/>
      <c r="AI184" s="1"/>
      <c r="AJ184" s="111" t="s">
        <v>130</v>
      </c>
      <c r="AK184" s="71" t="s">
        <v>129</v>
      </c>
      <c r="AL184" s="71" t="s">
        <v>128</v>
      </c>
      <c r="AM184" s="71" t="s">
        <v>129</v>
      </c>
      <c r="AN184" s="71" t="s">
        <v>128</v>
      </c>
      <c r="AO184" s="71" t="s">
        <v>129</v>
      </c>
      <c r="AP184" s="71" t="s">
        <v>128</v>
      </c>
      <c r="AQ184" s="71" t="s">
        <v>127</v>
      </c>
    </row>
    <row r="185" spans="2:45" ht="18" x14ac:dyDescent="0.2">
      <c r="AJ185" s="160">
        <f>SUM(AJ177:AJ183)</f>
        <v>30545.499</v>
      </c>
      <c r="AK185" s="96">
        <f t="shared" ref="AK185:AP185" si="80">AK57+AK86+AK168</f>
        <v>53</v>
      </c>
      <c r="AL185" s="96">
        <f t="shared" si="80"/>
        <v>27</v>
      </c>
      <c r="AM185" s="96">
        <f t="shared" si="80"/>
        <v>1</v>
      </c>
      <c r="AN185" s="96">
        <f t="shared" si="80"/>
        <v>9</v>
      </c>
      <c r="AO185" s="96">
        <f t="shared" si="80"/>
        <v>54</v>
      </c>
      <c r="AP185" s="96">
        <f t="shared" si="80"/>
        <v>36</v>
      </c>
      <c r="AQ185" s="95">
        <f>SUM(AQ170:AQ176)</f>
        <v>178</v>
      </c>
      <c r="AR185" s="54" t="s">
        <v>342</v>
      </c>
    </row>
    <row r="186" spans="2:45" x14ac:dyDescent="0.15">
      <c r="AL186" s="93"/>
      <c r="AN186" s="93"/>
      <c r="AP186" s="93"/>
    </row>
    <row r="187" spans="2:45" x14ac:dyDescent="0.15">
      <c r="AA187" s="57"/>
      <c r="AI187" s="57"/>
      <c r="AJ187" s="81"/>
      <c r="AP187" s="55"/>
    </row>
    <row r="188" spans="2:45" ht="14" x14ac:dyDescent="0.15">
      <c r="Z188" s="218" t="s">
        <v>337</v>
      </c>
      <c r="AA188" s="57"/>
      <c r="AD188" s="243"/>
      <c r="AE188" s="243"/>
      <c r="AF188" s="244"/>
      <c r="AG188" s="243"/>
      <c r="AH188" s="243"/>
      <c r="AI188" s="245"/>
      <c r="AJ188" s="246"/>
      <c r="AK188" s="246"/>
      <c r="AL188" s="246"/>
      <c r="AM188" s="246"/>
      <c r="AN188" s="246"/>
      <c r="AO188" s="246"/>
      <c r="AP188" s="246"/>
      <c r="AQ188" s="272" t="s">
        <v>127</v>
      </c>
      <c r="AR188" s="55"/>
    </row>
    <row r="189" spans="2:45" ht="16" x14ac:dyDescent="0.2">
      <c r="Z189" s="223">
        <v>1</v>
      </c>
      <c r="AA189" s="253" t="s">
        <v>271</v>
      </c>
      <c r="AB189" s="224"/>
      <c r="AC189" s="72"/>
      <c r="AD189" s="79"/>
      <c r="AE189" s="72"/>
      <c r="AF189" s="72"/>
      <c r="AG189" s="79"/>
      <c r="AH189" s="72"/>
      <c r="AI189" s="73"/>
      <c r="AJ189" s="72"/>
      <c r="AK189" s="72"/>
      <c r="AL189" s="72"/>
      <c r="AM189" s="72"/>
      <c r="AN189" s="72"/>
      <c r="AO189" s="72"/>
      <c r="AP189" s="72"/>
      <c r="AQ189" s="273">
        <f>AQ170+AQ172+AQ174</f>
        <v>39</v>
      </c>
      <c r="AR189" s="55"/>
      <c r="AS189" s="291" t="s">
        <v>347</v>
      </c>
    </row>
    <row r="190" spans="2:45" ht="16" x14ac:dyDescent="0.2">
      <c r="Z190" s="225">
        <v>2</v>
      </c>
      <c r="AA190" s="254" t="s">
        <v>274</v>
      </c>
      <c r="AB190" s="226"/>
      <c r="AC190" s="67"/>
      <c r="AD190" s="66"/>
      <c r="AE190" s="67"/>
      <c r="AF190" s="67"/>
      <c r="AG190" s="66"/>
      <c r="AH190" s="67"/>
      <c r="AI190" s="68"/>
      <c r="AJ190" s="67"/>
      <c r="AK190" s="67"/>
      <c r="AL190" s="67"/>
      <c r="AM190" s="67"/>
      <c r="AN190" s="67"/>
      <c r="AO190" s="67"/>
      <c r="AP190" s="67"/>
      <c r="AQ190" s="274">
        <f>AQ171+AQ173</f>
        <v>28</v>
      </c>
      <c r="AR190" s="55"/>
      <c r="AS190" s="291" t="s">
        <v>348</v>
      </c>
    </row>
    <row r="191" spans="2:45" ht="16" x14ac:dyDescent="0.2">
      <c r="Z191" s="225">
        <v>3</v>
      </c>
      <c r="AA191" s="254" t="s">
        <v>272</v>
      </c>
      <c r="AB191" s="226"/>
      <c r="AC191" s="67"/>
      <c r="AD191" s="66"/>
      <c r="AE191" s="67"/>
      <c r="AF191" s="67"/>
      <c r="AG191" s="66"/>
      <c r="AH191" s="67"/>
      <c r="AI191" s="68"/>
      <c r="AJ191" s="67"/>
      <c r="AK191" s="68"/>
      <c r="AL191" s="67"/>
      <c r="AM191" s="68"/>
      <c r="AN191" s="68"/>
      <c r="AO191" s="67"/>
      <c r="AP191" s="68"/>
      <c r="AQ191" s="275">
        <f>AQ175</f>
        <v>83</v>
      </c>
      <c r="AR191" s="55"/>
      <c r="AS191" s="291" t="s">
        <v>316</v>
      </c>
    </row>
    <row r="192" spans="2:45" ht="16" x14ac:dyDescent="0.2">
      <c r="Z192" s="249">
        <v>4</v>
      </c>
      <c r="AA192" s="255" t="s">
        <v>273</v>
      </c>
      <c r="AB192" s="250"/>
      <c r="AC192" s="220"/>
      <c r="AD192" s="251"/>
      <c r="AE192" s="220"/>
      <c r="AF192" s="220"/>
      <c r="AG192" s="251"/>
      <c r="AH192" s="220"/>
      <c r="AI192" s="252"/>
      <c r="AJ192" s="220"/>
      <c r="AK192" s="252"/>
      <c r="AL192" s="220"/>
      <c r="AM192" s="252"/>
      <c r="AN192" s="252"/>
      <c r="AO192" s="220"/>
      <c r="AP192" s="252"/>
      <c r="AQ192" s="276">
        <f>AQ176</f>
        <v>28</v>
      </c>
      <c r="AR192" s="55"/>
      <c r="AS192" s="291" t="s">
        <v>317</v>
      </c>
    </row>
    <row r="193" spans="26:45" ht="16" x14ac:dyDescent="0.15">
      <c r="Z193" s="285" t="s">
        <v>341</v>
      </c>
      <c r="AA193" s="286"/>
      <c r="AB193" s="286"/>
      <c r="AC193" s="286"/>
      <c r="AD193" s="286"/>
      <c r="AE193" s="286"/>
      <c r="AF193" s="286"/>
      <c r="AG193" s="286"/>
      <c r="AH193" s="286"/>
      <c r="AI193" s="286"/>
      <c r="AJ193" s="286"/>
      <c r="AK193" s="286"/>
      <c r="AL193" s="286"/>
      <c r="AM193" s="286"/>
      <c r="AN193" s="286"/>
      <c r="AO193" s="286"/>
      <c r="AP193" s="287"/>
      <c r="AQ193" s="276">
        <f>SUM(AQ189:AQ192)</f>
        <v>178</v>
      </c>
      <c r="AR193" s="55"/>
      <c r="AS193" s="5"/>
    </row>
    <row r="194" spans="26:45" x14ac:dyDescent="0.15">
      <c r="AA194" s="57"/>
      <c r="AD194" s="243"/>
      <c r="AE194" s="243"/>
      <c r="AF194" s="243"/>
      <c r="AG194" s="243"/>
      <c r="AH194" s="243"/>
      <c r="AI194" s="245"/>
      <c r="AJ194" s="246"/>
      <c r="AK194" s="246"/>
      <c r="AL194" s="246"/>
      <c r="AM194" s="246"/>
      <c r="AN194" s="246"/>
      <c r="AO194" s="246"/>
      <c r="AP194" s="246"/>
      <c r="AQ194" s="248"/>
      <c r="AR194" s="55"/>
      <c r="AS194" s="243"/>
    </row>
    <row r="195" spans="26:45" x14ac:dyDescent="0.15">
      <c r="Z195" s="218" t="s">
        <v>338</v>
      </c>
      <c r="AA195" s="57"/>
      <c r="AD195" s="243"/>
      <c r="AE195" s="243"/>
      <c r="AF195" s="244"/>
      <c r="AG195" s="243"/>
      <c r="AH195" s="243"/>
      <c r="AI195" s="245"/>
      <c r="AJ195" s="246"/>
      <c r="AK195" s="246"/>
      <c r="AL195" s="246"/>
      <c r="AM195" s="246"/>
      <c r="AN195" s="246"/>
      <c r="AO195" s="246"/>
      <c r="AP195" s="246"/>
      <c r="AQ195" s="271" t="s">
        <v>130</v>
      </c>
      <c r="AR195" s="55"/>
      <c r="AS195" s="243"/>
    </row>
    <row r="196" spans="26:45" ht="16" x14ac:dyDescent="0.2">
      <c r="Z196" s="263">
        <v>1</v>
      </c>
      <c r="AA196" s="256" t="s">
        <v>339</v>
      </c>
      <c r="AB196" s="257"/>
      <c r="AC196" s="258"/>
      <c r="AD196" s="259"/>
      <c r="AE196" s="258"/>
      <c r="AF196" s="258"/>
      <c r="AG196" s="259"/>
      <c r="AH196" s="258"/>
      <c r="AI196" s="260"/>
      <c r="AJ196" s="261"/>
      <c r="AK196" s="262"/>
      <c r="AL196" s="261"/>
      <c r="AM196" s="262"/>
      <c r="AN196" s="262"/>
      <c r="AO196" s="261"/>
      <c r="AP196" s="262"/>
      <c r="AQ196" s="277">
        <f>AJ177+AJ179+AJ181+AJ182</f>
        <v>18653.999599999999</v>
      </c>
      <c r="AR196" s="55"/>
      <c r="AS196" s="291" t="s">
        <v>350</v>
      </c>
    </row>
    <row r="197" spans="26:45" ht="16" x14ac:dyDescent="0.2">
      <c r="Z197" s="264">
        <v>2</v>
      </c>
      <c r="AA197" s="265" t="s">
        <v>340</v>
      </c>
      <c r="AB197" s="266"/>
      <c r="AC197" s="267"/>
      <c r="AD197" s="268"/>
      <c r="AE197" s="267"/>
      <c r="AF197" s="267"/>
      <c r="AG197" s="268"/>
      <c r="AH197" s="267"/>
      <c r="AI197" s="269"/>
      <c r="AJ197" s="270"/>
      <c r="AK197" s="270"/>
      <c r="AL197" s="270"/>
      <c r="AM197" s="270"/>
      <c r="AN197" s="270"/>
      <c r="AO197" s="270"/>
      <c r="AP197" s="270"/>
      <c r="AQ197" s="278">
        <f>AJ185</f>
        <v>30545.499</v>
      </c>
      <c r="AR197" s="55"/>
      <c r="AS197" s="291" t="s">
        <v>349</v>
      </c>
    </row>
  </sheetData>
  <mergeCells count="39">
    <mergeCell ref="B131:D131"/>
    <mergeCell ref="AO134:AQ134"/>
    <mergeCell ref="B90:D91"/>
    <mergeCell ref="B100:D101"/>
    <mergeCell ref="AO99:AQ99"/>
    <mergeCell ref="AK60:AL60"/>
    <mergeCell ref="AM60:AN60"/>
    <mergeCell ref="AO60:AQ60"/>
    <mergeCell ref="AK75:AL75"/>
    <mergeCell ref="AM75:AN75"/>
    <mergeCell ref="AO75:AQ75"/>
    <mergeCell ref="AK7:AL7"/>
    <mergeCell ref="AM7:AN7"/>
    <mergeCell ref="AO7:AQ7"/>
    <mergeCell ref="AK36:AL36"/>
    <mergeCell ref="AM36:AN36"/>
    <mergeCell ref="AO36:AQ36"/>
    <mergeCell ref="B58:AQ58"/>
    <mergeCell ref="B8:D9"/>
    <mergeCell ref="B34:D34"/>
    <mergeCell ref="B37:D38"/>
    <mergeCell ref="B55:D55"/>
    <mergeCell ref="B57:D57"/>
    <mergeCell ref="B168:D168"/>
    <mergeCell ref="B61:D62"/>
    <mergeCell ref="C73:D73"/>
    <mergeCell ref="B76:D77"/>
    <mergeCell ref="C84:D84"/>
    <mergeCell ref="B86:D86"/>
    <mergeCell ref="B87:AQ87"/>
    <mergeCell ref="C97:D97"/>
    <mergeCell ref="C129:D129"/>
    <mergeCell ref="AK89:AL89"/>
    <mergeCell ref="AM89:AN89"/>
    <mergeCell ref="AO89:AQ89"/>
    <mergeCell ref="AK99:AL99"/>
    <mergeCell ref="AM99:AN99"/>
    <mergeCell ref="B135:D136"/>
    <mergeCell ref="C166:D166"/>
  </mergeCells>
  <pageMargins left="0.70866141732283472" right="0.70866141732283472" top="0.74803149606299213" bottom="0.74803149606299213" header="0.31496062992125984" footer="0.31496062992125984"/>
  <pageSetup paperSize="17" scale="3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R200"/>
  <sheetViews>
    <sheetView topLeftCell="A99" zoomScale="70" zoomScaleNormal="70" zoomScalePageLayoutView="70" workbookViewId="0">
      <selection activeCell="AG97" sqref="AG97:AQ163"/>
    </sheetView>
  </sheetViews>
  <sheetFormatPr baseColWidth="10" defaultColWidth="10" defaultRowHeight="13" outlineLevelRow="1" x14ac:dyDescent="0.15"/>
  <cols>
    <col min="1" max="1" width="1.1640625" style="54" customWidth="1"/>
    <col min="2" max="2" width="4.1640625" style="57" customWidth="1"/>
    <col min="3" max="3" width="24.1640625" style="54" customWidth="1"/>
    <col min="4" max="4" width="34.6640625" style="54" customWidth="1"/>
    <col min="5" max="24" width="4.33203125" style="54" customWidth="1"/>
    <col min="25" max="25" width="4.33203125" style="57" customWidth="1"/>
    <col min="26" max="32" width="4.33203125" style="54" customWidth="1"/>
    <col min="33" max="33" width="11.33203125" style="57" bestFit="1" customWidth="1"/>
    <col min="34" max="39" width="8.6640625" style="81" customWidth="1"/>
    <col min="40" max="40" width="11.6640625" style="55" customWidth="1"/>
    <col min="41" max="41" width="15.83203125" style="54" customWidth="1"/>
    <col min="42" max="42" width="22.83203125" style="54" customWidth="1"/>
    <col min="43" max="43" width="29.6640625" style="54" bestFit="1" customWidth="1"/>
    <col min="44" max="16384" width="10" style="54"/>
  </cols>
  <sheetData>
    <row r="1" spans="2:40" ht="8.25" customHeight="1" x14ac:dyDescent="0.2">
      <c r="D1" s="3"/>
      <c r="J1" s="130"/>
      <c r="K1" s="130"/>
      <c r="L1" s="130"/>
    </row>
    <row r="2" spans="2:40" ht="20" x14ac:dyDescent="0.2">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5"/>
    </row>
    <row r="3" spans="2:40" ht="25.25" customHeight="1" x14ac:dyDescent="0.2">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row>
    <row r="4" spans="2:40" ht="27" customHeight="1" x14ac:dyDescent="0.15">
      <c r="B4" s="60"/>
      <c r="C4" s="1"/>
      <c r="D4" s="136" t="s">
        <v>266</v>
      </c>
      <c r="E4" s="1"/>
      <c r="F4" s="1"/>
      <c r="G4" s="1"/>
      <c r="H4" s="1"/>
      <c r="I4" s="1"/>
      <c r="J4" s="1"/>
      <c r="K4" s="1"/>
      <c r="L4" s="1"/>
      <c r="M4" s="1"/>
      <c r="N4" s="1"/>
      <c r="O4" s="1"/>
      <c r="P4" s="1"/>
      <c r="Q4" s="1"/>
      <c r="R4" s="1"/>
      <c r="S4" s="1"/>
      <c r="T4" s="1"/>
      <c r="U4" s="1"/>
      <c r="V4" s="1"/>
      <c r="W4" s="1"/>
      <c r="X4" s="1"/>
      <c r="Y4" s="60"/>
      <c r="Z4" s="1"/>
      <c r="AA4" s="1"/>
      <c r="AB4" s="1"/>
      <c r="AC4" s="1"/>
      <c r="AD4" s="1"/>
      <c r="AE4" s="1"/>
      <c r="AF4" s="1"/>
      <c r="AG4" s="60"/>
    </row>
    <row r="5" spans="2:40" s="55" customFormat="1" ht="16.5" customHeight="1" x14ac:dyDescent="0.15">
      <c r="B5" s="142"/>
      <c r="C5" s="142"/>
      <c r="D5" s="142"/>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44"/>
      <c r="AH5" s="81"/>
      <c r="AI5" s="81"/>
      <c r="AJ5" s="81"/>
      <c r="AK5" s="81"/>
    </row>
    <row r="6" spans="2:40" s="55" customFormat="1" ht="16.5" customHeight="1" x14ac:dyDescent="0.15">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44"/>
      <c r="AH6" s="81"/>
      <c r="AI6" s="81"/>
      <c r="AJ6" s="81"/>
      <c r="AK6" s="81"/>
    </row>
    <row r="7" spans="2:40" customFormat="1" ht="16.5" customHeight="1" x14ac:dyDescent="0.15">
      <c r="AH7" s="400" t="s">
        <v>154</v>
      </c>
      <c r="AI7" s="400"/>
      <c r="AJ7" s="401" t="s">
        <v>155</v>
      </c>
      <c r="AK7" s="401"/>
      <c r="AL7" s="400" t="s">
        <v>156</v>
      </c>
      <c r="AM7" s="400"/>
      <c r="AN7" s="400"/>
    </row>
    <row r="8" spans="2:40" s="55" customFormat="1" ht="16.5" customHeight="1" x14ac:dyDescent="0.15">
      <c r="B8" s="409" t="s">
        <v>304</v>
      </c>
      <c r="C8" s="410"/>
      <c r="D8" s="411"/>
      <c r="E8" s="151" t="s">
        <v>6</v>
      </c>
      <c r="F8" s="151" t="s">
        <v>5</v>
      </c>
      <c r="G8" s="151" t="s">
        <v>4</v>
      </c>
      <c r="H8" s="151" t="s">
        <v>3</v>
      </c>
      <c r="I8" s="151" t="s">
        <v>2</v>
      </c>
      <c r="J8" s="151" t="s">
        <v>1</v>
      </c>
      <c r="K8" s="151" t="s">
        <v>6</v>
      </c>
      <c r="L8" s="151" t="s">
        <v>6</v>
      </c>
      <c r="M8" s="151" t="s">
        <v>5</v>
      </c>
      <c r="N8" s="151" t="s">
        <v>4</v>
      </c>
      <c r="O8" s="151" t="s">
        <v>3</v>
      </c>
      <c r="P8" s="151" t="s">
        <v>2</v>
      </c>
      <c r="Q8" s="151" t="s">
        <v>1</v>
      </c>
      <c r="R8" s="151" t="s">
        <v>6</v>
      </c>
      <c r="S8" s="151" t="s">
        <v>6</v>
      </c>
      <c r="T8" s="151" t="s">
        <v>5</v>
      </c>
      <c r="U8" s="151" t="s">
        <v>4</v>
      </c>
      <c r="V8" s="151" t="s">
        <v>3</v>
      </c>
      <c r="W8" s="151" t="s">
        <v>2</v>
      </c>
      <c r="X8" s="151" t="s">
        <v>1</v>
      </c>
      <c r="Y8" s="151" t="s">
        <v>6</v>
      </c>
      <c r="Z8" s="151" t="s">
        <v>6</v>
      </c>
      <c r="AA8" s="152" t="s">
        <v>5</v>
      </c>
      <c r="AB8" s="151" t="s">
        <v>4</v>
      </c>
      <c r="AC8" s="151" t="s">
        <v>3</v>
      </c>
      <c r="AD8" s="151" t="s">
        <v>2</v>
      </c>
      <c r="AE8" s="151" t="s">
        <v>1</v>
      </c>
      <c r="AF8" s="151" t="s">
        <v>6</v>
      </c>
      <c r="AG8" s="153"/>
      <c r="AH8" s="205" t="s">
        <v>157</v>
      </c>
      <c r="AI8" s="205" t="s">
        <v>158</v>
      </c>
      <c r="AJ8" s="206" t="s">
        <v>159</v>
      </c>
      <c r="AK8" s="206" t="s">
        <v>2</v>
      </c>
      <c r="AL8" s="205" t="s">
        <v>160</v>
      </c>
      <c r="AM8" s="205" t="s">
        <v>161</v>
      </c>
      <c r="AN8" s="145" t="s">
        <v>162</v>
      </c>
    </row>
    <row r="9" spans="2:40" s="57" customFormat="1" ht="23" customHeight="1" x14ac:dyDescent="0.15">
      <c r="B9" s="412"/>
      <c r="C9" s="413"/>
      <c r="D9" s="414"/>
      <c r="E9" s="127">
        <v>1</v>
      </c>
      <c r="F9" s="127">
        <v>2</v>
      </c>
      <c r="G9" s="127">
        <v>3</v>
      </c>
      <c r="H9" s="127">
        <v>4</v>
      </c>
      <c r="I9" s="127">
        <v>5</v>
      </c>
      <c r="J9" s="127">
        <v>6</v>
      </c>
      <c r="K9" s="127">
        <v>7</v>
      </c>
      <c r="L9" s="127">
        <v>8</v>
      </c>
      <c r="M9" s="127">
        <v>9</v>
      </c>
      <c r="N9" s="127">
        <v>10</v>
      </c>
      <c r="O9" s="127">
        <v>11</v>
      </c>
      <c r="P9" s="127">
        <v>12</v>
      </c>
      <c r="Q9" s="127">
        <v>13</v>
      </c>
      <c r="R9" s="127">
        <v>14</v>
      </c>
      <c r="S9" s="127">
        <v>15</v>
      </c>
      <c r="T9" s="127">
        <v>16</v>
      </c>
      <c r="U9" s="127">
        <v>17</v>
      </c>
      <c r="V9" s="127">
        <v>18</v>
      </c>
      <c r="W9" s="127">
        <v>19</v>
      </c>
      <c r="X9" s="127">
        <v>20</v>
      </c>
      <c r="Y9" s="127">
        <v>21</v>
      </c>
      <c r="Z9" s="127">
        <v>22</v>
      </c>
      <c r="AA9" s="127">
        <v>23</v>
      </c>
      <c r="AB9" s="127">
        <v>24</v>
      </c>
      <c r="AC9" s="127">
        <v>25</v>
      </c>
      <c r="AD9" s="127">
        <v>26</v>
      </c>
      <c r="AE9" s="127">
        <v>27</v>
      </c>
      <c r="AF9" s="127">
        <v>28</v>
      </c>
      <c r="AG9" s="146" t="s">
        <v>126</v>
      </c>
      <c r="AH9" s="147" t="s">
        <v>49</v>
      </c>
      <c r="AI9" s="147" t="s">
        <v>50</v>
      </c>
      <c r="AJ9" s="147" t="s">
        <v>49</v>
      </c>
      <c r="AK9" s="147" t="s">
        <v>50</v>
      </c>
      <c r="AL9" s="147" t="s">
        <v>49</v>
      </c>
      <c r="AM9" s="147" t="s">
        <v>50</v>
      </c>
      <c r="AN9" s="146" t="s">
        <v>127</v>
      </c>
    </row>
    <row r="10" spans="2:40" s="5" customFormat="1" ht="15.75" customHeight="1" outlineLevel="1" x14ac:dyDescent="0.15">
      <c r="B10" s="179">
        <v>1</v>
      </c>
      <c r="C10" s="180" t="s">
        <v>8</v>
      </c>
      <c r="D10" s="121" t="s">
        <v>221</v>
      </c>
      <c r="E10" s="133">
        <v>8.5</v>
      </c>
      <c r="F10" s="133">
        <v>8.5</v>
      </c>
      <c r="G10" s="133">
        <v>6.5</v>
      </c>
      <c r="H10" s="133"/>
      <c r="I10" s="133"/>
      <c r="J10" s="133">
        <v>8.5</v>
      </c>
      <c r="K10" s="133">
        <v>8.5</v>
      </c>
      <c r="L10" s="133">
        <v>8.5</v>
      </c>
      <c r="M10" s="133">
        <v>8.5</v>
      </c>
      <c r="N10" s="133">
        <v>6.5</v>
      </c>
      <c r="O10" s="133"/>
      <c r="P10" s="133"/>
      <c r="Q10" s="133">
        <v>8.5</v>
      </c>
      <c r="R10" s="133">
        <v>8.5</v>
      </c>
      <c r="S10" s="133">
        <v>8.5</v>
      </c>
      <c r="T10" s="133">
        <v>8.5</v>
      </c>
      <c r="U10" s="133">
        <v>6.5</v>
      </c>
      <c r="V10" s="133"/>
      <c r="W10" s="133"/>
      <c r="X10" s="133">
        <v>8.5</v>
      </c>
      <c r="Y10" s="133">
        <v>8.5</v>
      </c>
      <c r="Z10" s="133">
        <v>8.5</v>
      </c>
      <c r="AA10" s="133">
        <v>8.5</v>
      </c>
      <c r="AB10" s="133">
        <v>6.5</v>
      </c>
      <c r="AC10" s="133"/>
      <c r="AD10" s="133"/>
      <c r="AE10" s="133">
        <v>8.5</v>
      </c>
      <c r="AF10" s="133">
        <v>8.5</v>
      </c>
      <c r="AG10" s="161">
        <f>SUM(E10:AF10)</f>
        <v>162</v>
      </c>
      <c r="AH10" s="82">
        <v>1</v>
      </c>
      <c r="AI10" s="82"/>
      <c r="AJ10" s="82"/>
      <c r="AK10" s="82"/>
      <c r="AL10" s="82">
        <f t="shared" ref="AL10:AM25" si="0">AH10+AJ10</f>
        <v>1</v>
      </c>
      <c r="AM10" s="82">
        <f t="shared" si="0"/>
        <v>0</v>
      </c>
      <c r="AN10" s="119">
        <f>SUM(AL10:AM10)</f>
        <v>1</v>
      </c>
    </row>
    <row r="11" spans="2:40" s="5" customFormat="1" ht="15.75" customHeight="1" outlineLevel="1" thickBot="1" x14ac:dyDescent="0.2">
      <c r="B11" s="179">
        <v>2</v>
      </c>
      <c r="C11" s="181" t="s">
        <v>10</v>
      </c>
      <c r="D11" s="122" t="s">
        <v>222</v>
      </c>
      <c r="E11" s="173">
        <v>8.5</v>
      </c>
      <c r="F11" s="173">
        <v>8.5</v>
      </c>
      <c r="G11" s="173">
        <v>6.5</v>
      </c>
      <c r="H11" s="173"/>
      <c r="I11" s="173"/>
      <c r="J11" s="173">
        <v>8.5</v>
      </c>
      <c r="K11" s="173">
        <v>8.5</v>
      </c>
      <c r="L11" s="173">
        <v>8.5</v>
      </c>
      <c r="M11" s="173">
        <v>8.5</v>
      </c>
      <c r="N11" s="173">
        <v>6.5</v>
      </c>
      <c r="O11" s="173"/>
      <c r="P11" s="173"/>
      <c r="Q11" s="173">
        <v>8.5</v>
      </c>
      <c r="R11" s="173">
        <v>8.5</v>
      </c>
      <c r="S11" s="173">
        <v>8.5</v>
      </c>
      <c r="T11" s="173">
        <v>8.5</v>
      </c>
      <c r="U11" s="173">
        <v>6.5</v>
      </c>
      <c r="V11" s="173"/>
      <c r="W11" s="173"/>
      <c r="X11" s="173">
        <v>8.5</v>
      </c>
      <c r="Y11" s="173">
        <v>8.5</v>
      </c>
      <c r="Z11" s="173">
        <v>8.5</v>
      </c>
      <c r="AA11" s="173">
        <v>8.5</v>
      </c>
      <c r="AB11" s="173">
        <v>6.5</v>
      </c>
      <c r="AC11" s="173"/>
      <c r="AD11" s="173"/>
      <c r="AE11" s="173">
        <v>8.5</v>
      </c>
      <c r="AF11" s="173">
        <v>8.5</v>
      </c>
      <c r="AG11" s="161">
        <f t="shared" ref="AG11:AG33" si="1">SUM(E11:AF11)</f>
        <v>162</v>
      </c>
      <c r="AH11" s="82"/>
      <c r="AI11" s="82">
        <v>1</v>
      </c>
      <c r="AJ11" s="82"/>
      <c r="AK11" s="82"/>
      <c r="AL11" s="82">
        <f t="shared" si="0"/>
        <v>0</v>
      </c>
      <c r="AM11" s="82">
        <f t="shared" si="0"/>
        <v>1</v>
      </c>
      <c r="AN11" s="119">
        <f t="shared" ref="AN11:AN32" si="2">SUM(AL11:AM11)</f>
        <v>1</v>
      </c>
    </row>
    <row r="12" spans="2:40" s="5" customFormat="1" ht="15.75" customHeight="1" outlineLevel="1" thickTop="1" x14ac:dyDescent="0.15">
      <c r="B12" s="179">
        <f>+B11+1</f>
        <v>3</v>
      </c>
      <c r="C12" s="182" t="s">
        <v>9</v>
      </c>
      <c r="D12" s="123" t="s">
        <v>223</v>
      </c>
      <c r="E12" s="175">
        <v>8.5</v>
      </c>
      <c r="F12" s="175">
        <v>8.5</v>
      </c>
      <c r="G12" s="175">
        <v>6.5</v>
      </c>
      <c r="H12" s="175"/>
      <c r="I12" s="175"/>
      <c r="J12" s="209"/>
      <c r="K12" s="209"/>
      <c r="L12" s="209"/>
      <c r="M12" s="209"/>
      <c r="N12" s="209"/>
      <c r="O12" s="175"/>
      <c r="P12" s="175"/>
      <c r="Q12" s="209"/>
      <c r="R12" s="209"/>
      <c r="S12" s="209"/>
      <c r="T12" s="209"/>
      <c r="U12" s="209"/>
      <c r="V12" s="175"/>
      <c r="W12" s="175"/>
      <c r="X12" s="175">
        <v>8.5</v>
      </c>
      <c r="Y12" s="175">
        <v>8.5</v>
      </c>
      <c r="Z12" s="175">
        <v>8.5</v>
      </c>
      <c r="AA12" s="175">
        <v>8.5</v>
      </c>
      <c r="AB12" s="175">
        <v>6.5</v>
      </c>
      <c r="AC12" s="175"/>
      <c r="AD12" s="175"/>
      <c r="AE12" s="175">
        <v>8.5</v>
      </c>
      <c r="AF12" s="175">
        <v>8.5</v>
      </c>
      <c r="AG12" s="161">
        <f t="shared" si="1"/>
        <v>81</v>
      </c>
      <c r="AH12" s="83">
        <v>1</v>
      </c>
      <c r="AI12" s="83"/>
      <c r="AJ12" s="83"/>
      <c r="AK12" s="83"/>
      <c r="AL12" s="82">
        <f t="shared" si="0"/>
        <v>1</v>
      </c>
      <c r="AM12" s="82">
        <f t="shared" si="0"/>
        <v>0</v>
      </c>
      <c r="AN12" s="119">
        <f t="shared" si="2"/>
        <v>1</v>
      </c>
    </row>
    <row r="13" spans="2:40" s="5" customFormat="1" ht="15.75" customHeight="1" outlineLevel="1" x14ac:dyDescent="0.15">
      <c r="B13" s="179">
        <f>+B12+1</f>
        <v>4</v>
      </c>
      <c r="C13" s="183" t="s">
        <v>11</v>
      </c>
      <c r="D13" s="52" t="s">
        <v>224</v>
      </c>
      <c r="E13" s="133">
        <v>8.5</v>
      </c>
      <c r="F13" s="133">
        <v>8.5</v>
      </c>
      <c r="G13" s="133">
        <v>6.5</v>
      </c>
      <c r="H13" s="133"/>
      <c r="I13" s="133"/>
      <c r="J13" s="133">
        <v>8.5</v>
      </c>
      <c r="K13" s="133">
        <v>8.5</v>
      </c>
      <c r="L13" s="133">
        <v>8.5</v>
      </c>
      <c r="M13" s="133">
        <v>8.5</v>
      </c>
      <c r="N13" s="133">
        <v>6.5</v>
      </c>
      <c r="O13" s="133"/>
      <c r="P13" s="133"/>
      <c r="Q13" s="133">
        <v>8.5</v>
      </c>
      <c r="R13" s="133">
        <v>8.5</v>
      </c>
      <c r="S13" s="133">
        <v>8.5</v>
      </c>
      <c r="T13" s="133">
        <v>8.5</v>
      </c>
      <c r="U13" s="133">
        <v>6.5</v>
      </c>
      <c r="V13" s="133"/>
      <c r="W13" s="133"/>
      <c r="X13" s="133">
        <v>8.5</v>
      </c>
      <c r="Y13" s="133">
        <v>8.5</v>
      </c>
      <c r="Z13" s="133">
        <v>8.5</v>
      </c>
      <c r="AA13" s="133">
        <v>8.5</v>
      </c>
      <c r="AB13" s="133">
        <v>6.5</v>
      </c>
      <c r="AC13" s="133"/>
      <c r="AD13" s="133"/>
      <c r="AE13" s="133">
        <v>8.5</v>
      </c>
      <c r="AF13" s="133">
        <v>8.5</v>
      </c>
      <c r="AG13" s="161">
        <f t="shared" si="1"/>
        <v>162</v>
      </c>
      <c r="AH13" s="82">
        <v>1</v>
      </c>
      <c r="AI13" s="82"/>
      <c r="AJ13" s="82"/>
      <c r="AK13" s="82"/>
      <c r="AL13" s="82">
        <f t="shared" si="0"/>
        <v>1</v>
      </c>
      <c r="AM13" s="82">
        <f t="shared" si="0"/>
        <v>0</v>
      </c>
      <c r="AN13" s="119">
        <f t="shared" si="2"/>
        <v>1</v>
      </c>
    </row>
    <row r="14" spans="2:40" s="5" customFormat="1" ht="15.75" customHeight="1" outlineLevel="1" x14ac:dyDescent="0.15">
      <c r="B14" s="179">
        <f t="shared" ref="B14:B31" si="3">+B13+1</f>
        <v>5</v>
      </c>
      <c r="C14" s="183" t="s">
        <v>12</v>
      </c>
      <c r="D14" s="52" t="s">
        <v>225</v>
      </c>
      <c r="E14" s="133">
        <v>8.5</v>
      </c>
      <c r="F14" s="133">
        <v>8.5</v>
      </c>
      <c r="G14" s="133">
        <v>6.5</v>
      </c>
      <c r="H14" s="133"/>
      <c r="I14" s="133"/>
      <c r="J14" s="133">
        <v>8.5</v>
      </c>
      <c r="K14" s="133">
        <v>8.5</v>
      </c>
      <c r="L14" s="133">
        <v>8.5</v>
      </c>
      <c r="M14" s="133">
        <v>8.5</v>
      </c>
      <c r="N14" s="133">
        <v>6.5</v>
      </c>
      <c r="O14" s="133"/>
      <c r="P14" s="133"/>
      <c r="Q14" s="133">
        <v>8.5</v>
      </c>
      <c r="R14" s="133">
        <v>8.5</v>
      </c>
      <c r="S14" s="133">
        <v>8.5</v>
      </c>
      <c r="T14" s="133">
        <v>8.5</v>
      </c>
      <c r="U14" s="133">
        <v>6.5</v>
      </c>
      <c r="V14" s="133"/>
      <c r="W14" s="133"/>
      <c r="X14" s="133">
        <v>8.5</v>
      </c>
      <c r="Y14" s="133">
        <v>8.5</v>
      </c>
      <c r="Z14" s="133">
        <v>8.5</v>
      </c>
      <c r="AA14" s="133">
        <v>8.5</v>
      </c>
      <c r="AB14" s="133">
        <v>6.5</v>
      </c>
      <c r="AC14" s="133"/>
      <c r="AD14" s="133"/>
      <c r="AE14" s="133">
        <v>8.5</v>
      </c>
      <c r="AF14" s="133">
        <v>8.5</v>
      </c>
      <c r="AG14" s="161">
        <f t="shared" si="1"/>
        <v>162</v>
      </c>
      <c r="AH14" s="82">
        <v>1</v>
      </c>
      <c r="AI14" s="82"/>
      <c r="AJ14" s="82"/>
      <c r="AK14" s="82"/>
      <c r="AL14" s="82">
        <f t="shared" si="0"/>
        <v>1</v>
      </c>
      <c r="AM14" s="82">
        <f t="shared" si="0"/>
        <v>0</v>
      </c>
      <c r="AN14" s="119">
        <f t="shared" si="2"/>
        <v>1</v>
      </c>
    </row>
    <row r="15" spans="2:40" s="5" customFormat="1" ht="15.75" customHeight="1" outlineLevel="1" thickBot="1" x14ac:dyDescent="0.2">
      <c r="B15" s="179">
        <f t="shared" si="3"/>
        <v>6</v>
      </c>
      <c r="C15" s="184" t="s">
        <v>13</v>
      </c>
      <c r="D15" s="126" t="s">
        <v>226</v>
      </c>
      <c r="E15" s="133">
        <v>8.5</v>
      </c>
      <c r="F15" s="133">
        <v>8.5</v>
      </c>
      <c r="G15" s="133">
        <v>6.5</v>
      </c>
      <c r="H15" s="133"/>
      <c r="I15" s="133"/>
      <c r="J15" s="210"/>
      <c r="K15" s="210"/>
      <c r="L15" s="210"/>
      <c r="M15" s="210"/>
      <c r="N15" s="210"/>
      <c r="O15" s="133"/>
      <c r="P15" s="133"/>
      <c r="Q15" s="210"/>
      <c r="R15" s="210"/>
      <c r="S15" s="210"/>
      <c r="T15" s="210"/>
      <c r="U15" s="210"/>
      <c r="V15" s="133"/>
      <c r="W15" s="133"/>
      <c r="X15" s="133">
        <v>8.5</v>
      </c>
      <c r="Y15" s="133">
        <v>8.5</v>
      </c>
      <c r="Z15" s="133">
        <v>8.5</v>
      </c>
      <c r="AA15" s="133">
        <v>8.5</v>
      </c>
      <c r="AB15" s="133">
        <v>6.5</v>
      </c>
      <c r="AC15" s="133"/>
      <c r="AD15" s="133"/>
      <c r="AE15" s="133">
        <v>8.5</v>
      </c>
      <c r="AF15" s="133">
        <v>8.5</v>
      </c>
      <c r="AG15" s="161">
        <f t="shared" si="1"/>
        <v>81</v>
      </c>
      <c r="AH15" s="84">
        <v>1</v>
      </c>
      <c r="AI15" s="84"/>
      <c r="AJ15" s="84"/>
      <c r="AK15" s="84"/>
      <c r="AL15" s="82">
        <f t="shared" si="0"/>
        <v>1</v>
      </c>
      <c r="AM15" s="82">
        <f t="shared" si="0"/>
        <v>0</v>
      </c>
      <c r="AN15" s="119">
        <f t="shared" si="2"/>
        <v>1</v>
      </c>
    </row>
    <row r="16" spans="2:40" ht="16" thickTop="1" thickBot="1" x14ac:dyDescent="0.2">
      <c r="B16" s="179">
        <f t="shared" si="3"/>
        <v>7</v>
      </c>
      <c r="C16" s="184" t="s">
        <v>227</v>
      </c>
      <c r="D16" s="56" t="s">
        <v>228</v>
      </c>
      <c r="E16" s="133">
        <v>8.5</v>
      </c>
      <c r="F16" s="133">
        <v>8.5</v>
      </c>
      <c r="G16" s="133">
        <v>6.5</v>
      </c>
      <c r="H16" s="133"/>
      <c r="I16" s="133"/>
      <c r="J16" s="133">
        <v>8.5</v>
      </c>
      <c r="K16" s="133">
        <v>8.5</v>
      </c>
      <c r="L16" s="133">
        <v>8.5</v>
      </c>
      <c r="M16" s="133">
        <v>8.5</v>
      </c>
      <c r="N16" s="133">
        <v>6.5</v>
      </c>
      <c r="O16" s="133"/>
      <c r="P16" s="133"/>
      <c r="Q16" s="133">
        <v>8.5</v>
      </c>
      <c r="R16" s="133">
        <v>8.5</v>
      </c>
      <c r="S16" s="133">
        <v>8.5</v>
      </c>
      <c r="T16" s="133">
        <v>8.5</v>
      </c>
      <c r="U16" s="133">
        <v>6.5</v>
      </c>
      <c r="V16" s="133"/>
      <c r="W16" s="133"/>
      <c r="X16" s="133">
        <v>8.5</v>
      </c>
      <c r="Y16" s="133">
        <v>8.5</v>
      </c>
      <c r="Z16" s="133">
        <v>8.5</v>
      </c>
      <c r="AA16" s="133">
        <v>8.5</v>
      </c>
      <c r="AB16" s="133">
        <v>6.5</v>
      </c>
      <c r="AC16" s="133"/>
      <c r="AD16" s="133"/>
      <c r="AE16" s="133">
        <v>8.5</v>
      </c>
      <c r="AF16" s="133">
        <v>8.5</v>
      </c>
      <c r="AG16" s="161">
        <f t="shared" si="1"/>
        <v>162</v>
      </c>
      <c r="AH16" s="84"/>
      <c r="AI16" s="84">
        <v>1</v>
      </c>
      <c r="AJ16" s="84"/>
      <c r="AK16" s="84"/>
      <c r="AL16" s="82">
        <f t="shared" si="0"/>
        <v>0</v>
      </c>
      <c r="AM16" s="82">
        <f t="shared" si="0"/>
        <v>1</v>
      </c>
      <c r="AN16" s="119">
        <f t="shared" si="2"/>
        <v>1</v>
      </c>
    </row>
    <row r="17" spans="2:40" s="5" customFormat="1" ht="15.75" customHeight="1" outlineLevel="1" thickTop="1" thickBot="1" x14ac:dyDescent="0.2">
      <c r="B17" s="179">
        <f t="shared" si="3"/>
        <v>8</v>
      </c>
      <c r="C17" s="181" t="s">
        <v>149</v>
      </c>
      <c r="D17" s="54" t="s">
        <v>229</v>
      </c>
      <c r="E17" s="173">
        <v>8.5</v>
      </c>
      <c r="F17" s="173">
        <v>8.5</v>
      </c>
      <c r="G17" s="173">
        <v>6.5</v>
      </c>
      <c r="H17" s="173"/>
      <c r="I17" s="173"/>
      <c r="J17" s="173">
        <v>8.5</v>
      </c>
      <c r="K17" s="173">
        <v>8.5</v>
      </c>
      <c r="L17" s="173">
        <v>8.5</v>
      </c>
      <c r="M17" s="173">
        <v>8.5</v>
      </c>
      <c r="N17" s="173">
        <v>6.5</v>
      </c>
      <c r="O17" s="173"/>
      <c r="P17" s="173"/>
      <c r="Q17" s="211"/>
      <c r="R17" s="211"/>
      <c r="S17" s="211"/>
      <c r="T17" s="211"/>
      <c r="U17" s="211"/>
      <c r="V17" s="173"/>
      <c r="W17" s="173"/>
      <c r="X17" s="211"/>
      <c r="Y17" s="211"/>
      <c r="Z17" s="211"/>
      <c r="AA17" s="211"/>
      <c r="AB17" s="211"/>
      <c r="AC17" s="173"/>
      <c r="AD17" s="173"/>
      <c r="AE17" s="173">
        <v>8.5</v>
      </c>
      <c r="AF17" s="173">
        <v>8.5</v>
      </c>
      <c r="AG17" s="161">
        <f t="shared" si="1"/>
        <v>81</v>
      </c>
      <c r="AH17" s="83">
        <v>1</v>
      </c>
      <c r="AI17" s="83"/>
      <c r="AJ17" s="83"/>
      <c r="AK17" s="83"/>
      <c r="AL17" s="82">
        <f t="shared" si="0"/>
        <v>1</v>
      </c>
      <c r="AM17" s="82">
        <f t="shared" si="0"/>
        <v>0</v>
      </c>
      <c r="AN17" s="119">
        <f t="shared" si="2"/>
        <v>1</v>
      </c>
    </row>
    <row r="18" spans="2:40" s="5" customFormat="1" ht="15.75" customHeight="1" outlineLevel="1" thickTop="1" x14ac:dyDescent="0.15">
      <c r="B18" s="179">
        <f t="shared" si="3"/>
        <v>9</v>
      </c>
      <c r="C18" s="182" t="s">
        <v>14</v>
      </c>
      <c r="D18" s="63" t="s">
        <v>230</v>
      </c>
      <c r="E18" s="133">
        <v>8.5</v>
      </c>
      <c r="F18" s="133">
        <v>8.5</v>
      </c>
      <c r="G18" s="133">
        <v>6.5</v>
      </c>
      <c r="H18" s="133"/>
      <c r="I18" s="133"/>
      <c r="J18" s="133">
        <v>8.5</v>
      </c>
      <c r="K18" s="133">
        <v>8.5</v>
      </c>
      <c r="L18" s="133">
        <v>8.5</v>
      </c>
      <c r="M18" s="133">
        <v>8.5</v>
      </c>
      <c r="N18" s="133">
        <v>6.5</v>
      </c>
      <c r="O18" s="133"/>
      <c r="P18" s="133"/>
      <c r="Q18" s="133">
        <v>8.5</v>
      </c>
      <c r="R18" s="133">
        <v>8.5</v>
      </c>
      <c r="S18" s="133">
        <v>8.5</v>
      </c>
      <c r="T18" s="133">
        <v>8.5</v>
      </c>
      <c r="U18" s="133">
        <v>6.5</v>
      </c>
      <c r="V18" s="133"/>
      <c r="W18" s="133"/>
      <c r="X18" s="133">
        <v>8.5</v>
      </c>
      <c r="Y18" s="133">
        <v>8.5</v>
      </c>
      <c r="Z18" s="133">
        <v>8.5</v>
      </c>
      <c r="AA18" s="133">
        <v>8.5</v>
      </c>
      <c r="AB18" s="133">
        <v>6.5</v>
      </c>
      <c r="AC18" s="133"/>
      <c r="AD18" s="133"/>
      <c r="AE18" s="133">
        <v>8.5</v>
      </c>
      <c r="AF18" s="133">
        <v>8.5</v>
      </c>
      <c r="AG18" s="161">
        <f t="shared" si="1"/>
        <v>162</v>
      </c>
      <c r="AH18" s="82">
        <v>1</v>
      </c>
      <c r="AI18" s="82"/>
      <c r="AJ18" s="82"/>
      <c r="AK18" s="82"/>
      <c r="AL18" s="82">
        <f t="shared" si="0"/>
        <v>1</v>
      </c>
      <c r="AM18" s="82">
        <f t="shared" si="0"/>
        <v>0</v>
      </c>
      <c r="AN18" s="119">
        <f t="shared" si="2"/>
        <v>1</v>
      </c>
    </row>
    <row r="19" spans="2:40" s="5" customFormat="1" ht="15.75" customHeight="1" outlineLevel="1" thickBot="1" x14ac:dyDescent="0.2">
      <c r="B19" s="179">
        <f t="shared" si="3"/>
        <v>10</v>
      </c>
      <c r="C19" s="183" t="s">
        <v>132</v>
      </c>
      <c r="D19" s="52" t="s">
        <v>231</v>
      </c>
      <c r="E19" s="133">
        <v>8.5</v>
      </c>
      <c r="F19" s="133">
        <v>8.5</v>
      </c>
      <c r="G19" s="133">
        <v>6.5</v>
      </c>
      <c r="H19" s="133"/>
      <c r="I19" s="133"/>
      <c r="J19" s="133">
        <v>8.5</v>
      </c>
      <c r="K19" s="133">
        <v>8.5</v>
      </c>
      <c r="L19" s="133">
        <v>8.5</v>
      </c>
      <c r="M19" s="133">
        <v>8.5</v>
      </c>
      <c r="N19" s="133">
        <v>6.5</v>
      </c>
      <c r="O19" s="133"/>
      <c r="P19" s="133"/>
      <c r="Q19" s="210"/>
      <c r="R19" s="210"/>
      <c r="S19" s="210"/>
      <c r="T19" s="210"/>
      <c r="U19" s="210"/>
      <c r="V19" s="133"/>
      <c r="W19" s="133"/>
      <c r="X19" s="133">
        <v>8.5</v>
      </c>
      <c r="Y19" s="133">
        <v>8.5</v>
      </c>
      <c r="Z19" s="133">
        <v>8.5</v>
      </c>
      <c r="AA19" s="133">
        <v>8.5</v>
      </c>
      <c r="AB19" s="133">
        <v>6.5</v>
      </c>
      <c r="AC19" s="133"/>
      <c r="AD19" s="133"/>
      <c r="AE19" s="133">
        <v>8.5</v>
      </c>
      <c r="AF19" s="133">
        <v>8.5</v>
      </c>
      <c r="AG19" s="161">
        <f t="shared" si="1"/>
        <v>121.5</v>
      </c>
      <c r="AH19" s="84"/>
      <c r="AI19" s="84">
        <v>1</v>
      </c>
      <c r="AJ19" s="84"/>
      <c r="AK19" s="84"/>
      <c r="AL19" s="82">
        <f t="shared" si="0"/>
        <v>0</v>
      </c>
      <c r="AM19" s="82">
        <f t="shared" si="0"/>
        <v>1</v>
      </c>
      <c r="AN19" s="119">
        <f t="shared" si="2"/>
        <v>1</v>
      </c>
    </row>
    <row r="20" spans="2:40" s="5" customFormat="1" ht="15.75" customHeight="1" outlineLevel="1" thickTop="1" x14ac:dyDescent="0.15">
      <c r="B20" s="179">
        <f t="shared" si="3"/>
        <v>11</v>
      </c>
      <c r="C20" s="180" t="s">
        <v>136</v>
      </c>
      <c r="D20" s="185" t="s">
        <v>140</v>
      </c>
      <c r="E20" s="133">
        <v>8.5</v>
      </c>
      <c r="F20" s="133">
        <v>8.5</v>
      </c>
      <c r="G20" s="133">
        <v>6.5</v>
      </c>
      <c r="H20" s="133"/>
      <c r="I20" s="133"/>
      <c r="J20" s="133">
        <v>8.5</v>
      </c>
      <c r="K20" s="133">
        <v>8.5</v>
      </c>
      <c r="L20" s="133">
        <v>8.5</v>
      </c>
      <c r="M20" s="133">
        <v>8.5</v>
      </c>
      <c r="N20" s="133">
        <v>6.5</v>
      </c>
      <c r="O20" s="133"/>
      <c r="P20" s="133"/>
      <c r="Q20" s="133">
        <v>8.5</v>
      </c>
      <c r="R20" s="133">
        <v>8.5</v>
      </c>
      <c r="S20" s="133">
        <v>8.5</v>
      </c>
      <c r="T20" s="133">
        <v>8.5</v>
      </c>
      <c r="U20" s="133">
        <v>6.5</v>
      </c>
      <c r="V20" s="133"/>
      <c r="W20" s="133"/>
      <c r="X20" s="133">
        <v>8.5</v>
      </c>
      <c r="Y20" s="133">
        <v>8.5</v>
      </c>
      <c r="Z20" s="133">
        <v>8.5</v>
      </c>
      <c r="AA20" s="133">
        <v>8.5</v>
      </c>
      <c r="AB20" s="133">
        <v>6.5</v>
      </c>
      <c r="AC20" s="133"/>
      <c r="AD20" s="133"/>
      <c r="AE20" s="133">
        <v>8.5</v>
      </c>
      <c r="AF20" s="133">
        <v>8.5</v>
      </c>
      <c r="AG20" s="161">
        <f t="shared" si="1"/>
        <v>162</v>
      </c>
      <c r="AH20" s="83">
        <v>1</v>
      </c>
      <c r="AI20" s="83"/>
      <c r="AJ20" s="83"/>
      <c r="AK20" s="83"/>
      <c r="AL20" s="82">
        <f t="shared" si="0"/>
        <v>1</v>
      </c>
      <c r="AM20" s="82">
        <f t="shared" si="0"/>
        <v>0</v>
      </c>
      <c r="AN20" s="119">
        <f t="shared" si="2"/>
        <v>1</v>
      </c>
    </row>
    <row r="21" spans="2:40" s="5" customFormat="1" ht="15.75" customHeight="1" outlineLevel="1" thickBot="1" x14ac:dyDescent="0.2">
      <c r="B21" s="179">
        <f t="shared" si="3"/>
        <v>12</v>
      </c>
      <c r="C21" s="181" t="s">
        <v>46</v>
      </c>
      <c r="D21" s="125" t="s">
        <v>232</v>
      </c>
      <c r="E21" s="173">
        <v>8.5</v>
      </c>
      <c r="F21" s="173">
        <v>8.5</v>
      </c>
      <c r="G21" s="173">
        <v>6.5</v>
      </c>
      <c r="H21" s="173"/>
      <c r="I21" s="173"/>
      <c r="J21" s="173">
        <v>8.5</v>
      </c>
      <c r="K21" s="173">
        <v>8.5</v>
      </c>
      <c r="L21" s="173">
        <v>8.5</v>
      </c>
      <c r="M21" s="173">
        <v>8.5</v>
      </c>
      <c r="N21" s="173">
        <v>6.5</v>
      </c>
      <c r="O21" s="173"/>
      <c r="P21" s="173"/>
      <c r="Q21" s="173">
        <v>8.5</v>
      </c>
      <c r="R21" s="173">
        <v>8.5</v>
      </c>
      <c r="S21" s="173">
        <v>8.5</v>
      </c>
      <c r="T21" s="173">
        <v>8.5</v>
      </c>
      <c r="U21" s="173">
        <v>6.5</v>
      </c>
      <c r="V21" s="173"/>
      <c r="W21" s="173"/>
      <c r="X21" s="173">
        <v>8.5</v>
      </c>
      <c r="Y21" s="173">
        <v>8.5</v>
      </c>
      <c r="Z21" s="173">
        <v>8.5</v>
      </c>
      <c r="AA21" s="173">
        <v>8.5</v>
      </c>
      <c r="AB21" s="173">
        <v>6.5</v>
      </c>
      <c r="AC21" s="173"/>
      <c r="AD21" s="173"/>
      <c r="AE21" s="173">
        <v>8.5</v>
      </c>
      <c r="AF21" s="173">
        <v>8.5</v>
      </c>
      <c r="AG21" s="161">
        <f t="shared" si="1"/>
        <v>162</v>
      </c>
      <c r="AH21" s="84">
        <v>1</v>
      </c>
      <c r="AI21" s="84"/>
      <c r="AJ21" s="84"/>
      <c r="AK21" s="84"/>
      <c r="AL21" s="82">
        <f t="shared" si="0"/>
        <v>1</v>
      </c>
      <c r="AM21" s="82">
        <f t="shared" si="0"/>
        <v>0</v>
      </c>
      <c r="AN21" s="119">
        <f t="shared" si="2"/>
        <v>1</v>
      </c>
    </row>
    <row r="22" spans="2:40" s="5" customFormat="1" ht="15.75" customHeight="1" outlineLevel="1" thickTop="1" x14ac:dyDescent="0.15">
      <c r="B22" s="179">
        <f t="shared" si="3"/>
        <v>13</v>
      </c>
      <c r="C22" s="182" t="s">
        <v>15</v>
      </c>
      <c r="D22" s="63" t="s">
        <v>233</v>
      </c>
      <c r="E22" s="210"/>
      <c r="F22" s="210"/>
      <c r="G22" s="210"/>
      <c r="H22" s="133"/>
      <c r="I22" s="133"/>
      <c r="J22" s="133">
        <v>8.5</v>
      </c>
      <c r="K22" s="133">
        <v>8.5</v>
      </c>
      <c r="L22" s="133">
        <v>8.5</v>
      </c>
      <c r="M22" s="133">
        <v>8.5</v>
      </c>
      <c r="N22" s="133">
        <v>6.5</v>
      </c>
      <c r="O22" s="133"/>
      <c r="P22" s="133"/>
      <c r="Q22" s="210"/>
      <c r="R22" s="210"/>
      <c r="S22" s="210"/>
      <c r="T22" s="210"/>
      <c r="U22" s="210"/>
      <c r="V22" s="133"/>
      <c r="W22" s="133"/>
      <c r="X22" s="133">
        <v>8.5</v>
      </c>
      <c r="Y22" s="133">
        <v>8.5</v>
      </c>
      <c r="Z22" s="133">
        <v>8.5</v>
      </c>
      <c r="AA22" s="133">
        <v>8.5</v>
      </c>
      <c r="AB22" s="133">
        <v>6.5</v>
      </c>
      <c r="AC22" s="133"/>
      <c r="AD22" s="133"/>
      <c r="AE22" s="133">
        <v>8.5</v>
      </c>
      <c r="AF22" s="133">
        <v>8.5</v>
      </c>
      <c r="AG22" s="161">
        <f t="shared" si="1"/>
        <v>98</v>
      </c>
      <c r="AH22" s="85">
        <v>1</v>
      </c>
      <c r="AI22" s="85"/>
      <c r="AJ22" s="85"/>
      <c r="AK22" s="85"/>
      <c r="AL22" s="82">
        <f t="shared" si="0"/>
        <v>1</v>
      </c>
      <c r="AM22" s="82">
        <f t="shared" si="0"/>
        <v>0</v>
      </c>
      <c r="AN22" s="119">
        <f t="shared" si="2"/>
        <v>1</v>
      </c>
    </row>
    <row r="23" spans="2:40" s="5" customFormat="1" ht="15.75" customHeight="1" outlineLevel="1" thickBot="1" x14ac:dyDescent="0.2">
      <c r="B23" s="179">
        <f t="shared" si="3"/>
        <v>14</v>
      </c>
      <c r="C23" s="184" t="s">
        <v>16</v>
      </c>
      <c r="D23" s="126" t="s">
        <v>234</v>
      </c>
      <c r="E23" s="173">
        <v>8.5</v>
      </c>
      <c r="F23" s="173">
        <v>8.5</v>
      </c>
      <c r="G23" s="173">
        <v>6.5</v>
      </c>
      <c r="H23" s="173"/>
      <c r="I23" s="173"/>
      <c r="J23" s="173">
        <v>8.5</v>
      </c>
      <c r="K23" s="173">
        <v>8.5</v>
      </c>
      <c r="L23" s="173">
        <v>8.5</v>
      </c>
      <c r="M23" s="173">
        <v>8.5</v>
      </c>
      <c r="N23" s="173">
        <v>6.5</v>
      </c>
      <c r="O23" s="173"/>
      <c r="P23" s="173"/>
      <c r="Q23" s="173">
        <v>8.5</v>
      </c>
      <c r="R23" s="173">
        <v>8.5</v>
      </c>
      <c r="S23" s="173">
        <v>8.5</v>
      </c>
      <c r="T23" s="173">
        <v>8.5</v>
      </c>
      <c r="U23" s="173">
        <v>6.5</v>
      </c>
      <c r="V23" s="173"/>
      <c r="W23" s="173"/>
      <c r="X23" s="173">
        <v>8.5</v>
      </c>
      <c r="Y23" s="173">
        <v>8.5</v>
      </c>
      <c r="Z23" s="173">
        <v>8.5</v>
      </c>
      <c r="AA23" s="173">
        <v>8.5</v>
      </c>
      <c r="AB23" s="173">
        <v>6.5</v>
      </c>
      <c r="AC23" s="173"/>
      <c r="AD23" s="173"/>
      <c r="AE23" s="173">
        <v>8.5</v>
      </c>
      <c r="AF23" s="173">
        <v>8.5</v>
      </c>
      <c r="AG23" s="161">
        <f t="shared" si="1"/>
        <v>162</v>
      </c>
      <c r="AH23" s="82"/>
      <c r="AI23" s="82">
        <v>1</v>
      </c>
      <c r="AJ23" s="82"/>
      <c r="AK23" s="82"/>
      <c r="AL23" s="82">
        <f t="shared" si="0"/>
        <v>0</v>
      </c>
      <c r="AM23" s="82">
        <f t="shared" si="0"/>
        <v>1</v>
      </c>
      <c r="AN23" s="119">
        <f t="shared" si="2"/>
        <v>1</v>
      </c>
    </row>
    <row r="24" spans="2:40" s="5" customFormat="1" ht="15.75" customHeight="1" outlineLevel="1" thickTop="1" x14ac:dyDescent="0.15">
      <c r="B24" s="179">
        <f t="shared" si="3"/>
        <v>15</v>
      </c>
      <c r="C24" s="182" t="s">
        <v>18</v>
      </c>
      <c r="D24" s="63" t="s">
        <v>235</v>
      </c>
      <c r="E24" s="133">
        <v>8.5</v>
      </c>
      <c r="F24" s="133">
        <v>8.5</v>
      </c>
      <c r="G24" s="133">
        <v>6.5</v>
      </c>
      <c r="H24" s="133"/>
      <c r="I24" s="133"/>
      <c r="J24" s="133">
        <v>8.5</v>
      </c>
      <c r="K24" s="133">
        <v>8.5</v>
      </c>
      <c r="L24" s="133">
        <v>8.5</v>
      </c>
      <c r="M24" s="133">
        <v>8.5</v>
      </c>
      <c r="N24" s="133">
        <v>6.5</v>
      </c>
      <c r="O24" s="133"/>
      <c r="P24" s="133"/>
      <c r="Q24" s="133">
        <v>8.5</v>
      </c>
      <c r="R24" s="133">
        <v>8.5</v>
      </c>
      <c r="S24" s="133">
        <v>8.5</v>
      </c>
      <c r="T24" s="133">
        <v>8.5</v>
      </c>
      <c r="U24" s="133">
        <v>6.5</v>
      </c>
      <c r="V24" s="133"/>
      <c r="W24" s="133"/>
      <c r="X24" s="133">
        <v>8.5</v>
      </c>
      <c r="Y24" s="133">
        <v>8.5</v>
      </c>
      <c r="Z24" s="133">
        <v>8.5</v>
      </c>
      <c r="AA24" s="133">
        <v>8.5</v>
      </c>
      <c r="AB24" s="133">
        <v>6.5</v>
      </c>
      <c r="AC24" s="133"/>
      <c r="AD24" s="133"/>
      <c r="AE24" s="133">
        <v>8.5</v>
      </c>
      <c r="AF24" s="133">
        <v>8.5</v>
      </c>
      <c r="AG24" s="161">
        <f t="shared" si="1"/>
        <v>162</v>
      </c>
      <c r="AH24" s="82">
        <v>1</v>
      </c>
      <c r="AI24" s="82"/>
      <c r="AJ24" s="82"/>
      <c r="AK24" s="82"/>
      <c r="AL24" s="82">
        <f t="shared" si="0"/>
        <v>1</v>
      </c>
      <c r="AM24" s="82">
        <f t="shared" si="0"/>
        <v>0</v>
      </c>
      <c r="AN24" s="119">
        <f t="shared" si="2"/>
        <v>1</v>
      </c>
    </row>
    <row r="25" spans="2:40" s="5" customFormat="1" ht="15.75" customHeight="1" outlineLevel="1" x14ac:dyDescent="0.15">
      <c r="B25" s="179">
        <f t="shared" si="3"/>
        <v>16</v>
      </c>
      <c r="C25" s="183" t="s">
        <v>131</v>
      </c>
      <c r="D25" s="52" t="s">
        <v>236</v>
      </c>
      <c r="E25" s="133">
        <v>8.5</v>
      </c>
      <c r="F25" s="133">
        <v>8.5</v>
      </c>
      <c r="G25" s="133">
        <v>6.5</v>
      </c>
      <c r="H25" s="133"/>
      <c r="I25" s="133"/>
      <c r="J25" s="133">
        <v>8.5</v>
      </c>
      <c r="K25" s="133">
        <v>8.5</v>
      </c>
      <c r="L25" s="133">
        <v>8.5</v>
      </c>
      <c r="M25" s="133">
        <v>8.5</v>
      </c>
      <c r="N25" s="133">
        <v>6.5</v>
      </c>
      <c r="O25" s="133"/>
      <c r="P25" s="133"/>
      <c r="Q25" s="133">
        <v>8.5</v>
      </c>
      <c r="R25" s="133">
        <v>8.5</v>
      </c>
      <c r="S25" s="133">
        <v>8.5</v>
      </c>
      <c r="T25" s="133">
        <v>8.5</v>
      </c>
      <c r="U25" s="133">
        <v>6.5</v>
      </c>
      <c r="V25" s="133"/>
      <c r="W25" s="133"/>
      <c r="X25" s="133">
        <v>8.5</v>
      </c>
      <c r="Y25" s="133">
        <v>8.5</v>
      </c>
      <c r="Z25" s="133">
        <v>8.5</v>
      </c>
      <c r="AA25" s="133">
        <v>8.5</v>
      </c>
      <c r="AB25" s="133">
        <v>6.5</v>
      </c>
      <c r="AC25" s="133"/>
      <c r="AD25" s="133"/>
      <c r="AE25" s="133">
        <v>8.5</v>
      </c>
      <c r="AF25" s="133">
        <v>8.5</v>
      </c>
      <c r="AG25" s="161">
        <f t="shared" si="1"/>
        <v>162</v>
      </c>
      <c r="AH25" s="82"/>
      <c r="AI25" s="82">
        <v>1</v>
      </c>
      <c r="AJ25" s="82"/>
      <c r="AK25" s="82"/>
      <c r="AL25" s="82">
        <f t="shared" si="0"/>
        <v>0</v>
      </c>
      <c r="AM25" s="82">
        <f t="shared" si="0"/>
        <v>1</v>
      </c>
      <c r="AN25" s="119">
        <f t="shared" si="2"/>
        <v>1</v>
      </c>
    </row>
    <row r="26" spans="2:40" s="5" customFormat="1" ht="15.75" customHeight="1" outlineLevel="1" x14ac:dyDescent="0.15">
      <c r="B26" s="179">
        <f t="shared" si="3"/>
        <v>17</v>
      </c>
      <c r="C26" s="183" t="s">
        <v>135</v>
      </c>
      <c r="D26" s="52" t="s">
        <v>237</v>
      </c>
      <c r="E26" s="133">
        <v>8.5</v>
      </c>
      <c r="F26" s="133">
        <v>8.5</v>
      </c>
      <c r="G26" s="133">
        <v>6.5</v>
      </c>
      <c r="H26" s="133"/>
      <c r="I26" s="133"/>
      <c r="J26" s="133">
        <v>8.5</v>
      </c>
      <c r="K26" s="133">
        <v>8.5</v>
      </c>
      <c r="L26" s="133">
        <v>8.5</v>
      </c>
      <c r="M26" s="133">
        <v>8.5</v>
      </c>
      <c r="N26" s="133">
        <v>6.5</v>
      </c>
      <c r="O26" s="133"/>
      <c r="P26" s="133"/>
      <c r="Q26" s="133">
        <v>8.5</v>
      </c>
      <c r="R26" s="133">
        <v>8.5</v>
      </c>
      <c r="S26" s="133">
        <v>8.5</v>
      </c>
      <c r="T26" s="133">
        <v>8.5</v>
      </c>
      <c r="U26" s="133">
        <v>6.5</v>
      </c>
      <c r="V26" s="133"/>
      <c r="W26" s="133"/>
      <c r="X26" s="210"/>
      <c r="Y26" s="210"/>
      <c r="Z26" s="210"/>
      <c r="AA26" s="210"/>
      <c r="AB26" s="210"/>
      <c r="AC26" s="133"/>
      <c r="AD26" s="133"/>
      <c r="AE26" s="210"/>
      <c r="AF26" s="210"/>
      <c r="AG26" s="161">
        <f t="shared" si="1"/>
        <v>104.5</v>
      </c>
      <c r="AH26" s="82">
        <v>1</v>
      </c>
      <c r="AI26" s="82"/>
      <c r="AJ26" s="82"/>
      <c r="AK26" s="82"/>
      <c r="AL26" s="82">
        <f t="shared" ref="AL26:AM33" si="4">AH26+AJ26</f>
        <v>1</v>
      </c>
      <c r="AM26" s="82">
        <f t="shared" si="4"/>
        <v>0</v>
      </c>
      <c r="AN26" s="119">
        <f t="shared" si="2"/>
        <v>1</v>
      </c>
    </row>
    <row r="27" spans="2:40" s="5" customFormat="1" ht="15.75" customHeight="1" outlineLevel="1" x14ac:dyDescent="0.15">
      <c r="B27" s="179">
        <f t="shared" si="3"/>
        <v>18</v>
      </c>
      <c r="C27" s="183" t="s">
        <v>19</v>
      </c>
      <c r="D27" s="52" t="s">
        <v>137</v>
      </c>
      <c r="E27" s="133">
        <v>8.5</v>
      </c>
      <c r="F27" s="133">
        <v>8.5</v>
      </c>
      <c r="G27" s="133">
        <v>6.5</v>
      </c>
      <c r="H27" s="133"/>
      <c r="I27" s="133"/>
      <c r="J27" s="133">
        <v>8.5</v>
      </c>
      <c r="K27" s="133">
        <v>8.5</v>
      </c>
      <c r="L27" s="133">
        <v>8.5</v>
      </c>
      <c r="M27" s="133">
        <v>8.5</v>
      </c>
      <c r="N27" s="133">
        <v>6.5</v>
      </c>
      <c r="O27" s="133"/>
      <c r="P27" s="133"/>
      <c r="Q27" s="133">
        <v>8.5</v>
      </c>
      <c r="R27" s="133">
        <v>8.5</v>
      </c>
      <c r="S27" s="133">
        <v>8.5</v>
      </c>
      <c r="T27" s="133">
        <v>8.5</v>
      </c>
      <c r="U27" s="133">
        <v>6.5</v>
      </c>
      <c r="V27" s="133"/>
      <c r="W27" s="133"/>
      <c r="X27" s="133">
        <v>8.5</v>
      </c>
      <c r="Y27" s="133">
        <v>8.5</v>
      </c>
      <c r="Z27" s="133">
        <v>8.5</v>
      </c>
      <c r="AA27" s="133">
        <v>8.5</v>
      </c>
      <c r="AB27" s="133">
        <v>6.5</v>
      </c>
      <c r="AC27" s="133"/>
      <c r="AD27" s="133"/>
      <c r="AE27" s="133">
        <v>8.5</v>
      </c>
      <c r="AF27" s="133">
        <v>8.5</v>
      </c>
      <c r="AG27" s="161">
        <f t="shared" si="1"/>
        <v>162</v>
      </c>
      <c r="AH27" s="82">
        <v>1</v>
      </c>
      <c r="AI27" s="82"/>
      <c r="AJ27" s="82"/>
      <c r="AK27" s="82"/>
      <c r="AL27" s="82">
        <f t="shared" si="4"/>
        <v>1</v>
      </c>
      <c r="AM27" s="82">
        <f t="shared" si="4"/>
        <v>0</v>
      </c>
      <c r="AN27" s="119">
        <f t="shared" si="2"/>
        <v>1</v>
      </c>
    </row>
    <row r="28" spans="2:40" s="5" customFormat="1" ht="15.75" customHeight="1" outlineLevel="1" x14ac:dyDescent="0.15">
      <c r="B28" s="179">
        <f t="shared" si="3"/>
        <v>19</v>
      </c>
      <c r="C28" s="184" t="s">
        <v>238</v>
      </c>
      <c r="D28" s="126" t="s">
        <v>239</v>
      </c>
      <c r="E28" s="133">
        <v>8.5</v>
      </c>
      <c r="F28" s="133">
        <v>8.5</v>
      </c>
      <c r="G28" s="210"/>
      <c r="H28" s="133"/>
      <c r="I28" s="133"/>
      <c r="J28" s="133">
        <v>8.5</v>
      </c>
      <c r="K28" s="133">
        <v>8.5</v>
      </c>
      <c r="L28" s="133">
        <v>8.5</v>
      </c>
      <c r="M28" s="133">
        <v>8.5</v>
      </c>
      <c r="N28" s="133">
        <v>6.5</v>
      </c>
      <c r="O28" s="133"/>
      <c r="P28" s="133"/>
      <c r="Q28" s="133">
        <v>8.5</v>
      </c>
      <c r="R28" s="133">
        <v>8.5</v>
      </c>
      <c r="S28" s="133">
        <v>8.5</v>
      </c>
      <c r="T28" s="133">
        <v>8.5</v>
      </c>
      <c r="U28" s="133">
        <v>6.5</v>
      </c>
      <c r="V28" s="133"/>
      <c r="W28" s="133"/>
      <c r="X28" s="133">
        <v>8.5</v>
      </c>
      <c r="Y28" s="133">
        <v>8.5</v>
      </c>
      <c r="Z28" s="133">
        <v>8.5</v>
      </c>
      <c r="AA28" s="133">
        <v>8.5</v>
      </c>
      <c r="AB28" s="133">
        <v>6.5</v>
      </c>
      <c r="AC28" s="133"/>
      <c r="AD28" s="133"/>
      <c r="AE28" s="133">
        <v>8.5</v>
      </c>
      <c r="AF28" s="133">
        <v>8.5</v>
      </c>
      <c r="AG28" s="161">
        <f t="shared" si="1"/>
        <v>155.5</v>
      </c>
      <c r="AH28" s="82">
        <v>1</v>
      </c>
      <c r="AI28" s="82"/>
      <c r="AJ28" s="82"/>
      <c r="AK28" s="82"/>
      <c r="AL28" s="82">
        <f t="shared" si="4"/>
        <v>1</v>
      </c>
      <c r="AM28" s="82">
        <f t="shared" si="4"/>
        <v>0</v>
      </c>
      <c r="AN28" s="119">
        <f t="shared" si="2"/>
        <v>1</v>
      </c>
    </row>
    <row r="29" spans="2:40" s="5" customFormat="1" ht="15.75" customHeight="1" outlineLevel="1" thickBot="1" x14ac:dyDescent="0.2">
      <c r="B29" s="179">
        <f t="shared" si="3"/>
        <v>20</v>
      </c>
      <c r="C29" s="181" t="s">
        <v>20</v>
      </c>
      <c r="D29" s="124" t="s">
        <v>34</v>
      </c>
      <c r="E29" s="173">
        <v>8.5</v>
      </c>
      <c r="F29" s="173">
        <v>8.5</v>
      </c>
      <c r="G29" s="173">
        <v>6.5</v>
      </c>
      <c r="H29" s="173"/>
      <c r="I29" s="173"/>
      <c r="J29" s="211"/>
      <c r="K29" s="211"/>
      <c r="L29" s="211"/>
      <c r="M29" s="211"/>
      <c r="N29" s="211"/>
      <c r="O29" s="173"/>
      <c r="P29" s="173"/>
      <c r="Q29" s="211"/>
      <c r="R29" s="211"/>
      <c r="S29" s="211"/>
      <c r="T29" s="211"/>
      <c r="U29" s="211"/>
      <c r="V29" s="173"/>
      <c r="W29" s="173"/>
      <c r="X29" s="173">
        <v>8.5</v>
      </c>
      <c r="Y29" s="173">
        <v>8.5</v>
      </c>
      <c r="Z29" s="173">
        <v>8.5</v>
      </c>
      <c r="AA29" s="173">
        <v>8.5</v>
      </c>
      <c r="AB29" s="173">
        <v>6.5</v>
      </c>
      <c r="AC29" s="173"/>
      <c r="AD29" s="173"/>
      <c r="AE29" s="173">
        <v>8.5</v>
      </c>
      <c r="AF29" s="173">
        <v>8.5</v>
      </c>
      <c r="AG29" s="161">
        <f t="shared" si="1"/>
        <v>81</v>
      </c>
      <c r="AH29" s="86">
        <v>1</v>
      </c>
      <c r="AI29" s="86"/>
      <c r="AJ29" s="86"/>
      <c r="AK29" s="86"/>
      <c r="AL29" s="82">
        <f t="shared" si="4"/>
        <v>1</v>
      </c>
      <c r="AM29" s="82">
        <f t="shared" si="4"/>
        <v>0</v>
      </c>
      <c r="AN29" s="119">
        <f t="shared" si="2"/>
        <v>1</v>
      </c>
    </row>
    <row r="30" spans="2:40" s="5" customFormat="1" ht="15.75" customHeight="1" outlineLevel="1" thickTop="1" x14ac:dyDescent="0.15">
      <c r="B30" s="179">
        <f t="shared" si="3"/>
        <v>21</v>
      </c>
      <c r="C30" s="182" t="s">
        <v>21</v>
      </c>
      <c r="D30" s="63" t="s">
        <v>35</v>
      </c>
      <c r="E30" s="133">
        <v>8.5</v>
      </c>
      <c r="F30" s="133">
        <v>8.5</v>
      </c>
      <c r="G30" s="133">
        <v>6.5</v>
      </c>
      <c r="H30" s="133"/>
      <c r="I30" s="133"/>
      <c r="J30" s="133">
        <v>8.5</v>
      </c>
      <c r="K30" s="133">
        <v>8.5</v>
      </c>
      <c r="L30" s="133">
        <v>8.5</v>
      </c>
      <c r="M30" s="133">
        <v>8.5</v>
      </c>
      <c r="N30" s="133">
        <v>6.5</v>
      </c>
      <c r="O30" s="133"/>
      <c r="P30" s="133"/>
      <c r="Q30" s="210"/>
      <c r="R30" s="210"/>
      <c r="S30" s="210"/>
      <c r="T30" s="210"/>
      <c r="U30" s="210"/>
      <c r="V30" s="133"/>
      <c r="W30" s="133"/>
      <c r="X30" s="210"/>
      <c r="Y30" s="210"/>
      <c r="Z30" s="210"/>
      <c r="AA30" s="210"/>
      <c r="AB30" s="210"/>
      <c r="AC30" s="133"/>
      <c r="AD30" s="133"/>
      <c r="AE30" s="133">
        <v>8.5</v>
      </c>
      <c r="AF30" s="133">
        <v>8.5</v>
      </c>
      <c r="AG30" s="161">
        <f t="shared" si="1"/>
        <v>81</v>
      </c>
      <c r="AH30" s="83">
        <v>1</v>
      </c>
      <c r="AI30" s="83"/>
      <c r="AJ30" s="83"/>
      <c r="AK30" s="83"/>
      <c r="AL30" s="82">
        <f t="shared" si="4"/>
        <v>1</v>
      </c>
      <c r="AM30" s="82">
        <f t="shared" si="4"/>
        <v>0</v>
      </c>
      <c r="AN30" s="119">
        <f t="shared" si="2"/>
        <v>1</v>
      </c>
    </row>
    <row r="31" spans="2:40" s="5" customFormat="1" ht="15.75" customHeight="1" outlineLevel="1" thickBot="1" x14ac:dyDescent="0.2">
      <c r="B31" s="179">
        <f t="shared" si="3"/>
        <v>22</v>
      </c>
      <c r="C31" s="181" t="s">
        <v>22</v>
      </c>
      <c r="D31" s="122" t="s">
        <v>240</v>
      </c>
      <c r="E31" s="212"/>
      <c r="F31" s="212"/>
      <c r="G31" s="212"/>
      <c r="H31" s="172"/>
      <c r="I31" s="172"/>
      <c r="J31" s="212"/>
      <c r="K31" s="212"/>
      <c r="L31" s="212"/>
      <c r="M31" s="212"/>
      <c r="N31" s="212"/>
      <c r="O31" s="172"/>
      <c r="P31" s="172"/>
      <c r="Q31" s="172">
        <v>8.5</v>
      </c>
      <c r="R31" s="172">
        <v>8.5</v>
      </c>
      <c r="S31" s="172">
        <v>8.5</v>
      </c>
      <c r="T31" s="172">
        <v>8.5</v>
      </c>
      <c r="U31" s="172">
        <v>6.5</v>
      </c>
      <c r="V31" s="172"/>
      <c r="W31" s="172"/>
      <c r="X31" s="172">
        <v>8.5</v>
      </c>
      <c r="Y31" s="172">
        <v>8.5</v>
      </c>
      <c r="Z31" s="172">
        <v>8.5</v>
      </c>
      <c r="AA31" s="172">
        <v>8.5</v>
      </c>
      <c r="AB31" s="172">
        <v>6.5</v>
      </c>
      <c r="AC31" s="172"/>
      <c r="AD31" s="172"/>
      <c r="AE31" s="172">
        <v>8.5</v>
      </c>
      <c r="AF31" s="172">
        <v>8.5</v>
      </c>
      <c r="AG31" s="161">
        <f t="shared" si="1"/>
        <v>98</v>
      </c>
      <c r="AH31" s="216"/>
      <c r="AI31" s="82">
        <v>1</v>
      </c>
      <c r="AK31" s="82"/>
      <c r="AL31" s="82">
        <f t="shared" si="4"/>
        <v>0</v>
      </c>
      <c r="AM31" s="82">
        <f t="shared" si="4"/>
        <v>1</v>
      </c>
      <c r="AN31" s="119">
        <f t="shared" si="2"/>
        <v>1</v>
      </c>
    </row>
    <row r="32" spans="2:40" s="5" customFormat="1" ht="15.75" customHeight="1" outlineLevel="1" thickTop="1" thickBot="1" x14ac:dyDescent="0.2">
      <c r="B32" s="179">
        <v>23</v>
      </c>
      <c r="C32" s="181" t="s">
        <v>241</v>
      </c>
      <c r="D32" s="122" t="s">
        <v>242</v>
      </c>
      <c r="E32" s="177">
        <v>8.5</v>
      </c>
      <c r="F32" s="177">
        <v>8.5</v>
      </c>
      <c r="G32" s="177">
        <v>6.5</v>
      </c>
      <c r="H32" s="177"/>
      <c r="I32" s="177"/>
      <c r="J32" s="177">
        <v>8.5</v>
      </c>
      <c r="K32" s="177">
        <v>8.5</v>
      </c>
      <c r="L32" s="177">
        <v>8.5</v>
      </c>
      <c r="M32" s="177">
        <v>8.5</v>
      </c>
      <c r="N32" s="177">
        <v>6.5</v>
      </c>
      <c r="O32" s="177"/>
      <c r="P32" s="177"/>
      <c r="Q32" s="177">
        <v>8.5</v>
      </c>
      <c r="R32" s="177">
        <v>8.5</v>
      </c>
      <c r="S32" s="177">
        <v>8.5</v>
      </c>
      <c r="T32" s="177">
        <v>8.5</v>
      </c>
      <c r="U32" s="177">
        <v>6.5</v>
      </c>
      <c r="V32" s="177"/>
      <c r="W32" s="177"/>
      <c r="X32" s="177">
        <v>8.5</v>
      </c>
      <c r="Y32" s="177">
        <v>8.5</v>
      </c>
      <c r="Z32" s="177">
        <v>8.5</v>
      </c>
      <c r="AA32" s="177">
        <v>8.5</v>
      </c>
      <c r="AB32" s="177">
        <v>6.5</v>
      </c>
      <c r="AC32" s="177"/>
      <c r="AD32" s="177"/>
      <c r="AE32" s="177">
        <v>8.5</v>
      </c>
      <c r="AF32" s="177">
        <v>8.5</v>
      </c>
      <c r="AG32" s="161">
        <f t="shared" si="1"/>
        <v>162</v>
      </c>
      <c r="AH32" s="82">
        <v>1</v>
      </c>
      <c r="AI32" s="82"/>
      <c r="AJ32" s="82"/>
      <c r="AK32" s="82"/>
      <c r="AL32" s="82">
        <f t="shared" si="4"/>
        <v>1</v>
      </c>
      <c r="AM32" s="82">
        <f t="shared" si="4"/>
        <v>0</v>
      </c>
      <c r="AN32" s="119">
        <f t="shared" si="2"/>
        <v>1</v>
      </c>
    </row>
    <row r="33" spans="2:40" s="5" customFormat="1" ht="15.75" customHeight="1" outlineLevel="1" thickTop="1" thickBot="1" x14ac:dyDescent="0.2">
      <c r="B33" s="198">
        <v>24</v>
      </c>
      <c r="C33" s="184" t="s">
        <v>17</v>
      </c>
      <c r="D33" s="126" t="s">
        <v>33</v>
      </c>
      <c r="E33" s="173">
        <v>8.5</v>
      </c>
      <c r="F33" s="173">
        <v>8.5</v>
      </c>
      <c r="G33" s="173">
        <v>6.5</v>
      </c>
      <c r="H33" s="173"/>
      <c r="I33" s="173"/>
      <c r="J33" s="173">
        <v>8.5</v>
      </c>
      <c r="K33" s="173">
        <v>8.5</v>
      </c>
      <c r="L33" s="173">
        <v>8.5</v>
      </c>
      <c r="M33" s="173">
        <v>8.5</v>
      </c>
      <c r="N33" s="173">
        <v>6.5</v>
      </c>
      <c r="O33" s="173"/>
      <c r="P33" s="173"/>
      <c r="Q33" s="173">
        <v>8.5</v>
      </c>
      <c r="R33" s="173">
        <v>8.5</v>
      </c>
      <c r="S33" s="173">
        <v>8.5</v>
      </c>
      <c r="T33" s="173">
        <v>8.5</v>
      </c>
      <c r="U33" s="173">
        <v>6.5</v>
      </c>
      <c r="V33" s="173"/>
      <c r="W33" s="173"/>
      <c r="X33" s="173">
        <v>8.5</v>
      </c>
      <c r="Y33" s="173">
        <v>8.5</v>
      </c>
      <c r="Z33" s="173">
        <v>8.5</v>
      </c>
      <c r="AA33" s="173">
        <v>8.5</v>
      </c>
      <c r="AB33" s="173">
        <v>6.5</v>
      </c>
      <c r="AC33" s="173"/>
      <c r="AD33" s="173"/>
      <c r="AE33" s="173">
        <v>8.5</v>
      </c>
      <c r="AF33" s="173">
        <v>8.5</v>
      </c>
      <c r="AG33" s="161">
        <f t="shared" si="1"/>
        <v>162</v>
      </c>
      <c r="AH33" s="84">
        <v>1</v>
      </c>
      <c r="AI33" s="84"/>
      <c r="AJ33" s="84"/>
      <c r="AK33" s="84"/>
      <c r="AL33" s="82">
        <f t="shared" si="4"/>
        <v>1</v>
      </c>
      <c r="AM33" s="82">
        <f t="shared" si="4"/>
        <v>0</v>
      </c>
      <c r="AN33" s="119">
        <f>SUM(AL33:AM33)</f>
        <v>1</v>
      </c>
    </row>
    <row r="34" spans="2:40" ht="17" thickTop="1" thickBot="1" x14ac:dyDescent="0.25">
      <c r="B34" s="415" t="s">
        <v>287</v>
      </c>
      <c r="C34" s="415"/>
      <c r="D34" s="415"/>
      <c r="E34" s="128">
        <f>SUM(E10:E33)</f>
        <v>187</v>
      </c>
      <c r="F34" s="128">
        <f t="shared" ref="F34:AN34" si="5">SUM(F10:F33)</f>
        <v>187</v>
      </c>
      <c r="G34" s="128">
        <f t="shared" si="5"/>
        <v>136.5</v>
      </c>
      <c r="H34" s="128">
        <f t="shared" si="5"/>
        <v>0</v>
      </c>
      <c r="I34" s="128">
        <f t="shared" si="5"/>
        <v>0</v>
      </c>
      <c r="J34" s="128">
        <f t="shared" si="5"/>
        <v>170</v>
      </c>
      <c r="K34" s="128">
        <f t="shared" si="5"/>
        <v>170</v>
      </c>
      <c r="L34" s="128">
        <f t="shared" si="5"/>
        <v>170</v>
      </c>
      <c r="M34" s="128">
        <f t="shared" si="5"/>
        <v>170</v>
      </c>
      <c r="N34" s="128">
        <f t="shared" si="5"/>
        <v>130</v>
      </c>
      <c r="O34" s="128">
        <f t="shared" si="5"/>
        <v>0</v>
      </c>
      <c r="P34" s="128">
        <f t="shared" si="5"/>
        <v>0</v>
      </c>
      <c r="Q34" s="128">
        <f t="shared" si="5"/>
        <v>144.5</v>
      </c>
      <c r="R34" s="128">
        <f t="shared" si="5"/>
        <v>144.5</v>
      </c>
      <c r="S34" s="128">
        <f t="shared" si="5"/>
        <v>144.5</v>
      </c>
      <c r="T34" s="128">
        <f t="shared" si="5"/>
        <v>144.5</v>
      </c>
      <c r="U34" s="128">
        <f t="shared" si="5"/>
        <v>110.5</v>
      </c>
      <c r="V34" s="128">
        <f t="shared" si="5"/>
        <v>0</v>
      </c>
      <c r="W34" s="128">
        <f t="shared" si="5"/>
        <v>0</v>
      </c>
      <c r="X34" s="128">
        <f t="shared" si="5"/>
        <v>178.5</v>
      </c>
      <c r="Y34" s="129">
        <f t="shared" si="5"/>
        <v>178.5</v>
      </c>
      <c r="Z34" s="128">
        <f t="shared" si="5"/>
        <v>178.5</v>
      </c>
      <c r="AA34" s="128">
        <f t="shared" si="5"/>
        <v>178.5</v>
      </c>
      <c r="AB34" s="128">
        <f t="shared" si="5"/>
        <v>136.5</v>
      </c>
      <c r="AC34" s="128">
        <f t="shared" si="5"/>
        <v>0</v>
      </c>
      <c r="AD34" s="128">
        <f t="shared" si="5"/>
        <v>0</v>
      </c>
      <c r="AE34" s="128">
        <f t="shared" si="5"/>
        <v>195.5</v>
      </c>
      <c r="AF34" s="128">
        <f t="shared" si="5"/>
        <v>195.5</v>
      </c>
      <c r="AG34" s="87">
        <f t="shared" si="5"/>
        <v>3250.5</v>
      </c>
      <c r="AH34" s="87">
        <f t="shared" si="5"/>
        <v>18</v>
      </c>
      <c r="AI34" s="87">
        <f t="shared" si="5"/>
        <v>6</v>
      </c>
      <c r="AJ34" s="87">
        <f t="shared" si="5"/>
        <v>0</v>
      </c>
      <c r="AK34" s="87">
        <f t="shared" si="5"/>
        <v>0</v>
      </c>
      <c r="AL34" s="87">
        <f t="shared" si="5"/>
        <v>18</v>
      </c>
      <c r="AM34" s="87">
        <f t="shared" si="5"/>
        <v>6</v>
      </c>
      <c r="AN34" s="138">
        <f t="shared" si="5"/>
        <v>24</v>
      </c>
    </row>
    <row r="35" spans="2:40" ht="6.5" customHeight="1" thickTop="1" x14ac:dyDescent="0.15"/>
    <row r="36" spans="2:40" ht="16.5" customHeight="1" x14ac:dyDescent="0.15">
      <c r="B36" s="142"/>
      <c r="C36" s="142"/>
      <c r="D36" s="142"/>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4"/>
      <c r="AH36" s="400" t="s">
        <v>154</v>
      </c>
      <c r="AI36" s="400"/>
      <c r="AJ36" s="401" t="s">
        <v>155</v>
      </c>
      <c r="AK36" s="401"/>
      <c r="AL36" s="400" t="s">
        <v>156</v>
      </c>
      <c r="AM36" s="400"/>
      <c r="AN36" s="400"/>
    </row>
    <row r="37" spans="2:40" ht="16.5" customHeight="1" x14ac:dyDescent="0.15">
      <c r="B37" s="409" t="s">
        <v>305</v>
      </c>
      <c r="C37" s="410"/>
      <c r="D37" s="411"/>
      <c r="E37" s="112" t="s">
        <v>6</v>
      </c>
      <c r="F37" s="112" t="s">
        <v>5</v>
      </c>
      <c r="G37" s="112" t="s">
        <v>4</v>
      </c>
      <c r="H37" s="112" t="s">
        <v>3</v>
      </c>
      <c r="I37" s="112" t="s">
        <v>2</v>
      </c>
      <c r="J37" s="112" t="s">
        <v>1</v>
      </c>
      <c r="K37" s="112" t="s">
        <v>6</v>
      </c>
      <c r="L37" s="112" t="s">
        <v>6</v>
      </c>
      <c r="M37" s="112" t="s">
        <v>5</v>
      </c>
      <c r="N37" s="112" t="s">
        <v>4</v>
      </c>
      <c r="O37" s="112" t="s">
        <v>3</v>
      </c>
      <c r="P37" s="112" t="s">
        <v>2</v>
      </c>
      <c r="Q37" s="112" t="s">
        <v>1</v>
      </c>
      <c r="R37" s="112" t="s">
        <v>6</v>
      </c>
      <c r="S37" s="112" t="s">
        <v>6</v>
      </c>
      <c r="T37" s="112" t="s">
        <v>5</v>
      </c>
      <c r="U37" s="112" t="s">
        <v>4</v>
      </c>
      <c r="V37" s="112" t="s">
        <v>3</v>
      </c>
      <c r="W37" s="112" t="s">
        <v>2</v>
      </c>
      <c r="X37" s="112" t="s">
        <v>1</v>
      </c>
      <c r="Y37" s="112" t="s">
        <v>6</v>
      </c>
      <c r="Z37" s="112" t="s">
        <v>6</v>
      </c>
      <c r="AA37" s="120" t="s">
        <v>5</v>
      </c>
      <c r="AB37" s="112" t="s">
        <v>4</v>
      </c>
      <c r="AC37" s="112" t="s">
        <v>3</v>
      </c>
      <c r="AD37" s="112" t="s">
        <v>2</v>
      </c>
      <c r="AE37" s="112" t="s">
        <v>1</v>
      </c>
      <c r="AF37" s="112" t="s">
        <v>6</v>
      </c>
      <c r="AG37" s="153"/>
      <c r="AH37" s="205" t="s">
        <v>157</v>
      </c>
      <c r="AI37" s="205" t="s">
        <v>158</v>
      </c>
      <c r="AJ37" s="206" t="s">
        <v>159</v>
      </c>
      <c r="AK37" s="206" t="s">
        <v>2</v>
      </c>
      <c r="AL37" s="205" t="s">
        <v>160</v>
      </c>
      <c r="AM37" s="205" t="s">
        <v>161</v>
      </c>
      <c r="AN37" s="145" t="s">
        <v>162</v>
      </c>
    </row>
    <row r="38" spans="2:40" s="57" customFormat="1" ht="30" customHeight="1" x14ac:dyDescent="0.15">
      <c r="B38" s="412"/>
      <c r="C38" s="413"/>
      <c r="D38" s="414"/>
      <c r="E38" s="127">
        <v>1</v>
      </c>
      <c r="F38" s="127">
        <v>2</v>
      </c>
      <c r="G38" s="127">
        <v>3</v>
      </c>
      <c r="H38" s="127">
        <v>4</v>
      </c>
      <c r="I38" s="127">
        <v>5</v>
      </c>
      <c r="J38" s="127">
        <v>6</v>
      </c>
      <c r="K38" s="127">
        <v>7</v>
      </c>
      <c r="L38" s="127">
        <v>8</v>
      </c>
      <c r="M38" s="127">
        <v>9</v>
      </c>
      <c r="N38" s="127">
        <v>10</v>
      </c>
      <c r="O38" s="127">
        <v>11</v>
      </c>
      <c r="P38" s="127">
        <v>12</v>
      </c>
      <c r="Q38" s="127">
        <v>13</v>
      </c>
      <c r="R38" s="127">
        <v>14</v>
      </c>
      <c r="S38" s="127">
        <v>15</v>
      </c>
      <c r="T38" s="127">
        <v>16</v>
      </c>
      <c r="U38" s="127">
        <v>17</v>
      </c>
      <c r="V38" s="127">
        <v>18</v>
      </c>
      <c r="W38" s="127">
        <v>19</v>
      </c>
      <c r="X38" s="127">
        <v>20</v>
      </c>
      <c r="Y38" s="127">
        <v>21</v>
      </c>
      <c r="Z38" s="127">
        <v>22</v>
      </c>
      <c r="AA38" s="127">
        <v>23</v>
      </c>
      <c r="AB38" s="127">
        <v>24</v>
      </c>
      <c r="AC38" s="127">
        <v>25</v>
      </c>
      <c r="AD38" s="127">
        <v>26</v>
      </c>
      <c r="AE38" s="127">
        <v>27</v>
      </c>
      <c r="AF38" s="127">
        <v>28</v>
      </c>
      <c r="AG38" s="146" t="s">
        <v>126</v>
      </c>
      <c r="AH38" s="147" t="s">
        <v>49</v>
      </c>
      <c r="AI38" s="147" t="s">
        <v>50</v>
      </c>
      <c r="AJ38" s="147" t="s">
        <v>49</v>
      </c>
      <c r="AK38" s="147" t="s">
        <v>50</v>
      </c>
      <c r="AL38" s="147" t="s">
        <v>49</v>
      </c>
      <c r="AM38" s="147" t="s">
        <v>50</v>
      </c>
      <c r="AN38" s="146" t="s">
        <v>127</v>
      </c>
    </row>
    <row r="39" spans="2:40" s="5" customFormat="1" ht="15.75" customHeight="1" outlineLevel="1" x14ac:dyDescent="0.15">
      <c r="B39" s="4">
        <v>1</v>
      </c>
      <c r="C39" s="134" t="s">
        <v>23</v>
      </c>
      <c r="D39" s="52" t="s">
        <v>138</v>
      </c>
      <c r="E39" s="133">
        <v>8.5</v>
      </c>
      <c r="F39" s="133">
        <v>8.5</v>
      </c>
      <c r="G39" s="133">
        <v>6.5</v>
      </c>
      <c r="H39" s="133"/>
      <c r="I39" s="133"/>
      <c r="J39" s="210"/>
      <c r="K39" s="210"/>
      <c r="L39" s="210"/>
      <c r="M39" s="210"/>
      <c r="N39" s="210"/>
      <c r="O39" s="133"/>
      <c r="P39" s="133"/>
      <c r="Q39" s="210"/>
      <c r="R39" s="210"/>
      <c r="S39" s="210"/>
      <c r="T39" s="210"/>
      <c r="U39" s="210"/>
      <c r="V39" s="133"/>
      <c r="W39" s="133"/>
      <c r="X39" s="133">
        <v>8.5</v>
      </c>
      <c r="Y39" s="133">
        <v>8.5</v>
      </c>
      <c r="Z39" s="133">
        <v>8.5</v>
      </c>
      <c r="AA39" s="133">
        <v>8.5</v>
      </c>
      <c r="AB39" s="133">
        <v>6.5</v>
      </c>
      <c r="AC39" s="133"/>
      <c r="AD39" s="133"/>
      <c r="AE39" s="133">
        <v>8.5</v>
      </c>
      <c r="AF39" s="133">
        <v>8.5</v>
      </c>
      <c r="AG39" s="161">
        <f t="shared" ref="AG39:AG54" si="6">SUM(E39:AF39)</f>
        <v>81</v>
      </c>
      <c r="AH39" s="82">
        <v>1</v>
      </c>
      <c r="AI39" s="82"/>
      <c r="AJ39" s="82"/>
      <c r="AK39" s="82"/>
      <c r="AL39" s="82">
        <f t="shared" ref="AL39:AM54" si="7">AH39+AJ39</f>
        <v>1</v>
      </c>
      <c r="AM39" s="82">
        <f t="shared" si="7"/>
        <v>0</v>
      </c>
      <c r="AN39" s="119">
        <f t="shared" ref="AN39:AN54" si="8">SUM(AL39:AM39)</f>
        <v>1</v>
      </c>
    </row>
    <row r="40" spans="2:40" s="5" customFormat="1" ht="15.75" customHeight="1" outlineLevel="1" x14ac:dyDescent="0.15">
      <c r="B40" s="4">
        <v>2</v>
      </c>
      <c r="C40" s="134" t="s">
        <v>24</v>
      </c>
      <c r="D40" s="52" t="s">
        <v>139</v>
      </c>
      <c r="E40" s="133">
        <v>8.5</v>
      </c>
      <c r="F40" s="133">
        <v>8.5</v>
      </c>
      <c r="G40" s="133">
        <v>6.5</v>
      </c>
      <c r="H40" s="133"/>
      <c r="I40" s="133"/>
      <c r="J40" s="133">
        <v>8.5</v>
      </c>
      <c r="K40" s="133">
        <v>8.5</v>
      </c>
      <c r="L40" s="133">
        <v>8.5</v>
      </c>
      <c r="M40" s="133">
        <v>8.5</v>
      </c>
      <c r="N40" s="133">
        <v>6.5</v>
      </c>
      <c r="O40" s="133"/>
      <c r="P40" s="133"/>
      <c r="Q40" s="133">
        <v>8.5</v>
      </c>
      <c r="R40" s="133">
        <v>8.5</v>
      </c>
      <c r="S40" s="133">
        <v>8.5</v>
      </c>
      <c r="T40" s="133">
        <v>8.5</v>
      </c>
      <c r="U40" s="133">
        <v>6.5</v>
      </c>
      <c r="V40" s="133"/>
      <c r="W40" s="133"/>
      <c r="X40" s="133">
        <v>8.5</v>
      </c>
      <c r="Y40" s="133">
        <v>8.5</v>
      </c>
      <c r="Z40" s="133">
        <v>8.5</v>
      </c>
      <c r="AA40" s="133">
        <v>8.5</v>
      </c>
      <c r="AB40" s="133">
        <v>6.5</v>
      </c>
      <c r="AC40" s="133"/>
      <c r="AD40" s="133"/>
      <c r="AE40" s="133">
        <v>8.5</v>
      </c>
      <c r="AF40" s="133">
        <v>8.5</v>
      </c>
      <c r="AG40" s="161">
        <f t="shared" si="6"/>
        <v>162</v>
      </c>
      <c r="AH40" s="82"/>
      <c r="AI40" s="82">
        <v>1</v>
      </c>
      <c r="AJ40" s="82"/>
      <c r="AK40" s="82"/>
      <c r="AL40" s="82">
        <f t="shared" si="7"/>
        <v>0</v>
      </c>
      <c r="AM40" s="82">
        <f t="shared" si="7"/>
        <v>1</v>
      </c>
      <c r="AN40" s="119">
        <f t="shared" si="8"/>
        <v>1</v>
      </c>
    </row>
    <row r="41" spans="2:40" s="5" customFormat="1" ht="15.75" customHeight="1" outlineLevel="1" x14ac:dyDescent="0.15">
      <c r="B41" s="4">
        <v>3</v>
      </c>
      <c r="C41" s="134" t="s">
        <v>47</v>
      </c>
      <c r="D41" s="52" t="s">
        <v>243</v>
      </c>
      <c r="E41" s="133">
        <v>8.5</v>
      </c>
      <c r="F41" s="133">
        <v>8.5</v>
      </c>
      <c r="G41" s="133">
        <v>6.5</v>
      </c>
      <c r="H41" s="133"/>
      <c r="I41" s="133"/>
      <c r="J41" s="133">
        <v>8.5</v>
      </c>
      <c r="K41" s="133">
        <v>8.5</v>
      </c>
      <c r="L41" s="133">
        <v>8.5</v>
      </c>
      <c r="M41" s="133">
        <v>8.5</v>
      </c>
      <c r="N41" s="133">
        <v>6.5</v>
      </c>
      <c r="O41" s="133"/>
      <c r="P41" s="133"/>
      <c r="Q41" s="133">
        <v>8.5</v>
      </c>
      <c r="R41" s="133">
        <v>8.5</v>
      </c>
      <c r="S41" s="133">
        <v>8.5</v>
      </c>
      <c r="T41" s="133">
        <v>8.5</v>
      </c>
      <c r="U41" s="133">
        <v>6.5</v>
      </c>
      <c r="V41" s="133"/>
      <c r="W41" s="133"/>
      <c r="X41" s="210"/>
      <c r="Y41" s="210"/>
      <c r="Z41" s="210"/>
      <c r="AA41" s="210"/>
      <c r="AB41" s="210"/>
      <c r="AC41" s="133"/>
      <c r="AD41" s="133"/>
      <c r="AE41" s="210"/>
      <c r="AF41" s="210"/>
      <c r="AG41" s="161">
        <f t="shared" si="6"/>
        <v>104.5</v>
      </c>
      <c r="AH41" s="82">
        <v>1</v>
      </c>
      <c r="AI41" s="82"/>
      <c r="AJ41" s="82"/>
      <c r="AK41" s="82"/>
      <c r="AL41" s="82">
        <f t="shared" si="7"/>
        <v>1</v>
      </c>
      <c r="AM41" s="82">
        <f t="shared" si="7"/>
        <v>0</v>
      </c>
      <c r="AN41" s="119">
        <f t="shared" si="8"/>
        <v>1</v>
      </c>
    </row>
    <row r="42" spans="2:40" s="5" customFormat="1" ht="15.75" customHeight="1" outlineLevel="1" x14ac:dyDescent="0.15">
      <c r="B42" s="4">
        <v>4</v>
      </c>
      <c r="C42" s="134" t="s">
        <v>244</v>
      </c>
      <c r="D42" s="52" t="s">
        <v>245</v>
      </c>
      <c r="E42" s="133">
        <f>8.5/2</f>
        <v>4.25</v>
      </c>
      <c r="F42" s="133">
        <f>8.5/2</f>
        <v>4.25</v>
      </c>
      <c r="G42" s="133">
        <f>6.5/2</f>
        <v>3.25</v>
      </c>
      <c r="H42" s="133"/>
      <c r="I42" s="133"/>
      <c r="J42" s="133">
        <f t="shared" ref="J42:M42" si="9">8.5/2</f>
        <v>4.25</v>
      </c>
      <c r="K42" s="133">
        <f t="shared" si="9"/>
        <v>4.25</v>
      </c>
      <c r="L42" s="133">
        <f t="shared" si="9"/>
        <v>4.25</v>
      </c>
      <c r="M42" s="133">
        <f t="shared" si="9"/>
        <v>4.25</v>
      </c>
      <c r="N42" s="133">
        <v>6.5</v>
      </c>
      <c r="O42" s="133"/>
      <c r="P42" s="133"/>
      <c r="Q42" s="133">
        <f t="shared" ref="Q42:T42" si="10">8.5/2</f>
        <v>4.25</v>
      </c>
      <c r="R42" s="133">
        <f t="shared" si="10"/>
        <v>4.25</v>
      </c>
      <c r="S42" s="133">
        <f t="shared" si="10"/>
        <v>4.25</v>
      </c>
      <c r="T42" s="133">
        <f t="shared" si="10"/>
        <v>4.25</v>
      </c>
      <c r="U42" s="133">
        <v>6.5</v>
      </c>
      <c r="V42" s="133"/>
      <c r="W42" s="133"/>
      <c r="X42" s="133">
        <f t="shared" ref="X42:AA42" si="11">8.5/2</f>
        <v>4.25</v>
      </c>
      <c r="Y42" s="133">
        <f t="shared" si="11"/>
        <v>4.25</v>
      </c>
      <c r="Z42" s="133">
        <f t="shared" si="11"/>
        <v>4.25</v>
      </c>
      <c r="AA42" s="133">
        <f t="shared" si="11"/>
        <v>4.25</v>
      </c>
      <c r="AB42" s="133">
        <v>6.5</v>
      </c>
      <c r="AC42" s="133"/>
      <c r="AD42" s="133"/>
      <c r="AE42" s="133">
        <f t="shared" ref="AE42:AF42" si="12">8.5/2</f>
        <v>4.25</v>
      </c>
      <c r="AF42" s="133">
        <f t="shared" si="12"/>
        <v>4.25</v>
      </c>
      <c r="AG42" s="161">
        <f t="shared" si="6"/>
        <v>90.75</v>
      </c>
      <c r="AH42" s="82">
        <v>1</v>
      </c>
      <c r="AI42" s="82"/>
      <c r="AJ42" s="82"/>
      <c r="AK42" s="82"/>
      <c r="AL42" s="82">
        <f t="shared" si="7"/>
        <v>1</v>
      </c>
      <c r="AM42" s="82">
        <f t="shared" si="7"/>
        <v>0</v>
      </c>
      <c r="AN42" s="119">
        <f t="shared" si="8"/>
        <v>1</v>
      </c>
    </row>
    <row r="43" spans="2:40" s="5" customFormat="1" ht="15.75" customHeight="1" outlineLevel="1" x14ac:dyDescent="0.15">
      <c r="B43" s="4">
        <v>5</v>
      </c>
      <c r="C43" s="134" t="s">
        <v>133</v>
      </c>
      <c r="D43" s="52" t="s">
        <v>145</v>
      </c>
      <c r="E43" s="133">
        <f>8.5*0.4</f>
        <v>3.4000000000000004</v>
      </c>
      <c r="F43" s="133">
        <f>8.5*0.4</f>
        <v>3.4000000000000004</v>
      </c>
      <c r="G43" s="133">
        <f>6.5*0.4</f>
        <v>2.6</v>
      </c>
      <c r="H43" s="133"/>
      <c r="I43" s="133"/>
      <c r="J43" s="133">
        <f t="shared" ref="J43:M43" si="13">8.5*0.4</f>
        <v>3.4000000000000004</v>
      </c>
      <c r="K43" s="133">
        <f t="shared" si="13"/>
        <v>3.4000000000000004</v>
      </c>
      <c r="L43" s="133">
        <f t="shared" si="13"/>
        <v>3.4000000000000004</v>
      </c>
      <c r="M43" s="133">
        <f t="shared" si="13"/>
        <v>3.4000000000000004</v>
      </c>
      <c r="N43" s="133">
        <f>6.5*0.4</f>
        <v>2.6</v>
      </c>
      <c r="O43" s="133"/>
      <c r="P43" s="133"/>
      <c r="Q43" s="133">
        <f t="shared" ref="Q43:T43" si="14">8.5*0.4</f>
        <v>3.4000000000000004</v>
      </c>
      <c r="R43" s="133">
        <f t="shared" si="14"/>
        <v>3.4000000000000004</v>
      </c>
      <c r="S43" s="133">
        <f t="shared" si="14"/>
        <v>3.4000000000000004</v>
      </c>
      <c r="T43" s="133">
        <f t="shared" si="14"/>
        <v>3.4000000000000004</v>
      </c>
      <c r="U43" s="133">
        <f>6.5*0.4</f>
        <v>2.6</v>
      </c>
      <c r="V43" s="133"/>
      <c r="W43" s="133"/>
      <c r="X43" s="133">
        <f t="shared" ref="X43:AA43" si="15">8.5*0.4</f>
        <v>3.4000000000000004</v>
      </c>
      <c r="Y43" s="133">
        <f t="shared" si="15"/>
        <v>3.4000000000000004</v>
      </c>
      <c r="Z43" s="133">
        <f t="shared" si="15"/>
        <v>3.4000000000000004</v>
      </c>
      <c r="AA43" s="133">
        <f t="shared" si="15"/>
        <v>3.4000000000000004</v>
      </c>
      <c r="AB43" s="133">
        <f>6.5*0.4</f>
        <v>2.6</v>
      </c>
      <c r="AC43" s="133"/>
      <c r="AD43" s="133"/>
      <c r="AE43" s="133">
        <v>8.5</v>
      </c>
      <c r="AF43" s="133">
        <v>8.5</v>
      </c>
      <c r="AG43" s="161">
        <f t="shared" si="6"/>
        <v>75</v>
      </c>
      <c r="AH43" s="82"/>
      <c r="AI43" s="82">
        <v>1</v>
      </c>
      <c r="AJ43" s="82"/>
      <c r="AK43" s="61"/>
      <c r="AL43" s="82">
        <f t="shared" si="7"/>
        <v>0</v>
      </c>
      <c r="AM43" s="82">
        <f t="shared" si="7"/>
        <v>1</v>
      </c>
      <c r="AN43" s="119">
        <f t="shared" si="8"/>
        <v>1</v>
      </c>
    </row>
    <row r="44" spans="2:40" s="5" customFormat="1" ht="15.75" customHeight="1" outlineLevel="1" thickBot="1" x14ac:dyDescent="0.2">
      <c r="B44" s="187">
        <v>6</v>
      </c>
      <c r="C44" s="188" t="s">
        <v>48</v>
      </c>
      <c r="D44" s="126" t="s">
        <v>146</v>
      </c>
      <c r="E44" s="172">
        <f>8.5*0.1</f>
        <v>0.85000000000000009</v>
      </c>
      <c r="F44" s="172">
        <f>8.5*0.1</f>
        <v>0.85000000000000009</v>
      </c>
      <c r="G44" s="172">
        <f>6.5*0.1</f>
        <v>0.65</v>
      </c>
      <c r="H44" s="172"/>
      <c r="I44" s="172"/>
      <c r="J44" s="172">
        <f t="shared" ref="J44:M44" si="16">8.5*0.1</f>
        <v>0.85000000000000009</v>
      </c>
      <c r="K44" s="172">
        <f t="shared" si="16"/>
        <v>0.85000000000000009</v>
      </c>
      <c r="L44" s="172">
        <f t="shared" si="16"/>
        <v>0.85000000000000009</v>
      </c>
      <c r="M44" s="172">
        <f t="shared" si="16"/>
        <v>0.85000000000000009</v>
      </c>
      <c r="N44" s="172">
        <f>6.5*0.1</f>
        <v>0.65</v>
      </c>
      <c r="O44" s="172"/>
      <c r="P44" s="172"/>
      <c r="Q44" s="172">
        <f t="shared" ref="Q44:T44" si="17">8.5*0.1</f>
        <v>0.85000000000000009</v>
      </c>
      <c r="R44" s="172">
        <f t="shared" si="17"/>
        <v>0.85000000000000009</v>
      </c>
      <c r="S44" s="172">
        <f t="shared" si="17"/>
        <v>0.85000000000000009</v>
      </c>
      <c r="T44" s="172">
        <f t="shared" si="17"/>
        <v>0.85000000000000009</v>
      </c>
      <c r="U44" s="172">
        <f>6.5*0.1</f>
        <v>0.65</v>
      </c>
      <c r="V44" s="172"/>
      <c r="W44" s="172"/>
      <c r="X44" s="172">
        <f t="shared" ref="X44:AA44" si="18">8.5*0.1</f>
        <v>0.85000000000000009</v>
      </c>
      <c r="Y44" s="172">
        <f t="shared" si="18"/>
        <v>0.85000000000000009</v>
      </c>
      <c r="Z44" s="172">
        <f t="shared" si="18"/>
        <v>0.85000000000000009</v>
      </c>
      <c r="AA44" s="172">
        <f t="shared" si="18"/>
        <v>0.85000000000000009</v>
      </c>
      <c r="AB44" s="172">
        <f>6.5*0.1</f>
        <v>0.65</v>
      </c>
      <c r="AC44" s="172"/>
      <c r="AD44" s="172"/>
      <c r="AE44" s="172">
        <f t="shared" ref="AE44:AF44" si="19">8.5*0.1</f>
        <v>0.85000000000000009</v>
      </c>
      <c r="AF44" s="172">
        <f t="shared" si="19"/>
        <v>0.85000000000000009</v>
      </c>
      <c r="AG44" s="161">
        <f t="shared" si="6"/>
        <v>16.2</v>
      </c>
      <c r="AH44" s="82">
        <v>1</v>
      </c>
      <c r="AI44" s="61"/>
      <c r="AJ44" s="82"/>
      <c r="AK44" s="61"/>
      <c r="AL44" s="82">
        <f t="shared" si="7"/>
        <v>1</v>
      </c>
      <c r="AM44" s="82">
        <f t="shared" si="7"/>
        <v>0</v>
      </c>
      <c r="AN44" s="119">
        <f t="shared" si="8"/>
        <v>1</v>
      </c>
    </row>
    <row r="45" spans="2:40" s="5" customFormat="1" ht="15.75" customHeight="1" outlineLevel="1" thickTop="1" x14ac:dyDescent="0.15">
      <c r="B45" s="190">
        <v>7</v>
      </c>
      <c r="C45" s="191" t="s">
        <v>269</v>
      </c>
      <c r="D45" s="192" t="s">
        <v>141</v>
      </c>
      <c r="E45" s="213"/>
      <c r="F45" s="213"/>
      <c r="G45" s="213"/>
      <c r="H45" s="174"/>
      <c r="I45" s="174"/>
      <c r="J45" s="213"/>
      <c r="K45" s="213"/>
      <c r="L45" s="213"/>
      <c r="M45" s="213"/>
      <c r="N45" s="213"/>
      <c r="O45" s="174"/>
      <c r="P45" s="174"/>
      <c r="Q45" s="174">
        <v>8.5</v>
      </c>
      <c r="R45" s="174">
        <v>8.5</v>
      </c>
      <c r="S45" s="174">
        <v>8.5</v>
      </c>
      <c r="T45" s="174">
        <v>8.5</v>
      </c>
      <c r="U45" s="174">
        <v>6.5</v>
      </c>
      <c r="V45" s="174"/>
      <c r="W45" s="174"/>
      <c r="X45" s="174">
        <v>8.5</v>
      </c>
      <c r="Y45" s="174">
        <v>8.5</v>
      </c>
      <c r="Z45" s="174">
        <v>8.5</v>
      </c>
      <c r="AA45" s="174">
        <v>8.5</v>
      </c>
      <c r="AB45" s="174">
        <v>6.5</v>
      </c>
      <c r="AC45" s="174"/>
      <c r="AD45" s="174"/>
      <c r="AE45" s="174">
        <v>8.5</v>
      </c>
      <c r="AF45" s="174">
        <v>8.5</v>
      </c>
      <c r="AG45" s="161">
        <f t="shared" si="6"/>
        <v>98</v>
      </c>
      <c r="AH45" s="82">
        <v>1</v>
      </c>
      <c r="AI45" s="82"/>
      <c r="AJ45" s="82"/>
      <c r="AK45" s="82"/>
      <c r="AL45" s="82">
        <f t="shared" si="7"/>
        <v>1</v>
      </c>
      <c r="AM45" s="82">
        <f t="shared" si="7"/>
        <v>0</v>
      </c>
      <c r="AN45" s="119">
        <f t="shared" si="8"/>
        <v>1</v>
      </c>
    </row>
    <row r="46" spans="2:40" s="5" customFormat="1" ht="15.75" customHeight="1" outlineLevel="1" x14ac:dyDescent="0.15">
      <c r="B46" s="4">
        <v>8</v>
      </c>
      <c r="C46" s="134" t="s">
        <v>122</v>
      </c>
      <c r="D46" s="52" t="s">
        <v>142</v>
      </c>
      <c r="E46" s="133">
        <v>8.5</v>
      </c>
      <c r="F46" s="133">
        <v>8.5</v>
      </c>
      <c r="G46" s="133">
        <v>6.5</v>
      </c>
      <c r="H46" s="133"/>
      <c r="I46" s="133"/>
      <c r="J46" s="133">
        <v>8.5</v>
      </c>
      <c r="K46" s="133">
        <v>8.5</v>
      </c>
      <c r="L46" s="133">
        <v>8.5</v>
      </c>
      <c r="M46" s="133">
        <v>8.5</v>
      </c>
      <c r="N46" s="133">
        <v>6.5</v>
      </c>
      <c r="O46" s="133"/>
      <c r="P46" s="133"/>
      <c r="Q46" s="133">
        <v>8.5</v>
      </c>
      <c r="R46" s="133">
        <v>8.5</v>
      </c>
      <c r="S46" s="133">
        <v>8.5</v>
      </c>
      <c r="T46" s="133">
        <v>8.5</v>
      </c>
      <c r="U46" s="133">
        <v>6.5</v>
      </c>
      <c r="V46" s="133"/>
      <c r="W46" s="133"/>
      <c r="X46" s="133">
        <v>8.5</v>
      </c>
      <c r="Y46" s="133">
        <v>8.5</v>
      </c>
      <c r="Z46" s="133">
        <v>8.5</v>
      </c>
      <c r="AA46" s="133">
        <v>8.5</v>
      </c>
      <c r="AB46" s="133">
        <v>6.5</v>
      </c>
      <c r="AC46" s="133"/>
      <c r="AD46" s="133"/>
      <c r="AE46" s="133">
        <v>8.5</v>
      </c>
      <c r="AF46" s="133">
        <v>8.5</v>
      </c>
      <c r="AG46" s="161">
        <f t="shared" si="6"/>
        <v>162</v>
      </c>
      <c r="AH46" s="82">
        <v>1</v>
      </c>
      <c r="AI46" s="82"/>
      <c r="AJ46" s="82"/>
      <c r="AK46" s="82"/>
      <c r="AL46" s="82">
        <f t="shared" si="7"/>
        <v>1</v>
      </c>
      <c r="AM46" s="82">
        <f t="shared" si="7"/>
        <v>0</v>
      </c>
      <c r="AN46" s="119">
        <f t="shared" si="8"/>
        <v>1</v>
      </c>
    </row>
    <row r="47" spans="2:40" s="5" customFormat="1" ht="15.75" customHeight="1" outlineLevel="1" x14ac:dyDescent="0.15">
      <c r="B47" s="4">
        <v>9</v>
      </c>
      <c r="C47" s="134" t="s">
        <v>247</v>
      </c>
      <c r="D47" s="53" t="s">
        <v>143</v>
      </c>
      <c r="E47" s="133">
        <v>8.5</v>
      </c>
      <c r="F47" s="133">
        <v>8.5</v>
      </c>
      <c r="G47" s="133">
        <v>6.5</v>
      </c>
      <c r="H47" s="133"/>
      <c r="I47" s="133"/>
      <c r="J47" s="210"/>
      <c r="K47" s="210"/>
      <c r="L47" s="210"/>
      <c r="M47" s="210"/>
      <c r="N47" s="210"/>
      <c r="O47" s="133"/>
      <c r="P47" s="133"/>
      <c r="Q47" s="210"/>
      <c r="R47" s="210"/>
      <c r="S47" s="210"/>
      <c r="T47" s="210"/>
      <c r="U47" s="210"/>
      <c r="V47" s="133"/>
      <c r="W47" s="133"/>
      <c r="X47" s="133">
        <v>8.5</v>
      </c>
      <c r="Y47" s="133">
        <v>8.5</v>
      </c>
      <c r="Z47" s="133">
        <v>8.5</v>
      </c>
      <c r="AA47" s="133">
        <v>8.5</v>
      </c>
      <c r="AB47" s="133">
        <v>6.5</v>
      </c>
      <c r="AC47" s="133"/>
      <c r="AD47" s="133"/>
      <c r="AE47" s="133">
        <v>8.5</v>
      </c>
      <c r="AF47" s="133">
        <v>8.5</v>
      </c>
      <c r="AG47" s="161">
        <f t="shared" si="6"/>
        <v>81</v>
      </c>
      <c r="AH47" s="82">
        <v>1</v>
      </c>
      <c r="AI47" s="82"/>
      <c r="AJ47" s="82"/>
      <c r="AK47" s="82"/>
      <c r="AL47" s="82">
        <f t="shared" si="7"/>
        <v>1</v>
      </c>
      <c r="AM47" s="82">
        <f t="shared" si="7"/>
        <v>0</v>
      </c>
      <c r="AN47" s="119">
        <f t="shared" si="8"/>
        <v>1</v>
      </c>
    </row>
    <row r="48" spans="2:40" s="5" customFormat="1" ht="15.75" customHeight="1" outlineLevel="1" x14ac:dyDescent="0.15">
      <c r="B48" s="4">
        <v>10</v>
      </c>
      <c r="C48" s="134" t="s">
        <v>248</v>
      </c>
      <c r="D48" s="53" t="s">
        <v>249</v>
      </c>
      <c r="E48" s="133">
        <v>8.5</v>
      </c>
      <c r="F48" s="133">
        <v>8.5</v>
      </c>
      <c r="G48" s="133">
        <v>6.5</v>
      </c>
      <c r="H48" s="133"/>
      <c r="I48" s="133"/>
      <c r="J48" s="133">
        <v>8.5</v>
      </c>
      <c r="K48" s="133">
        <v>8.5</v>
      </c>
      <c r="L48" s="133">
        <v>8.5</v>
      </c>
      <c r="M48" s="133">
        <v>8.5</v>
      </c>
      <c r="N48" s="133">
        <v>6.5</v>
      </c>
      <c r="O48" s="133"/>
      <c r="P48" s="133"/>
      <c r="Q48" s="133">
        <v>8.5</v>
      </c>
      <c r="R48" s="133">
        <v>8.5</v>
      </c>
      <c r="S48" s="133">
        <v>8.5</v>
      </c>
      <c r="T48" s="133">
        <v>8.5</v>
      </c>
      <c r="U48" s="133">
        <v>6.5</v>
      </c>
      <c r="V48" s="133"/>
      <c r="W48" s="133"/>
      <c r="X48" s="133">
        <v>8.5</v>
      </c>
      <c r="Y48" s="133">
        <v>8.5</v>
      </c>
      <c r="Z48" s="133">
        <v>8.5</v>
      </c>
      <c r="AA48" s="133">
        <v>8.5</v>
      </c>
      <c r="AB48" s="133">
        <v>6.5</v>
      </c>
      <c r="AC48" s="133"/>
      <c r="AD48" s="133"/>
      <c r="AE48" s="133">
        <v>8.5</v>
      </c>
      <c r="AF48" s="133">
        <v>8.5</v>
      </c>
      <c r="AG48" s="161">
        <f t="shared" si="6"/>
        <v>162</v>
      </c>
      <c r="AH48" s="82">
        <v>1</v>
      </c>
      <c r="AI48" s="82"/>
      <c r="AJ48" s="82"/>
      <c r="AK48" s="82"/>
      <c r="AL48" s="82">
        <f t="shared" si="7"/>
        <v>1</v>
      </c>
      <c r="AM48" s="82">
        <f t="shared" si="7"/>
        <v>0</v>
      </c>
      <c r="AN48" s="119">
        <f t="shared" si="8"/>
        <v>1</v>
      </c>
    </row>
    <row r="49" spans="2:41" s="5" customFormat="1" ht="15.75" customHeight="1" outlineLevel="1" x14ac:dyDescent="0.15">
      <c r="B49" s="4">
        <v>11</v>
      </c>
      <c r="C49" s="134" t="s">
        <v>250</v>
      </c>
      <c r="D49" s="53" t="s">
        <v>249</v>
      </c>
      <c r="E49" s="133">
        <v>8.5</v>
      </c>
      <c r="F49" s="133">
        <v>8.5</v>
      </c>
      <c r="G49" s="133">
        <v>6.5</v>
      </c>
      <c r="H49" s="133"/>
      <c r="I49" s="133"/>
      <c r="J49" s="133">
        <v>8.5</v>
      </c>
      <c r="K49" s="133">
        <v>8.5</v>
      </c>
      <c r="L49" s="133">
        <v>8.5</v>
      </c>
      <c r="M49" s="133">
        <v>8.5</v>
      </c>
      <c r="N49" s="133">
        <v>6.5</v>
      </c>
      <c r="O49" s="133"/>
      <c r="P49" s="133"/>
      <c r="Q49" s="133">
        <v>8.5</v>
      </c>
      <c r="R49" s="133">
        <v>8.5</v>
      </c>
      <c r="S49" s="133">
        <v>8.5</v>
      </c>
      <c r="T49" s="133">
        <v>8.5</v>
      </c>
      <c r="U49" s="133">
        <v>6.5</v>
      </c>
      <c r="V49" s="133"/>
      <c r="W49" s="133"/>
      <c r="X49" s="133">
        <v>8.5</v>
      </c>
      <c r="Y49" s="133">
        <v>8.5</v>
      </c>
      <c r="Z49" s="133">
        <v>8.5</v>
      </c>
      <c r="AA49" s="133">
        <v>8.5</v>
      </c>
      <c r="AB49" s="133">
        <v>6.5</v>
      </c>
      <c r="AC49" s="133"/>
      <c r="AD49" s="133"/>
      <c r="AE49" s="133">
        <v>8.5</v>
      </c>
      <c r="AF49" s="133">
        <v>8.5</v>
      </c>
      <c r="AG49" s="161">
        <f t="shared" si="6"/>
        <v>162</v>
      </c>
      <c r="AH49" s="82">
        <v>1</v>
      </c>
      <c r="AI49" s="82"/>
      <c r="AJ49" s="82"/>
      <c r="AK49" s="82"/>
      <c r="AL49" s="82">
        <f t="shared" si="7"/>
        <v>1</v>
      </c>
      <c r="AM49" s="82">
        <f t="shared" si="7"/>
        <v>0</v>
      </c>
      <c r="AN49" s="119">
        <f t="shared" si="8"/>
        <v>1</v>
      </c>
    </row>
    <row r="50" spans="2:41" s="5" customFormat="1" ht="15.75" customHeight="1" outlineLevel="1" x14ac:dyDescent="0.15">
      <c r="B50" s="4">
        <v>12</v>
      </c>
      <c r="C50" s="134" t="s">
        <v>263</v>
      </c>
      <c r="D50" s="53" t="s">
        <v>262</v>
      </c>
      <c r="E50" s="133">
        <v>8.5</v>
      </c>
      <c r="F50" s="133">
        <v>8.5</v>
      </c>
      <c r="G50" s="133">
        <v>6.5</v>
      </c>
      <c r="H50" s="133"/>
      <c r="I50" s="133"/>
      <c r="J50" s="133">
        <v>8.5</v>
      </c>
      <c r="K50" s="133">
        <v>8.5</v>
      </c>
      <c r="L50" s="133">
        <v>8.5</v>
      </c>
      <c r="M50" s="133">
        <v>8.5</v>
      </c>
      <c r="N50" s="133">
        <v>6.5</v>
      </c>
      <c r="O50" s="133"/>
      <c r="P50" s="133"/>
      <c r="Q50" s="133">
        <v>8.5</v>
      </c>
      <c r="R50" s="133">
        <v>8.5</v>
      </c>
      <c r="S50" s="133">
        <v>8.5</v>
      </c>
      <c r="T50" s="133">
        <v>8.5</v>
      </c>
      <c r="U50" s="133">
        <v>6.5</v>
      </c>
      <c r="V50" s="133"/>
      <c r="W50" s="133"/>
      <c r="X50" s="133">
        <v>8.5</v>
      </c>
      <c r="Y50" s="133">
        <v>8.5</v>
      </c>
      <c r="Z50" s="133">
        <v>8.5</v>
      </c>
      <c r="AA50" s="133">
        <v>8.5</v>
      </c>
      <c r="AB50" s="133">
        <v>6.5</v>
      </c>
      <c r="AC50" s="133"/>
      <c r="AD50" s="133"/>
      <c r="AE50" s="133">
        <v>8.5</v>
      </c>
      <c r="AF50" s="133">
        <v>8.5</v>
      </c>
      <c r="AG50" s="161">
        <f t="shared" si="6"/>
        <v>162</v>
      </c>
      <c r="AH50" s="82">
        <v>1</v>
      </c>
      <c r="AI50" s="82"/>
      <c r="AJ50" s="82"/>
      <c r="AK50" s="82"/>
      <c r="AL50" s="82">
        <f t="shared" si="7"/>
        <v>1</v>
      </c>
      <c r="AM50" s="82">
        <f t="shared" si="7"/>
        <v>0</v>
      </c>
      <c r="AN50" s="119">
        <f t="shared" si="8"/>
        <v>1</v>
      </c>
    </row>
    <row r="51" spans="2:41" s="5" customFormat="1" ht="15.75" customHeight="1" outlineLevel="1" x14ac:dyDescent="0.15">
      <c r="B51" s="4">
        <v>13</v>
      </c>
      <c r="C51" s="134" t="s">
        <v>251</v>
      </c>
      <c r="D51" s="53" t="s">
        <v>252</v>
      </c>
      <c r="E51" s="133">
        <v>8.5</v>
      </c>
      <c r="F51" s="133">
        <v>8.5</v>
      </c>
      <c r="G51" s="133">
        <v>6.5</v>
      </c>
      <c r="H51" s="133"/>
      <c r="I51" s="133"/>
      <c r="J51" s="133">
        <v>8.5</v>
      </c>
      <c r="K51" s="133">
        <v>8.5</v>
      </c>
      <c r="L51" s="133">
        <v>8.5</v>
      </c>
      <c r="M51" s="133">
        <v>8.5</v>
      </c>
      <c r="N51" s="133">
        <v>6.5</v>
      </c>
      <c r="O51" s="133"/>
      <c r="P51" s="133"/>
      <c r="Q51" s="133">
        <v>8.5</v>
      </c>
      <c r="R51" s="133">
        <v>8.5</v>
      </c>
      <c r="S51" s="133">
        <v>8.5</v>
      </c>
      <c r="T51" s="133">
        <v>8.5</v>
      </c>
      <c r="U51" s="133">
        <v>6.5</v>
      </c>
      <c r="V51" s="133"/>
      <c r="W51" s="133"/>
      <c r="X51" s="133">
        <v>8.5</v>
      </c>
      <c r="Y51" s="133">
        <v>8.5</v>
      </c>
      <c r="Z51" s="133">
        <v>8.5</v>
      </c>
      <c r="AA51" s="133">
        <v>8.5</v>
      </c>
      <c r="AB51" s="133">
        <v>6.5</v>
      </c>
      <c r="AC51" s="133"/>
      <c r="AD51" s="133"/>
      <c r="AE51" s="133">
        <v>8.5</v>
      </c>
      <c r="AF51" s="133">
        <v>8.5</v>
      </c>
      <c r="AG51" s="161">
        <f t="shared" si="6"/>
        <v>162</v>
      </c>
      <c r="AH51" s="82">
        <v>1</v>
      </c>
      <c r="AI51" s="82"/>
      <c r="AJ51" s="82"/>
      <c r="AK51" s="82"/>
      <c r="AL51" s="82">
        <f t="shared" si="7"/>
        <v>1</v>
      </c>
      <c r="AM51" s="82">
        <f t="shared" si="7"/>
        <v>0</v>
      </c>
      <c r="AN51" s="119">
        <f t="shared" si="8"/>
        <v>1</v>
      </c>
    </row>
    <row r="52" spans="2:41" s="5" customFormat="1" ht="15.75" customHeight="1" outlineLevel="1" x14ac:dyDescent="0.15">
      <c r="B52" s="4">
        <v>14</v>
      </c>
      <c r="C52" s="134" t="s">
        <v>253</v>
      </c>
      <c r="D52" s="53" t="s">
        <v>252</v>
      </c>
      <c r="E52" s="133">
        <v>8.5</v>
      </c>
      <c r="F52" s="133">
        <v>8.5</v>
      </c>
      <c r="G52" s="133">
        <v>6.5</v>
      </c>
      <c r="H52" s="133"/>
      <c r="I52" s="133"/>
      <c r="J52" s="133">
        <v>8.5</v>
      </c>
      <c r="K52" s="133">
        <v>8.5</v>
      </c>
      <c r="L52" s="133">
        <v>8.5</v>
      </c>
      <c r="M52" s="133">
        <v>8.5</v>
      </c>
      <c r="N52" s="133">
        <v>6.5</v>
      </c>
      <c r="O52" s="133"/>
      <c r="P52" s="133"/>
      <c r="Q52" s="133">
        <v>8.5</v>
      </c>
      <c r="R52" s="133">
        <v>8.5</v>
      </c>
      <c r="S52" s="133">
        <v>8.5</v>
      </c>
      <c r="T52" s="133">
        <v>8.5</v>
      </c>
      <c r="U52" s="133">
        <v>6.5</v>
      </c>
      <c r="V52" s="133"/>
      <c r="W52" s="133"/>
      <c r="X52" s="133">
        <v>8.5</v>
      </c>
      <c r="Y52" s="133">
        <v>8.5</v>
      </c>
      <c r="Z52" s="133">
        <v>8.5</v>
      </c>
      <c r="AA52" s="133">
        <v>8.5</v>
      </c>
      <c r="AB52" s="133">
        <v>6.5</v>
      </c>
      <c r="AC52" s="133"/>
      <c r="AD52" s="133"/>
      <c r="AE52" s="133">
        <v>8.5</v>
      </c>
      <c r="AF52" s="133">
        <v>8.5</v>
      </c>
      <c r="AG52" s="161">
        <f t="shared" si="6"/>
        <v>162</v>
      </c>
      <c r="AH52" s="82"/>
      <c r="AI52" s="82">
        <v>1</v>
      </c>
      <c r="AJ52" s="82"/>
      <c r="AK52" s="82"/>
      <c r="AL52" s="82">
        <f t="shared" si="7"/>
        <v>0</v>
      </c>
      <c r="AM52" s="82">
        <f t="shared" si="7"/>
        <v>1</v>
      </c>
      <c r="AN52" s="119">
        <f t="shared" si="8"/>
        <v>1</v>
      </c>
    </row>
    <row r="53" spans="2:41" s="5" customFormat="1" ht="15.75" customHeight="1" outlineLevel="1" x14ac:dyDescent="0.15">
      <c r="B53" s="4">
        <v>15</v>
      </c>
      <c r="C53" s="134" t="s">
        <v>254</v>
      </c>
      <c r="D53" s="53" t="s">
        <v>144</v>
      </c>
      <c r="E53" s="133">
        <v>9</v>
      </c>
      <c r="F53" s="133">
        <v>9</v>
      </c>
      <c r="G53" s="133">
        <v>9</v>
      </c>
      <c r="H53" s="133"/>
      <c r="I53" s="133"/>
      <c r="J53" s="133">
        <v>9</v>
      </c>
      <c r="K53" s="133">
        <v>9</v>
      </c>
      <c r="L53" s="133">
        <v>9</v>
      </c>
      <c r="M53" s="133">
        <v>9</v>
      </c>
      <c r="N53" s="133">
        <v>9</v>
      </c>
      <c r="O53" s="133"/>
      <c r="P53" s="133"/>
      <c r="Q53" s="133">
        <v>9</v>
      </c>
      <c r="R53" s="133">
        <v>9</v>
      </c>
      <c r="S53" s="133">
        <v>9</v>
      </c>
      <c r="T53" s="133">
        <v>9</v>
      </c>
      <c r="U53" s="133">
        <v>9</v>
      </c>
      <c r="V53" s="133"/>
      <c r="W53" s="133"/>
      <c r="X53" s="133">
        <v>9</v>
      </c>
      <c r="Y53" s="133">
        <v>9</v>
      </c>
      <c r="Z53" s="133">
        <v>9</v>
      </c>
      <c r="AA53" s="133">
        <v>9</v>
      </c>
      <c r="AB53" s="133">
        <v>9</v>
      </c>
      <c r="AC53" s="133"/>
      <c r="AD53" s="133"/>
      <c r="AE53" s="133">
        <v>9</v>
      </c>
      <c r="AF53" s="133">
        <v>9</v>
      </c>
      <c r="AG53" s="161">
        <f t="shared" si="6"/>
        <v>180</v>
      </c>
      <c r="AH53" s="82"/>
      <c r="AI53" s="82">
        <v>1</v>
      </c>
      <c r="AJ53" s="82"/>
      <c r="AK53" s="82"/>
      <c r="AL53" s="82">
        <f t="shared" si="7"/>
        <v>0</v>
      </c>
      <c r="AM53" s="82">
        <f t="shared" si="7"/>
        <v>1</v>
      </c>
      <c r="AN53" s="119">
        <f t="shared" si="8"/>
        <v>1</v>
      </c>
    </row>
    <row r="54" spans="2:41" s="5" customFormat="1" ht="15.75" customHeight="1" outlineLevel="1" x14ac:dyDescent="0.15">
      <c r="B54" s="4">
        <v>16</v>
      </c>
      <c r="C54" s="134" t="s">
        <v>255</v>
      </c>
      <c r="D54" s="53" t="s">
        <v>144</v>
      </c>
      <c r="E54" s="133">
        <v>9</v>
      </c>
      <c r="F54" s="133">
        <v>9</v>
      </c>
      <c r="G54" s="133">
        <v>9</v>
      </c>
      <c r="H54" s="133"/>
      <c r="I54" s="133"/>
      <c r="J54" s="133">
        <v>9</v>
      </c>
      <c r="K54" s="133">
        <v>9</v>
      </c>
      <c r="L54" s="133">
        <v>9</v>
      </c>
      <c r="M54" s="133">
        <v>9</v>
      </c>
      <c r="N54" s="133">
        <v>9</v>
      </c>
      <c r="O54" s="133"/>
      <c r="P54" s="133"/>
      <c r="Q54" s="133">
        <v>9</v>
      </c>
      <c r="R54" s="133">
        <v>9</v>
      </c>
      <c r="S54" s="133">
        <v>9</v>
      </c>
      <c r="T54" s="133">
        <v>9</v>
      </c>
      <c r="U54" s="133">
        <v>9</v>
      </c>
      <c r="V54" s="133"/>
      <c r="W54" s="133"/>
      <c r="X54" s="133">
        <v>9</v>
      </c>
      <c r="Y54" s="133">
        <v>9</v>
      </c>
      <c r="Z54" s="133">
        <v>9</v>
      </c>
      <c r="AA54" s="133">
        <v>9</v>
      </c>
      <c r="AB54" s="133">
        <v>9</v>
      </c>
      <c r="AC54" s="133"/>
      <c r="AD54" s="133"/>
      <c r="AE54" s="133">
        <v>9</v>
      </c>
      <c r="AF54" s="133">
        <v>9</v>
      </c>
      <c r="AG54" s="161">
        <f t="shared" si="6"/>
        <v>180</v>
      </c>
      <c r="AH54" s="82"/>
      <c r="AI54" s="82">
        <v>1</v>
      </c>
      <c r="AJ54" s="82"/>
      <c r="AK54" s="82"/>
      <c r="AL54" s="82">
        <f t="shared" si="7"/>
        <v>0</v>
      </c>
      <c r="AM54" s="82">
        <f t="shared" si="7"/>
        <v>1</v>
      </c>
      <c r="AN54" s="119">
        <f t="shared" si="8"/>
        <v>1</v>
      </c>
    </row>
    <row r="55" spans="2:41" s="2" customFormat="1" ht="17.25" customHeight="1" x14ac:dyDescent="0.2">
      <c r="B55" s="416" t="s">
        <v>289</v>
      </c>
      <c r="C55" s="416"/>
      <c r="D55" s="417"/>
      <c r="E55" s="128">
        <f>SUM(E39:E54)</f>
        <v>111.5</v>
      </c>
      <c r="F55" s="128">
        <f t="shared" ref="F55:AN55" si="20">SUM(F39:F54)</f>
        <v>111.5</v>
      </c>
      <c r="G55" s="128">
        <f t="shared" si="20"/>
        <v>89.5</v>
      </c>
      <c r="H55" s="128">
        <f t="shared" si="20"/>
        <v>0</v>
      </c>
      <c r="I55" s="128">
        <f t="shared" si="20"/>
        <v>0</v>
      </c>
      <c r="J55" s="128">
        <f t="shared" si="20"/>
        <v>94.5</v>
      </c>
      <c r="K55" s="128">
        <f t="shared" si="20"/>
        <v>94.5</v>
      </c>
      <c r="L55" s="128">
        <f t="shared" si="20"/>
        <v>94.5</v>
      </c>
      <c r="M55" s="128">
        <f t="shared" si="20"/>
        <v>94.5</v>
      </c>
      <c r="N55" s="128">
        <f t="shared" si="20"/>
        <v>79.75</v>
      </c>
      <c r="O55" s="128">
        <f t="shared" si="20"/>
        <v>0</v>
      </c>
      <c r="P55" s="128">
        <f t="shared" si="20"/>
        <v>0</v>
      </c>
      <c r="Q55" s="128">
        <f t="shared" si="20"/>
        <v>103</v>
      </c>
      <c r="R55" s="128">
        <f t="shared" si="20"/>
        <v>103</v>
      </c>
      <c r="S55" s="128">
        <f t="shared" si="20"/>
        <v>103</v>
      </c>
      <c r="T55" s="128">
        <f t="shared" si="20"/>
        <v>103</v>
      </c>
      <c r="U55" s="128">
        <f t="shared" si="20"/>
        <v>86.25</v>
      </c>
      <c r="V55" s="128">
        <f t="shared" si="20"/>
        <v>0</v>
      </c>
      <c r="W55" s="128">
        <f t="shared" si="20"/>
        <v>0</v>
      </c>
      <c r="X55" s="128">
        <f t="shared" si="20"/>
        <v>111.5</v>
      </c>
      <c r="Y55" s="129">
        <f t="shared" si="20"/>
        <v>111.5</v>
      </c>
      <c r="Z55" s="128">
        <f t="shared" si="20"/>
        <v>111.5</v>
      </c>
      <c r="AA55" s="128">
        <f t="shared" si="20"/>
        <v>111.5</v>
      </c>
      <c r="AB55" s="128">
        <f t="shared" si="20"/>
        <v>92.75</v>
      </c>
      <c r="AC55" s="128">
        <f t="shared" si="20"/>
        <v>0</v>
      </c>
      <c r="AD55" s="128">
        <f t="shared" si="20"/>
        <v>0</v>
      </c>
      <c r="AE55" s="128">
        <f t="shared" si="20"/>
        <v>116.6</v>
      </c>
      <c r="AF55" s="128">
        <f t="shared" si="20"/>
        <v>116.6</v>
      </c>
      <c r="AG55" s="88">
        <f t="shared" si="20"/>
        <v>2040.45</v>
      </c>
      <c r="AH55" s="88">
        <f t="shared" si="20"/>
        <v>11</v>
      </c>
      <c r="AI55" s="88">
        <f t="shared" si="20"/>
        <v>5</v>
      </c>
      <c r="AJ55" s="88">
        <f t="shared" si="20"/>
        <v>0</v>
      </c>
      <c r="AK55" s="88">
        <f t="shared" si="20"/>
        <v>0</v>
      </c>
      <c r="AL55" s="88">
        <f t="shared" si="20"/>
        <v>11</v>
      </c>
      <c r="AM55" s="88">
        <f t="shared" si="20"/>
        <v>5</v>
      </c>
      <c r="AN55" s="139">
        <f t="shared" si="20"/>
        <v>16</v>
      </c>
    </row>
    <row r="56" spans="2:41" customFormat="1" ht="17.25" customHeight="1" x14ac:dyDescent="0.15"/>
    <row r="57" spans="2:41" s="64" customFormat="1" ht="24.75" customHeight="1" x14ac:dyDescent="0.15">
      <c r="B57" s="418" t="s">
        <v>283</v>
      </c>
      <c r="C57" s="419"/>
      <c r="D57" s="420"/>
      <c r="E57" s="65">
        <f t="shared" ref="E57:AF57" si="21">E34+E55</f>
        <v>298.5</v>
      </c>
      <c r="F57" s="65">
        <f t="shared" si="21"/>
        <v>298.5</v>
      </c>
      <c r="G57" s="65">
        <f t="shared" si="21"/>
        <v>226</v>
      </c>
      <c r="H57" s="65">
        <f t="shared" si="21"/>
        <v>0</v>
      </c>
      <c r="I57" s="65">
        <f t="shared" si="21"/>
        <v>0</v>
      </c>
      <c r="J57" s="65">
        <f t="shared" si="21"/>
        <v>264.5</v>
      </c>
      <c r="K57" s="65">
        <f t="shared" si="21"/>
        <v>264.5</v>
      </c>
      <c r="L57" s="65">
        <f t="shared" si="21"/>
        <v>264.5</v>
      </c>
      <c r="M57" s="65">
        <f t="shared" si="21"/>
        <v>264.5</v>
      </c>
      <c r="N57" s="65">
        <f t="shared" si="21"/>
        <v>209.75</v>
      </c>
      <c r="O57" s="65">
        <f t="shared" si="21"/>
        <v>0</v>
      </c>
      <c r="P57" s="65">
        <f t="shared" si="21"/>
        <v>0</v>
      </c>
      <c r="Q57" s="65">
        <f t="shared" si="21"/>
        <v>247.5</v>
      </c>
      <c r="R57" s="65">
        <f t="shared" si="21"/>
        <v>247.5</v>
      </c>
      <c r="S57" s="65">
        <f t="shared" si="21"/>
        <v>247.5</v>
      </c>
      <c r="T57" s="65">
        <f t="shared" si="21"/>
        <v>247.5</v>
      </c>
      <c r="U57" s="65">
        <f t="shared" si="21"/>
        <v>196.75</v>
      </c>
      <c r="V57" s="65">
        <f t="shared" si="21"/>
        <v>0</v>
      </c>
      <c r="W57" s="65">
        <f t="shared" si="21"/>
        <v>0</v>
      </c>
      <c r="X57" s="65">
        <f t="shared" si="21"/>
        <v>290</v>
      </c>
      <c r="Y57" s="65">
        <f t="shared" si="21"/>
        <v>290</v>
      </c>
      <c r="Z57" s="65">
        <f t="shared" si="21"/>
        <v>290</v>
      </c>
      <c r="AA57" s="65">
        <f t="shared" si="21"/>
        <v>290</v>
      </c>
      <c r="AB57" s="65">
        <f t="shared" si="21"/>
        <v>229.25</v>
      </c>
      <c r="AC57" s="65">
        <f t="shared" si="21"/>
        <v>0</v>
      </c>
      <c r="AD57" s="65">
        <f t="shared" si="21"/>
        <v>0</v>
      </c>
      <c r="AE57" s="65">
        <f t="shared" si="21"/>
        <v>312.10000000000002</v>
      </c>
      <c r="AF57" s="65">
        <f t="shared" si="21"/>
        <v>312.10000000000002</v>
      </c>
      <c r="AG57" s="65">
        <f t="shared" ref="AG57:AN57" si="22">+AG55+AG34</f>
        <v>5290.95</v>
      </c>
      <c r="AH57" s="65">
        <f t="shared" si="22"/>
        <v>29</v>
      </c>
      <c r="AI57" s="65">
        <f t="shared" si="22"/>
        <v>11</v>
      </c>
      <c r="AJ57" s="65">
        <f t="shared" si="22"/>
        <v>0</v>
      </c>
      <c r="AK57" s="65">
        <f t="shared" si="22"/>
        <v>0</v>
      </c>
      <c r="AL57" s="65">
        <f t="shared" si="22"/>
        <v>29</v>
      </c>
      <c r="AM57" s="65">
        <f t="shared" si="22"/>
        <v>11</v>
      </c>
      <c r="AN57" s="65">
        <f t="shared" si="22"/>
        <v>40</v>
      </c>
    </row>
    <row r="58" spans="2:41" ht="26.25" customHeight="1" x14ac:dyDescent="0.15">
      <c r="B58" s="408"/>
      <c r="C58" s="408"/>
      <c r="D58" s="408"/>
      <c r="E58" s="408"/>
      <c r="F58" s="408"/>
      <c r="G58" s="408"/>
      <c r="H58" s="408"/>
      <c r="I58" s="408"/>
      <c r="J58" s="408"/>
      <c r="K58" s="408"/>
      <c r="L58" s="408"/>
      <c r="M58" s="408"/>
      <c r="N58" s="408"/>
      <c r="O58" s="408"/>
      <c r="P58" s="408"/>
      <c r="Q58" s="408"/>
      <c r="R58" s="408"/>
      <c r="S58" s="408"/>
      <c r="T58" s="408"/>
      <c r="U58" s="408"/>
      <c r="V58" s="408"/>
      <c r="W58" s="408"/>
      <c r="X58" s="408"/>
      <c r="Y58" s="408"/>
      <c r="Z58" s="408"/>
      <c r="AA58" s="408"/>
      <c r="AB58" s="408"/>
      <c r="AC58" s="408"/>
      <c r="AD58" s="408"/>
      <c r="AE58" s="408"/>
      <c r="AF58" s="408"/>
      <c r="AG58" s="408"/>
      <c r="AH58" s="408"/>
      <c r="AI58" s="408"/>
      <c r="AJ58" s="408"/>
      <c r="AK58" s="408"/>
      <c r="AL58" s="408"/>
      <c r="AM58" s="408"/>
      <c r="AN58" s="408"/>
    </row>
    <row r="59" spans="2:41" s="55" customFormat="1" ht="16.5" customHeight="1" x14ac:dyDescent="0.15">
      <c r="B59" s="142" t="s">
        <v>285</v>
      </c>
      <c r="C59" s="219" t="s">
        <v>284</v>
      </c>
      <c r="D59" s="142"/>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row>
    <row r="60" spans="2:41" ht="16.5" customHeight="1" x14ac:dyDescent="0.15">
      <c r="B60" s="148"/>
      <c r="C60" s="148"/>
      <c r="D60" s="148"/>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4"/>
      <c r="AH60" s="400" t="s">
        <v>154</v>
      </c>
      <c r="AI60" s="400"/>
      <c r="AJ60" s="401" t="s">
        <v>155</v>
      </c>
      <c r="AK60" s="401"/>
      <c r="AL60" s="400" t="s">
        <v>156</v>
      </c>
      <c r="AM60" s="400"/>
      <c r="AN60" s="400"/>
    </row>
    <row r="61" spans="2:41" ht="16.5" customHeight="1" x14ac:dyDescent="0.15">
      <c r="B61" s="387" t="s">
        <v>306</v>
      </c>
      <c r="C61" s="388"/>
      <c r="D61" s="388"/>
      <c r="E61" s="112" t="s">
        <v>6</v>
      </c>
      <c r="F61" s="112" t="s">
        <v>5</v>
      </c>
      <c r="G61" s="112" t="s">
        <v>4</v>
      </c>
      <c r="H61" s="112" t="s">
        <v>3</v>
      </c>
      <c r="I61" s="112" t="s">
        <v>2</v>
      </c>
      <c r="J61" s="112" t="s">
        <v>1</v>
      </c>
      <c r="K61" s="112" t="s">
        <v>6</v>
      </c>
      <c r="L61" s="112" t="s">
        <v>6</v>
      </c>
      <c r="M61" s="112" t="s">
        <v>5</v>
      </c>
      <c r="N61" s="112" t="s">
        <v>4</v>
      </c>
      <c r="O61" s="112" t="s">
        <v>3</v>
      </c>
      <c r="P61" s="112" t="s">
        <v>2</v>
      </c>
      <c r="Q61" s="112" t="s">
        <v>1</v>
      </c>
      <c r="R61" s="112" t="s">
        <v>6</v>
      </c>
      <c r="S61" s="112" t="s">
        <v>6</v>
      </c>
      <c r="T61" s="112" t="s">
        <v>5</v>
      </c>
      <c r="U61" s="112" t="s">
        <v>4</v>
      </c>
      <c r="V61" s="112" t="s">
        <v>3</v>
      </c>
      <c r="W61" s="112" t="s">
        <v>2</v>
      </c>
      <c r="X61" s="112" t="s">
        <v>1</v>
      </c>
      <c r="Y61" s="112" t="s">
        <v>6</v>
      </c>
      <c r="Z61" s="112" t="s">
        <v>6</v>
      </c>
      <c r="AA61" s="120" t="s">
        <v>5</v>
      </c>
      <c r="AB61" s="112" t="s">
        <v>4</v>
      </c>
      <c r="AC61" s="112" t="s">
        <v>3</v>
      </c>
      <c r="AD61" s="112" t="s">
        <v>2</v>
      </c>
      <c r="AE61" s="112" t="s">
        <v>1</v>
      </c>
      <c r="AF61" s="112" t="s">
        <v>6</v>
      </c>
      <c r="AG61" s="153"/>
      <c r="AH61" s="205" t="s">
        <v>157</v>
      </c>
      <c r="AI61" s="205" t="s">
        <v>158</v>
      </c>
      <c r="AJ61" s="206" t="s">
        <v>159</v>
      </c>
      <c r="AK61" s="206" t="s">
        <v>2</v>
      </c>
      <c r="AL61" s="205" t="s">
        <v>160</v>
      </c>
      <c r="AM61" s="205" t="s">
        <v>161</v>
      </c>
      <c r="AN61" s="145" t="s">
        <v>162</v>
      </c>
    </row>
    <row r="62" spans="2:41" s="57" customFormat="1" ht="30" customHeight="1" x14ac:dyDescent="0.15">
      <c r="B62" s="388"/>
      <c r="C62" s="388"/>
      <c r="D62" s="388"/>
      <c r="E62" s="127">
        <v>1</v>
      </c>
      <c r="F62" s="127">
        <v>2</v>
      </c>
      <c r="G62" s="127">
        <v>3</v>
      </c>
      <c r="H62" s="127">
        <v>4</v>
      </c>
      <c r="I62" s="127">
        <v>5</v>
      </c>
      <c r="J62" s="127">
        <v>6</v>
      </c>
      <c r="K62" s="127">
        <v>7</v>
      </c>
      <c r="L62" s="127">
        <v>8</v>
      </c>
      <c r="M62" s="127">
        <v>9</v>
      </c>
      <c r="N62" s="127">
        <v>10</v>
      </c>
      <c r="O62" s="127">
        <v>11</v>
      </c>
      <c r="P62" s="127">
        <v>12</v>
      </c>
      <c r="Q62" s="127">
        <v>13</v>
      </c>
      <c r="R62" s="127">
        <v>14</v>
      </c>
      <c r="S62" s="127">
        <v>15</v>
      </c>
      <c r="T62" s="127">
        <v>16</v>
      </c>
      <c r="U62" s="127">
        <v>17</v>
      </c>
      <c r="V62" s="127">
        <v>18</v>
      </c>
      <c r="W62" s="127">
        <v>19</v>
      </c>
      <c r="X62" s="127">
        <v>20</v>
      </c>
      <c r="Y62" s="127">
        <v>21</v>
      </c>
      <c r="Z62" s="127">
        <v>22</v>
      </c>
      <c r="AA62" s="127">
        <v>23</v>
      </c>
      <c r="AB62" s="127">
        <v>24</v>
      </c>
      <c r="AC62" s="127">
        <v>25</v>
      </c>
      <c r="AD62" s="127">
        <v>26</v>
      </c>
      <c r="AE62" s="127">
        <v>27</v>
      </c>
      <c r="AF62" s="127">
        <v>28</v>
      </c>
      <c r="AG62" s="146" t="s">
        <v>126</v>
      </c>
      <c r="AH62" s="147" t="s">
        <v>49</v>
      </c>
      <c r="AI62" s="147" t="s">
        <v>50</v>
      </c>
      <c r="AJ62" s="147" t="s">
        <v>49</v>
      </c>
      <c r="AK62" s="147" t="s">
        <v>50</v>
      </c>
      <c r="AL62" s="147" t="s">
        <v>49</v>
      </c>
      <c r="AM62" s="147" t="s">
        <v>50</v>
      </c>
      <c r="AN62" s="146" t="s">
        <v>127</v>
      </c>
    </row>
    <row r="63" spans="2:41" s="5" customFormat="1" ht="15.75" customHeight="1" outlineLevel="1" thickBot="1" x14ac:dyDescent="0.2">
      <c r="B63" s="193">
        <v>1</v>
      </c>
      <c r="C63" s="184" t="s">
        <v>25</v>
      </c>
      <c r="D63" s="124" t="s">
        <v>256</v>
      </c>
      <c r="E63" s="173">
        <v>8.5</v>
      </c>
      <c r="F63" s="173">
        <v>8.5</v>
      </c>
      <c r="G63" s="173">
        <v>6.5</v>
      </c>
      <c r="H63" s="173"/>
      <c r="I63" s="173"/>
      <c r="J63" s="211"/>
      <c r="K63" s="211"/>
      <c r="L63" s="211"/>
      <c r="M63" s="211"/>
      <c r="N63" s="211"/>
      <c r="O63" s="173"/>
      <c r="P63" s="173"/>
      <c r="Q63" s="211"/>
      <c r="R63" s="211"/>
      <c r="S63" s="211"/>
      <c r="T63" s="211"/>
      <c r="U63" s="211"/>
      <c r="V63" s="173"/>
      <c r="W63" s="173"/>
      <c r="X63" s="173">
        <v>8.5</v>
      </c>
      <c r="Y63" s="173">
        <v>8.5</v>
      </c>
      <c r="Z63" s="173">
        <v>8.5</v>
      </c>
      <c r="AA63" s="173">
        <v>8.5</v>
      </c>
      <c r="AB63" s="173">
        <v>6.5</v>
      </c>
      <c r="AC63" s="173"/>
      <c r="AD63" s="173"/>
      <c r="AE63" s="173">
        <v>8.5</v>
      </c>
      <c r="AF63" s="173">
        <v>8.5</v>
      </c>
      <c r="AG63" s="161">
        <f t="shared" ref="AG63:AG72" si="23">SUM(E63:AF63)</f>
        <v>81</v>
      </c>
      <c r="AH63" s="82">
        <v>1</v>
      </c>
      <c r="AI63" s="82"/>
      <c r="AJ63" s="82"/>
      <c r="AK63" s="82"/>
      <c r="AL63" s="82">
        <f t="shared" ref="AL63:AM72" si="24">AH63+AJ63</f>
        <v>1</v>
      </c>
      <c r="AM63" s="82">
        <f t="shared" si="24"/>
        <v>0</v>
      </c>
      <c r="AN63" s="119">
        <f t="shared" ref="AN63:AN72" si="25">SUM(AL63:AM63)</f>
        <v>1</v>
      </c>
    </row>
    <row r="64" spans="2:41" s="5" customFormat="1" ht="15.75" customHeight="1" outlineLevel="1" thickTop="1" thickBot="1" x14ac:dyDescent="0.2">
      <c r="B64" s="194">
        <f t="shared" ref="B64" si="26">+B63+1</f>
        <v>2</v>
      </c>
      <c r="C64" s="195" t="s">
        <v>32</v>
      </c>
      <c r="D64" s="196" t="s">
        <v>38</v>
      </c>
      <c r="E64" s="177">
        <v>8.5</v>
      </c>
      <c r="F64" s="177">
        <v>8.5</v>
      </c>
      <c r="G64" s="177">
        <v>6.5</v>
      </c>
      <c r="H64" s="177"/>
      <c r="I64" s="177"/>
      <c r="J64" s="177">
        <v>8.5</v>
      </c>
      <c r="K64" s="177">
        <v>8.5</v>
      </c>
      <c r="L64" s="177">
        <v>8.5</v>
      </c>
      <c r="M64" s="177">
        <v>8.5</v>
      </c>
      <c r="N64" s="177">
        <v>6.5</v>
      </c>
      <c r="O64" s="177"/>
      <c r="P64" s="177"/>
      <c r="Q64" s="177">
        <v>8.5</v>
      </c>
      <c r="R64" s="177">
        <v>8.5</v>
      </c>
      <c r="S64" s="177">
        <v>8.5</v>
      </c>
      <c r="T64" s="177">
        <v>8.5</v>
      </c>
      <c r="U64" s="177">
        <v>6.5</v>
      </c>
      <c r="V64" s="177"/>
      <c r="W64" s="177"/>
      <c r="X64" s="177">
        <v>8.5</v>
      </c>
      <c r="Y64" s="177">
        <v>8.5</v>
      </c>
      <c r="Z64" s="177">
        <v>8.5</v>
      </c>
      <c r="AA64" s="177">
        <v>8.5</v>
      </c>
      <c r="AB64" s="177">
        <v>6.5</v>
      </c>
      <c r="AC64" s="177"/>
      <c r="AD64" s="177"/>
      <c r="AE64" s="177">
        <v>8.5</v>
      </c>
      <c r="AF64" s="177">
        <v>8.5</v>
      </c>
      <c r="AG64" s="161">
        <f t="shared" si="23"/>
        <v>162</v>
      </c>
      <c r="AH64" s="82"/>
      <c r="AI64" s="82"/>
      <c r="AJ64" s="82"/>
      <c r="AK64" s="82">
        <v>1</v>
      </c>
      <c r="AL64" s="82">
        <f t="shared" si="24"/>
        <v>0</v>
      </c>
      <c r="AM64" s="82">
        <f t="shared" si="24"/>
        <v>1</v>
      </c>
      <c r="AN64" s="119">
        <f t="shared" si="25"/>
        <v>1</v>
      </c>
    </row>
    <row r="65" spans="2:40" s="5" customFormat="1" ht="15.75" customHeight="1" outlineLevel="1" thickTop="1" x14ac:dyDescent="0.15">
      <c r="B65" s="99">
        <v>3</v>
      </c>
      <c r="C65" s="180" t="s">
        <v>121</v>
      </c>
      <c r="D65" s="121" t="s">
        <v>257</v>
      </c>
      <c r="E65" s="133">
        <v>8.5</v>
      </c>
      <c r="F65" s="133">
        <v>8.5</v>
      </c>
      <c r="G65" s="133">
        <v>6.5</v>
      </c>
      <c r="H65" s="133"/>
      <c r="I65" s="133"/>
      <c r="J65" s="133">
        <v>8.5</v>
      </c>
      <c r="K65" s="133">
        <v>8.5</v>
      </c>
      <c r="L65" s="133">
        <v>8.5</v>
      </c>
      <c r="M65" s="133">
        <v>8.5</v>
      </c>
      <c r="N65" s="133">
        <v>6.5</v>
      </c>
      <c r="O65" s="133"/>
      <c r="P65" s="133"/>
      <c r="Q65" s="133">
        <v>8.5</v>
      </c>
      <c r="R65" s="133">
        <v>8.5</v>
      </c>
      <c r="S65" s="133">
        <v>8.5</v>
      </c>
      <c r="T65" s="133">
        <v>8.5</v>
      </c>
      <c r="U65" s="133">
        <v>6.5</v>
      </c>
      <c r="V65" s="133"/>
      <c r="W65" s="133"/>
      <c r="X65" s="133">
        <v>8.5</v>
      </c>
      <c r="Y65" s="133">
        <v>8.5</v>
      </c>
      <c r="Z65" s="133">
        <v>8.5</v>
      </c>
      <c r="AA65" s="210"/>
      <c r="AB65" s="210"/>
      <c r="AC65" s="133"/>
      <c r="AD65" s="133"/>
      <c r="AE65" s="133">
        <v>8.5</v>
      </c>
      <c r="AF65" s="133">
        <v>8.5</v>
      </c>
      <c r="AG65" s="161">
        <f t="shared" si="23"/>
        <v>147</v>
      </c>
      <c r="AH65" s="82">
        <v>1</v>
      </c>
      <c r="AI65" s="82"/>
      <c r="AJ65" s="82"/>
      <c r="AK65" s="82"/>
      <c r="AL65" s="82">
        <f t="shared" si="24"/>
        <v>1</v>
      </c>
      <c r="AM65" s="82">
        <f t="shared" si="24"/>
        <v>0</v>
      </c>
      <c r="AN65" s="119">
        <f t="shared" si="25"/>
        <v>1</v>
      </c>
    </row>
    <row r="66" spans="2:40" s="5" customFormat="1" ht="15.75" customHeight="1" outlineLevel="1" x14ac:dyDescent="0.15">
      <c r="B66" s="179">
        <v>4</v>
      </c>
      <c r="C66" s="183" t="s">
        <v>26</v>
      </c>
      <c r="D66" s="52" t="s">
        <v>148</v>
      </c>
      <c r="E66" s="133">
        <v>8.5</v>
      </c>
      <c r="F66" s="133">
        <v>8.5</v>
      </c>
      <c r="G66" s="133">
        <v>6.5</v>
      </c>
      <c r="H66" s="133"/>
      <c r="I66" s="133"/>
      <c r="J66" s="133">
        <v>8.5</v>
      </c>
      <c r="K66" s="133">
        <v>8.5</v>
      </c>
      <c r="L66" s="133">
        <v>8.5</v>
      </c>
      <c r="M66" s="133">
        <v>8.5</v>
      </c>
      <c r="N66" s="133">
        <v>6.5</v>
      </c>
      <c r="O66" s="133"/>
      <c r="P66" s="133"/>
      <c r="Q66" s="210"/>
      <c r="R66" s="210"/>
      <c r="S66" s="210"/>
      <c r="T66" s="210"/>
      <c r="U66" s="210"/>
      <c r="V66" s="133"/>
      <c r="W66" s="133"/>
      <c r="X66" s="210"/>
      <c r="Y66" s="210"/>
      <c r="Z66" s="210"/>
      <c r="AA66" s="210"/>
      <c r="AB66" s="210"/>
      <c r="AC66" s="133"/>
      <c r="AD66" s="133"/>
      <c r="AE66" s="210"/>
      <c r="AF66" s="210"/>
      <c r="AG66" s="161">
        <f t="shared" si="23"/>
        <v>64</v>
      </c>
      <c r="AH66" s="82"/>
      <c r="AI66" s="82"/>
      <c r="AJ66" s="82">
        <v>1</v>
      </c>
      <c r="AK66" s="82"/>
      <c r="AL66" s="82">
        <f t="shared" si="24"/>
        <v>1</v>
      </c>
      <c r="AM66" s="82">
        <f t="shared" si="24"/>
        <v>0</v>
      </c>
      <c r="AN66" s="119">
        <f t="shared" si="25"/>
        <v>1</v>
      </c>
    </row>
    <row r="67" spans="2:40" s="5" customFormat="1" ht="15.75" customHeight="1" outlineLevel="1" x14ac:dyDescent="0.15">
      <c r="B67" s="179">
        <v>5</v>
      </c>
      <c r="C67" s="183" t="s">
        <v>27</v>
      </c>
      <c r="D67" s="52" t="s">
        <v>148</v>
      </c>
      <c r="E67" s="133">
        <v>8.5</v>
      </c>
      <c r="F67" s="133">
        <v>8.5</v>
      </c>
      <c r="G67" s="133">
        <v>6.5</v>
      </c>
      <c r="H67" s="133"/>
      <c r="I67" s="133"/>
      <c r="J67" s="133">
        <v>8.5</v>
      </c>
      <c r="K67" s="133">
        <v>8.5</v>
      </c>
      <c r="L67" s="133">
        <v>8.5</v>
      </c>
      <c r="M67" s="133">
        <v>8.5</v>
      </c>
      <c r="N67" s="133">
        <v>6.5</v>
      </c>
      <c r="O67" s="133"/>
      <c r="P67" s="133"/>
      <c r="Q67" s="210"/>
      <c r="R67" s="210"/>
      <c r="S67" s="210"/>
      <c r="T67" s="210"/>
      <c r="U67" s="210"/>
      <c r="V67" s="133"/>
      <c r="W67" s="133"/>
      <c r="X67" s="210"/>
      <c r="Y67" s="210"/>
      <c r="Z67" s="210"/>
      <c r="AA67" s="210"/>
      <c r="AB67" s="210"/>
      <c r="AC67" s="133"/>
      <c r="AD67" s="133"/>
      <c r="AE67" s="133">
        <v>8.5</v>
      </c>
      <c r="AF67" s="133">
        <v>8.5</v>
      </c>
      <c r="AG67" s="161">
        <f t="shared" si="23"/>
        <v>81</v>
      </c>
      <c r="AH67" s="82">
        <v>1</v>
      </c>
      <c r="AI67" s="82"/>
      <c r="AJ67" s="82"/>
      <c r="AK67" s="82"/>
      <c r="AL67" s="82">
        <f t="shared" si="24"/>
        <v>1</v>
      </c>
      <c r="AM67" s="82">
        <f t="shared" si="24"/>
        <v>0</v>
      </c>
      <c r="AN67" s="119">
        <f t="shared" si="25"/>
        <v>1</v>
      </c>
    </row>
    <row r="68" spans="2:40" s="5" customFormat="1" ht="15.75" customHeight="1" outlineLevel="1" x14ac:dyDescent="0.15">
      <c r="B68" s="179">
        <f t="shared" ref="B68:B72" si="27">+B67+1</f>
        <v>6</v>
      </c>
      <c r="C68" s="183" t="s">
        <v>28</v>
      </c>
      <c r="D68" s="52" t="s">
        <v>37</v>
      </c>
      <c r="E68" s="133">
        <v>8.5</v>
      </c>
      <c r="F68" s="133">
        <v>8.5</v>
      </c>
      <c r="G68" s="133">
        <v>6.5</v>
      </c>
      <c r="H68" s="133"/>
      <c r="I68" s="133"/>
      <c r="J68" s="133">
        <v>8.5</v>
      </c>
      <c r="K68" s="133">
        <v>8.5</v>
      </c>
      <c r="L68" s="133">
        <v>8.5</v>
      </c>
      <c r="M68" s="133">
        <v>8.5</v>
      </c>
      <c r="N68" s="133">
        <v>6.5</v>
      </c>
      <c r="O68" s="133"/>
      <c r="P68" s="133"/>
      <c r="Q68" s="210"/>
      <c r="R68" s="210"/>
      <c r="S68" s="210"/>
      <c r="T68" s="210"/>
      <c r="U68" s="210"/>
      <c r="V68" s="133"/>
      <c r="W68" s="133"/>
      <c r="X68" s="210"/>
      <c r="Y68" s="210"/>
      <c r="Z68" s="210"/>
      <c r="AA68" s="210"/>
      <c r="AB68" s="210"/>
      <c r="AC68" s="133"/>
      <c r="AD68" s="133"/>
      <c r="AE68" s="133">
        <v>8.5</v>
      </c>
      <c r="AF68" s="133">
        <v>8.5</v>
      </c>
      <c r="AG68" s="161">
        <f t="shared" si="23"/>
        <v>81</v>
      </c>
      <c r="AH68" s="82"/>
      <c r="AI68" s="82"/>
      <c r="AJ68" s="82"/>
      <c r="AK68" s="82">
        <v>1</v>
      </c>
      <c r="AL68" s="82">
        <f t="shared" si="24"/>
        <v>0</v>
      </c>
      <c r="AM68" s="82">
        <f t="shared" si="24"/>
        <v>1</v>
      </c>
      <c r="AN68" s="119">
        <f t="shared" si="25"/>
        <v>1</v>
      </c>
    </row>
    <row r="69" spans="2:40" s="5" customFormat="1" ht="15.75" customHeight="1" outlineLevel="1" x14ac:dyDescent="0.15">
      <c r="B69" s="179">
        <f t="shared" si="27"/>
        <v>7</v>
      </c>
      <c r="C69" s="183" t="s">
        <v>29</v>
      </c>
      <c r="D69" s="52" t="s">
        <v>36</v>
      </c>
      <c r="E69" s="133">
        <v>8.5</v>
      </c>
      <c r="F69" s="133">
        <v>8.5</v>
      </c>
      <c r="G69" s="133">
        <v>6.5</v>
      </c>
      <c r="H69" s="133"/>
      <c r="I69" s="133"/>
      <c r="J69" s="133">
        <v>8.5</v>
      </c>
      <c r="K69" s="133">
        <v>8.5</v>
      </c>
      <c r="L69" s="133">
        <v>8.5</v>
      </c>
      <c r="M69" s="133">
        <v>8.5</v>
      </c>
      <c r="N69" s="133">
        <v>6.5</v>
      </c>
      <c r="O69" s="133"/>
      <c r="P69" s="133"/>
      <c r="Q69" s="133">
        <v>8.5</v>
      </c>
      <c r="R69" s="133">
        <v>8.5</v>
      </c>
      <c r="S69" s="133">
        <v>8.5</v>
      </c>
      <c r="T69" s="133">
        <v>8.5</v>
      </c>
      <c r="U69" s="133">
        <v>6.5</v>
      </c>
      <c r="V69" s="133"/>
      <c r="W69" s="133"/>
      <c r="X69" s="133">
        <v>8.5</v>
      </c>
      <c r="Y69" s="133">
        <v>8.5</v>
      </c>
      <c r="Z69" s="133">
        <v>8.5</v>
      </c>
      <c r="AA69" s="133">
        <v>8.5</v>
      </c>
      <c r="AB69" s="133">
        <v>6.5</v>
      </c>
      <c r="AC69" s="133"/>
      <c r="AD69" s="133"/>
      <c r="AE69" s="133">
        <v>8.5</v>
      </c>
      <c r="AF69" s="210"/>
      <c r="AG69" s="161">
        <f t="shared" si="23"/>
        <v>153.5</v>
      </c>
      <c r="AH69" s="82"/>
      <c r="AI69" s="82"/>
      <c r="AJ69" s="82"/>
      <c r="AK69" s="82">
        <v>1</v>
      </c>
      <c r="AL69" s="82">
        <f t="shared" si="24"/>
        <v>0</v>
      </c>
      <c r="AM69" s="82">
        <f t="shared" si="24"/>
        <v>1</v>
      </c>
      <c r="AN69" s="119">
        <f t="shared" si="25"/>
        <v>1</v>
      </c>
    </row>
    <row r="70" spans="2:40" s="5" customFormat="1" ht="15.75" customHeight="1" outlineLevel="1" x14ac:dyDescent="0.15">
      <c r="B70" s="179">
        <f t="shared" si="27"/>
        <v>8</v>
      </c>
      <c r="C70" s="183" t="s">
        <v>30</v>
      </c>
      <c r="D70" s="52" t="s">
        <v>134</v>
      </c>
      <c r="E70" s="133">
        <v>8.5</v>
      </c>
      <c r="F70" s="133">
        <v>8.5</v>
      </c>
      <c r="G70" s="133">
        <v>6.5</v>
      </c>
      <c r="H70" s="133"/>
      <c r="I70" s="133"/>
      <c r="J70" s="133">
        <v>8.5</v>
      </c>
      <c r="K70" s="133">
        <v>8.5</v>
      </c>
      <c r="L70" s="133">
        <v>8.5</v>
      </c>
      <c r="M70" s="133">
        <v>8.5</v>
      </c>
      <c r="N70" s="133">
        <v>6.5</v>
      </c>
      <c r="O70" s="133"/>
      <c r="P70" s="133"/>
      <c r="Q70" s="133">
        <v>8.5</v>
      </c>
      <c r="R70" s="133">
        <v>8.5</v>
      </c>
      <c r="S70" s="133">
        <v>8.5</v>
      </c>
      <c r="T70" s="133">
        <v>8.5</v>
      </c>
      <c r="U70" s="133">
        <v>6.5</v>
      </c>
      <c r="V70" s="133"/>
      <c r="W70" s="133"/>
      <c r="X70" s="133">
        <v>8.5</v>
      </c>
      <c r="Y70" s="133">
        <v>8.5</v>
      </c>
      <c r="Z70" s="133">
        <v>8.5</v>
      </c>
      <c r="AA70" s="133">
        <v>8.5</v>
      </c>
      <c r="AB70" s="133">
        <v>6.5</v>
      </c>
      <c r="AC70" s="133"/>
      <c r="AD70" s="133"/>
      <c r="AE70" s="133">
        <v>8.5</v>
      </c>
      <c r="AF70" s="133">
        <v>8.5</v>
      </c>
      <c r="AG70" s="161">
        <f t="shared" si="23"/>
        <v>162</v>
      </c>
      <c r="AH70" s="82"/>
      <c r="AI70" s="82"/>
      <c r="AJ70" s="82"/>
      <c r="AK70" s="82">
        <v>1</v>
      </c>
      <c r="AL70" s="82">
        <f t="shared" si="24"/>
        <v>0</v>
      </c>
      <c r="AM70" s="82">
        <f t="shared" si="24"/>
        <v>1</v>
      </c>
      <c r="AN70" s="119">
        <f t="shared" si="25"/>
        <v>1</v>
      </c>
    </row>
    <row r="71" spans="2:40" s="5" customFormat="1" ht="15.75" customHeight="1" outlineLevel="1" thickBot="1" x14ac:dyDescent="0.2">
      <c r="B71" s="198">
        <f t="shared" si="27"/>
        <v>9</v>
      </c>
      <c r="C71" s="184" t="s">
        <v>31</v>
      </c>
      <c r="D71" s="126" t="s">
        <v>38</v>
      </c>
      <c r="E71" s="172">
        <v>8.5</v>
      </c>
      <c r="F71" s="172">
        <v>8.5</v>
      </c>
      <c r="G71" s="172">
        <v>6.5</v>
      </c>
      <c r="H71" s="172"/>
      <c r="I71" s="172"/>
      <c r="J71" s="172">
        <v>8.5</v>
      </c>
      <c r="K71" s="172">
        <v>8.5</v>
      </c>
      <c r="L71" s="172">
        <v>8.5</v>
      </c>
      <c r="M71" s="172">
        <v>8.5</v>
      </c>
      <c r="N71" s="172">
        <v>6.5</v>
      </c>
      <c r="O71" s="172"/>
      <c r="P71" s="172"/>
      <c r="Q71" s="172">
        <v>8.5</v>
      </c>
      <c r="R71" s="172">
        <v>8.5</v>
      </c>
      <c r="S71" s="172">
        <v>8.5</v>
      </c>
      <c r="T71" s="172">
        <v>8.5</v>
      </c>
      <c r="U71" s="172">
        <v>6.5</v>
      </c>
      <c r="V71" s="172"/>
      <c r="W71" s="172"/>
      <c r="X71" s="172">
        <v>8.5</v>
      </c>
      <c r="Y71" s="172">
        <v>8.5</v>
      </c>
      <c r="Z71" s="172">
        <v>8.5</v>
      </c>
      <c r="AA71" s="172">
        <v>8.5</v>
      </c>
      <c r="AB71" s="172">
        <v>6.5</v>
      </c>
      <c r="AC71" s="172"/>
      <c r="AD71" s="172"/>
      <c r="AE71" s="172">
        <v>8.5</v>
      </c>
      <c r="AF71" s="172">
        <v>8.5</v>
      </c>
      <c r="AG71" s="161">
        <f t="shared" si="23"/>
        <v>162</v>
      </c>
      <c r="AH71" s="82"/>
      <c r="AI71" s="82"/>
      <c r="AJ71" s="82"/>
      <c r="AK71" s="82">
        <v>1</v>
      </c>
      <c r="AL71" s="82">
        <f t="shared" si="24"/>
        <v>0</v>
      </c>
      <c r="AM71" s="82">
        <f t="shared" si="24"/>
        <v>1</v>
      </c>
      <c r="AN71" s="119">
        <f t="shared" si="25"/>
        <v>1</v>
      </c>
    </row>
    <row r="72" spans="2:40" s="5" customFormat="1" ht="15.75" customHeight="1" outlineLevel="1" thickTop="1" x14ac:dyDescent="0.15">
      <c r="B72" s="98">
        <f t="shared" si="27"/>
        <v>10</v>
      </c>
      <c r="C72" s="182" t="s">
        <v>123</v>
      </c>
      <c r="D72" s="63" t="s">
        <v>124</v>
      </c>
      <c r="E72" s="174">
        <v>8.5</v>
      </c>
      <c r="F72" s="174">
        <v>8.5</v>
      </c>
      <c r="G72" s="174">
        <v>6.5</v>
      </c>
      <c r="H72" s="174"/>
      <c r="I72" s="174"/>
      <c r="J72" s="174">
        <v>8.5</v>
      </c>
      <c r="K72" s="174">
        <v>8.5</v>
      </c>
      <c r="L72" s="174">
        <v>8.5</v>
      </c>
      <c r="M72" s="174">
        <v>8.5</v>
      </c>
      <c r="N72" s="174">
        <v>6.5</v>
      </c>
      <c r="O72" s="174"/>
      <c r="P72" s="174"/>
      <c r="Q72" s="174">
        <v>8.5</v>
      </c>
      <c r="R72" s="174">
        <v>8.5</v>
      </c>
      <c r="S72" s="174">
        <v>8.5</v>
      </c>
      <c r="T72" s="174">
        <v>8.5</v>
      </c>
      <c r="U72" s="174">
        <v>6.5</v>
      </c>
      <c r="V72" s="174"/>
      <c r="W72" s="174"/>
      <c r="X72" s="174">
        <v>8.5</v>
      </c>
      <c r="Y72" s="174">
        <v>8.5</v>
      </c>
      <c r="Z72" s="174">
        <v>8.5</v>
      </c>
      <c r="AA72" s="174">
        <v>8.5</v>
      </c>
      <c r="AB72" s="174">
        <v>6.5</v>
      </c>
      <c r="AC72" s="174"/>
      <c r="AD72" s="174"/>
      <c r="AE72" s="174">
        <v>8.5</v>
      </c>
      <c r="AF72" s="174">
        <v>8.5</v>
      </c>
      <c r="AG72" s="161">
        <f t="shared" si="23"/>
        <v>162</v>
      </c>
      <c r="AH72" s="82"/>
      <c r="AI72" s="82"/>
      <c r="AJ72" s="82">
        <v>1</v>
      </c>
      <c r="AK72" s="82"/>
      <c r="AL72" s="82">
        <f t="shared" si="24"/>
        <v>1</v>
      </c>
      <c r="AM72" s="82">
        <f t="shared" si="24"/>
        <v>0</v>
      </c>
      <c r="AN72" s="119">
        <f t="shared" si="25"/>
        <v>1</v>
      </c>
    </row>
    <row r="73" spans="2:40" s="2" customFormat="1" ht="17.25" customHeight="1" x14ac:dyDescent="0.2">
      <c r="B73" s="101"/>
      <c r="C73" s="389" t="s">
        <v>291</v>
      </c>
      <c r="D73" s="390"/>
      <c r="E73" s="170">
        <f>SUM(E63:E72)</f>
        <v>85</v>
      </c>
      <c r="F73" s="170">
        <f t="shared" ref="F73:AM73" si="28">SUM(F63:F72)</f>
        <v>85</v>
      </c>
      <c r="G73" s="170">
        <f t="shared" si="28"/>
        <v>65</v>
      </c>
      <c r="H73" s="170">
        <f t="shared" si="28"/>
        <v>0</v>
      </c>
      <c r="I73" s="170">
        <f t="shared" si="28"/>
        <v>0</v>
      </c>
      <c r="J73" s="170">
        <f t="shared" si="28"/>
        <v>76.5</v>
      </c>
      <c r="K73" s="170">
        <f t="shared" si="28"/>
        <v>76.5</v>
      </c>
      <c r="L73" s="170">
        <f t="shared" si="28"/>
        <v>76.5</v>
      </c>
      <c r="M73" s="170">
        <f t="shared" si="28"/>
        <v>76.5</v>
      </c>
      <c r="N73" s="170">
        <f t="shared" si="28"/>
        <v>58.5</v>
      </c>
      <c r="O73" s="170">
        <f t="shared" si="28"/>
        <v>0</v>
      </c>
      <c r="P73" s="170">
        <f t="shared" si="28"/>
        <v>0</v>
      </c>
      <c r="Q73" s="170">
        <f t="shared" si="28"/>
        <v>51</v>
      </c>
      <c r="R73" s="170">
        <f t="shared" si="28"/>
        <v>51</v>
      </c>
      <c r="S73" s="170">
        <f t="shared" si="28"/>
        <v>51</v>
      </c>
      <c r="T73" s="170">
        <f t="shared" si="28"/>
        <v>51</v>
      </c>
      <c r="U73" s="170">
        <f t="shared" si="28"/>
        <v>39</v>
      </c>
      <c r="V73" s="170">
        <f t="shared" si="28"/>
        <v>0</v>
      </c>
      <c r="W73" s="170">
        <f t="shared" si="28"/>
        <v>0</v>
      </c>
      <c r="X73" s="170">
        <f t="shared" si="28"/>
        <v>59.5</v>
      </c>
      <c r="Y73" s="170">
        <f t="shared" si="28"/>
        <v>59.5</v>
      </c>
      <c r="Z73" s="170">
        <f t="shared" si="28"/>
        <v>59.5</v>
      </c>
      <c r="AA73" s="170">
        <f t="shared" si="28"/>
        <v>51</v>
      </c>
      <c r="AB73" s="170">
        <f t="shared" si="28"/>
        <v>39</v>
      </c>
      <c r="AC73" s="170">
        <f t="shared" si="28"/>
        <v>0</v>
      </c>
      <c r="AD73" s="170">
        <f t="shared" si="28"/>
        <v>0</v>
      </c>
      <c r="AE73" s="170">
        <f t="shared" si="28"/>
        <v>76.5</v>
      </c>
      <c r="AF73" s="170">
        <f t="shared" si="28"/>
        <v>68</v>
      </c>
      <c r="AG73" s="89">
        <f t="shared" si="28"/>
        <v>1255.5</v>
      </c>
      <c r="AH73" s="89">
        <f>SUM(AH63:AH72)</f>
        <v>3</v>
      </c>
      <c r="AI73" s="89">
        <f>SUM(AI63:AI72)</f>
        <v>0</v>
      </c>
      <c r="AJ73" s="89">
        <f>SUM(AJ63:AJ72)</f>
        <v>2</v>
      </c>
      <c r="AK73" s="89">
        <f>SUM(AK63:AK72)</f>
        <v>5</v>
      </c>
      <c r="AL73" s="89">
        <f t="shared" si="28"/>
        <v>5</v>
      </c>
      <c r="AM73" s="89">
        <f t="shared" si="28"/>
        <v>5</v>
      </c>
      <c r="AN73" s="140">
        <f>SUM(AN63:AN72)</f>
        <v>10</v>
      </c>
    </row>
    <row r="74" spans="2:40" ht="6" customHeight="1" x14ac:dyDescent="0.15">
      <c r="AH74" s="90"/>
      <c r="AI74" s="90"/>
      <c r="AJ74" s="90"/>
      <c r="AK74" s="90"/>
      <c r="AL74" s="90"/>
      <c r="AM74" s="90"/>
    </row>
    <row r="75" spans="2:40" ht="16.5" customHeight="1" x14ac:dyDescent="0.15">
      <c r="B75" s="148"/>
      <c r="C75" s="148"/>
      <c r="D75" s="148"/>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4"/>
      <c r="AH75" s="400" t="s">
        <v>154</v>
      </c>
      <c r="AI75" s="400"/>
      <c r="AJ75" s="401" t="s">
        <v>155</v>
      </c>
      <c r="AK75" s="401"/>
      <c r="AL75" s="400" t="s">
        <v>156</v>
      </c>
      <c r="AM75" s="400"/>
      <c r="AN75" s="400"/>
    </row>
    <row r="76" spans="2:40" ht="16.5" customHeight="1" x14ac:dyDescent="0.15">
      <c r="B76" s="391" t="s">
        <v>307</v>
      </c>
      <c r="C76" s="392"/>
      <c r="D76" s="393"/>
      <c r="E76" s="112" t="s">
        <v>6</v>
      </c>
      <c r="F76" s="112" t="s">
        <v>5</v>
      </c>
      <c r="G76" s="112" t="s">
        <v>4</v>
      </c>
      <c r="H76" s="112" t="s">
        <v>3</v>
      </c>
      <c r="I76" s="112" t="s">
        <v>2</v>
      </c>
      <c r="J76" s="112" t="s">
        <v>1</v>
      </c>
      <c r="K76" s="112" t="s">
        <v>6</v>
      </c>
      <c r="L76" s="112" t="s">
        <v>6</v>
      </c>
      <c r="M76" s="112" t="s">
        <v>5</v>
      </c>
      <c r="N76" s="112" t="s">
        <v>4</v>
      </c>
      <c r="O76" s="112" t="s">
        <v>3</v>
      </c>
      <c r="P76" s="112" t="s">
        <v>2</v>
      </c>
      <c r="Q76" s="112" t="s">
        <v>1</v>
      </c>
      <c r="R76" s="112" t="s">
        <v>6</v>
      </c>
      <c r="S76" s="112" t="s">
        <v>6</v>
      </c>
      <c r="T76" s="112" t="s">
        <v>5</v>
      </c>
      <c r="U76" s="112" t="s">
        <v>4</v>
      </c>
      <c r="V76" s="112" t="s">
        <v>3</v>
      </c>
      <c r="W76" s="112" t="s">
        <v>2</v>
      </c>
      <c r="X76" s="112" t="s">
        <v>1</v>
      </c>
      <c r="Y76" s="112" t="s">
        <v>6</v>
      </c>
      <c r="Z76" s="112" t="s">
        <v>6</v>
      </c>
      <c r="AA76" s="120" t="s">
        <v>5</v>
      </c>
      <c r="AB76" s="112" t="s">
        <v>4</v>
      </c>
      <c r="AC76" s="112" t="s">
        <v>3</v>
      </c>
      <c r="AD76" s="112" t="s">
        <v>2</v>
      </c>
      <c r="AE76" s="112" t="s">
        <v>1</v>
      </c>
      <c r="AF76" s="112" t="s">
        <v>6</v>
      </c>
      <c r="AG76" s="153"/>
      <c r="AH76" s="205" t="s">
        <v>157</v>
      </c>
      <c r="AI76" s="205" t="s">
        <v>158</v>
      </c>
      <c r="AJ76" s="206" t="s">
        <v>159</v>
      </c>
      <c r="AK76" s="206" t="s">
        <v>2</v>
      </c>
      <c r="AL76" s="205" t="s">
        <v>160</v>
      </c>
      <c r="AM76" s="205" t="s">
        <v>161</v>
      </c>
      <c r="AN76" s="145" t="s">
        <v>162</v>
      </c>
    </row>
    <row r="77" spans="2:40" s="57" customFormat="1" ht="30" customHeight="1" x14ac:dyDescent="0.15">
      <c r="B77" s="392"/>
      <c r="C77" s="392"/>
      <c r="D77" s="393"/>
      <c r="E77" s="127">
        <v>1</v>
      </c>
      <c r="F77" s="127">
        <v>2</v>
      </c>
      <c r="G77" s="127">
        <v>3</v>
      </c>
      <c r="H77" s="127">
        <v>4</v>
      </c>
      <c r="I77" s="127">
        <v>5</v>
      </c>
      <c r="J77" s="127">
        <v>6</v>
      </c>
      <c r="K77" s="127">
        <v>7</v>
      </c>
      <c r="L77" s="127">
        <v>8</v>
      </c>
      <c r="M77" s="127">
        <v>9</v>
      </c>
      <c r="N77" s="127">
        <v>10</v>
      </c>
      <c r="O77" s="127">
        <v>11</v>
      </c>
      <c r="P77" s="127">
        <v>12</v>
      </c>
      <c r="Q77" s="127">
        <v>13</v>
      </c>
      <c r="R77" s="127">
        <v>14</v>
      </c>
      <c r="S77" s="127">
        <v>15</v>
      </c>
      <c r="T77" s="127">
        <v>16</v>
      </c>
      <c r="U77" s="127">
        <v>17</v>
      </c>
      <c r="V77" s="127">
        <v>18</v>
      </c>
      <c r="W77" s="127">
        <v>19</v>
      </c>
      <c r="X77" s="127">
        <v>20</v>
      </c>
      <c r="Y77" s="127">
        <v>21</v>
      </c>
      <c r="Z77" s="127">
        <v>22</v>
      </c>
      <c r="AA77" s="127">
        <v>23</v>
      </c>
      <c r="AB77" s="127">
        <v>24</v>
      </c>
      <c r="AC77" s="127">
        <v>25</v>
      </c>
      <c r="AD77" s="127">
        <v>26</v>
      </c>
      <c r="AE77" s="127">
        <v>27</v>
      </c>
      <c r="AF77" s="127">
        <v>28</v>
      </c>
      <c r="AG77" s="146" t="s">
        <v>126</v>
      </c>
      <c r="AH77" s="147" t="s">
        <v>49</v>
      </c>
      <c r="AI77" s="147" t="s">
        <v>50</v>
      </c>
      <c r="AJ77" s="147" t="s">
        <v>49</v>
      </c>
      <c r="AK77" s="147" t="s">
        <v>50</v>
      </c>
      <c r="AL77" s="147" t="s">
        <v>49</v>
      </c>
      <c r="AM77" s="147" t="s">
        <v>50</v>
      </c>
      <c r="AN77" s="146" t="s">
        <v>127</v>
      </c>
    </row>
    <row r="78" spans="2:40" s="5" customFormat="1" ht="17.25" customHeight="1" x14ac:dyDescent="0.15">
      <c r="B78" s="4">
        <v>1</v>
      </c>
      <c r="C78" s="134" t="s">
        <v>258</v>
      </c>
      <c r="D78" s="53" t="s">
        <v>259</v>
      </c>
      <c r="E78" s="133">
        <v>8.5</v>
      </c>
      <c r="F78" s="133">
        <v>8.5</v>
      </c>
      <c r="G78" s="133">
        <v>6.5</v>
      </c>
      <c r="H78" s="133"/>
      <c r="I78" s="133"/>
      <c r="J78" s="133">
        <v>8.5</v>
      </c>
      <c r="K78" s="133">
        <v>8.5</v>
      </c>
      <c r="L78" s="133">
        <v>8.5</v>
      </c>
      <c r="M78" s="133">
        <v>8.5</v>
      </c>
      <c r="N78" s="133">
        <v>6.5</v>
      </c>
      <c r="O78" s="133"/>
      <c r="P78" s="133"/>
      <c r="Q78" s="133">
        <v>8.5</v>
      </c>
      <c r="R78" s="133">
        <v>8.5</v>
      </c>
      <c r="S78" s="133">
        <v>8.5</v>
      </c>
      <c r="T78" s="133">
        <v>8.5</v>
      </c>
      <c r="U78" s="133">
        <v>6.5</v>
      </c>
      <c r="V78" s="133"/>
      <c r="W78" s="133"/>
      <c r="X78" s="133">
        <v>8.5</v>
      </c>
      <c r="Y78" s="133">
        <v>8.5</v>
      </c>
      <c r="Z78" s="133">
        <v>8.5</v>
      </c>
      <c r="AA78" s="133">
        <v>8.5</v>
      </c>
      <c r="AB78" s="133">
        <v>6.5</v>
      </c>
      <c r="AC78" s="133"/>
      <c r="AD78" s="133"/>
      <c r="AE78" s="133">
        <v>8.5</v>
      </c>
      <c r="AF78" s="133">
        <v>8.5</v>
      </c>
      <c r="AG78" s="156">
        <f t="shared" ref="AG78:AG81" si="29">SUM(E78:AF78)</f>
        <v>162</v>
      </c>
      <c r="AH78" s="82"/>
      <c r="AI78" s="82"/>
      <c r="AJ78" s="82"/>
      <c r="AK78" s="82">
        <v>1</v>
      </c>
      <c r="AL78" s="82">
        <f t="shared" ref="AL78:AM81" si="30">AH78+AJ78</f>
        <v>0</v>
      </c>
      <c r="AM78" s="82">
        <f t="shared" si="30"/>
        <v>1</v>
      </c>
      <c r="AN78" s="119">
        <f>SUM(AL78:AM78)</f>
        <v>1</v>
      </c>
    </row>
    <row r="79" spans="2:40" s="5" customFormat="1" ht="17.25" customHeight="1" x14ac:dyDescent="0.15">
      <c r="B79" s="4">
        <v>2</v>
      </c>
      <c r="C79" s="134" t="s">
        <v>260</v>
      </c>
      <c r="D79" s="53" t="s">
        <v>261</v>
      </c>
      <c r="E79" s="133">
        <v>8.5</v>
      </c>
      <c r="F79" s="133">
        <v>8.5</v>
      </c>
      <c r="G79" s="133">
        <v>6.5</v>
      </c>
      <c r="H79" s="133"/>
      <c r="I79" s="133"/>
      <c r="J79" s="133">
        <v>8.5</v>
      </c>
      <c r="K79" s="133">
        <v>8.5</v>
      </c>
      <c r="L79" s="133">
        <v>8.5</v>
      </c>
      <c r="M79" s="133">
        <v>8.5</v>
      </c>
      <c r="N79" s="133">
        <v>6.5</v>
      </c>
      <c r="O79" s="133"/>
      <c r="P79" s="133"/>
      <c r="Q79" s="133">
        <v>8.5</v>
      </c>
      <c r="R79" s="133">
        <v>8.5</v>
      </c>
      <c r="S79" s="133">
        <v>8.5</v>
      </c>
      <c r="T79" s="133">
        <v>8.5</v>
      </c>
      <c r="U79" s="133">
        <v>6.5</v>
      </c>
      <c r="V79" s="133"/>
      <c r="W79" s="133"/>
      <c r="X79" s="133">
        <v>8.5</v>
      </c>
      <c r="Y79" s="133">
        <v>8.5</v>
      </c>
      <c r="Z79" s="133">
        <v>8.5</v>
      </c>
      <c r="AA79" s="133">
        <v>8.5</v>
      </c>
      <c r="AB79" s="133">
        <v>6.5</v>
      </c>
      <c r="AC79" s="133"/>
      <c r="AD79" s="133"/>
      <c r="AE79" s="133">
        <v>8.5</v>
      </c>
      <c r="AF79" s="133">
        <v>8.5</v>
      </c>
      <c r="AG79" s="156">
        <f t="shared" si="29"/>
        <v>162</v>
      </c>
      <c r="AH79" s="82"/>
      <c r="AI79" s="82"/>
      <c r="AJ79" s="82"/>
      <c r="AK79" s="82">
        <v>1</v>
      </c>
      <c r="AL79" s="82">
        <f t="shared" si="30"/>
        <v>0</v>
      </c>
      <c r="AM79" s="82">
        <f t="shared" si="30"/>
        <v>1</v>
      </c>
      <c r="AN79" s="119">
        <f t="shared" ref="AN79:AN81" si="31">SUM(AL79:AM79)</f>
        <v>1</v>
      </c>
    </row>
    <row r="80" spans="2:40" s="5" customFormat="1" ht="17.25" customHeight="1" x14ac:dyDescent="0.15">
      <c r="B80" s="217">
        <v>3</v>
      </c>
      <c r="C80" s="134" t="s">
        <v>125</v>
      </c>
      <c r="D80" s="165"/>
      <c r="E80" s="162">
        <v>49</v>
      </c>
      <c r="F80" s="162">
        <v>20</v>
      </c>
      <c r="G80" s="162">
        <v>20</v>
      </c>
      <c r="H80" s="162">
        <v>20</v>
      </c>
      <c r="I80" s="162">
        <v>20</v>
      </c>
      <c r="J80" s="162">
        <v>20</v>
      </c>
      <c r="K80" s="162">
        <v>20</v>
      </c>
      <c r="L80" s="162">
        <v>49</v>
      </c>
      <c r="M80" s="162">
        <v>20</v>
      </c>
      <c r="N80" s="162">
        <v>20</v>
      </c>
      <c r="O80" s="162">
        <v>20</v>
      </c>
      <c r="P80" s="162">
        <v>20</v>
      </c>
      <c r="Q80" s="162">
        <v>20</v>
      </c>
      <c r="R80" s="162">
        <v>20</v>
      </c>
      <c r="S80" s="162">
        <v>49</v>
      </c>
      <c r="T80" s="162">
        <v>20</v>
      </c>
      <c r="U80" s="162">
        <v>20</v>
      </c>
      <c r="V80" s="162">
        <v>20</v>
      </c>
      <c r="W80" s="162">
        <v>20</v>
      </c>
      <c r="X80" s="162">
        <v>20</v>
      </c>
      <c r="Y80" s="162">
        <v>20</v>
      </c>
      <c r="Z80" s="162">
        <v>40</v>
      </c>
      <c r="AA80" s="162">
        <v>20</v>
      </c>
      <c r="AB80" s="162">
        <v>20</v>
      </c>
      <c r="AC80" s="162">
        <v>20</v>
      </c>
      <c r="AD80" s="162">
        <v>20</v>
      </c>
      <c r="AE80" s="162">
        <v>20</v>
      </c>
      <c r="AF80" s="162">
        <v>20</v>
      </c>
      <c r="AG80" s="156">
        <f t="shared" si="29"/>
        <v>667</v>
      </c>
      <c r="AH80" s="82"/>
      <c r="AI80" s="82"/>
      <c r="AJ80" s="82">
        <v>5</v>
      </c>
      <c r="AK80" s="82"/>
      <c r="AL80" s="82">
        <f t="shared" si="30"/>
        <v>5</v>
      </c>
      <c r="AM80" s="82">
        <f t="shared" si="30"/>
        <v>0</v>
      </c>
      <c r="AN80" s="119">
        <f t="shared" si="31"/>
        <v>5</v>
      </c>
    </row>
    <row r="81" spans="2:41" s="5" customFormat="1" ht="17.25" customHeight="1" x14ac:dyDescent="0.15">
      <c r="B81" s="217">
        <v>4</v>
      </c>
      <c r="C81" s="164" t="s">
        <v>147</v>
      </c>
      <c r="D81" s="165"/>
      <c r="E81" s="162">
        <v>24</v>
      </c>
      <c r="F81" s="162">
        <v>24</v>
      </c>
      <c r="G81" s="162">
        <v>24</v>
      </c>
      <c r="H81" s="162"/>
      <c r="I81" s="162"/>
      <c r="J81" s="162">
        <v>24</v>
      </c>
      <c r="K81" s="162">
        <v>24</v>
      </c>
      <c r="L81" s="162">
        <v>24</v>
      </c>
      <c r="M81" s="162">
        <v>24</v>
      </c>
      <c r="N81" s="162">
        <v>24</v>
      </c>
      <c r="O81" s="162"/>
      <c r="P81" s="162"/>
      <c r="Q81" s="162">
        <v>24</v>
      </c>
      <c r="R81" s="162">
        <v>24</v>
      </c>
      <c r="S81" s="162">
        <v>24</v>
      </c>
      <c r="T81" s="162">
        <v>24</v>
      </c>
      <c r="U81" s="162">
        <v>24</v>
      </c>
      <c r="V81" s="162"/>
      <c r="W81" s="162"/>
      <c r="X81" s="162">
        <v>24</v>
      </c>
      <c r="Y81" s="162">
        <v>24</v>
      </c>
      <c r="Z81" s="162">
        <v>24</v>
      </c>
      <c r="AA81" s="162">
        <v>24</v>
      </c>
      <c r="AB81" s="162">
        <v>24</v>
      </c>
      <c r="AC81" s="162"/>
      <c r="AD81" s="162"/>
      <c r="AE81" s="162">
        <v>24</v>
      </c>
      <c r="AF81" s="162">
        <v>24</v>
      </c>
      <c r="AG81" s="156">
        <f t="shared" si="29"/>
        <v>480</v>
      </c>
      <c r="AH81" s="82"/>
      <c r="AI81" s="82"/>
      <c r="AJ81" s="82"/>
      <c r="AK81" s="82">
        <v>4</v>
      </c>
      <c r="AL81" s="82">
        <f t="shared" si="30"/>
        <v>0</v>
      </c>
      <c r="AM81" s="82">
        <f t="shared" si="30"/>
        <v>4</v>
      </c>
      <c r="AN81" s="119">
        <f t="shared" si="31"/>
        <v>4</v>
      </c>
      <c r="AO81" s="5" t="s">
        <v>219</v>
      </c>
    </row>
    <row r="82" spans="2:41" s="2" customFormat="1" ht="17.25" customHeight="1" x14ac:dyDescent="0.2">
      <c r="B82" s="101"/>
      <c r="C82" s="389" t="s">
        <v>293</v>
      </c>
      <c r="D82" s="390"/>
      <c r="E82" s="169">
        <f t="shared" ref="E82:AN82" si="32">SUM(E78:E81)</f>
        <v>90</v>
      </c>
      <c r="F82" s="169">
        <f t="shared" si="32"/>
        <v>61</v>
      </c>
      <c r="G82" s="169">
        <f t="shared" si="32"/>
        <v>57</v>
      </c>
      <c r="H82" s="169">
        <f t="shared" si="32"/>
        <v>20</v>
      </c>
      <c r="I82" s="169">
        <f t="shared" si="32"/>
        <v>20</v>
      </c>
      <c r="J82" s="169">
        <f t="shared" si="32"/>
        <v>61</v>
      </c>
      <c r="K82" s="169">
        <f t="shared" si="32"/>
        <v>61</v>
      </c>
      <c r="L82" s="169">
        <f t="shared" si="32"/>
        <v>90</v>
      </c>
      <c r="M82" s="169">
        <f t="shared" si="32"/>
        <v>61</v>
      </c>
      <c r="N82" s="169">
        <f t="shared" si="32"/>
        <v>57</v>
      </c>
      <c r="O82" s="169">
        <f t="shared" si="32"/>
        <v>20</v>
      </c>
      <c r="P82" s="169">
        <f t="shared" si="32"/>
        <v>20</v>
      </c>
      <c r="Q82" s="169">
        <f t="shared" si="32"/>
        <v>61</v>
      </c>
      <c r="R82" s="169">
        <f t="shared" si="32"/>
        <v>61</v>
      </c>
      <c r="S82" s="169">
        <f t="shared" si="32"/>
        <v>90</v>
      </c>
      <c r="T82" s="169">
        <f t="shared" si="32"/>
        <v>61</v>
      </c>
      <c r="U82" s="169">
        <f t="shared" si="32"/>
        <v>57</v>
      </c>
      <c r="V82" s="169">
        <f t="shared" si="32"/>
        <v>20</v>
      </c>
      <c r="W82" s="169">
        <f t="shared" si="32"/>
        <v>20</v>
      </c>
      <c r="X82" s="169">
        <f t="shared" si="32"/>
        <v>61</v>
      </c>
      <c r="Y82" s="169">
        <f t="shared" si="32"/>
        <v>61</v>
      </c>
      <c r="Z82" s="169">
        <f t="shared" si="32"/>
        <v>81</v>
      </c>
      <c r="AA82" s="169">
        <f t="shared" si="32"/>
        <v>61</v>
      </c>
      <c r="AB82" s="169">
        <f t="shared" si="32"/>
        <v>57</v>
      </c>
      <c r="AC82" s="169">
        <f t="shared" si="32"/>
        <v>20</v>
      </c>
      <c r="AD82" s="169">
        <f t="shared" si="32"/>
        <v>20</v>
      </c>
      <c r="AE82" s="169">
        <f t="shared" si="32"/>
        <v>61</v>
      </c>
      <c r="AF82" s="169">
        <f t="shared" si="32"/>
        <v>61</v>
      </c>
      <c r="AG82" s="91">
        <f t="shared" si="32"/>
        <v>1471</v>
      </c>
      <c r="AH82" s="91">
        <f t="shared" si="32"/>
        <v>0</v>
      </c>
      <c r="AI82" s="91">
        <f t="shared" si="32"/>
        <v>0</v>
      </c>
      <c r="AJ82" s="91">
        <f t="shared" si="32"/>
        <v>5</v>
      </c>
      <c r="AK82" s="91">
        <f t="shared" si="32"/>
        <v>6</v>
      </c>
      <c r="AL82" s="91">
        <f t="shared" si="32"/>
        <v>5</v>
      </c>
      <c r="AM82" s="91">
        <f t="shared" si="32"/>
        <v>6</v>
      </c>
      <c r="AN82" s="140">
        <f t="shared" si="32"/>
        <v>11</v>
      </c>
    </row>
    <row r="83" spans="2:41" customFormat="1" ht="17.25" customHeight="1" x14ac:dyDescent="0.15"/>
    <row r="84" spans="2:41" s="64" customFormat="1" ht="24.75" customHeight="1" x14ac:dyDescent="0.15">
      <c r="B84" s="394" t="s">
        <v>294</v>
      </c>
      <c r="C84" s="395"/>
      <c r="D84" s="396"/>
      <c r="E84" s="97">
        <f t="shared" ref="E84:AF84" si="33">E73+E82</f>
        <v>175</v>
      </c>
      <c r="F84" s="97">
        <f t="shared" si="33"/>
        <v>146</v>
      </c>
      <c r="G84" s="97">
        <f t="shared" si="33"/>
        <v>122</v>
      </c>
      <c r="H84" s="97">
        <f t="shared" si="33"/>
        <v>20</v>
      </c>
      <c r="I84" s="97">
        <f t="shared" si="33"/>
        <v>20</v>
      </c>
      <c r="J84" s="97">
        <f t="shared" si="33"/>
        <v>137.5</v>
      </c>
      <c r="K84" s="97">
        <f t="shared" si="33"/>
        <v>137.5</v>
      </c>
      <c r="L84" s="97">
        <f t="shared" si="33"/>
        <v>166.5</v>
      </c>
      <c r="M84" s="97">
        <f t="shared" si="33"/>
        <v>137.5</v>
      </c>
      <c r="N84" s="97">
        <f t="shared" si="33"/>
        <v>115.5</v>
      </c>
      <c r="O84" s="97">
        <f t="shared" si="33"/>
        <v>20</v>
      </c>
      <c r="P84" s="97">
        <f t="shared" si="33"/>
        <v>20</v>
      </c>
      <c r="Q84" s="97">
        <f t="shared" si="33"/>
        <v>112</v>
      </c>
      <c r="R84" s="97">
        <f t="shared" si="33"/>
        <v>112</v>
      </c>
      <c r="S84" s="97">
        <f t="shared" si="33"/>
        <v>141</v>
      </c>
      <c r="T84" s="97">
        <f t="shared" si="33"/>
        <v>112</v>
      </c>
      <c r="U84" s="97">
        <f t="shared" si="33"/>
        <v>96</v>
      </c>
      <c r="V84" s="97">
        <f t="shared" si="33"/>
        <v>20</v>
      </c>
      <c r="W84" s="97">
        <f t="shared" si="33"/>
        <v>20</v>
      </c>
      <c r="X84" s="97">
        <f t="shared" si="33"/>
        <v>120.5</v>
      </c>
      <c r="Y84" s="97">
        <f t="shared" si="33"/>
        <v>120.5</v>
      </c>
      <c r="Z84" s="97">
        <f t="shared" si="33"/>
        <v>140.5</v>
      </c>
      <c r="AA84" s="97">
        <f t="shared" si="33"/>
        <v>112</v>
      </c>
      <c r="AB84" s="97">
        <f t="shared" si="33"/>
        <v>96</v>
      </c>
      <c r="AC84" s="97">
        <f t="shared" si="33"/>
        <v>20</v>
      </c>
      <c r="AD84" s="97">
        <f t="shared" si="33"/>
        <v>20</v>
      </c>
      <c r="AE84" s="97">
        <f t="shared" si="33"/>
        <v>137.5</v>
      </c>
      <c r="AF84" s="97">
        <f t="shared" si="33"/>
        <v>129</v>
      </c>
      <c r="AG84" s="97">
        <f t="shared" ref="AG84:AN84" si="34">+AG73+AG82</f>
        <v>2726.5</v>
      </c>
      <c r="AH84" s="97">
        <f t="shared" si="34"/>
        <v>3</v>
      </c>
      <c r="AI84" s="97">
        <f t="shared" si="34"/>
        <v>0</v>
      </c>
      <c r="AJ84" s="97">
        <f t="shared" si="34"/>
        <v>7</v>
      </c>
      <c r="AK84" s="97">
        <f t="shared" si="34"/>
        <v>11</v>
      </c>
      <c r="AL84" s="97">
        <f t="shared" si="34"/>
        <v>10</v>
      </c>
      <c r="AM84" s="97">
        <f t="shared" si="34"/>
        <v>11</v>
      </c>
      <c r="AN84" s="97">
        <f t="shared" si="34"/>
        <v>21</v>
      </c>
    </row>
    <row r="85" spans="2:41" s="5" customFormat="1" ht="23.25" customHeight="1" x14ac:dyDescent="0.15">
      <c r="B85" s="397"/>
      <c r="C85" s="397"/>
      <c r="D85" s="397"/>
      <c r="E85" s="397"/>
      <c r="F85" s="397"/>
      <c r="G85" s="397"/>
      <c r="H85" s="397"/>
      <c r="I85" s="397"/>
      <c r="J85" s="397"/>
      <c r="K85" s="397"/>
      <c r="L85" s="397"/>
      <c r="M85" s="397"/>
      <c r="N85" s="397"/>
      <c r="O85" s="397"/>
      <c r="P85" s="397"/>
      <c r="Q85" s="397"/>
      <c r="R85" s="397"/>
      <c r="S85" s="397"/>
      <c r="T85" s="397"/>
      <c r="U85" s="397"/>
      <c r="V85" s="397"/>
      <c r="W85" s="397"/>
      <c r="X85" s="397"/>
      <c r="Y85" s="397"/>
      <c r="Z85" s="397"/>
      <c r="AA85" s="397"/>
      <c r="AB85" s="397"/>
      <c r="AC85" s="397"/>
      <c r="AD85" s="397"/>
      <c r="AE85" s="397"/>
      <c r="AF85" s="397"/>
      <c r="AG85" s="397"/>
      <c r="AH85" s="397"/>
      <c r="AI85" s="397"/>
      <c r="AJ85" s="397"/>
      <c r="AK85" s="397"/>
      <c r="AL85" s="397"/>
      <c r="AM85" s="397"/>
      <c r="AN85" s="397"/>
    </row>
    <row r="86" spans="2:41" s="55" customFormat="1" ht="16.5" customHeight="1" x14ac:dyDescent="0.15">
      <c r="B86" s="142" t="s">
        <v>295</v>
      </c>
      <c r="C86" s="219" t="s">
        <v>296</v>
      </c>
      <c r="D86" s="142"/>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50"/>
      <c r="AN86" s="150"/>
      <c r="AO86" s="150"/>
    </row>
    <row r="87" spans="2:41" ht="16.5" customHeight="1" x14ac:dyDescent="0.15">
      <c r="B87" s="148"/>
      <c r="C87" s="148"/>
      <c r="D87" s="148"/>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c r="AG87" s="144"/>
      <c r="AH87" s="400" t="s">
        <v>154</v>
      </c>
      <c r="AI87" s="400"/>
      <c r="AJ87" s="401" t="s">
        <v>155</v>
      </c>
      <c r="AK87" s="401"/>
      <c r="AL87" s="400" t="s">
        <v>156</v>
      </c>
      <c r="AM87" s="400"/>
      <c r="AN87" s="400"/>
    </row>
    <row r="88" spans="2:41" ht="16.5" customHeight="1" x14ac:dyDescent="0.15">
      <c r="B88" s="402" t="s">
        <v>308</v>
      </c>
      <c r="C88" s="403"/>
      <c r="D88" s="404"/>
      <c r="E88" s="112" t="s">
        <v>6</v>
      </c>
      <c r="F88" s="112" t="s">
        <v>5</v>
      </c>
      <c r="G88" s="112" t="s">
        <v>4</v>
      </c>
      <c r="H88" s="112" t="s">
        <v>3</v>
      </c>
      <c r="I88" s="112" t="s">
        <v>2</v>
      </c>
      <c r="J88" s="112" t="s">
        <v>1</v>
      </c>
      <c r="K88" s="112" t="s">
        <v>6</v>
      </c>
      <c r="L88" s="112" t="s">
        <v>6</v>
      </c>
      <c r="M88" s="112" t="s">
        <v>5</v>
      </c>
      <c r="N88" s="112" t="s">
        <v>4</v>
      </c>
      <c r="O88" s="112" t="s">
        <v>3</v>
      </c>
      <c r="P88" s="112" t="s">
        <v>2</v>
      </c>
      <c r="Q88" s="112" t="s">
        <v>1</v>
      </c>
      <c r="R88" s="112" t="s">
        <v>6</v>
      </c>
      <c r="S88" s="112" t="s">
        <v>6</v>
      </c>
      <c r="T88" s="112" t="s">
        <v>5</v>
      </c>
      <c r="U88" s="112" t="s">
        <v>4</v>
      </c>
      <c r="V88" s="112" t="s">
        <v>3</v>
      </c>
      <c r="W88" s="112" t="s">
        <v>2</v>
      </c>
      <c r="X88" s="112" t="s">
        <v>1</v>
      </c>
      <c r="Y88" s="112" t="s">
        <v>6</v>
      </c>
      <c r="Z88" s="112" t="s">
        <v>6</v>
      </c>
      <c r="AA88" s="120" t="s">
        <v>5</v>
      </c>
      <c r="AB88" s="112" t="s">
        <v>4</v>
      </c>
      <c r="AC88" s="112" t="s">
        <v>3</v>
      </c>
      <c r="AD88" s="112" t="s">
        <v>2</v>
      </c>
      <c r="AE88" s="112" t="s">
        <v>1</v>
      </c>
      <c r="AF88" s="112" t="s">
        <v>6</v>
      </c>
      <c r="AG88" s="153"/>
      <c r="AH88" s="205" t="s">
        <v>157</v>
      </c>
      <c r="AI88" s="205" t="s">
        <v>158</v>
      </c>
      <c r="AJ88" s="206" t="s">
        <v>159</v>
      </c>
      <c r="AK88" s="206" t="s">
        <v>2</v>
      </c>
      <c r="AL88" s="205" t="s">
        <v>160</v>
      </c>
      <c r="AM88" s="205" t="s">
        <v>161</v>
      </c>
      <c r="AN88" s="145" t="s">
        <v>162</v>
      </c>
    </row>
    <row r="89" spans="2:41" s="57" customFormat="1" ht="30" customHeight="1" x14ac:dyDescent="0.15">
      <c r="B89" s="405"/>
      <c r="C89" s="406"/>
      <c r="D89" s="407"/>
      <c r="E89" s="127">
        <v>1</v>
      </c>
      <c r="F89" s="127">
        <v>2</v>
      </c>
      <c r="G89" s="127">
        <v>3</v>
      </c>
      <c r="H89" s="127">
        <v>4</v>
      </c>
      <c r="I89" s="127">
        <v>5</v>
      </c>
      <c r="J89" s="127">
        <v>6</v>
      </c>
      <c r="K89" s="127">
        <v>7</v>
      </c>
      <c r="L89" s="127">
        <v>8</v>
      </c>
      <c r="M89" s="127">
        <v>9</v>
      </c>
      <c r="N89" s="127">
        <v>10</v>
      </c>
      <c r="O89" s="127">
        <v>11</v>
      </c>
      <c r="P89" s="127">
        <v>12</v>
      </c>
      <c r="Q89" s="127">
        <v>13</v>
      </c>
      <c r="R89" s="127">
        <v>14</v>
      </c>
      <c r="S89" s="127">
        <v>15</v>
      </c>
      <c r="T89" s="127">
        <v>16</v>
      </c>
      <c r="U89" s="127">
        <v>17</v>
      </c>
      <c r="V89" s="127">
        <v>18</v>
      </c>
      <c r="W89" s="127">
        <v>19</v>
      </c>
      <c r="X89" s="127">
        <v>20</v>
      </c>
      <c r="Y89" s="127">
        <v>21</v>
      </c>
      <c r="Z89" s="127">
        <v>22</v>
      </c>
      <c r="AA89" s="127">
        <v>23</v>
      </c>
      <c r="AB89" s="127">
        <v>24</v>
      </c>
      <c r="AC89" s="127">
        <v>25</v>
      </c>
      <c r="AD89" s="127">
        <v>26</v>
      </c>
      <c r="AE89" s="127">
        <v>27</v>
      </c>
      <c r="AF89" s="127">
        <v>28</v>
      </c>
      <c r="AG89" s="146" t="s">
        <v>126</v>
      </c>
      <c r="AH89" s="147" t="s">
        <v>49</v>
      </c>
      <c r="AI89" s="147" t="s">
        <v>50</v>
      </c>
      <c r="AJ89" s="147" t="s">
        <v>49</v>
      </c>
      <c r="AK89" s="147" t="s">
        <v>50</v>
      </c>
      <c r="AL89" s="147" t="s">
        <v>49</v>
      </c>
      <c r="AM89" s="147" t="s">
        <v>50</v>
      </c>
      <c r="AN89" s="146" t="s">
        <v>127</v>
      </c>
    </row>
    <row r="90" spans="2:41" s="5" customFormat="1" ht="15.75" customHeight="1" outlineLevel="1" thickBot="1" x14ac:dyDescent="0.2">
      <c r="B90" s="99">
        <v>1</v>
      </c>
      <c r="C90" s="100" t="s">
        <v>39</v>
      </c>
      <c r="D90" s="62" t="s">
        <v>44</v>
      </c>
      <c r="E90" s="132"/>
      <c r="F90" s="132"/>
      <c r="G90" s="132"/>
      <c r="H90" s="132"/>
      <c r="I90" s="132"/>
      <c r="J90" s="132"/>
      <c r="K90" s="132">
        <v>10</v>
      </c>
      <c r="L90" s="132">
        <v>10</v>
      </c>
      <c r="M90" s="132">
        <v>10</v>
      </c>
      <c r="N90" s="132">
        <v>10</v>
      </c>
      <c r="O90" s="132">
        <v>10</v>
      </c>
      <c r="P90" s="132">
        <v>10</v>
      </c>
      <c r="Q90" s="132">
        <v>10</v>
      </c>
      <c r="R90" s="132">
        <v>10</v>
      </c>
      <c r="S90" s="132"/>
      <c r="T90" s="132"/>
      <c r="U90" s="132"/>
      <c r="V90" s="132"/>
      <c r="W90" s="132"/>
      <c r="X90" s="132"/>
      <c r="Y90" s="132">
        <v>10</v>
      </c>
      <c r="Z90" s="132">
        <v>10</v>
      </c>
      <c r="AA90" s="132">
        <v>10</v>
      </c>
      <c r="AB90" s="132">
        <v>10</v>
      </c>
      <c r="AC90" s="132">
        <v>10</v>
      </c>
      <c r="AD90" s="132">
        <v>10</v>
      </c>
      <c r="AE90" s="132">
        <v>10</v>
      </c>
      <c r="AF90" s="132">
        <v>10</v>
      </c>
      <c r="AG90" s="156">
        <f t="shared" ref="AG90:AG94" si="35">SUM(E90:AF90)</f>
        <v>160</v>
      </c>
      <c r="AH90" s="82">
        <v>1</v>
      </c>
      <c r="AI90" s="82"/>
      <c r="AJ90" s="82"/>
      <c r="AK90" s="82"/>
      <c r="AL90" s="82">
        <f t="shared" ref="AL90:AM94" si="36">AH90+AJ90</f>
        <v>1</v>
      </c>
      <c r="AM90" s="82">
        <f t="shared" si="36"/>
        <v>0</v>
      </c>
      <c r="AN90" s="119">
        <f>SUM(AL90:AM90)</f>
        <v>1</v>
      </c>
    </row>
    <row r="91" spans="2:41" s="5" customFormat="1" ht="15.75" customHeight="1" outlineLevel="1" thickTop="1" thickBot="1" x14ac:dyDescent="0.2">
      <c r="B91" s="98">
        <f>+B90+1</f>
        <v>2</v>
      </c>
      <c r="C91" s="46" t="s">
        <v>40</v>
      </c>
      <c r="D91" s="56" t="s">
        <v>44</v>
      </c>
      <c r="E91" s="132">
        <v>10</v>
      </c>
      <c r="F91" s="132">
        <v>10</v>
      </c>
      <c r="G91" s="132">
        <v>10</v>
      </c>
      <c r="H91" s="132">
        <v>10</v>
      </c>
      <c r="I91" s="132">
        <v>10</v>
      </c>
      <c r="J91" s="132">
        <v>10</v>
      </c>
      <c r="K91" s="132">
        <v>10</v>
      </c>
      <c r="L91" s="132"/>
      <c r="M91" s="132"/>
      <c r="N91" s="132"/>
      <c r="O91" s="132"/>
      <c r="P91" s="132"/>
      <c r="Q91" s="132"/>
      <c r="R91" s="132"/>
      <c r="S91" s="132"/>
      <c r="T91" s="132"/>
      <c r="U91" s="132"/>
      <c r="V91" s="132"/>
      <c r="W91" s="132">
        <v>10</v>
      </c>
      <c r="X91" s="132">
        <v>10</v>
      </c>
      <c r="Y91" s="132">
        <v>10</v>
      </c>
      <c r="Z91" s="132"/>
      <c r="AA91" s="132"/>
      <c r="AB91" s="132"/>
      <c r="AC91" s="132"/>
      <c r="AD91" s="132"/>
      <c r="AE91" s="132"/>
      <c r="AF91" s="132">
        <v>10</v>
      </c>
      <c r="AG91" s="156">
        <f t="shared" si="35"/>
        <v>110</v>
      </c>
      <c r="AH91" s="82">
        <v>1</v>
      </c>
      <c r="AI91" s="82"/>
      <c r="AJ91" s="82"/>
      <c r="AK91" s="82"/>
      <c r="AL91" s="82">
        <f t="shared" si="36"/>
        <v>1</v>
      </c>
      <c r="AM91" s="82">
        <f t="shared" si="36"/>
        <v>0</v>
      </c>
      <c r="AN91" s="119">
        <f t="shared" ref="AN91:AN94" si="37">SUM(AL91:AM91)</f>
        <v>1</v>
      </c>
    </row>
    <row r="92" spans="2:41" s="5" customFormat="1" ht="15.75" customHeight="1" outlineLevel="1" thickTop="1" thickBot="1" x14ac:dyDescent="0.2">
      <c r="B92" s="98">
        <f>+B91+1</f>
        <v>3</v>
      </c>
      <c r="C92" s="46" t="s">
        <v>41</v>
      </c>
      <c r="D92" s="56" t="s">
        <v>45</v>
      </c>
      <c r="E92" s="208"/>
      <c r="F92" s="208"/>
      <c r="G92" s="132">
        <v>10</v>
      </c>
      <c r="H92" s="132">
        <v>10</v>
      </c>
      <c r="I92" s="132">
        <v>10</v>
      </c>
      <c r="J92" s="132">
        <v>10</v>
      </c>
      <c r="K92" s="132">
        <v>10</v>
      </c>
      <c r="L92" s="132"/>
      <c r="M92" s="132">
        <v>10</v>
      </c>
      <c r="N92" s="132">
        <v>10</v>
      </c>
      <c r="O92" s="132">
        <v>10</v>
      </c>
      <c r="P92" s="132">
        <v>10</v>
      </c>
      <c r="Q92" s="132">
        <v>10</v>
      </c>
      <c r="R92" s="132">
        <v>10</v>
      </c>
      <c r="S92" s="132">
        <v>10</v>
      </c>
      <c r="T92" s="132">
        <v>10</v>
      </c>
      <c r="U92" s="132"/>
      <c r="V92" s="132"/>
      <c r="W92" s="132"/>
      <c r="X92" s="132"/>
      <c r="Y92" s="132"/>
      <c r="Z92" s="132"/>
      <c r="AA92" s="132">
        <v>10</v>
      </c>
      <c r="AB92" s="132">
        <v>10</v>
      </c>
      <c r="AC92" s="132">
        <v>10</v>
      </c>
      <c r="AD92" s="132">
        <v>10</v>
      </c>
      <c r="AE92" s="132">
        <v>10</v>
      </c>
      <c r="AF92" s="132">
        <v>10</v>
      </c>
      <c r="AG92" s="156">
        <f t="shared" si="35"/>
        <v>190</v>
      </c>
      <c r="AH92" s="82">
        <v>1</v>
      </c>
      <c r="AI92" s="82"/>
      <c r="AJ92" s="82"/>
      <c r="AK92" s="82"/>
      <c r="AL92" s="82">
        <f t="shared" si="36"/>
        <v>1</v>
      </c>
      <c r="AM92" s="82">
        <f t="shared" si="36"/>
        <v>0</v>
      </c>
      <c r="AN92" s="119">
        <f t="shared" si="37"/>
        <v>1</v>
      </c>
    </row>
    <row r="93" spans="2:41" s="5" customFormat="1" ht="15.75" customHeight="1" outlineLevel="1" thickTop="1" thickBot="1" x14ac:dyDescent="0.2">
      <c r="B93" s="98">
        <f>+B92+1</f>
        <v>4</v>
      </c>
      <c r="C93" s="46" t="s">
        <v>42</v>
      </c>
      <c r="D93" s="56" t="s">
        <v>44</v>
      </c>
      <c r="E93" s="132">
        <v>10</v>
      </c>
      <c r="F93" s="132">
        <v>10</v>
      </c>
      <c r="G93" s="132">
        <v>10</v>
      </c>
      <c r="H93" s="132">
        <v>10</v>
      </c>
      <c r="I93" s="132">
        <v>10</v>
      </c>
      <c r="J93" s="132">
        <v>10</v>
      </c>
      <c r="K93" s="132">
        <v>10</v>
      </c>
      <c r="L93" s="132"/>
      <c r="M93" s="132"/>
      <c r="N93" s="132"/>
      <c r="O93" s="132"/>
      <c r="P93" s="132"/>
      <c r="Q93" s="132"/>
      <c r="R93" s="132">
        <v>10</v>
      </c>
      <c r="S93" s="132">
        <v>10</v>
      </c>
      <c r="T93" s="132">
        <v>10</v>
      </c>
      <c r="U93" s="132">
        <v>10</v>
      </c>
      <c r="V93" s="132">
        <v>10</v>
      </c>
      <c r="W93" s="132">
        <v>10</v>
      </c>
      <c r="X93" s="132">
        <v>10</v>
      </c>
      <c r="Y93" s="132">
        <v>10</v>
      </c>
      <c r="Z93" s="132"/>
      <c r="AA93" s="132"/>
      <c r="AB93" s="132"/>
      <c r="AC93" s="132"/>
      <c r="AD93" s="132"/>
      <c r="AE93" s="132"/>
      <c r="AF93" s="132">
        <v>10</v>
      </c>
      <c r="AG93" s="156">
        <f t="shared" si="35"/>
        <v>160</v>
      </c>
      <c r="AH93" s="82">
        <v>1</v>
      </c>
      <c r="AI93" s="82"/>
      <c r="AJ93" s="82"/>
      <c r="AK93" s="82"/>
      <c r="AL93" s="82">
        <f t="shared" si="36"/>
        <v>1</v>
      </c>
      <c r="AM93" s="82">
        <f t="shared" si="36"/>
        <v>0</v>
      </c>
      <c r="AN93" s="119">
        <f t="shared" si="37"/>
        <v>1</v>
      </c>
    </row>
    <row r="94" spans="2:41" s="5" customFormat="1" ht="15.75" customHeight="1" outlineLevel="1" thickTop="1" x14ac:dyDescent="0.15">
      <c r="B94" s="98">
        <f>+B93+1</f>
        <v>5</v>
      </c>
      <c r="C94" s="46" t="s">
        <v>43</v>
      </c>
      <c r="D94" s="56" t="s">
        <v>44</v>
      </c>
      <c r="E94" s="132"/>
      <c r="F94" s="132"/>
      <c r="G94" s="132"/>
      <c r="H94" s="132"/>
      <c r="I94" s="132"/>
      <c r="J94" s="132"/>
      <c r="K94" s="132">
        <v>10</v>
      </c>
      <c r="L94" s="132">
        <v>10</v>
      </c>
      <c r="M94" s="132">
        <v>10</v>
      </c>
      <c r="N94" s="132">
        <v>10</v>
      </c>
      <c r="O94" s="132">
        <v>10</v>
      </c>
      <c r="P94" s="132">
        <v>10</v>
      </c>
      <c r="Q94" s="132">
        <v>10</v>
      </c>
      <c r="R94" s="132">
        <v>10</v>
      </c>
      <c r="S94" s="132"/>
      <c r="T94" s="132"/>
      <c r="U94" s="132"/>
      <c r="V94" s="132"/>
      <c r="W94" s="132"/>
      <c r="X94" s="132"/>
      <c r="Y94" s="132">
        <v>10</v>
      </c>
      <c r="Z94" s="132">
        <v>10</v>
      </c>
      <c r="AA94" s="132">
        <v>10</v>
      </c>
      <c r="AB94" s="132">
        <v>10</v>
      </c>
      <c r="AC94" s="132">
        <v>10</v>
      </c>
      <c r="AD94" s="132">
        <v>10</v>
      </c>
      <c r="AE94" s="132">
        <v>10</v>
      </c>
      <c r="AF94" s="132">
        <v>10</v>
      </c>
      <c r="AG94" s="156">
        <f t="shared" si="35"/>
        <v>160</v>
      </c>
      <c r="AH94" s="82">
        <v>1</v>
      </c>
      <c r="AI94" s="82"/>
      <c r="AJ94" s="82"/>
      <c r="AK94" s="82"/>
      <c r="AL94" s="82">
        <f t="shared" si="36"/>
        <v>1</v>
      </c>
      <c r="AM94" s="82">
        <f t="shared" si="36"/>
        <v>0</v>
      </c>
      <c r="AN94" s="119">
        <f t="shared" si="37"/>
        <v>1</v>
      </c>
    </row>
    <row r="95" spans="2:41" s="2" customFormat="1" ht="17.25" customHeight="1" x14ac:dyDescent="0.2">
      <c r="B95" s="102"/>
      <c r="C95" s="398" t="s">
        <v>297</v>
      </c>
      <c r="D95" s="399"/>
      <c r="E95" s="168">
        <f>SUM(E90:E94)</f>
        <v>20</v>
      </c>
      <c r="F95" s="168">
        <f t="shared" ref="F95:AN95" si="38">SUM(F90:F94)</f>
        <v>20</v>
      </c>
      <c r="G95" s="168">
        <f t="shared" si="38"/>
        <v>30</v>
      </c>
      <c r="H95" s="168">
        <f t="shared" si="38"/>
        <v>30</v>
      </c>
      <c r="I95" s="168">
        <f t="shared" si="38"/>
        <v>30</v>
      </c>
      <c r="J95" s="168">
        <f t="shared" si="38"/>
        <v>30</v>
      </c>
      <c r="K95" s="168">
        <f t="shared" si="38"/>
        <v>50</v>
      </c>
      <c r="L95" s="168">
        <f t="shared" si="38"/>
        <v>20</v>
      </c>
      <c r="M95" s="168">
        <f t="shared" si="38"/>
        <v>30</v>
      </c>
      <c r="N95" s="168">
        <f t="shared" si="38"/>
        <v>30</v>
      </c>
      <c r="O95" s="168">
        <f t="shared" si="38"/>
        <v>30</v>
      </c>
      <c r="P95" s="168">
        <f t="shared" si="38"/>
        <v>30</v>
      </c>
      <c r="Q95" s="168">
        <f t="shared" si="38"/>
        <v>30</v>
      </c>
      <c r="R95" s="168">
        <f t="shared" si="38"/>
        <v>40</v>
      </c>
      <c r="S95" s="168">
        <f t="shared" si="38"/>
        <v>20</v>
      </c>
      <c r="T95" s="168">
        <f t="shared" si="38"/>
        <v>20</v>
      </c>
      <c r="U95" s="168">
        <f t="shared" si="38"/>
        <v>10</v>
      </c>
      <c r="V95" s="168">
        <f t="shared" si="38"/>
        <v>10</v>
      </c>
      <c r="W95" s="168">
        <f t="shared" si="38"/>
        <v>20</v>
      </c>
      <c r="X95" s="168">
        <f t="shared" si="38"/>
        <v>20</v>
      </c>
      <c r="Y95" s="168">
        <f t="shared" si="38"/>
        <v>40</v>
      </c>
      <c r="Z95" s="168">
        <f t="shared" si="38"/>
        <v>20</v>
      </c>
      <c r="AA95" s="168">
        <f t="shared" si="38"/>
        <v>30</v>
      </c>
      <c r="AB95" s="168">
        <f t="shared" si="38"/>
        <v>30</v>
      </c>
      <c r="AC95" s="168">
        <f t="shared" si="38"/>
        <v>30</v>
      </c>
      <c r="AD95" s="168">
        <f t="shared" si="38"/>
        <v>30</v>
      </c>
      <c r="AE95" s="168">
        <f t="shared" si="38"/>
        <v>30</v>
      </c>
      <c r="AF95" s="168">
        <f t="shared" si="38"/>
        <v>50</v>
      </c>
      <c r="AG95" s="103">
        <f t="shared" si="38"/>
        <v>780</v>
      </c>
      <c r="AH95" s="103">
        <f t="shared" si="38"/>
        <v>5</v>
      </c>
      <c r="AI95" s="103">
        <f t="shared" si="38"/>
        <v>0</v>
      </c>
      <c r="AJ95" s="103">
        <f t="shared" si="38"/>
        <v>0</v>
      </c>
      <c r="AK95" s="103">
        <f t="shared" si="38"/>
        <v>0</v>
      </c>
      <c r="AL95" s="103">
        <f t="shared" si="38"/>
        <v>5</v>
      </c>
      <c r="AM95" s="103">
        <f t="shared" si="38"/>
        <v>0</v>
      </c>
      <c r="AN95" s="135">
        <f t="shared" si="38"/>
        <v>5</v>
      </c>
    </row>
    <row r="96" spans="2:41" s="5" customFormat="1" ht="12" customHeight="1" x14ac:dyDescent="0.15">
      <c r="B96" s="58"/>
      <c r="C96" s="47"/>
      <c r="D96" s="48"/>
      <c r="E96" s="49"/>
      <c r="F96" s="49"/>
      <c r="G96" s="49"/>
      <c r="H96" s="47"/>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90"/>
      <c r="AI96" s="90"/>
      <c r="AJ96" s="90"/>
      <c r="AK96" s="90"/>
      <c r="AL96" s="90"/>
      <c r="AM96" s="90"/>
      <c r="AN96" s="31"/>
    </row>
    <row r="97" spans="2:43" ht="16.5" customHeight="1" x14ac:dyDescent="0.15">
      <c r="B97" s="148"/>
      <c r="C97" s="148"/>
      <c r="D97" s="148"/>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c r="AG97" s="144"/>
      <c r="AH97" s="400" t="s">
        <v>154</v>
      </c>
      <c r="AI97" s="400"/>
      <c r="AJ97" s="401" t="s">
        <v>155</v>
      </c>
      <c r="AK97" s="401"/>
      <c r="AL97" s="400" t="s">
        <v>156</v>
      </c>
      <c r="AM97" s="400"/>
      <c r="AN97" s="400"/>
    </row>
    <row r="98" spans="2:43" ht="16.5" customHeight="1" x14ac:dyDescent="0.15">
      <c r="B98" s="402" t="s">
        <v>309</v>
      </c>
      <c r="C98" s="403"/>
      <c r="D98" s="404"/>
      <c r="E98" s="112" t="s">
        <v>6</v>
      </c>
      <c r="F98" s="112" t="s">
        <v>5</v>
      </c>
      <c r="G98" s="112" t="s">
        <v>4</v>
      </c>
      <c r="H98" s="112" t="s">
        <v>3</v>
      </c>
      <c r="I98" s="112" t="s">
        <v>2</v>
      </c>
      <c r="J98" s="112" t="s">
        <v>1</v>
      </c>
      <c r="K98" s="112" t="s">
        <v>6</v>
      </c>
      <c r="L98" s="112" t="s">
        <v>6</v>
      </c>
      <c r="M98" s="112" t="s">
        <v>5</v>
      </c>
      <c r="N98" s="112" t="s">
        <v>4</v>
      </c>
      <c r="O98" s="112" t="s">
        <v>3</v>
      </c>
      <c r="P98" s="112" t="s">
        <v>2</v>
      </c>
      <c r="Q98" s="112" t="s">
        <v>1</v>
      </c>
      <c r="R98" s="112" t="s">
        <v>6</v>
      </c>
      <c r="S98" s="112" t="s">
        <v>6</v>
      </c>
      <c r="T98" s="112" t="s">
        <v>5</v>
      </c>
      <c r="U98" s="112" t="s">
        <v>4</v>
      </c>
      <c r="V98" s="112" t="s">
        <v>3</v>
      </c>
      <c r="W98" s="112" t="s">
        <v>2</v>
      </c>
      <c r="X98" s="112" t="s">
        <v>1</v>
      </c>
      <c r="Y98" s="112" t="s">
        <v>6</v>
      </c>
      <c r="Z98" s="112" t="s">
        <v>6</v>
      </c>
      <c r="AA98" s="120" t="s">
        <v>5</v>
      </c>
      <c r="AB98" s="112" t="s">
        <v>4</v>
      </c>
      <c r="AC98" s="112" t="s">
        <v>3</v>
      </c>
      <c r="AD98" s="112" t="s">
        <v>2</v>
      </c>
      <c r="AE98" s="112" t="s">
        <v>1</v>
      </c>
      <c r="AF98" s="112" t="s">
        <v>6</v>
      </c>
      <c r="AG98" s="153"/>
      <c r="AH98" s="205" t="s">
        <v>157</v>
      </c>
      <c r="AI98" s="205" t="s">
        <v>158</v>
      </c>
      <c r="AJ98" s="206" t="s">
        <v>159</v>
      </c>
      <c r="AK98" s="206" t="s">
        <v>2</v>
      </c>
      <c r="AL98" s="205" t="s">
        <v>160</v>
      </c>
      <c r="AM98" s="205" t="s">
        <v>161</v>
      </c>
      <c r="AN98" s="145" t="s">
        <v>162</v>
      </c>
    </row>
    <row r="99" spans="2:43" s="57" customFormat="1" ht="30" customHeight="1" x14ac:dyDescent="0.15">
      <c r="B99" s="405"/>
      <c r="C99" s="406"/>
      <c r="D99" s="407"/>
      <c r="E99" s="127">
        <v>1</v>
      </c>
      <c r="F99" s="127">
        <v>2</v>
      </c>
      <c r="G99" s="127">
        <v>3</v>
      </c>
      <c r="H99" s="127">
        <v>4</v>
      </c>
      <c r="I99" s="127">
        <v>5</v>
      </c>
      <c r="J99" s="127">
        <v>6</v>
      </c>
      <c r="K99" s="127">
        <v>7</v>
      </c>
      <c r="L99" s="127">
        <v>8</v>
      </c>
      <c r="M99" s="127">
        <v>9</v>
      </c>
      <c r="N99" s="127">
        <v>10</v>
      </c>
      <c r="O99" s="127">
        <v>11</v>
      </c>
      <c r="P99" s="127">
        <v>12</v>
      </c>
      <c r="Q99" s="127">
        <v>13</v>
      </c>
      <c r="R99" s="127">
        <v>14</v>
      </c>
      <c r="S99" s="127">
        <v>15</v>
      </c>
      <c r="T99" s="127">
        <v>16</v>
      </c>
      <c r="U99" s="127">
        <v>17</v>
      </c>
      <c r="V99" s="127">
        <v>18</v>
      </c>
      <c r="W99" s="127">
        <v>19</v>
      </c>
      <c r="X99" s="127">
        <v>20</v>
      </c>
      <c r="Y99" s="127">
        <v>21</v>
      </c>
      <c r="Z99" s="127">
        <v>22</v>
      </c>
      <c r="AA99" s="127">
        <v>23</v>
      </c>
      <c r="AB99" s="127">
        <v>24</v>
      </c>
      <c r="AC99" s="127">
        <v>25</v>
      </c>
      <c r="AD99" s="127">
        <v>26</v>
      </c>
      <c r="AE99" s="127">
        <v>27</v>
      </c>
      <c r="AF99" s="127">
        <v>28</v>
      </c>
      <c r="AG99" s="146" t="s">
        <v>126</v>
      </c>
      <c r="AH99" s="147" t="s">
        <v>49</v>
      </c>
      <c r="AI99" s="147" t="s">
        <v>50</v>
      </c>
      <c r="AJ99" s="147" t="s">
        <v>49</v>
      </c>
      <c r="AK99" s="147" t="s">
        <v>50</v>
      </c>
      <c r="AL99" s="147" t="s">
        <v>49</v>
      </c>
      <c r="AM99" s="147" t="s">
        <v>50</v>
      </c>
      <c r="AN99" s="146" t="s">
        <v>127</v>
      </c>
      <c r="AO99" s="147" t="s">
        <v>478</v>
      </c>
      <c r="AP99" s="147" t="s">
        <v>479</v>
      </c>
      <c r="AQ99" s="147" t="s">
        <v>480</v>
      </c>
    </row>
    <row r="100" spans="2:43" s="5" customFormat="1" ht="17.25" customHeight="1" x14ac:dyDescent="0.15">
      <c r="B100" s="4">
        <v>1</v>
      </c>
      <c r="C100" s="134" t="s">
        <v>175</v>
      </c>
      <c r="D100" s="56"/>
      <c r="E100" s="163"/>
      <c r="F100" s="163"/>
      <c r="G100" s="162"/>
      <c r="H100" s="162">
        <v>96</v>
      </c>
      <c r="I100" s="162">
        <v>112</v>
      </c>
      <c r="J100" s="162">
        <v>112</v>
      </c>
      <c r="K100" s="162">
        <v>104</v>
      </c>
      <c r="L100" s="163">
        <v>128</v>
      </c>
      <c r="M100" s="163">
        <v>128</v>
      </c>
      <c r="N100" s="162">
        <v>112</v>
      </c>
      <c r="O100" s="162">
        <v>128</v>
      </c>
      <c r="P100" s="162">
        <v>104</v>
      </c>
      <c r="Q100" s="162"/>
      <c r="R100" s="162"/>
      <c r="S100" s="163"/>
      <c r="T100" s="163">
        <v>96</v>
      </c>
      <c r="U100" s="162">
        <v>120</v>
      </c>
      <c r="V100" s="162">
        <v>96</v>
      </c>
      <c r="W100" s="162">
        <v>104</v>
      </c>
      <c r="X100" s="162">
        <v>128</v>
      </c>
      <c r="Y100" s="162">
        <v>120</v>
      </c>
      <c r="Z100" s="163">
        <v>128</v>
      </c>
      <c r="AA100" s="163">
        <v>104</v>
      </c>
      <c r="AB100" s="162">
        <v>96</v>
      </c>
      <c r="AC100" s="162"/>
      <c r="AD100" s="162"/>
      <c r="AE100" s="162"/>
      <c r="AF100" s="162">
        <v>112</v>
      </c>
      <c r="AG100" s="156">
        <f t="shared" ref="AG100:AG126" si="39">SUM(E100:AF100)</f>
        <v>2128</v>
      </c>
      <c r="AH100" s="82">
        <v>2</v>
      </c>
      <c r="AI100" s="82"/>
      <c r="AJ100" s="82">
        <v>17</v>
      </c>
      <c r="AK100" s="82"/>
      <c r="AL100" s="82">
        <f t="shared" ref="AL100:AM115" si="40">AH100+AJ100</f>
        <v>19</v>
      </c>
      <c r="AM100" s="82">
        <f t="shared" si="40"/>
        <v>0</v>
      </c>
      <c r="AN100" s="119">
        <f t="shared" ref="AN100:AN126" si="41">SUM(AL100:AM100)</f>
        <v>19</v>
      </c>
      <c r="AO100" s="5" t="s">
        <v>442</v>
      </c>
      <c r="AP100" s="5" t="s">
        <v>443</v>
      </c>
      <c r="AQ100" s="5" t="s">
        <v>447</v>
      </c>
    </row>
    <row r="101" spans="2:43" s="5" customFormat="1" ht="17.25" customHeight="1" x14ac:dyDescent="0.15">
      <c r="B101" s="4">
        <v>2</v>
      </c>
      <c r="C101" s="134" t="s">
        <v>177</v>
      </c>
      <c r="D101" s="56"/>
      <c r="E101" s="163"/>
      <c r="F101" s="163"/>
      <c r="G101" s="162"/>
      <c r="H101" s="162"/>
      <c r="I101" s="162"/>
      <c r="J101" s="162"/>
      <c r="K101" s="162">
        <v>48</v>
      </c>
      <c r="L101" s="163">
        <v>48</v>
      </c>
      <c r="M101" s="163">
        <v>48</v>
      </c>
      <c r="N101" s="162">
        <v>48</v>
      </c>
      <c r="O101" s="162">
        <v>48</v>
      </c>
      <c r="P101" s="162"/>
      <c r="Q101" s="162"/>
      <c r="R101" s="162">
        <v>48</v>
      </c>
      <c r="S101" s="163">
        <v>48</v>
      </c>
      <c r="T101" s="163">
        <v>48</v>
      </c>
      <c r="U101" s="162">
        <v>48</v>
      </c>
      <c r="V101" s="162"/>
      <c r="W101" s="162"/>
      <c r="X101" s="162">
        <v>72</v>
      </c>
      <c r="Y101" s="162">
        <v>72</v>
      </c>
      <c r="Z101" s="163">
        <v>72</v>
      </c>
      <c r="AA101" s="163">
        <v>64</v>
      </c>
      <c r="AB101" s="162">
        <v>64</v>
      </c>
      <c r="AC101" s="162"/>
      <c r="AD101" s="162"/>
      <c r="AE101" s="162">
        <v>72</v>
      </c>
      <c r="AF101" s="162">
        <v>72</v>
      </c>
      <c r="AG101" s="156">
        <f t="shared" si="39"/>
        <v>920</v>
      </c>
      <c r="AH101" s="82">
        <v>9</v>
      </c>
      <c r="AI101" s="82"/>
      <c r="AJ101" s="82"/>
      <c r="AK101" s="82"/>
      <c r="AL101" s="82">
        <f t="shared" si="40"/>
        <v>9</v>
      </c>
      <c r="AM101" s="82">
        <f t="shared" si="40"/>
        <v>0</v>
      </c>
      <c r="AN101" s="119">
        <f t="shared" si="41"/>
        <v>9</v>
      </c>
      <c r="AO101" s="5" t="s">
        <v>442</v>
      </c>
      <c r="AP101" s="5" t="s">
        <v>444</v>
      </c>
      <c r="AQ101" s="5" t="s">
        <v>447</v>
      </c>
    </row>
    <row r="102" spans="2:43" s="5" customFormat="1" ht="17.25" customHeight="1" x14ac:dyDescent="0.15">
      <c r="B102" s="4">
        <v>3</v>
      </c>
      <c r="C102" s="134" t="s">
        <v>214</v>
      </c>
      <c r="D102" s="56"/>
      <c r="E102" s="163">
        <v>0</v>
      </c>
      <c r="F102" s="163">
        <v>0</v>
      </c>
      <c r="G102" s="162">
        <v>0</v>
      </c>
      <c r="H102" s="162">
        <v>0</v>
      </c>
      <c r="I102" s="162">
        <v>0</v>
      </c>
      <c r="J102" s="162">
        <v>0</v>
      </c>
      <c r="K102" s="162">
        <v>32</v>
      </c>
      <c r="L102" s="163">
        <v>32</v>
      </c>
      <c r="M102" s="163">
        <v>10</v>
      </c>
      <c r="N102" s="162">
        <v>21</v>
      </c>
      <c r="O102" s="162">
        <v>44</v>
      </c>
      <c r="P102" s="162">
        <v>44</v>
      </c>
      <c r="Q102" s="162">
        <v>44</v>
      </c>
      <c r="R102" s="162">
        <v>44</v>
      </c>
      <c r="S102" s="163">
        <v>21</v>
      </c>
      <c r="T102" s="163">
        <v>44</v>
      </c>
      <c r="U102" s="162">
        <v>44</v>
      </c>
      <c r="V102" s="162">
        <v>44</v>
      </c>
      <c r="W102" s="162">
        <v>44</v>
      </c>
      <c r="X102" s="162">
        <v>44</v>
      </c>
      <c r="Y102" s="162">
        <v>44</v>
      </c>
      <c r="Z102" s="163">
        <v>44</v>
      </c>
      <c r="AA102" s="163">
        <v>21</v>
      </c>
      <c r="AB102" s="162">
        <v>10</v>
      </c>
      <c r="AC102" s="162">
        <v>10</v>
      </c>
      <c r="AD102" s="162">
        <v>10</v>
      </c>
      <c r="AE102" s="162">
        <v>10</v>
      </c>
      <c r="AF102" s="162">
        <v>10</v>
      </c>
      <c r="AG102" s="156">
        <f t="shared" si="39"/>
        <v>671</v>
      </c>
      <c r="AH102" s="82">
        <v>1</v>
      </c>
      <c r="AI102" s="82"/>
      <c r="AJ102" s="82">
        <v>3</v>
      </c>
      <c r="AK102" s="82"/>
      <c r="AL102" s="82">
        <f t="shared" si="40"/>
        <v>4</v>
      </c>
      <c r="AM102" s="82">
        <f t="shared" si="40"/>
        <v>0</v>
      </c>
      <c r="AN102" s="119">
        <f t="shared" si="41"/>
        <v>4</v>
      </c>
      <c r="AO102" s="5" t="s">
        <v>445</v>
      </c>
      <c r="AP102" s="5" t="s">
        <v>443</v>
      </c>
      <c r="AQ102" s="5" t="s">
        <v>447</v>
      </c>
    </row>
    <row r="103" spans="2:43" s="5" customFormat="1" ht="17.25" customHeight="1" x14ac:dyDescent="0.15">
      <c r="B103" s="4">
        <v>4</v>
      </c>
      <c r="C103" s="134" t="s">
        <v>216</v>
      </c>
      <c r="D103" s="56"/>
      <c r="E103" s="163"/>
      <c r="F103" s="163"/>
      <c r="G103" s="162"/>
      <c r="H103" s="162"/>
      <c r="I103" s="162"/>
      <c r="J103" s="162"/>
      <c r="K103" s="162"/>
      <c r="L103" s="163"/>
      <c r="M103" s="163"/>
      <c r="N103" s="162"/>
      <c r="O103" s="162"/>
      <c r="P103" s="162"/>
      <c r="Q103" s="162"/>
      <c r="R103" s="162"/>
      <c r="S103" s="163"/>
      <c r="T103" s="163"/>
      <c r="U103" s="162"/>
      <c r="V103" s="162"/>
      <c r="W103" s="162"/>
      <c r="X103" s="162"/>
      <c r="Y103" s="162"/>
      <c r="Z103" s="163"/>
      <c r="AA103" s="163"/>
      <c r="AB103" s="162"/>
      <c r="AC103" s="162"/>
      <c r="AD103" s="162"/>
      <c r="AE103" s="162"/>
      <c r="AF103" s="162"/>
      <c r="AG103" s="156">
        <f t="shared" si="39"/>
        <v>0</v>
      </c>
      <c r="AH103" s="82"/>
      <c r="AI103" s="82"/>
      <c r="AJ103" s="82"/>
      <c r="AK103" s="82"/>
      <c r="AL103" s="82">
        <f t="shared" si="40"/>
        <v>0</v>
      </c>
      <c r="AM103" s="82">
        <f t="shared" si="40"/>
        <v>0</v>
      </c>
      <c r="AN103" s="119">
        <f t="shared" si="41"/>
        <v>0</v>
      </c>
      <c r="AO103" s="5" t="s">
        <v>445</v>
      </c>
      <c r="AP103" s="5" t="s">
        <v>444</v>
      </c>
      <c r="AQ103" s="5" t="s">
        <v>447</v>
      </c>
    </row>
    <row r="104" spans="2:43" s="5" customFormat="1" ht="17.25" customHeight="1" x14ac:dyDescent="0.15">
      <c r="B104" s="4">
        <v>5</v>
      </c>
      <c r="C104" s="134" t="s">
        <v>181</v>
      </c>
      <c r="D104" s="56"/>
      <c r="E104" s="163"/>
      <c r="F104" s="163"/>
      <c r="G104" s="162"/>
      <c r="H104" s="162"/>
      <c r="I104" s="162"/>
      <c r="J104" s="162"/>
      <c r="K104" s="162"/>
      <c r="L104" s="163"/>
      <c r="M104" s="163">
        <v>8</v>
      </c>
      <c r="N104" s="162">
        <v>8</v>
      </c>
      <c r="O104" s="162"/>
      <c r="P104" s="162"/>
      <c r="Q104" s="162"/>
      <c r="R104" s="162"/>
      <c r="S104" s="163"/>
      <c r="T104" s="163"/>
      <c r="U104" s="162"/>
      <c r="V104" s="162"/>
      <c r="W104" s="162"/>
      <c r="X104" s="162"/>
      <c r="Y104" s="162">
        <v>8</v>
      </c>
      <c r="Z104" s="163"/>
      <c r="AA104" s="163">
        <v>16</v>
      </c>
      <c r="AB104" s="162">
        <v>16</v>
      </c>
      <c r="AC104" s="162"/>
      <c r="AD104" s="162"/>
      <c r="AE104" s="162"/>
      <c r="AF104" s="162">
        <v>7</v>
      </c>
      <c r="AG104" s="156">
        <f t="shared" si="39"/>
        <v>63</v>
      </c>
      <c r="AH104" s="82">
        <v>2</v>
      </c>
      <c r="AI104" s="82">
        <v>1</v>
      </c>
      <c r="AJ104" s="82"/>
      <c r="AK104" s="82"/>
      <c r="AL104" s="82">
        <f t="shared" si="40"/>
        <v>2</v>
      </c>
      <c r="AM104" s="82">
        <f t="shared" si="40"/>
        <v>1</v>
      </c>
      <c r="AN104" s="119">
        <f t="shared" si="41"/>
        <v>3</v>
      </c>
      <c r="AO104" s="5" t="s">
        <v>446</v>
      </c>
      <c r="AP104" s="5" t="s">
        <v>443</v>
      </c>
      <c r="AQ104" s="5" t="s">
        <v>447</v>
      </c>
    </row>
    <row r="105" spans="2:43" s="5" customFormat="1" ht="17.25" customHeight="1" x14ac:dyDescent="0.15">
      <c r="B105" s="4">
        <v>6</v>
      </c>
      <c r="C105" s="134" t="s">
        <v>164</v>
      </c>
      <c r="D105" s="56"/>
      <c r="E105" s="163">
        <v>0</v>
      </c>
      <c r="F105" s="163">
        <v>18</v>
      </c>
      <c r="G105" s="162">
        <v>20.5</v>
      </c>
      <c r="H105" s="162">
        <v>23</v>
      </c>
      <c r="I105" s="162">
        <v>23</v>
      </c>
      <c r="J105" s="162">
        <v>352</v>
      </c>
      <c r="K105" s="162">
        <v>377</v>
      </c>
      <c r="L105" s="163">
        <v>394</v>
      </c>
      <c r="M105" s="163">
        <v>399</v>
      </c>
      <c r="N105" s="162">
        <v>401</v>
      </c>
      <c r="O105" s="162">
        <v>381</v>
      </c>
      <c r="P105" s="162">
        <v>367</v>
      </c>
      <c r="Q105" s="162">
        <v>361</v>
      </c>
      <c r="R105" s="162">
        <v>320</v>
      </c>
      <c r="S105" s="163">
        <v>8</v>
      </c>
      <c r="T105" s="163">
        <v>0</v>
      </c>
      <c r="U105" s="162">
        <v>0</v>
      </c>
      <c r="V105" s="162">
        <v>0</v>
      </c>
      <c r="W105" s="162">
        <v>30</v>
      </c>
      <c r="X105" s="162">
        <v>338</v>
      </c>
      <c r="Y105" s="162">
        <v>368</v>
      </c>
      <c r="Z105" s="163">
        <v>372</v>
      </c>
      <c r="AA105" s="163">
        <v>365</v>
      </c>
      <c r="AB105" s="162">
        <v>348</v>
      </c>
      <c r="AC105" s="162">
        <v>347.5</v>
      </c>
      <c r="AD105" s="162">
        <v>338</v>
      </c>
      <c r="AE105" s="162">
        <v>346</v>
      </c>
      <c r="AF105" s="162">
        <v>318</v>
      </c>
      <c r="AG105" s="156">
        <f t="shared" si="39"/>
        <v>6615</v>
      </c>
      <c r="AH105" s="82">
        <v>36</v>
      </c>
      <c r="AI105" s="82">
        <v>11</v>
      </c>
      <c r="AJ105" s="82"/>
      <c r="AK105" s="82"/>
      <c r="AL105" s="82">
        <f t="shared" si="40"/>
        <v>36</v>
      </c>
      <c r="AM105" s="82">
        <f t="shared" si="40"/>
        <v>11</v>
      </c>
      <c r="AN105" s="119">
        <f t="shared" si="41"/>
        <v>47</v>
      </c>
      <c r="AO105" s="5" t="s">
        <v>448</v>
      </c>
      <c r="AP105" s="5" t="s">
        <v>443</v>
      </c>
      <c r="AQ105" s="5" t="s">
        <v>447</v>
      </c>
    </row>
    <row r="106" spans="2:43" s="5" customFormat="1" ht="17.25" customHeight="1" x14ac:dyDescent="0.15">
      <c r="B106" s="4">
        <v>7</v>
      </c>
      <c r="C106" s="134" t="s">
        <v>183</v>
      </c>
      <c r="D106" s="56"/>
      <c r="E106" s="163"/>
      <c r="F106" s="163"/>
      <c r="G106" s="162"/>
      <c r="H106" s="162"/>
      <c r="I106" s="162"/>
      <c r="J106" s="162"/>
      <c r="K106" s="162"/>
      <c r="L106" s="163"/>
      <c r="M106" s="163"/>
      <c r="N106" s="162"/>
      <c r="O106" s="162"/>
      <c r="P106" s="162"/>
      <c r="Q106" s="162"/>
      <c r="R106" s="162"/>
      <c r="S106" s="163"/>
      <c r="T106" s="163"/>
      <c r="U106" s="162"/>
      <c r="V106" s="162"/>
      <c r="W106" s="162"/>
      <c r="X106" s="162"/>
      <c r="Y106" s="162"/>
      <c r="Z106" s="163"/>
      <c r="AA106" s="163"/>
      <c r="AB106" s="162"/>
      <c r="AC106" s="162"/>
      <c r="AD106" s="162"/>
      <c r="AE106" s="162"/>
      <c r="AF106" s="162"/>
      <c r="AG106" s="156">
        <f t="shared" si="39"/>
        <v>0</v>
      </c>
      <c r="AH106" s="82"/>
      <c r="AI106" s="82"/>
      <c r="AJ106" s="82"/>
      <c r="AK106" s="82"/>
      <c r="AL106" s="82">
        <f t="shared" si="40"/>
        <v>0</v>
      </c>
      <c r="AM106" s="82">
        <f t="shared" si="40"/>
        <v>0</v>
      </c>
      <c r="AN106" s="119">
        <f t="shared" si="41"/>
        <v>0</v>
      </c>
      <c r="AO106" s="5" t="s">
        <v>475</v>
      </c>
      <c r="AP106" s="5" t="s">
        <v>443</v>
      </c>
      <c r="AQ106" s="5" t="s">
        <v>447</v>
      </c>
    </row>
    <row r="107" spans="2:43" s="5" customFormat="1" ht="17.25" customHeight="1" x14ac:dyDescent="0.15">
      <c r="B107" s="4">
        <v>8</v>
      </c>
      <c r="C107" s="134" t="s">
        <v>187</v>
      </c>
      <c r="D107" s="56"/>
      <c r="E107" s="163"/>
      <c r="F107" s="163"/>
      <c r="G107" s="162"/>
      <c r="H107" s="162"/>
      <c r="I107" s="162"/>
      <c r="J107" s="162"/>
      <c r="K107" s="162"/>
      <c r="L107" s="163"/>
      <c r="M107" s="163"/>
      <c r="N107" s="162"/>
      <c r="O107" s="162"/>
      <c r="P107" s="162"/>
      <c r="Q107" s="162">
        <v>16</v>
      </c>
      <c r="R107" s="162">
        <v>16</v>
      </c>
      <c r="S107" s="163">
        <v>16</v>
      </c>
      <c r="T107" s="163">
        <v>16</v>
      </c>
      <c r="U107" s="162"/>
      <c r="V107" s="162"/>
      <c r="W107" s="162"/>
      <c r="X107" s="162"/>
      <c r="Y107" s="162"/>
      <c r="Z107" s="163"/>
      <c r="AA107" s="163"/>
      <c r="AB107" s="162"/>
      <c r="AC107" s="162"/>
      <c r="AD107" s="162"/>
      <c r="AE107" s="162"/>
      <c r="AF107" s="162"/>
      <c r="AG107" s="156">
        <f t="shared" si="39"/>
        <v>64</v>
      </c>
      <c r="AH107" s="82">
        <v>1</v>
      </c>
      <c r="AI107" s="82"/>
      <c r="AJ107" s="82"/>
      <c r="AK107" s="82"/>
      <c r="AL107" s="82">
        <f t="shared" si="40"/>
        <v>1</v>
      </c>
      <c r="AM107" s="82">
        <f t="shared" si="40"/>
        <v>0</v>
      </c>
      <c r="AN107" s="119">
        <f t="shared" si="41"/>
        <v>1</v>
      </c>
      <c r="AO107" s="5" t="s">
        <v>476</v>
      </c>
      <c r="AP107" s="5" t="s">
        <v>443</v>
      </c>
      <c r="AQ107" s="5" t="s">
        <v>447</v>
      </c>
    </row>
    <row r="108" spans="2:43" s="5" customFormat="1" ht="17.25" customHeight="1" x14ac:dyDescent="0.15">
      <c r="B108" s="4">
        <v>9</v>
      </c>
      <c r="C108" s="134" t="s">
        <v>186</v>
      </c>
      <c r="D108" s="56"/>
      <c r="E108" s="163">
        <v>16</v>
      </c>
      <c r="F108" s="163">
        <v>16</v>
      </c>
      <c r="G108" s="162">
        <v>16</v>
      </c>
      <c r="H108" s="162">
        <v>0</v>
      </c>
      <c r="I108" s="162">
        <v>0</v>
      </c>
      <c r="J108" s="162">
        <v>16</v>
      </c>
      <c r="K108" s="162">
        <v>16</v>
      </c>
      <c r="L108" s="163">
        <v>16</v>
      </c>
      <c r="M108" s="163">
        <v>16</v>
      </c>
      <c r="N108" s="162">
        <v>16</v>
      </c>
      <c r="O108" s="162">
        <v>0</v>
      </c>
      <c r="P108" s="162">
        <v>0</v>
      </c>
      <c r="Q108" s="162">
        <v>16</v>
      </c>
      <c r="R108" s="162">
        <v>16</v>
      </c>
      <c r="S108" s="163">
        <v>16</v>
      </c>
      <c r="T108" s="163">
        <v>16</v>
      </c>
      <c r="U108" s="162">
        <v>16</v>
      </c>
      <c r="V108" s="162">
        <v>0</v>
      </c>
      <c r="W108" s="162">
        <v>0</v>
      </c>
      <c r="X108" s="162">
        <v>0</v>
      </c>
      <c r="Y108" s="162">
        <v>0</v>
      </c>
      <c r="Z108" s="163">
        <v>0</v>
      </c>
      <c r="AA108" s="163">
        <v>0</v>
      </c>
      <c r="AB108" s="162">
        <v>0</v>
      </c>
      <c r="AC108" s="162">
        <v>0</v>
      </c>
      <c r="AD108" s="162">
        <v>0</v>
      </c>
      <c r="AE108" s="162">
        <v>0</v>
      </c>
      <c r="AF108" s="162">
        <v>0</v>
      </c>
      <c r="AG108" s="156">
        <f t="shared" si="39"/>
        <v>208</v>
      </c>
      <c r="AH108" s="82"/>
      <c r="AI108" s="82">
        <v>2</v>
      </c>
      <c r="AJ108" s="82"/>
      <c r="AK108" s="82"/>
      <c r="AL108" s="82">
        <f t="shared" si="40"/>
        <v>0</v>
      </c>
      <c r="AM108" s="82">
        <f t="shared" si="40"/>
        <v>2</v>
      </c>
      <c r="AN108" s="119">
        <f t="shared" si="41"/>
        <v>2</v>
      </c>
      <c r="AO108" s="5" t="s">
        <v>476</v>
      </c>
      <c r="AP108" s="5" t="s">
        <v>444</v>
      </c>
      <c r="AQ108" s="5" t="s">
        <v>447</v>
      </c>
    </row>
    <row r="109" spans="2:43" s="5" customFormat="1" ht="17.25" customHeight="1" x14ac:dyDescent="0.15">
      <c r="B109" s="4">
        <v>10</v>
      </c>
      <c r="C109" s="134" t="s">
        <v>179</v>
      </c>
      <c r="D109" s="56"/>
      <c r="E109" s="163"/>
      <c r="F109" s="163"/>
      <c r="G109" s="162"/>
      <c r="H109" s="162"/>
      <c r="I109" s="162"/>
      <c r="J109" s="162"/>
      <c r="K109" s="162"/>
      <c r="L109" s="163"/>
      <c r="M109" s="163"/>
      <c r="N109" s="162">
        <v>13.5</v>
      </c>
      <c r="O109" s="162">
        <v>13.5</v>
      </c>
      <c r="P109" s="162">
        <v>13.5</v>
      </c>
      <c r="Q109" s="162">
        <v>13.5</v>
      </c>
      <c r="R109" s="162"/>
      <c r="S109" s="163"/>
      <c r="T109" s="163"/>
      <c r="U109" s="162"/>
      <c r="V109" s="162"/>
      <c r="W109" s="162"/>
      <c r="X109" s="162"/>
      <c r="Y109" s="162"/>
      <c r="Z109" s="163"/>
      <c r="AA109" s="163"/>
      <c r="AB109" s="162"/>
      <c r="AC109" s="162"/>
      <c r="AD109" s="162"/>
      <c r="AE109" s="162"/>
      <c r="AF109" s="162"/>
      <c r="AG109" s="156">
        <f t="shared" si="39"/>
        <v>54</v>
      </c>
      <c r="AH109" s="82">
        <v>1</v>
      </c>
      <c r="AI109" s="82"/>
      <c r="AJ109" s="82"/>
      <c r="AK109" s="82"/>
      <c r="AL109" s="82">
        <f t="shared" si="40"/>
        <v>1</v>
      </c>
      <c r="AM109" s="82">
        <f t="shared" si="40"/>
        <v>0</v>
      </c>
      <c r="AN109" s="119">
        <f t="shared" si="41"/>
        <v>1</v>
      </c>
      <c r="AO109" s="5" t="s">
        <v>449</v>
      </c>
      <c r="AP109" s="5" t="s">
        <v>443</v>
      </c>
      <c r="AQ109" s="5" t="s">
        <v>447</v>
      </c>
    </row>
    <row r="110" spans="2:43" s="5" customFormat="1" ht="17.25" customHeight="1" x14ac:dyDescent="0.15">
      <c r="B110" s="4">
        <v>11</v>
      </c>
      <c r="C110" s="134" t="s">
        <v>189</v>
      </c>
      <c r="D110" s="56"/>
      <c r="E110" s="163"/>
      <c r="F110" s="163"/>
      <c r="G110" s="162"/>
      <c r="H110" s="162"/>
      <c r="I110" s="162"/>
      <c r="J110" s="162"/>
      <c r="K110" s="162"/>
      <c r="L110" s="163"/>
      <c r="M110" s="163"/>
      <c r="N110" s="162"/>
      <c r="O110" s="162"/>
      <c r="P110" s="162"/>
      <c r="Q110" s="162"/>
      <c r="R110" s="162"/>
      <c r="S110" s="163"/>
      <c r="T110" s="163"/>
      <c r="U110" s="162"/>
      <c r="V110" s="162"/>
      <c r="W110" s="162"/>
      <c r="X110" s="162"/>
      <c r="Y110" s="162"/>
      <c r="Z110" s="163"/>
      <c r="AA110" s="163"/>
      <c r="AB110" s="162"/>
      <c r="AC110" s="162"/>
      <c r="AD110" s="162"/>
      <c r="AE110" s="162"/>
      <c r="AF110" s="162"/>
      <c r="AG110" s="156">
        <f t="shared" si="39"/>
        <v>0</v>
      </c>
      <c r="AH110" s="82"/>
      <c r="AI110" s="82"/>
      <c r="AJ110" s="82"/>
      <c r="AK110" s="82"/>
      <c r="AL110" s="82">
        <f t="shared" si="40"/>
        <v>0</v>
      </c>
      <c r="AM110" s="82">
        <f t="shared" si="40"/>
        <v>0</v>
      </c>
      <c r="AN110" s="119">
        <f t="shared" si="41"/>
        <v>0</v>
      </c>
      <c r="AO110" s="5" t="s">
        <v>451</v>
      </c>
      <c r="AP110" s="5" t="s">
        <v>443</v>
      </c>
      <c r="AQ110" s="5" t="s">
        <v>447</v>
      </c>
    </row>
    <row r="111" spans="2:43" s="5" customFormat="1" ht="17.25" customHeight="1" x14ac:dyDescent="0.15">
      <c r="B111" s="4">
        <v>12</v>
      </c>
      <c r="C111" s="134" t="s">
        <v>191</v>
      </c>
      <c r="D111" s="56"/>
      <c r="E111" s="163"/>
      <c r="F111" s="163"/>
      <c r="G111" s="162"/>
      <c r="H111" s="162"/>
      <c r="I111" s="162"/>
      <c r="J111" s="162"/>
      <c r="K111" s="162"/>
      <c r="L111" s="163"/>
      <c r="M111" s="163"/>
      <c r="N111" s="162"/>
      <c r="O111" s="162"/>
      <c r="P111" s="162"/>
      <c r="Q111" s="162"/>
      <c r="R111" s="162"/>
      <c r="S111" s="163"/>
      <c r="T111" s="163"/>
      <c r="U111" s="162"/>
      <c r="V111" s="162"/>
      <c r="W111" s="162"/>
      <c r="X111" s="162"/>
      <c r="Y111" s="162"/>
      <c r="Z111" s="163"/>
      <c r="AA111" s="163"/>
      <c r="AB111" s="162"/>
      <c r="AC111" s="162"/>
      <c r="AD111" s="162"/>
      <c r="AE111" s="162"/>
      <c r="AF111" s="162"/>
      <c r="AG111" s="156">
        <f t="shared" si="39"/>
        <v>0</v>
      </c>
      <c r="AH111" s="82"/>
      <c r="AI111" s="82"/>
      <c r="AJ111" s="82"/>
      <c r="AK111" s="82"/>
      <c r="AL111" s="82">
        <f t="shared" si="40"/>
        <v>0</v>
      </c>
      <c r="AM111" s="82">
        <f t="shared" si="40"/>
        <v>0</v>
      </c>
      <c r="AN111" s="119">
        <f t="shared" si="41"/>
        <v>0</v>
      </c>
      <c r="AO111" s="5" t="s">
        <v>453</v>
      </c>
      <c r="AP111" s="5" t="s">
        <v>443</v>
      </c>
      <c r="AQ111" s="5" t="s">
        <v>447</v>
      </c>
    </row>
    <row r="112" spans="2:43" s="5" customFormat="1" ht="17.25" customHeight="1" x14ac:dyDescent="0.15">
      <c r="B112" s="4">
        <v>13</v>
      </c>
      <c r="C112" s="134" t="s">
        <v>193</v>
      </c>
      <c r="D112" s="56"/>
      <c r="E112" s="163">
        <v>40</v>
      </c>
      <c r="F112" s="163">
        <v>40</v>
      </c>
      <c r="G112" s="162">
        <v>30</v>
      </c>
      <c r="H112" s="162">
        <v>20</v>
      </c>
      <c r="I112" s="162">
        <v>20</v>
      </c>
      <c r="J112" s="162">
        <v>40</v>
      </c>
      <c r="K112" s="162">
        <v>60</v>
      </c>
      <c r="L112" s="163">
        <v>40</v>
      </c>
      <c r="M112" s="163">
        <v>50</v>
      </c>
      <c r="N112" s="162">
        <v>60</v>
      </c>
      <c r="O112" s="162">
        <v>60</v>
      </c>
      <c r="P112" s="162">
        <v>60</v>
      </c>
      <c r="Q112" s="162">
        <v>60</v>
      </c>
      <c r="R112" s="162">
        <v>60</v>
      </c>
      <c r="S112" s="163">
        <v>40</v>
      </c>
      <c r="T112" s="163">
        <v>40</v>
      </c>
      <c r="U112" s="162">
        <v>30</v>
      </c>
      <c r="V112" s="162">
        <v>20</v>
      </c>
      <c r="W112" s="162">
        <v>20</v>
      </c>
      <c r="X112" s="162">
        <v>40</v>
      </c>
      <c r="Y112" s="162">
        <v>60</v>
      </c>
      <c r="Z112" s="163">
        <v>40</v>
      </c>
      <c r="AA112" s="163">
        <v>50</v>
      </c>
      <c r="AB112" s="162">
        <v>60</v>
      </c>
      <c r="AC112" s="162">
        <v>60</v>
      </c>
      <c r="AD112" s="162">
        <v>60</v>
      </c>
      <c r="AE112" s="162">
        <v>70</v>
      </c>
      <c r="AF112" s="162">
        <v>70</v>
      </c>
      <c r="AG112" s="156">
        <f t="shared" si="39"/>
        <v>1300</v>
      </c>
      <c r="AH112" s="82">
        <v>7</v>
      </c>
      <c r="AI112" s="82">
        <v>1</v>
      </c>
      <c r="AJ112" s="82">
        <v>2</v>
      </c>
      <c r="AK112" s="82"/>
      <c r="AL112" s="82">
        <f t="shared" si="40"/>
        <v>9</v>
      </c>
      <c r="AM112" s="82">
        <f t="shared" si="40"/>
        <v>1</v>
      </c>
      <c r="AN112" s="119">
        <f t="shared" si="41"/>
        <v>10</v>
      </c>
      <c r="AO112" s="5" t="s">
        <v>454</v>
      </c>
      <c r="AP112" s="5" t="s">
        <v>443</v>
      </c>
      <c r="AQ112" s="5" t="s">
        <v>447</v>
      </c>
    </row>
    <row r="113" spans="2:44" s="5" customFormat="1" ht="17.25" customHeight="1" x14ac:dyDescent="0.15">
      <c r="B113" s="4">
        <v>14</v>
      </c>
      <c r="C113" s="134" t="s">
        <v>195</v>
      </c>
      <c r="D113" s="56"/>
      <c r="E113" s="163"/>
      <c r="F113" s="163"/>
      <c r="G113" s="162"/>
      <c r="H113" s="162"/>
      <c r="I113" s="162"/>
      <c r="J113" s="162"/>
      <c r="K113" s="162"/>
      <c r="L113" s="163"/>
      <c r="M113" s="163"/>
      <c r="N113" s="162"/>
      <c r="O113" s="162"/>
      <c r="P113" s="162"/>
      <c r="Q113" s="162">
        <v>8</v>
      </c>
      <c r="R113" s="162">
        <v>8</v>
      </c>
      <c r="S113" s="163">
        <v>16</v>
      </c>
      <c r="T113" s="163">
        <v>16</v>
      </c>
      <c r="U113" s="162">
        <v>16</v>
      </c>
      <c r="V113" s="162"/>
      <c r="W113" s="162"/>
      <c r="X113" s="162">
        <v>16</v>
      </c>
      <c r="Y113" s="162">
        <v>16</v>
      </c>
      <c r="Z113" s="163">
        <v>16</v>
      </c>
      <c r="AA113" s="163">
        <v>16</v>
      </c>
      <c r="AB113" s="162">
        <v>16</v>
      </c>
      <c r="AC113" s="162"/>
      <c r="AD113" s="162"/>
      <c r="AE113" s="162">
        <v>40</v>
      </c>
      <c r="AF113" s="162">
        <v>40</v>
      </c>
      <c r="AG113" s="156">
        <f t="shared" si="39"/>
        <v>224</v>
      </c>
      <c r="AH113" s="82"/>
      <c r="AI113" s="82"/>
      <c r="AJ113" s="82">
        <v>3</v>
      </c>
      <c r="AK113" s="82">
        <v>2</v>
      </c>
      <c r="AL113" s="82">
        <f t="shared" si="40"/>
        <v>3</v>
      </c>
      <c r="AM113" s="82">
        <f t="shared" si="40"/>
        <v>2</v>
      </c>
      <c r="AN113" s="119">
        <f t="shared" si="41"/>
        <v>5</v>
      </c>
      <c r="AO113" s="5" t="s">
        <v>455</v>
      </c>
      <c r="AP113" s="5" t="s">
        <v>443</v>
      </c>
      <c r="AQ113" s="5" t="s">
        <v>447</v>
      </c>
    </row>
    <row r="114" spans="2:44" s="5" customFormat="1" ht="17.25" customHeight="1" x14ac:dyDescent="0.15">
      <c r="B114" s="4">
        <v>15</v>
      </c>
      <c r="C114" s="134" t="s">
        <v>196</v>
      </c>
      <c r="D114" s="56"/>
      <c r="E114" s="163"/>
      <c r="F114" s="163"/>
      <c r="G114" s="162"/>
      <c r="H114" s="162"/>
      <c r="I114" s="162"/>
      <c r="J114" s="162"/>
      <c r="K114" s="162"/>
      <c r="L114" s="163"/>
      <c r="M114" s="163"/>
      <c r="N114" s="162"/>
      <c r="O114" s="162"/>
      <c r="P114" s="162"/>
      <c r="Q114" s="162"/>
      <c r="R114" s="162"/>
      <c r="S114" s="163"/>
      <c r="T114" s="163"/>
      <c r="U114" s="162"/>
      <c r="V114" s="162"/>
      <c r="W114" s="162"/>
      <c r="X114" s="162"/>
      <c r="Y114" s="162"/>
      <c r="Z114" s="163"/>
      <c r="AA114" s="163"/>
      <c r="AB114" s="162"/>
      <c r="AC114" s="162"/>
      <c r="AD114" s="162"/>
      <c r="AE114" s="162"/>
      <c r="AF114" s="162"/>
      <c r="AG114" s="156">
        <f t="shared" si="39"/>
        <v>0</v>
      </c>
      <c r="AH114" s="82"/>
      <c r="AI114" s="82"/>
      <c r="AJ114" s="82"/>
      <c r="AK114" s="82"/>
      <c r="AL114" s="82">
        <f t="shared" si="40"/>
        <v>0</v>
      </c>
      <c r="AM114" s="82">
        <f t="shared" si="40"/>
        <v>0</v>
      </c>
      <c r="AN114" s="119">
        <f t="shared" si="41"/>
        <v>0</v>
      </c>
      <c r="AO114" s="5" t="s">
        <v>456</v>
      </c>
      <c r="AP114" s="5" t="s">
        <v>443</v>
      </c>
      <c r="AQ114" s="5" t="s">
        <v>447</v>
      </c>
    </row>
    <row r="115" spans="2:44" s="5" customFormat="1" ht="17.25" customHeight="1" x14ac:dyDescent="0.15">
      <c r="B115" s="4">
        <v>16</v>
      </c>
      <c r="C115" s="134" t="s">
        <v>166</v>
      </c>
      <c r="D115" s="56"/>
      <c r="E115" s="163"/>
      <c r="F115" s="163"/>
      <c r="G115" s="162"/>
      <c r="H115" s="162"/>
      <c r="I115" s="162"/>
      <c r="J115" s="162"/>
      <c r="K115" s="162"/>
      <c r="L115" s="163"/>
      <c r="M115" s="163"/>
      <c r="N115" s="162"/>
      <c r="O115" s="162"/>
      <c r="P115" s="162"/>
      <c r="Q115" s="162"/>
      <c r="R115" s="162"/>
      <c r="S115" s="163"/>
      <c r="T115" s="163"/>
      <c r="U115" s="162"/>
      <c r="V115" s="162"/>
      <c r="W115" s="162"/>
      <c r="X115" s="162"/>
      <c r="Y115" s="162"/>
      <c r="Z115" s="163"/>
      <c r="AA115" s="163"/>
      <c r="AB115" s="162"/>
      <c r="AC115" s="162"/>
      <c r="AD115" s="162"/>
      <c r="AE115" s="162"/>
      <c r="AF115" s="162"/>
      <c r="AG115" s="156">
        <f t="shared" si="39"/>
        <v>0</v>
      </c>
      <c r="AH115" s="82"/>
      <c r="AI115" s="82"/>
      <c r="AJ115" s="82"/>
      <c r="AK115" s="82"/>
      <c r="AL115" s="82">
        <f t="shared" si="40"/>
        <v>0</v>
      </c>
      <c r="AM115" s="82">
        <f t="shared" si="40"/>
        <v>0</v>
      </c>
      <c r="AN115" s="119">
        <f t="shared" si="41"/>
        <v>0</v>
      </c>
      <c r="AO115" s="5" t="s">
        <v>457</v>
      </c>
      <c r="AP115" s="5" t="s">
        <v>443</v>
      </c>
      <c r="AQ115" s="5" t="s">
        <v>447</v>
      </c>
    </row>
    <row r="116" spans="2:44" s="5" customFormat="1" ht="17.25" customHeight="1" x14ac:dyDescent="0.15">
      <c r="B116" s="4">
        <v>17</v>
      </c>
      <c r="C116" s="134" t="s">
        <v>199</v>
      </c>
      <c r="D116" s="56"/>
      <c r="E116" s="163"/>
      <c r="F116" s="163"/>
      <c r="G116" s="162"/>
      <c r="H116" s="162"/>
      <c r="I116" s="162"/>
      <c r="J116" s="162"/>
      <c r="K116" s="162"/>
      <c r="L116" s="163"/>
      <c r="M116" s="163"/>
      <c r="N116" s="162"/>
      <c r="O116" s="162"/>
      <c r="P116" s="162"/>
      <c r="Q116" s="162"/>
      <c r="R116" s="162"/>
      <c r="S116" s="163"/>
      <c r="T116" s="163"/>
      <c r="U116" s="162"/>
      <c r="V116" s="162"/>
      <c r="W116" s="162"/>
      <c r="X116" s="162"/>
      <c r="Y116" s="162"/>
      <c r="Z116" s="163"/>
      <c r="AA116" s="163"/>
      <c r="AB116" s="162"/>
      <c r="AC116" s="162"/>
      <c r="AD116" s="162"/>
      <c r="AE116" s="162"/>
      <c r="AF116" s="162"/>
      <c r="AG116" s="156">
        <f t="shared" si="39"/>
        <v>0</v>
      </c>
      <c r="AH116" s="82"/>
      <c r="AI116" s="82"/>
      <c r="AJ116" s="82"/>
      <c r="AK116" s="82"/>
      <c r="AL116" s="82">
        <f t="shared" ref="AL116:AM126" si="42">AH116+AJ116</f>
        <v>0</v>
      </c>
      <c r="AM116" s="82">
        <f t="shared" si="42"/>
        <v>0</v>
      </c>
      <c r="AN116" s="119">
        <f t="shared" si="41"/>
        <v>0</v>
      </c>
      <c r="AO116" s="5" t="s">
        <v>458</v>
      </c>
      <c r="AP116" s="5" t="s">
        <v>443</v>
      </c>
      <c r="AQ116" s="5" t="s">
        <v>447</v>
      </c>
    </row>
    <row r="117" spans="2:44" s="5" customFormat="1" ht="17.25" customHeight="1" x14ac:dyDescent="0.15">
      <c r="B117" s="4">
        <v>18</v>
      </c>
      <c r="C117" s="134" t="s">
        <v>201</v>
      </c>
      <c r="D117" s="56"/>
      <c r="E117" s="163"/>
      <c r="F117" s="163"/>
      <c r="G117" s="162"/>
      <c r="H117" s="162"/>
      <c r="I117" s="162"/>
      <c r="J117" s="162"/>
      <c r="K117" s="162"/>
      <c r="L117" s="163"/>
      <c r="M117" s="163"/>
      <c r="N117" s="162"/>
      <c r="O117" s="162"/>
      <c r="P117" s="162"/>
      <c r="Q117" s="162"/>
      <c r="R117" s="162"/>
      <c r="S117" s="163"/>
      <c r="T117" s="163"/>
      <c r="U117" s="162"/>
      <c r="V117" s="162"/>
      <c r="W117" s="162"/>
      <c r="X117" s="162"/>
      <c r="Y117" s="162"/>
      <c r="Z117" s="163"/>
      <c r="AA117" s="163"/>
      <c r="AB117" s="162"/>
      <c r="AC117" s="162"/>
      <c r="AD117" s="162"/>
      <c r="AE117" s="162"/>
      <c r="AF117" s="162"/>
      <c r="AG117" s="156">
        <f t="shared" si="39"/>
        <v>0</v>
      </c>
      <c r="AH117" s="82"/>
      <c r="AI117" s="82"/>
      <c r="AJ117" s="82"/>
      <c r="AK117" s="82"/>
      <c r="AL117" s="82">
        <f t="shared" si="42"/>
        <v>0</v>
      </c>
      <c r="AM117" s="82">
        <f t="shared" si="42"/>
        <v>0</v>
      </c>
      <c r="AN117" s="119">
        <f t="shared" si="41"/>
        <v>0</v>
      </c>
      <c r="AO117" s="5" t="s">
        <v>459</v>
      </c>
      <c r="AP117" s="5" t="s">
        <v>443</v>
      </c>
      <c r="AQ117" s="5" t="s">
        <v>447</v>
      </c>
    </row>
    <row r="118" spans="2:44" s="5" customFormat="1" ht="17.25" customHeight="1" x14ac:dyDescent="0.15">
      <c r="B118" s="4">
        <v>19</v>
      </c>
      <c r="C118" s="134" t="s">
        <v>203</v>
      </c>
      <c r="D118" s="56"/>
      <c r="E118" s="163"/>
      <c r="F118" s="163"/>
      <c r="G118" s="162"/>
      <c r="H118" s="162"/>
      <c r="I118" s="162"/>
      <c r="J118" s="162"/>
      <c r="K118" s="162"/>
      <c r="L118" s="163"/>
      <c r="M118" s="163"/>
      <c r="N118" s="162"/>
      <c r="O118" s="162"/>
      <c r="P118" s="162"/>
      <c r="Q118" s="162"/>
      <c r="R118" s="162"/>
      <c r="S118" s="163"/>
      <c r="T118" s="163"/>
      <c r="U118" s="162"/>
      <c r="V118" s="162"/>
      <c r="W118" s="162"/>
      <c r="X118" s="162"/>
      <c r="Y118" s="162"/>
      <c r="Z118" s="163"/>
      <c r="AA118" s="163"/>
      <c r="AB118" s="162"/>
      <c r="AC118" s="162"/>
      <c r="AD118" s="162"/>
      <c r="AE118" s="162"/>
      <c r="AF118" s="162"/>
      <c r="AG118" s="156">
        <f t="shared" si="39"/>
        <v>0</v>
      </c>
      <c r="AH118" s="82"/>
      <c r="AI118" s="82"/>
      <c r="AJ118" s="82"/>
      <c r="AK118" s="82"/>
      <c r="AL118" s="82">
        <f t="shared" si="42"/>
        <v>0</v>
      </c>
      <c r="AM118" s="82">
        <f t="shared" si="42"/>
        <v>0</v>
      </c>
      <c r="AN118" s="119">
        <f t="shared" si="41"/>
        <v>0</v>
      </c>
      <c r="AO118" s="5" t="s">
        <v>460</v>
      </c>
      <c r="AP118" s="5" t="s">
        <v>443</v>
      </c>
      <c r="AQ118" s="5" t="s">
        <v>447</v>
      </c>
      <c r="AR118" s="167"/>
    </row>
    <row r="119" spans="2:44" s="5" customFormat="1" ht="17.25" customHeight="1" x14ac:dyDescent="0.15">
      <c r="B119" s="4">
        <v>20</v>
      </c>
      <c r="C119" s="134" t="s">
        <v>205</v>
      </c>
      <c r="D119" s="56"/>
      <c r="E119" s="163"/>
      <c r="F119" s="163"/>
      <c r="G119" s="162"/>
      <c r="H119" s="162"/>
      <c r="I119" s="162"/>
      <c r="J119" s="162"/>
      <c r="K119" s="162"/>
      <c r="L119" s="163"/>
      <c r="M119" s="163"/>
      <c r="N119" s="162"/>
      <c r="O119" s="162"/>
      <c r="P119" s="162"/>
      <c r="Q119" s="162"/>
      <c r="R119" s="162"/>
      <c r="S119" s="163"/>
      <c r="T119" s="163"/>
      <c r="U119" s="162"/>
      <c r="V119" s="162"/>
      <c r="W119" s="162"/>
      <c r="X119" s="162"/>
      <c r="Y119" s="162"/>
      <c r="Z119" s="163"/>
      <c r="AA119" s="163"/>
      <c r="AB119" s="162"/>
      <c r="AC119" s="162"/>
      <c r="AD119" s="162"/>
      <c r="AE119" s="162"/>
      <c r="AF119" s="162"/>
      <c r="AG119" s="156">
        <f t="shared" si="39"/>
        <v>0</v>
      </c>
      <c r="AH119" s="82"/>
      <c r="AI119" s="82"/>
      <c r="AJ119" s="82"/>
      <c r="AK119" s="82"/>
      <c r="AL119" s="82">
        <f t="shared" si="42"/>
        <v>0</v>
      </c>
      <c r="AM119" s="82">
        <f t="shared" si="42"/>
        <v>0</v>
      </c>
      <c r="AN119" s="119">
        <f t="shared" si="41"/>
        <v>0</v>
      </c>
      <c r="AO119" s="5" t="s">
        <v>461</v>
      </c>
      <c r="AP119" s="5" t="s">
        <v>443</v>
      </c>
      <c r="AQ119" s="5" t="s">
        <v>447</v>
      </c>
      <c r="AR119" s="167"/>
    </row>
    <row r="120" spans="2:44" s="5" customFormat="1" ht="17.25" customHeight="1" x14ac:dyDescent="0.15">
      <c r="B120" s="4">
        <v>21</v>
      </c>
      <c r="C120" s="134" t="s">
        <v>173</v>
      </c>
      <c r="D120" s="56"/>
      <c r="E120" s="163">
        <v>8</v>
      </c>
      <c r="F120" s="163">
        <v>6</v>
      </c>
      <c r="G120" s="163"/>
      <c r="H120" s="163"/>
      <c r="I120" s="163"/>
      <c r="J120" s="163">
        <v>2</v>
      </c>
      <c r="K120" s="163"/>
      <c r="L120" s="163"/>
      <c r="M120" s="163">
        <v>8</v>
      </c>
      <c r="N120" s="163">
        <v>8</v>
      </c>
      <c r="O120" s="163">
        <v>8</v>
      </c>
      <c r="P120" s="163">
        <v>8</v>
      </c>
      <c r="Q120" s="163">
        <v>8</v>
      </c>
      <c r="R120" s="163">
        <v>8</v>
      </c>
      <c r="S120" s="163">
        <v>8</v>
      </c>
      <c r="T120" s="163">
        <v>8</v>
      </c>
      <c r="U120" s="162">
        <v>1</v>
      </c>
      <c r="V120" s="162"/>
      <c r="W120" s="162"/>
      <c r="X120" s="162">
        <v>3</v>
      </c>
      <c r="Y120" s="162">
        <v>4</v>
      </c>
      <c r="Z120" s="163">
        <v>2</v>
      </c>
      <c r="AA120" s="163">
        <v>8</v>
      </c>
      <c r="AB120" s="162">
        <v>8</v>
      </c>
      <c r="AC120" s="162">
        <v>8</v>
      </c>
      <c r="AD120" s="162">
        <v>8</v>
      </c>
      <c r="AE120" s="162">
        <v>8</v>
      </c>
      <c r="AF120" s="162">
        <v>8</v>
      </c>
      <c r="AG120" s="156">
        <f t="shared" si="39"/>
        <v>138</v>
      </c>
      <c r="AH120" s="82">
        <v>1</v>
      </c>
      <c r="AI120" s="82"/>
      <c r="AJ120" s="82"/>
      <c r="AK120" s="82"/>
      <c r="AL120" s="82">
        <f t="shared" si="42"/>
        <v>1</v>
      </c>
      <c r="AM120" s="82">
        <f t="shared" si="42"/>
        <v>0</v>
      </c>
      <c r="AN120" s="119">
        <f t="shared" si="41"/>
        <v>1</v>
      </c>
      <c r="AO120" s="5" t="s">
        <v>474</v>
      </c>
      <c r="AP120" s="5" t="s">
        <v>443</v>
      </c>
      <c r="AQ120" s="5" t="s">
        <v>447</v>
      </c>
      <c r="AR120" s="167"/>
    </row>
    <row r="121" spans="2:44" s="5" customFormat="1" ht="17.25" customHeight="1" x14ac:dyDescent="0.15">
      <c r="B121" s="4">
        <v>22</v>
      </c>
      <c r="C121" s="134" t="s">
        <v>207</v>
      </c>
      <c r="D121" s="56"/>
      <c r="E121" s="163">
        <v>18</v>
      </c>
      <c r="F121" s="163"/>
      <c r="G121" s="162"/>
      <c r="H121" s="162"/>
      <c r="I121" s="162"/>
      <c r="J121" s="162"/>
      <c r="K121" s="162"/>
      <c r="L121" s="163"/>
      <c r="M121" s="163"/>
      <c r="N121" s="162"/>
      <c r="O121" s="162"/>
      <c r="P121" s="162"/>
      <c r="Q121" s="162"/>
      <c r="R121" s="162"/>
      <c r="S121" s="163"/>
      <c r="T121" s="163"/>
      <c r="U121" s="162"/>
      <c r="V121" s="162"/>
      <c r="W121" s="162"/>
      <c r="X121" s="162"/>
      <c r="Y121" s="162"/>
      <c r="Z121" s="163"/>
      <c r="AA121" s="163"/>
      <c r="AB121" s="162"/>
      <c r="AC121" s="162"/>
      <c r="AD121" s="162"/>
      <c r="AE121" s="162"/>
      <c r="AF121" s="162"/>
      <c r="AG121" s="156">
        <f t="shared" si="39"/>
        <v>18</v>
      </c>
      <c r="AH121" s="82">
        <v>2</v>
      </c>
      <c r="AI121" s="82"/>
      <c r="AJ121" s="82"/>
      <c r="AK121" s="82"/>
      <c r="AL121" s="82">
        <f t="shared" si="42"/>
        <v>2</v>
      </c>
      <c r="AM121" s="82">
        <f t="shared" si="42"/>
        <v>0</v>
      </c>
      <c r="AN121" s="119">
        <f t="shared" si="41"/>
        <v>2</v>
      </c>
      <c r="AO121" s="5" t="s">
        <v>462</v>
      </c>
      <c r="AP121" s="5" t="s">
        <v>443</v>
      </c>
      <c r="AQ121" s="5" t="s">
        <v>447</v>
      </c>
      <c r="AR121" s="167"/>
    </row>
    <row r="122" spans="2:44" s="5" customFormat="1" ht="17.25" customHeight="1" x14ac:dyDescent="0.15">
      <c r="B122" s="4">
        <v>23</v>
      </c>
      <c r="C122" s="134" t="s">
        <v>169</v>
      </c>
      <c r="D122" s="56"/>
      <c r="E122" s="163"/>
      <c r="F122" s="163"/>
      <c r="G122" s="162"/>
      <c r="H122" s="162"/>
      <c r="I122" s="162"/>
      <c r="J122" s="162"/>
      <c r="K122" s="162"/>
      <c r="L122" s="163"/>
      <c r="M122" s="163"/>
      <c r="N122" s="162"/>
      <c r="O122" s="162"/>
      <c r="P122" s="162"/>
      <c r="Q122" s="162"/>
      <c r="R122" s="162"/>
      <c r="S122" s="163"/>
      <c r="T122" s="163"/>
      <c r="U122" s="162"/>
      <c r="V122" s="162"/>
      <c r="W122" s="162"/>
      <c r="X122" s="162"/>
      <c r="Y122" s="162"/>
      <c r="Z122" s="163"/>
      <c r="AA122" s="163"/>
      <c r="AB122" s="162"/>
      <c r="AC122" s="162"/>
      <c r="AD122" s="162"/>
      <c r="AE122" s="162"/>
      <c r="AF122" s="162"/>
      <c r="AG122" s="156">
        <f t="shared" si="39"/>
        <v>0</v>
      </c>
      <c r="AH122" s="82"/>
      <c r="AI122" s="82"/>
      <c r="AJ122" s="82"/>
      <c r="AK122" s="82"/>
      <c r="AL122" s="82">
        <f t="shared" si="42"/>
        <v>0</v>
      </c>
      <c r="AM122" s="82">
        <f t="shared" si="42"/>
        <v>0</v>
      </c>
      <c r="AN122" s="119">
        <f t="shared" si="41"/>
        <v>0</v>
      </c>
      <c r="AO122" s="5" t="s">
        <v>456</v>
      </c>
      <c r="AP122" s="5" t="s">
        <v>443</v>
      </c>
      <c r="AQ122" s="5" t="s">
        <v>447</v>
      </c>
      <c r="AR122" s="167"/>
    </row>
    <row r="123" spans="2:44" s="5" customFormat="1" ht="17.25" customHeight="1" x14ac:dyDescent="0.15">
      <c r="B123" s="4">
        <v>24</v>
      </c>
      <c r="C123" s="134" t="s">
        <v>171</v>
      </c>
      <c r="D123" s="56"/>
      <c r="E123" s="163"/>
      <c r="F123" s="163"/>
      <c r="G123" s="162"/>
      <c r="H123" s="162"/>
      <c r="I123" s="162"/>
      <c r="J123" s="162"/>
      <c r="K123" s="162"/>
      <c r="L123" s="163"/>
      <c r="M123" s="163"/>
      <c r="N123" s="162"/>
      <c r="O123" s="162"/>
      <c r="P123" s="162"/>
      <c r="Q123" s="162"/>
      <c r="R123" s="162"/>
      <c r="S123" s="163"/>
      <c r="T123" s="163"/>
      <c r="U123" s="162"/>
      <c r="V123" s="162"/>
      <c r="W123" s="162"/>
      <c r="X123" s="162"/>
      <c r="Y123" s="162"/>
      <c r="Z123" s="163"/>
      <c r="AA123" s="163"/>
      <c r="AB123" s="162"/>
      <c r="AC123" s="162"/>
      <c r="AD123" s="162"/>
      <c r="AE123" s="162"/>
      <c r="AF123" s="162"/>
      <c r="AG123" s="156">
        <f t="shared" si="39"/>
        <v>0</v>
      </c>
      <c r="AH123" s="82"/>
      <c r="AI123" s="82"/>
      <c r="AJ123" s="82"/>
      <c r="AK123" s="82"/>
      <c r="AL123" s="82">
        <f t="shared" si="42"/>
        <v>0</v>
      </c>
      <c r="AM123" s="82">
        <f t="shared" si="42"/>
        <v>0</v>
      </c>
      <c r="AN123" s="119">
        <f t="shared" si="41"/>
        <v>0</v>
      </c>
      <c r="AO123" s="5" t="s">
        <v>463</v>
      </c>
      <c r="AP123" s="5" t="s">
        <v>443</v>
      </c>
      <c r="AQ123" s="5" t="s">
        <v>447</v>
      </c>
      <c r="AR123" s="167"/>
    </row>
    <row r="124" spans="2:44" s="5" customFormat="1" ht="17.25" customHeight="1" x14ac:dyDescent="0.15">
      <c r="B124" s="4">
        <v>25</v>
      </c>
      <c r="C124" s="134" t="s">
        <v>209</v>
      </c>
      <c r="D124" s="56"/>
      <c r="E124" s="163"/>
      <c r="F124" s="163"/>
      <c r="G124" s="162"/>
      <c r="H124" s="162"/>
      <c r="I124" s="162"/>
      <c r="J124" s="162"/>
      <c r="K124" s="162"/>
      <c r="L124" s="163"/>
      <c r="M124" s="163"/>
      <c r="N124" s="162"/>
      <c r="O124" s="162"/>
      <c r="P124" s="162"/>
      <c r="Q124" s="162"/>
      <c r="R124" s="162"/>
      <c r="S124" s="163"/>
      <c r="T124" s="163"/>
      <c r="U124" s="162"/>
      <c r="V124" s="162"/>
      <c r="W124" s="162"/>
      <c r="X124" s="162"/>
      <c r="Y124" s="162"/>
      <c r="Z124" s="163"/>
      <c r="AA124" s="163"/>
      <c r="AB124" s="162"/>
      <c r="AC124" s="162"/>
      <c r="AD124" s="162"/>
      <c r="AE124" s="162"/>
      <c r="AF124" s="162"/>
      <c r="AG124" s="156">
        <f t="shared" si="39"/>
        <v>0</v>
      </c>
      <c r="AH124" s="82"/>
      <c r="AI124" s="82"/>
      <c r="AJ124" s="82"/>
      <c r="AK124" s="82"/>
      <c r="AL124" s="82">
        <f t="shared" si="42"/>
        <v>0</v>
      </c>
      <c r="AM124" s="82">
        <f t="shared" si="42"/>
        <v>0</v>
      </c>
      <c r="AN124" s="119">
        <f t="shared" si="41"/>
        <v>0</v>
      </c>
      <c r="AO124" s="5" t="s">
        <v>464</v>
      </c>
      <c r="AP124" s="5" t="s">
        <v>443</v>
      </c>
      <c r="AQ124" s="5" t="s">
        <v>447</v>
      </c>
      <c r="AR124" s="167"/>
    </row>
    <row r="125" spans="2:44" s="5" customFormat="1" ht="17.25" customHeight="1" x14ac:dyDescent="0.15">
      <c r="B125" s="4">
        <v>26</v>
      </c>
      <c r="C125" s="134" t="s">
        <v>211</v>
      </c>
      <c r="D125" s="56"/>
      <c r="E125" s="163"/>
      <c r="F125" s="163"/>
      <c r="G125" s="162"/>
      <c r="H125" s="162"/>
      <c r="I125" s="162"/>
      <c r="J125" s="162"/>
      <c r="K125" s="162"/>
      <c r="L125" s="163"/>
      <c r="M125" s="163"/>
      <c r="N125" s="162"/>
      <c r="O125" s="162"/>
      <c r="P125" s="162"/>
      <c r="Q125" s="162"/>
      <c r="R125" s="162"/>
      <c r="S125" s="163"/>
      <c r="T125" s="163"/>
      <c r="U125" s="162"/>
      <c r="V125" s="162"/>
      <c r="W125" s="162"/>
      <c r="X125" s="162"/>
      <c r="Y125" s="162"/>
      <c r="Z125" s="163"/>
      <c r="AA125" s="163"/>
      <c r="AB125" s="162"/>
      <c r="AC125" s="162"/>
      <c r="AD125" s="162"/>
      <c r="AE125" s="162"/>
      <c r="AF125" s="162"/>
      <c r="AG125" s="156">
        <f t="shared" si="39"/>
        <v>0</v>
      </c>
      <c r="AH125" s="82"/>
      <c r="AI125" s="82"/>
      <c r="AJ125" s="82"/>
      <c r="AK125" s="82"/>
      <c r="AL125" s="82">
        <f t="shared" si="42"/>
        <v>0</v>
      </c>
      <c r="AM125" s="82">
        <f t="shared" si="42"/>
        <v>0</v>
      </c>
      <c r="AN125" s="119">
        <f t="shared" si="41"/>
        <v>0</v>
      </c>
      <c r="AO125" s="5" t="s">
        <v>465</v>
      </c>
      <c r="AP125" s="5" t="s">
        <v>443</v>
      </c>
      <c r="AQ125" s="5" t="s">
        <v>447</v>
      </c>
      <c r="AR125" s="167"/>
    </row>
    <row r="126" spans="2:44" s="5" customFormat="1" ht="17.25" customHeight="1" x14ac:dyDescent="0.15">
      <c r="B126" s="4">
        <v>27</v>
      </c>
      <c r="C126" s="134" t="s">
        <v>212</v>
      </c>
      <c r="D126" s="56"/>
      <c r="E126" s="163">
        <v>64</v>
      </c>
      <c r="F126" s="163">
        <v>64</v>
      </c>
      <c r="G126" s="162">
        <v>64</v>
      </c>
      <c r="H126" s="162">
        <v>64</v>
      </c>
      <c r="I126" s="162">
        <v>64</v>
      </c>
      <c r="J126" s="162">
        <v>64</v>
      </c>
      <c r="K126" s="162">
        <v>64</v>
      </c>
      <c r="L126" s="163">
        <v>64</v>
      </c>
      <c r="M126" s="163">
        <v>64</v>
      </c>
      <c r="N126" s="162">
        <v>64</v>
      </c>
      <c r="O126" s="162">
        <v>0</v>
      </c>
      <c r="P126" s="162">
        <v>0</v>
      </c>
      <c r="Q126" s="162">
        <v>0</v>
      </c>
      <c r="R126" s="162">
        <v>0</v>
      </c>
      <c r="S126" s="163">
        <v>0</v>
      </c>
      <c r="T126" s="163">
        <v>108</v>
      </c>
      <c r="U126" s="162">
        <v>108</v>
      </c>
      <c r="V126" s="162">
        <v>108</v>
      </c>
      <c r="W126" s="162">
        <v>108</v>
      </c>
      <c r="X126" s="162">
        <v>108</v>
      </c>
      <c r="Y126" s="162">
        <v>108</v>
      </c>
      <c r="Z126" s="163">
        <v>108</v>
      </c>
      <c r="AA126" s="163">
        <v>108</v>
      </c>
      <c r="AB126" s="162">
        <v>108</v>
      </c>
      <c r="AC126" s="162">
        <v>108</v>
      </c>
      <c r="AD126" s="162">
        <v>0</v>
      </c>
      <c r="AE126" s="162">
        <v>0</v>
      </c>
      <c r="AF126" s="162">
        <v>0</v>
      </c>
      <c r="AG126" s="156">
        <f t="shared" si="39"/>
        <v>1720</v>
      </c>
      <c r="AH126" s="82">
        <v>7</v>
      </c>
      <c r="AI126" s="82"/>
      <c r="AJ126" s="82">
        <v>2</v>
      </c>
      <c r="AK126" s="82"/>
      <c r="AL126" s="82">
        <f t="shared" si="42"/>
        <v>9</v>
      </c>
      <c r="AM126" s="82">
        <f t="shared" si="42"/>
        <v>0</v>
      </c>
      <c r="AN126" s="119">
        <f t="shared" si="41"/>
        <v>9</v>
      </c>
      <c r="AO126" s="5" t="s">
        <v>466</v>
      </c>
      <c r="AP126" s="5" t="s">
        <v>443</v>
      </c>
      <c r="AQ126" s="5" t="s">
        <v>447</v>
      </c>
      <c r="AR126" s="167"/>
    </row>
    <row r="127" spans="2:44" s="2" customFormat="1" ht="17.25" customHeight="1" x14ac:dyDescent="0.2">
      <c r="B127" s="102"/>
      <c r="C127" s="398" t="s">
        <v>298</v>
      </c>
      <c r="D127" s="399"/>
      <c r="E127" s="168">
        <f t="shared" ref="E127:AN127" si="43">SUM(E100:E126)</f>
        <v>146</v>
      </c>
      <c r="F127" s="168">
        <f t="shared" si="43"/>
        <v>144</v>
      </c>
      <c r="G127" s="168">
        <f t="shared" si="43"/>
        <v>130.5</v>
      </c>
      <c r="H127" s="168">
        <f t="shared" si="43"/>
        <v>203</v>
      </c>
      <c r="I127" s="168">
        <f t="shared" si="43"/>
        <v>219</v>
      </c>
      <c r="J127" s="168">
        <f t="shared" si="43"/>
        <v>586</v>
      </c>
      <c r="K127" s="168">
        <f t="shared" si="43"/>
        <v>701</v>
      </c>
      <c r="L127" s="168">
        <f t="shared" si="43"/>
        <v>722</v>
      </c>
      <c r="M127" s="168">
        <f t="shared" si="43"/>
        <v>731</v>
      </c>
      <c r="N127" s="168">
        <f t="shared" si="43"/>
        <v>751.5</v>
      </c>
      <c r="O127" s="168">
        <f t="shared" si="43"/>
        <v>682.5</v>
      </c>
      <c r="P127" s="168">
        <f t="shared" si="43"/>
        <v>596.5</v>
      </c>
      <c r="Q127" s="168">
        <f t="shared" si="43"/>
        <v>526.5</v>
      </c>
      <c r="R127" s="168">
        <f t="shared" si="43"/>
        <v>520</v>
      </c>
      <c r="S127" s="168">
        <f t="shared" si="43"/>
        <v>173</v>
      </c>
      <c r="T127" s="168">
        <f t="shared" si="43"/>
        <v>392</v>
      </c>
      <c r="U127" s="168">
        <f t="shared" si="43"/>
        <v>383</v>
      </c>
      <c r="V127" s="168">
        <f t="shared" si="43"/>
        <v>268</v>
      </c>
      <c r="W127" s="168">
        <f t="shared" si="43"/>
        <v>306</v>
      </c>
      <c r="X127" s="168">
        <f t="shared" si="43"/>
        <v>749</v>
      </c>
      <c r="Y127" s="168">
        <f t="shared" si="43"/>
        <v>800</v>
      </c>
      <c r="Z127" s="168">
        <f t="shared" si="43"/>
        <v>782</v>
      </c>
      <c r="AA127" s="168">
        <f t="shared" si="43"/>
        <v>752</v>
      </c>
      <c r="AB127" s="168">
        <f t="shared" si="43"/>
        <v>726</v>
      </c>
      <c r="AC127" s="168">
        <f t="shared" si="43"/>
        <v>533.5</v>
      </c>
      <c r="AD127" s="168">
        <f t="shared" si="43"/>
        <v>416</v>
      </c>
      <c r="AE127" s="168">
        <f t="shared" si="43"/>
        <v>546</v>
      </c>
      <c r="AF127" s="168">
        <f t="shared" si="43"/>
        <v>637</v>
      </c>
      <c r="AG127" s="103">
        <f t="shared" si="43"/>
        <v>14123</v>
      </c>
      <c r="AH127" s="103">
        <f t="shared" si="43"/>
        <v>69</v>
      </c>
      <c r="AI127" s="103">
        <f t="shared" si="43"/>
        <v>15</v>
      </c>
      <c r="AJ127" s="103">
        <f t="shared" si="43"/>
        <v>27</v>
      </c>
      <c r="AK127" s="103">
        <f t="shared" si="43"/>
        <v>2</v>
      </c>
      <c r="AL127" s="103">
        <f t="shared" si="43"/>
        <v>96</v>
      </c>
      <c r="AM127" s="103">
        <f t="shared" si="43"/>
        <v>17</v>
      </c>
      <c r="AN127" s="135">
        <f t="shared" si="43"/>
        <v>113</v>
      </c>
      <c r="AO127" s="5"/>
      <c r="AP127" s="5"/>
      <c r="AQ127" s="5"/>
    </row>
    <row r="128" spans="2:44" customFormat="1" ht="17.25" customHeight="1" x14ac:dyDescent="0.15">
      <c r="AO128" s="5"/>
      <c r="AP128" s="5"/>
      <c r="AQ128" s="5"/>
    </row>
    <row r="129" spans="2:43" s="64" customFormat="1" ht="24.75" customHeight="1" x14ac:dyDescent="0.15">
      <c r="B129" s="384" t="s">
        <v>299</v>
      </c>
      <c r="C129" s="385"/>
      <c r="D129" s="386"/>
      <c r="E129" s="221">
        <f t="shared" ref="E129:AG129" si="44">E95+E127</f>
        <v>166</v>
      </c>
      <c r="F129" s="221">
        <f t="shared" si="44"/>
        <v>164</v>
      </c>
      <c r="G129" s="221">
        <f t="shared" si="44"/>
        <v>160.5</v>
      </c>
      <c r="H129" s="221">
        <f t="shared" si="44"/>
        <v>233</v>
      </c>
      <c r="I129" s="221">
        <f t="shared" si="44"/>
        <v>249</v>
      </c>
      <c r="J129" s="221">
        <f t="shared" si="44"/>
        <v>616</v>
      </c>
      <c r="K129" s="221">
        <f t="shared" si="44"/>
        <v>751</v>
      </c>
      <c r="L129" s="221">
        <f t="shared" si="44"/>
        <v>742</v>
      </c>
      <c r="M129" s="221">
        <f t="shared" si="44"/>
        <v>761</v>
      </c>
      <c r="N129" s="221">
        <f t="shared" si="44"/>
        <v>781.5</v>
      </c>
      <c r="O129" s="221">
        <f t="shared" si="44"/>
        <v>712.5</v>
      </c>
      <c r="P129" s="221">
        <f t="shared" si="44"/>
        <v>626.5</v>
      </c>
      <c r="Q129" s="221">
        <f t="shared" si="44"/>
        <v>556.5</v>
      </c>
      <c r="R129" s="221">
        <f t="shared" si="44"/>
        <v>560</v>
      </c>
      <c r="S129" s="221">
        <f t="shared" si="44"/>
        <v>193</v>
      </c>
      <c r="T129" s="221">
        <f t="shared" si="44"/>
        <v>412</v>
      </c>
      <c r="U129" s="221">
        <f t="shared" si="44"/>
        <v>393</v>
      </c>
      <c r="V129" s="221">
        <f t="shared" si="44"/>
        <v>278</v>
      </c>
      <c r="W129" s="221">
        <f t="shared" si="44"/>
        <v>326</v>
      </c>
      <c r="X129" s="221">
        <f t="shared" si="44"/>
        <v>769</v>
      </c>
      <c r="Y129" s="221">
        <f t="shared" si="44"/>
        <v>840</v>
      </c>
      <c r="Z129" s="221">
        <f t="shared" si="44"/>
        <v>802</v>
      </c>
      <c r="AA129" s="221">
        <f t="shared" si="44"/>
        <v>782</v>
      </c>
      <c r="AB129" s="221">
        <f t="shared" si="44"/>
        <v>756</v>
      </c>
      <c r="AC129" s="221">
        <f t="shared" si="44"/>
        <v>563.5</v>
      </c>
      <c r="AD129" s="221">
        <f t="shared" si="44"/>
        <v>446</v>
      </c>
      <c r="AE129" s="221">
        <f t="shared" si="44"/>
        <v>576</v>
      </c>
      <c r="AF129" s="221">
        <f t="shared" si="44"/>
        <v>687</v>
      </c>
      <c r="AG129" s="221">
        <f t="shared" si="44"/>
        <v>14903</v>
      </c>
      <c r="AH129" s="221">
        <f>+AH118+AH127</f>
        <v>69</v>
      </c>
      <c r="AI129" s="221">
        <f>+AI118+AI127</f>
        <v>15</v>
      </c>
      <c r="AJ129" s="221">
        <f>+AJ118+AJ127</f>
        <v>27</v>
      </c>
      <c r="AK129" s="221">
        <f>+AK118+AK127</f>
        <v>2</v>
      </c>
      <c r="AL129" s="221">
        <f>AL95+AL127</f>
        <v>101</v>
      </c>
      <c r="AM129" s="221">
        <f>AM95+AM127</f>
        <v>17</v>
      </c>
      <c r="AN129" s="221">
        <f>AN95+AN127</f>
        <v>118</v>
      </c>
      <c r="AO129" s="5"/>
      <c r="AP129" s="166"/>
      <c r="AQ129" s="5"/>
    </row>
    <row r="130" spans="2:43" s="5" customFormat="1" ht="23.25" customHeight="1" x14ac:dyDescent="0.15">
      <c r="B130" s="359"/>
      <c r="C130" s="359"/>
      <c r="D130" s="359"/>
      <c r="E130" s="359"/>
      <c r="F130" s="359"/>
      <c r="G130" s="359"/>
      <c r="H130" s="359"/>
      <c r="I130" s="359"/>
      <c r="J130" s="359"/>
      <c r="K130" s="359"/>
      <c r="L130" s="359"/>
      <c r="M130" s="359"/>
      <c r="N130" s="359"/>
      <c r="O130" s="359"/>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row>
    <row r="131" spans="2:43" s="55" customFormat="1" ht="16.5" customHeight="1" x14ac:dyDescent="0.15">
      <c r="B131" s="142" t="s">
        <v>303</v>
      </c>
      <c r="C131" s="219" t="s">
        <v>281</v>
      </c>
      <c r="D131" s="142"/>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50"/>
    </row>
    <row r="132" spans="2:43" s="5" customFormat="1" ht="17.25" customHeight="1" x14ac:dyDescent="0.15"/>
    <row r="133" spans="2:43" ht="16.5" customHeight="1" x14ac:dyDescent="0.15">
      <c r="B133" s="402" t="s">
        <v>310</v>
      </c>
      <c r="C133" s="403"/>
      <c r="D133" s="404"/>
      <c r="E133" s="112" t="s">
        <v>6</v>
      </c>
      <c r="F133" s="112" t="s">
        <v>5</v>
      </c>
      <c r="G133" s="112" t="s">
        <v>4</v>
      </c>
      <c r="H133" s="112" t="s">
        <v>3</v>
      </c>
      <c r="I133" s="112" t="s">
        <v>2</v>
      </c>
      <c r="J133" s="112" t="s">
        <v>1</v>
      </c>
      <c r="K133" s="112" t="s">
        <v>6</v>
      </c>
      <c r="L133" s="112" t="s">
        <v>6</v>
      </c>
      <c r="M133" s="112" t="s">
        <v>5</v>
      </c>
      <c r="N133" s="112" t="s">
        <v>4</v>
      </c>
      <c r="O133" s="112" t="s">
        <v>3</v>
      </c>
      <c r="P133" s="112" t="s">
        <v>2</v>
      </c>
      <c r="Q133" s="112" t="s">
        <v>1</v>
      </c>
      <c r="R133" s="112" t="s">
        <v>6</v>
      </c>
      <c r="S133" s="112" t="s">
        <v>6</v>
      </c>
      <c r="T133" s="112" t="s">
        <v>5</v>
      </c>
      <c r="U133" s="112" t="s">
        <v>4</v>
      </c>
      <c r="V133" s="112" t="s">
        <v>3</v>
      </c>
      <c r="W133" s="112" t="s">
        <v>2</v>
      </c>
      <c r="X133" s="112" t="s">
        <v>1</v>
      </c>
      <c r="Y133" s="112" t="s">
        <v>6</v>
      </c>
      <c r="Z133" s="112" t="s">
        <v>6</v>
      </c>
      <c r="AA133" s="120" t="s">
        <v>5</v>
      </c>
      <c r="AB133" s="112" t="s">
        <v>4</v>
      </c>
      <c r="AC133" s="112" t="s">
        <v>3</v>
      </c>
      <c r="AD133" s="112" t="s">
        <v>2</v>
      </c>
      <c r="AE133" s="112" t="s">
        <v>1</v>
      </c>
      <c r="AF133" s="112" t="s">
        <v>6</v>
      </c>
      <c r="AG133" s="153"/>
      <c r="AH133" s="205" t="s">
        <v>157</v>
      </c>
      <c r="AI133" s="205" t="s">
        <v>158</v>
      </c>
      <c r="AJ133" s="206" t="s">
        <v>159</v>
      </c>
      <c r="AK133" s="206" t="s">
        <v>2</v>
      </c>
      <c r="AL133" s="205" t="s">
        <v>160</v>
      </c>
      <c r="AM133" s="205" t="s">
        <v>161</v>
      </c>
      <c r="AN133" s="145" t="s">
        <v>162</v>
      </c>
    </row>
    <row r="134" spans="2:43" s="57" customFormat="1" ht="30" customHeight="1" x14ac:dyDescent="0.15">
      <c r="B134" s="405"/>
      <c r="C134" s="406"/>
      <c r="D134" s="407"/>
      <c r="E134" s="127">
        <v>1</v>
      </c>
      <c r="F134" s="127">
        <v>2</v>
      </c>
      <c r="G134" s="127">
        <v>3</v>
      </c>
      <c r="H134" s="127">
        <v>4</v>
      </c>
      <c r="I134" s="127">
        <v>5</v>
      </c>
      <c r="J134" s="127">
        <v>6</v>
      </c>
      <c r="K134" s="127">
        <v>7</v>
      </c>
      <c r="L134" s="127">
        <v>8</v>
      </c>
      <c r="M134" s="127">
        <v>9</v>
      </c>
      <c r="N134" s="127">
        <v>10</v>
      </c>
      <c r="O134" s="127">
        <v>11</v>
      </c>
      <c r="P134" s="127">
        <v>12</v>
      </c>
      <c r="Q134" s="127">
        <v>13</v>
      </c>
      <c r="R134" s="127">
        <v>14</v>
      </c>
      <c r="S134" s="127">
        <v>15</v>
      </c>
      <c r="T134" s="127">
        <v>16</v>
      </c>
      <c r="U134" s="127">
        <v>17</v>
      </c>
      <c r="V134" s="127">
        <v>18</v>
      </c>
      <c r="W134" s="127">
        <v>19</v>
      </c>
      <c r="X134" s="127">
        <v>20</v>
      </c>
      <c r="Y134" s="127">
        <v>21</v>
      </c>
      <c r="Z134" s="127">
        <v>22</v>
      </c>
      <c r="AA134" s="127">
        <v>23</v>
      </c>
      <c r="AB134" s="127">
        <v>24</v>
      </c>
      <c r="AC134" s="127">
        <v>25</v>
      </c>
      <c r="AD134" s="127">
        <v>26</v>
      </c>
      <c r="AE134" s="127">
        <v>27</v>
      </c>
      <c r="AF134" s="127">
        <v>28</v>
      </c>
      <c r="AG134" s="146" t="s">
        <v>126</v>
      </c>
      <c r="AH134" s="147" t="s">
        <v>49</v>
      </c>
      <c r="AI134" s="147" t="s">
        <v>50</v>
      </c>
      <c r="AJ134" s="147" t="s">
        <v>49</v>
      </c>
      <c r="AK134" s="147" t="s">
        <v>50</v>
      </c>
      <c r="AL134" s="147" t="s">
        <v>49</v>
      </c>
      <c r="AM134" s="147" t="s">
        <v>50</v>
      </c>
      <c r="AN134" s="146" t="s">
        <v>127</v>
      </c>
      <c r="AO134" s="147" t="s">
        <v>478</v>
      </c>
      <c r="AP134" s="147" t="s">
        <v>479</v>
      </c>
      <c r="AQ134" s="147" t="s">
        <v>480</v>
      </c>
    </row>
    <row r="135" spans="2:43" s="5" customFormat="1" ht="17.25" customHeight="1" x14ac:dyDescent="0.15">
      <c r="B135" s="4">
        <v>1</v>
      </c>
      <c r="C135" s="134" t="s">
        <v>174</v>
      </c>
      <c r="D135" s="56"/>
      <c r="E135" s="163"/>
      <c r="F135" s="163"/>
      <c r="G135" s="162"/>
      <c r="H135" s="162"/>
      <c r="I135" s="162"/>
      <c r="J135" s="162"/>
      <c r="K135" s="162"/>
      <c r="L135" s="163"/>
      <c r="M135" s="163"/>
      <c r="N135" s="162"/>
      <c r="O135" s="162"/>
      <c r="P135" s="162"/>
      <c r="Q135" s="162"/>
      <c r="R135" s="162"/>
      <c r="S135" s="163"/>
      <c r="T135" s="163"/>
      <c r="U135" s="162"/>
      <c r="V135" s="162"/>
      <c r="W135" s="162"/>
      <c r="X135" s="162"/>
      <c r="Y135" s="162"/>
      <c r="Z135" s="163"/>
      <c r="AA135" s="163"/>
      <c r="AB135" s="162"/>
      <c r="AC135" s="162"/>
      <c r="AD135" s="162"/>
      <c r="AE135" s="162"/>
      <c r="AF135" s="162"/>
      <c r="AG135" s="156">
        <f t="shared" ref="AG135:AG163" si="45">SUM(E135:AF135)</f>
        <v>0</v>
      </c>
      <c r="AH135" s="82"/>
      <c r="AI135" s="82"/>
      <c r="AJ135" s="82"/>
      <c r="AK135" s="82"/>
      <c r="AL135" s="82">
        <f>AH135+AJ135</f>
        <v>0</v>
      </c>
      <c r="AM135" s="82">
        <f>AI135+AK135</f>
        <v>0</v>
      </c>
      <c r="AN135" s="119">
        <f>SUM(AL135:AM135)</f>
        <v>0</v>
      </c>
      <c r="AO135" s="5" t="s">
        <v>442</v>
      </c>
      <c r="AP135" s="5" t="s">
        <v>443</v>
      </c>
      <c r="AQ135" s="5" t="s">
        <v>477</v>
      </c>
    </row>
    <row r="136" spans="2:43" s="5" customFormat="1" ht="17.25" customHeight="1" x14ac:dyDescent="0.15">
      <c r="B136" s="4">
        <v>2</v>
      </c>
      <c r="C136" s="134" t="s">
        <v>176</v>
      </c>
      <c r="D136" s="56"/>
      <c r="E136" s="163"/>
      <c r="F136" s="163"/>
      <c r="G136" s="162"/>
      <c r="H136" s="162"/>
      <c r="I136" s="162"/>
      <c r="J136" s="162"/>
      <c r="K136" s="162"/>
      <c r="L136" s="163"/>
      <c r="M136" s="163"/>
      <c r="N136" s="162"/>
      <c r="O136" s="162"/>
      <c r="P136" s="162"/>
      <c r="Q136" s="162"/>
      <c r="R136" s="162"/>
      <c r="S136" s="163"/>
      <c r="T136" s="163"/>
      <c r="U136" s="162"/>
      <c r="V136" s="162"/>
      <c r="W136" s="162"/>
      <c r="X136" s="162"/>
      <c r="Y136" s="162"/>
      <c r="Z136" s="163"/>
      <c r="AA136" s="163"/>
      <c r="AB136" s="162"/>
      <c r="AC136" s="162"/>
      <c r="AD136" s="162"/>
      <c r="AE136" s="162"/>
      <c r="AF136" s="162"/>
      <c r="AG136" s="156">
        <f t="shared" si="45"/>
        <v>0</v>
      </c>
      <c r="AH136" s="82"/>
      <c r="AI136" s="82"/>
      <c r="AJ136" s="82"/>
      <c r="AK136" s="82"/>
      <c r="AL136" s="82">
        <f t="shared" ref="AL136:AM163" si="46">AH136+AJ136</f>
        <v>0</v>
      </c>
      <c r="AM136" s="82">
        <f t="shared" si="46"/>
        <v>0</v>
      </c>
      <c r="AN136" s="119">
        <f t="shared" ref="AN136:AN163" si="47">SUM(AL136:AM136)</f>
        <v>0</v>
      </c>
      <c r="AO136" s="5" t="s">
        <v>442</v>
      </c>
      <c r="AP136" s="5" t="s">
        <v>444</v>
      </c>
      <c r="AQ136" s="5" t="s">
        <v>477</v>
      </c>
    </row>
    <row r="137" spans="2:43" s="5" customFormat="1" ht="17.25" customHeight="1" x14ac:dyDescent="0.15">
      <c r="B137" s="4">
        <v>3</v>
      </c>
      <c r="C137" s="134" t="s">
        <v>213</v>
      </c>
      <c r="D137" s="56"/>
      <c r="E137" s="163">
        <v>62.5</v>
      </c>
      <c r="F137" s="163">
        <v>62.5</v>
      </c>
      <c r="G137" s="162">
        <v>53</v>
      </c>
      <c r="H137" s="162">
        <v>22</v>
      </c>
      <c r="I137" s="162">
        <v>11</v>
      </c>
      <c r="J137" s="162">
        <v>52.5</v>
      </c>
      <c r="K137" s="162">
        <v>55.5</v>
      </c>
      <c r="L137" s="163">
        <v>47</v>
      </c>
      <c r="M137" s="163">
        <v>54.5</v>
      </c>
      <c r="N137" s="162">
        <v>31.5</v>
      </c>
      <c r="O137" s="162">
        <v>0</v>
      </c>
      <c r="P137" s="162">
        <v>0</v>
      </c>
      <c r="Q137" s="162">
        <v>35</v>
      </c>
      <c r="R137" s="162">
        <v>35.5</v>
      </c>
      <c r="S137" s="163">
        <v>44</v>
      </c>
      <c r="T137" s="163">
        <v>38.5</v>
      </c>
      <c r="U137" s="162">
        <v>34</v>
      </c>
      <c r="V137" s="162">
        <v>0</v>
      </c>
      <c r="W137" s="162">
        <v>0</v>
      </c>
      <c r="X137" s="162">
        <v>40</v>
      </c>
      <c r="Y137" s="162">
        <v>50</v>
      </c>
      <c r="Z137" s="163">
        <v>54</v>
      </c>
      <c r="AA137" s="163">
        <v>62</v>
      </c>
      <c r="AB137" s="162">
        <v>43</v>
      </c>
      <c r="AC137" s="162">
        <v>0</v>
      </c>
      <c r="AD137" s="162">
        <v>0</v>
      </c>
      <c r="AE137" s="162">
        <v>43</v>
      </c>
      <c r="AF137" s="162">
        <v>46</v>
      </c>
      <c r="AG137" s="156">
        <f t="shared" si="45"/>
        <v>977</v>
      </c>
      <c r="AH137" s="82">
        <v>8</v>
      </c>
      <c r="AI137" s="82">
        <v>1</v>
      </c>
      <c r="AJ137" s="82"/>
      <c r="AK137" s="82"/>
      <c r="AL137" s="82">
        <f t="shared" si="46"/>
        <v>8</v>
      </c>
      <c r="AM137" s="82">
        <f t="shared" si="46"/>
        <v>1</v>
      </c>
      <c r="AN137" s="119">
        <f t="shared" si="47"/>
        <v>9</v>
      </c>
      <c r="AO137" s="5" t="s">
        <v>445</v>
      </c>
      <c r="AP137" s="5" t="s">
        <v>443</v>
      </c>
      <c r="AQ137" s="5" t="s">
        <v>477</v>
      </c>
    </row>
    <row r="138" spans="2:43" s="5" customFormat="1" ht="17.25" customHeight="1" x14ac:dyDescent="0.15">
      <c r="B138" s="4">
        <v>4</v>
      </c>
      <c r="C138" s="134" t="s">
        <v>215</v>
      </c>
      <c r="D138" s="56"/>
      <c r="E138" s="163"/>
      <c r="F138" s="163"/>
      <c r="G138" s="162"/>
      <c r="H138" s="162"/>
      <c r="I138" s="162"/>
      <c r="J138" s="162">
        <v>2</v>
      </c>
      <c r="K138" s="162">
        <v>4</v>
      </c>
      <c r="L138" s="163">
        <v>4</v>
      </c>
      <c r="M138" s="163">
        <v>4</v>
      </c>
      <c r="N138" s="162">
        <v>4</v>
      </c>
      <c r="O138" s="162"/>
      <c r="P138" s="162"/>
      <c r="Q138" s="162">
        <v>16</v>
      </c>
      <c r="R138" s="162">
        <v>16</v>
      </c>
      <c r="S138" s="163">
        <v>16</v>
      </c>
      <c r="T138" s="163">
        <v>16</v>
      </c>
      <c r="U138" s="162">
        <v>12</v>
      </c>
      <c r="V138" s="162"/>
      <c r="W138" s="162"/>
      <c r="X138" s="162">
        <v>16</v>
      </c>
      <c r="Y138" s="162">
        <v>16</v>
      </c>
      <c r="Z138" s="163">
        <v>16</v>
      </c>
      <c r="AA138" s="163">
        <v>16</v>
      </c>
      <c r="AB138" s="162">
        <v>16</v>
      </c>
      <c r="AC138" s="162">
        <v>12</v>
      </c>
      <c r="AD138" s="162"/>
      <c r="AE138" s="162">
        <v>16</v>
      </c>
      <c r="AF138" s="162">
        <v>16</v>
      </c>
      <c r="AG138" s="156">
        <f t="shared" si="45"/>
        <v>218</v>
      </c>
      <c r="AH138" s="82">
        <v>2</v>
      </c>
      <c r="AI138" s="82">
        <v>1</v>
      </c>
      <c r="AJ138" s="82"/>
      <c r="AK138" s="82"/>
      <c r="AL138" s="82">
        <f t="shared" si="46"/>
        <v>2</v>
      </c>
      <c r="AM138" s="82">
        <f t="shared" si="46"/>
        <v>1</v>
      </c>
      <c r="AN138" s="119">
        <f t="shared" si="47"/>
        <v>3</v>
      </c>
      <c r="AO138" s="5" t="s">
        <v>445</v>
      </c>
      <c r="AP138" s="5" t="s">
        <v>444</v>
      </c>
      <c r="AQ138" s="5" t="s">
        <v>477</v>
      </c>
    </row>
    <row r="139" spans="2:43" s="5" customFormat="1" ht="17.25" customHeight="1" x14ac:dyDescent="0.15">
      <c r="B139" s="4">
        <v>5</v>
      </c>
      <c r="C139" s="134" t="s">
        <v>180</v>
      </c>
      <c r="D139" s="56"/>
      <c r="E139" s="163">
        <v>12</v>
      </c>
      <c r="F139" s="163">
        <v>20</v>
      </c>
      <c r="G139" s="162">
        <v>20</v>
      </c>
      <c r="H139" s="162"/>
      <c r="I139" s="162"/>
      <c r="J139" s="162">
        <v>8</v>
      </c>
      <c r="K139" s="162">
        <v>6</v>
      </c>
      <c r="L139" s="163">
        <v>6</v>
      </c>
      <c r="M139" s="163">
        <v>8</v>
      </c>
      <c r="N139" s="162">
        <v>6</v>
      </c>
      <c r="O139" s="162"/>
      <c r="P139" s="162"/>
      <c r="Q139" s="162">
        <v>8</v>
      </c>
      <c r="R139" s="162">
        <v>6</v>
      </c>
      <c r="S139" s="163">
        <v>8</v>
      </c>
      <c r="T139" s="163">
        <v>8</v>
      </c>
      <c r="U139" s="162">
        <v>6</v>
      </c>
      <c r="V139" s="162"/>
      <c r="W139" s="162"/>
      <c r="X139" s="162">
        <v>8</v>
      </c>
      <c r="Y139" s="162">
        <v>8</v>
      </c>
      <c r="Z139" s="163">
        <v>8</v>
      </c>
      <c r="AA139" s="163">
        <v>8</v>
      </c>
      <c r="AB139" s="162">
        <v>6</v>
      </c>
      <c r="AC139" s="162"/>
      <c r="AD139" s="162"/>
      <c r="AE139" s="162">
        <v>8</v>
      </c>
      <c r="AF139" s="162">
        <v>5</v>
      </c>
      <c r="AG139" s="156">
        <f t="shared" si="45"/>
        <v>173</v>
      </c>
      <c r="AH139" s="82">
        <v>3</v>
      </c>
      <c r="AI139" s="82">
        <v>1</v>
      </c>
      <c r="AJ139" s="82"/>
      <c r="AK139" s="82"/>
      <c r="AL139" s="82">
        <f t="shared" si="46"/>
        <v>3</v>
      </c>
      <c r="AM139" s="82">
        <f t="shared" si="46"/>
        <v>1</v>
      </c>
      <c r="AN139" s="119">
        <f t="shared" si="47"/>
        <v>4</v>
      </c>
      <c r="AO139" s="5" t="s">
        <v>446</v>
      </c>
      <c r="AP139" s="5" t="s">
        <v>443</v>
      </c>
      <c r="AQ139" s="5" t="s">
        <v>477</v>
      </c>
    </row>
    <row r="140" spans="2:43" s="5" customFormat="1" ht="17.25" customHeight="1" x14ac:dyDescent="0.15">
      <c r="B140" s="4">
        <v>6</v>
      </c>
      <c r="C140" s="134" t="s">
        <v>163</v>
      </c>
      <c r="D140" s="56"/>
      <c r="E140" s="163">
        <v>20.5</v>
      </c>
      <c r="F140" s="163">
        <v>29</v>
      </c>
      <c r="G140" s="162">
        <v>21</v>
      </c>
      <c r="H140" s="162">
        <v>0</v>
      </c>
      <c r="I140" s="162">
        <v>0</v>
      </c>
      <c r="J140" s="162">
        <v>40.5</v>
      </c>
      <c r="K140" s="162">
        <v>35.5</v>
      </c>
      <c r="L140" s="163">
        <v>31</v>
      </c>
      <c r="M140" s="163">
        <v>36</v>
      </c>
      <c r="N140" s="162">
        <v>40</v>
      </c>
      <c r="O140" s="162">
        <v>10</v>
      </c>
      <c r="P140" s="162">
        <v>0</v>
      </c>
      <c r="Q140" s="162">
        <v>28.5</v>
      </c>
      <c r="R140" s="162">
        <v>27</v>
      </c>
      <c r="S140" s="163">
        <v>18.5</v>
      </c>
      <c r="T140" s="163">
        <v>26</v>
      </c>
      <c r="U140" s="162">
        <v>14</v>
      </c>
      <c r="V140" s="162">
        <v>0</v>
      </c>
      <c r="W140" s="162">
        <v>0</v>
      </c>
      <c r="X140" s="162">
        <v>19.5</v>
      </c>
      <c r="Y140" s="162">
        <v>22.5</v>
      </c>
      <c r="Z140" s="163">
        <v>22.5</v>
      </c>
      <c r="AA140" s="163">
        <v>20</v>
      </c>
      <c r="AB140" s="162">
        <v>15.5</v>
      </c>
      <c r="AC140" s="162">
        <v>0</v>
      </c>
      <c r="AD140" s="162">
        <v>0</v>
      </c>
      <c r="AE140" s="162">
        <v>15.5</v>
      </c>
      <c r="AF140" s="162">
        <v>16</v>
      </c>
      <c r="AG140" s="156">
        <f t="shared" si="45"/>
        <v>509</v>
      </c>
      <c r="AH140" s="82">
        <v>14</v>
      </c>
      <c r="AI140" s="82">
        <v>8</v>
      </c>
      <c r="AJ140" s="82"/>
      <c r="AK140" s="82"/>
      <c r="AL140" s="82">
        <f t="shared" si="46"/>
        <v>14</v>
      </c>
      <c r="AM140" s="82">
        <f t="shared" si="46"/>
        <v>8</v>
      </c>
      <c r="AN140" s="119">
        <f t="shared" si="47"/>
        <v>22</v>
      </c>
      <c r="AO140" s="5" t="s">
        <v>448</v>
      </c>
      <c r="AP140" s="5" t="s">
        <v>443</v>
      </c>
      <c r="AQ140" s="5" t="s">
        <v>477</v>
      </c>
    </row>
    <row r="141" spans="2:43" s="5" customFormat="1" ht="17.25" customHeight="1" x14ac:dyDescent="0.15">
      <c r="B141" s="4">
        <v>7</v>
      </c>
      <c r="C141" s="134" t="s">
        <v>182</v>
      </c>
      <c r="D141" s="56"/>
      <c r="E141" s="163"/>
      <c r="F141" s="163"/>
      <c r="G141" s="162"/>
      <c r="H141" s="162"/>
      <c r="I141" s="162"/>
      <c r="J141" s="162"/>
      <c r="K141" s="162"/>
      <c r="L141" s="163"/>
      <c r="M141" s="163"/>
      <c r="N141" s="162"/>
      <c r="O141" s="162"/>
      <c r="P141" s="162"/>
      <c r="Q141" s="162"/>
      <c r="R141" s="162"/>
      <c r="S141" s="163"/>
      <c r="T141" s="163"/>
      <c r="U141" s="162"/>
      <c r="V141" s="162"/>
      <c r="W141" s="162"/>
      <c r="X141" s="162"/>
      <c r="Y141" s="162"/>
      <c r="Z141" s="163"/>
      <c r="AA141" s="163"/>
      <c r="AB141" s="162"/>
      <c r="AC141" s="162"/>
      <c r="AD141" s="162"/>
      <c r="AE141" s="162"/>
      <c r="AF141" s="162"/>
      <c r="AG141" s="156">
        <f t="shared" si="45"/>
        <v>0</v>
      </c>
      <c r="AH141" s="82"/>
      <c r="AI141" s="82"/>
      <c r="AJ141" s="82"/>
      <c r="AK141" s="82"/>
      <c r="AL141" s="82">
        <f t="shared" si="46"/>
        <v>0</v>
      </c>
      <c r="AM141" s="82">
        <f t="shared" si="46"/>
        <v>0</v>
      </c>
      <c r="AN141" s="119">
        <f t="shared" si="47"/>
        <v>0</v>
      </c>
      <c r="AO141" s="5" t="s">
        <v>475</v>
      </c>
      <c r="AP141" s="5" t="s">
        <v>443</v>
      </c>
      <c r="AQ141" s="5" t="s">
        <v>477</v>
      </c>
    </row>
    <row r="142" spans="2:43" s="5" customFormat="1" ht="17.25" customHeight="1" x14ac:dyDescent="0.15">
      <c r="B142" s="4">
        <v>8</v>
      </c>
      <c r="C142" s="134" t="s">
        <v>184</v>
      </c>
      <c r="D142" s="56"/>
      <c r="E142" s="163">
        <v>12</v>
      </c>
      <c r="F142" s="163">
        <v>12</v>
      </c>
      <c r="G142" s="162">
        <v>12</v>
      </c>
      <c r="H142" s="162"/>
      <c r="I142" s="162"/>
      <c r="J142" s="162">
        <v>20</v>
      </c>
      <c r="K142" s="162">
        <v>20</v>
      </c>
      <c r="L142" s="163">
        <v>20</v>
      </c>
      <c r="M142" s="163">
        <v>20</v>
      </c>
      <c r="N142" s="162">
        <v>20</v>
      </c>
      <c r="O142" s="162"/>
      <c r="P142" s="162"/>
      <c r="Q142" s="162">
        <v>20</v>
      </c>
      <c r="R142" s="162">
        <v>20</v>
      </c>
      <c r="S142" s="163">
        <v>20</v>
      </c>
      <c r="T142" s="163">
        <v>20</v>
      </c>
      <c r="U142" s="162">
        <v>20</v>
      </c>
      <c r="V142" s="162"/>
      <c r="W142" s="162"/>
      <c r="X142" s="162">
        <v>18</v>
      </c>
      <c r="Y142" s="162">
        <v>18</v>
      </c>
      <c r="Z142" s="163">
        <v>18</v>
      </c>
      <c r="AA142" s="163">
        <v>18</v>
      </c>
      <c r="AB142" s="162">
        <v>0</v>
      </c>
      <c r="AC142" s="162"/>
      <c r="AD142" s="162"/>
      <c r="AE142" s="162">
        <v>18</v>
      </c>
      <c r="AF142" s="162">
        <v>18</v>
      </c>
      <c r="AG142" s="156">
        <f t="shared" si="45"/>
        <v>344</v>
      </c>
      <c r="AH142" s="82">
        <v>2</v>
      </c>
      <c r="AI142" s="82">
        <v>2</v>
      </c>
      <c r="AJ142" s="82"/>
      <c r="AK142" s="82"/>
      <c r="AL142" s="82">
        <f t="shared" si="46"/>
        <v>2</v>
      </c>
      <c r="AM142" s="82">
        <f t="shared" si="46"/>
        <v>2</v>
      </c>
      <c r="AN142" s="119">
        <f t="shared" si="47"/>
        <v>4</v>
      </c>
      <c r="AO142" s="5" t="s">
        <v>476</v>
      </c>
      <c r="AP142" s="5" t="s">
        <v>443</v>
      </c>
      <c r="AQ142" s="5" t="s">
        <v>477</v>
      </c>
    </row>
    <row r="143" spans="2:43" s="5" customFormat="1" ht="17.25" customHeight="1" x14ac:dyDescent="0.15">
      <c r="B143" s="4">
        <v>9</v>
      </c>
      <c r="C143" s="134" t="s">
        <v>185</v>
      </c>
      <c r="D143" s="56"/>
      <c r="E143" s="163"/>
      <c r="F143" s="163"/>
      <c r="G143" s="162"/>
      <c r="H143" s="162"/>
      <c r="I143" s="162"/>
      <c r="J143" s="162"/>
      <c r="K143" s="162"/>
      <c r="L143" s="163"/>
      <c r="M143" s="163"/>
      <c r="N143" s="162"/>
      <c r="O143" s="162"/>
      <c r="P143" s="162"/>
      <c r="Q143" s="162"/>
      <c r="R143" s="162"/>
      <c r="S143" s="163"/>
      <c r="T143" s="163"/>
      <c r="U143" s="162"/>
      <c r="V143" s="162"/>
      <c r="W143" s="162"/>
      <c r="X143" s="162"/>
      <c r="Y143" s="162"/>
      <c r="Z143" s="163"/>
      <c r="AA143" s="163"/>
      <c r="AB143" s="162"/>
      <c r="AC143" s="162"/>
      <c r="AD143" s="162"/>
      <c r="AE143" s="162"/>
      <c r="AF143" s="162"/>
      <c r="AG143" s="156">
        <f t="shared" si="45"/>
        <v>0</v>
      </c>
      <c r="AH143" s="82"/>
      <c r="AI143" s="82"/>
      <c r="AJ143" s="82"/>
      <c r="AK143" s="82"/>
      <c r="AL143" s="82">
        <f t="shared" si="46"/>
        <v>0</v>
      </c>
      <c r="AM143" s="82">
        <f t="shared" si="46"/>
        <v>0</v>
      </c>
      <c r="AN143" s="119">
        <f t="shared" si="47"/>
        <v>0</v>
      </c>
      <c r="AO143" s="5" t="s">
        <v>476</v>
      </c>
      <c r="AP143" s="5" t="s">
        <v>444</v>
      </c>
      <c r="AQ143" s="5" t="s">
        <v>477</v>
      </c>
    </row>
    <row r="144" spans="2:43" s="5" customFormat="1" ht="17.25" customHeight="1" x14ac:dyDescent="0.15">
      <c r="B144" s="4">
        <v>10</v>
      </c>
      <c r="C144" s="134" t="s">
        <v>178</v>
      </c>
      <c r="D144" s="56"/>
      <c r="E144" s="163"/>
      <c r="F144" s="163">
        <v>10.9375</v>
      </c>
      <c r="G144" s="162">
        <v>10.9375</v>
      </c>
      <c r="H144" s="162">
        <v>10.9375</v>
      </c>
      <c r="I144" s="162">
        <v>10.9375</v>
      </c>
      <c r="J144" s="162">
        <v>10.9375</v>
      </c>
      <c r="K144" s="162"/>
      <c r="L144" s="163"/>
      <c r="M144" s="163">
        <v>10.9375</v>
      </c>
      <c r="N144" s="162">
        <v>10.9375</v>
      </c>
      <c r="O144" s="162">
        <v>10.9375</v>
      </c>
      <c r="P144" s="162">
        <v>10.9375</v>
      </c>
      <c r="Q144" s="162">
        <v>10.9375</v>
      </c>
      <c r="R144" s="162"/>
      <c r="S144" s="163"/>
      <c r="T144" s="163">
        <v>10.9375</v>
      </c>
      <c r="U144" s="162">
        <v>10.9375</v>
      </c>
      <c r="V144" s="162">
        <v>10.9375</v>
      </c>
      <c r="W144" s="162">
        <v>10.9375</v>
      </c>
      <c r="X144" s="162">
        <v>10.9375</v>
      </c>
      <c r="Y144" s="162"/>
      <c r="Z144" s="163"/>
      <c r="AA144" s="163">
        <v>10.9375</v>
      </c>
      <c r="AB144" s="162">
        <v>10.9375</v>
      </c>
      <c r="AC144" s="162">
        <v>10.9375</v>
      </c>
      <c r="AD144" s="162">
        <v>10.9375</v>
      </c>
      <c r="AE144" s="162">
        <v>10.9375</v>
      </c>
      <c r="AF144" s="162"/>
      <c r="AG144" s="156">
        <f t="shared" si="45"/>
        <v>218.75</v>
      </c>
      <c r="AH144" s="82">
        <v>12</v>
      </c>
      <c r="AI144" s="82"/>
      <c r="AJ144" s="82"/>
      <c r="AK144" s="82"/>
      <c r="AL144" s="82">
        <f t="shared" si="46"/>
        <v>12</v>
      </c>
      <c r="AM144" s="82">
        <f t="shared" si="46"/>
        <v>0</v>
      </c>
      <c r="AN144" s="119">
        <f t="shared" si="47"/>
        <v>12</v>
      </c>
      <c r="AO144" s="5" t="s">
        <v>449</v>
      </c>
      <c r="AP144" s="5" t="s">
        <v>443</v>
      </c>
      <c r="AQ144" s="5" t="s">
        <v>477</v>
      </c>
    </row>
    <row r="145" spans="2:44" s="5" customFormat="1" ht="17.25" customHeight="1" x14ac:dyDescent="0.15">
      <c r="B145" s="4">
        <v>11</v>
      </c>
      <c r="C145" s="134" t="s">
        <v>217</v>
      </c>
      <c r="D145" s="56"/>
      <c r="E145" s="163">
        <v>363</v>
      </c>
      <c r="F145" s="163">
        <v>305.5</v>
      </c>
      <c r="G145" s="162">
        <v>33.5</v>
      </c>
      <c r="H145" s="162"/>
      <c r="I145" s="162"/>
      <c r="J145" s="162">
        <v>283</v>
      </c>
      <c r="K145" s="162">
        <v>304.5</v>
      </c>
      <c r="L145" s="163">
        <v>333.5</v>
      </c>
      <c r="M145" s="163">
        <v>316.5</v>
      </c>
      <c r="N145" s="162">
        <v>271</v>
      </c>
      <c r="O145" s="162"/>
      <c r="P145" s="162"/>
      <c r="Q145" s="162">
        <v>49</v>
      </c>
      <c r="R145" s="162">
        <v>393</v>
      </c>
      <c r="S145" s="163">
        <v>408.5</v>
      </c>
      <c r="T145" s="163">
        <v>415</v>
      </c>
      <c r="U145" s="162">
        <v>56</v>
      </c>
      <c r="V145" s="162">
        <v>6</v>
      </c>
      <c r="W145" s="162">
        <v>8</v>
      </c>
      <c r="X145" s="162">
        <v>438</v>
      </c>
      <c r="Y145" s="162">
        <v>423</v>
      </c>
      <c r="Z145" s="163">
        <v>423</v>
      </c>
      <c r="AA145" s="163">
        <v>425.5</v>
      </c>
      <c r="AB145" s="162">
        <v>350</v>
      </c>
      <c r="AC145" s="162">
        <v>18</v>
      </c>
      <c r="AD145" s="162"/>
      <c r="AE145" s="162">
        <v>311</v>
      </c>
      <c r="AF145" s="162">
        <v>312</v>
      </c>
      <c r="AG145" s="156">
        <f t="shared" si="45"/>
        <v>6246.5</v>
      </c>
      <c r="AH145" s="82">
        <v>53</v>
      </c>
      <c r="AI145" s="82">
        <v>11</v>
      </c>
      <c r="AJ145" s="82"/>
      <c r="AK145" s="82"/>
      <c r="AL145" s="82">
        <f t="shared" si="46"/>
        <v>53</v>
      </c>
      <c r="AM145" s="82">
        <f t="shared" si="46"/>
        <v>11</v>
      </c>
      <c r="AN145" s="119">
        <f t="shared" si="47"/>
        <v>64</v>
      </c>
      <c r="AO145" s="5" t="s">
        <v>487</v>
      </c>
      <c r="AP145" s="5" t="s">
        <v>443</v>
      </c>
      <c r="AQ145" s="5" t="s">
        <v>477</v>
      </c>
    </row>
    <row r="146" spans="2:44" s="5" customFormat="1" ht="17.25" customHeight="1" x14ac:dyDescent="0.15">
      <c r="B146" s="4">
        <v>12</v>
      </c>
      <c r="C146" s="134" t="s">
        <v>218</v>
      </c>
      <c r="D146" s="56"/>
      <c r="E146" s="163">
        <v>71</v>
      </c>
      <c r="F146" s="163">
        <v>89</v>
      </c>
      <c r="G146" s="162">
        <v>84.5</v>
      </c>
      <c r="H146" s="162"/>
      <c r="I146" s="162"/>
      <c r="J146" s="162">
        <v>64</v>
      </c>
      <c r="K146" s="162">
        <v>72.5</v>
      </c>
      <c r="L146" s="163">
        <v>66</v>
      </c>
      <c r="M146" s="163">
        <v>62</v>
      </c>
      <c r="N146" s="162">
        <v>66</v>
      </c>
      <c r="O146" s="162"/>
      <c r="P146" s="162"/>
      <c r="Q146" s="162">
        <v>69</v>
      </c>
      <c r="R146" s="162">
        <v>76.5</v>
      </c>
      <c r="S146" s="163">
        <v>78</v>
      </c>
      <c r="T146" s="163">
        <v>79.5</v>
      </c>
      <c r="U146" s="162">
        <v>76</v>
      </c>
      <c r="V146" s="162"/>
      <c r="W146" s="162"/>
      <c r="X146" s="162">
        <v>90.5</v>
      </c>
      <c r="Y146" s="162">
        <v>86</v>
      </c>
      <c r="Z146" s="163">
        <v>72.5</v>
      </c>
      <c r="AA146" s="163">
        <v>75</v>
      </c>
      <c r="AB146" s="162">
        <v>76</v>
      </c>
      <c r="AC146" s="162"/>
      <c r="AD146" s="162"/>
      <c r="AE146" s="162">
        <v>93</v>
      </c>
      <c r="AF146" s="162">
        <v>84</v>
      </c>
      <c r="AG146" s="156">
        <f t="shared" si="45"/>
        <v>1531</v>
      </c>
      <c r="AH146" s="82">
        <v>15</v>
      </c>
      <c r="AI146" s="82">
        <v>11</v>
      </c>
      <c r="AJ146" s="82"/>
      <c r="AK146" s="82"/>
      <c r="AL146" s="82">
        <f t="shared" si="46"/>
        <v>15</v>
      </c>
      <c r="AM146" s="82">
        <f t="shared" si="46"/>
        <v>11</v>
      </c>
      <c r="AN146" s="119">
        <f t="shared" si="47"/>
        <v>26</v>
      </c>
      <c r="AO146" s="5" t="s">
        <v>486</v>
      </c>
      <c r="AP146" s="5" t="s">
        <v>443</v>
      </c>
      <c r="AQ146" s="5" t="s">
        <v>477</v>
      </c>
    </row>
    <row r="147" spans="2:44" s="5" customFormat="1" ht="17.25" customHeight="1" x14ac:dyDescent="0.15">
      <c r="B147" s="4">
        <v>13</v>
      </c>
      <c r="C147" s="134" t="s">
        <v>188</v>
      </c>
      <c r="D147" s="56"/>
      <c r="E147" s="163"/>
      <c r="F147" s="163"/>
      <c r="G147" s="162"/>
      <c r="H147" s="162"/>
      <c r="I147" s="162"/>
      <c r="J147" s="162"/>
      <c r="K147" s="162"/>
      <c r="L147" s="163"/>
      <c r="M147" s="163"/>
      <c r="N147" s="162"/>
      <c r="O147" s="162"/>
      <c r="P147" s="162"/>
      <c r="Q147" s="162"/>
      <c r="R147" s="162"/>
      <c r="S147" s="163"/>
      <c r="T147" s="163"/>
      <c r="U147" s="162"/>
      <c r="V147" s="162"/>
      <c r="W147" s="162"/>
      <c r="X147" s="162"/>
      <c r="Y147" s="162"/>
      <c r="Z147" s="163"/>
      <c r="AA147" s="163"/>
      <c r="AB147" s="162"/>
      <c r="AC147" s="162"/>
      <c r="AD147" s="162"/>
      <c r="AE147" s="162"/>
      <c r="AF147" s="162"/>
      <c r="AG147" s="156">
        <f t="shared" si="45"/>
        <v>0</v>
      </c>
      <c r="AH147" s="82"/>
      <c r="AI147" s="82"/>
      <c r="AJ147" s="82"/>
      <c r="AK147" s="82"/>
      <c r="AL147" s="82">
        <f t="shared" si="46"/>
        <v>0</v>
      </c>
      <c r="AM147" s="82">
        <f t="shared" si="46"/>
        <v>0</v>
      </c>
      <c r="AN147" s="119">
        <f t="shared" si="47"/>
        <v>0</v>
      </c>
      <c r="AO147" s="5" t="s">
        <v>451</v>
      </c>
      <c r="AP147" s="5" t="s">
        <v>443</v>
      </c>
      <c r="AQ147" s="5" t="s">
        <v>477</v>
      </c>
    </row>
    <row r="148" spans="2:44" s="5" customFormat="1" ht="17.25" customHeight="1" x14ac:dyDescent="0.15">
      <c r="B148" s="4">
        <v>14</v>
      </c>
      <c r="C148" s="134" t="s">
        <v>190</v>
      </c>
      <c r="D148" s="56"/>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56">
        <f t="shared" si="45"/>
        <v>0</v>
      </c>
      <c r="AH148" s="82"/>
      <c r="AI148" s="82"/>
      <c r="AJ148" s="82"/>
      <c r="AK148" s="82"/>
      <c r="AL148" s="82">
        <f t="shared" si="46"/>
        <v>0</v>
      </c>
      <c r="AM148" s="82">
        <f t="shared" si="46"/>
        <v>0</v>
      </c>
      <c r="AN148" s="119">
        <f t="shared" si="47"/>
        <v>0</v>
      </c>
      <c r="AO148" s="5" t="s">
        <v>453</v>
      </c>
      <c r="AP148" s="5" t="s">
        <v>443</v>
      </c>
      <c r="AQ148" s="5" t="s">
        <v>477</v>
      </c>
    </row>
    <row r="149" spans="2:44" s="5" customFormat="1" ht="17.25" customHeight="1" x14ac:dyDescent="0.15">
      <c r="B149" s="4">
        <v>15</v>
      </c>
      <c r="C149" s="134" t="s">
        <v>192</v>
      </c>
      <c r="D149" s="56"/>
      <c r="E149" s="163"/>
      <c r="F149" s="163"/>
      <c r="G149" s="162"/>
      <c r="H149" s="162"/>
      <c r="I149" s="162"/>
      <c r="J149" s="162"/>
      <c r="K149" s="162"/>
      <c r="L149" s="163"/>
      <c r="M149" s="163"/>
      <c r="N149" s="162"/>
      <c r="O149" s="162"/>
      <c r="P149" s="162"/>
      <c r="Q149" s="162"/>
      <c r="R149" s="162"/>
      <c r="S149" s="163"/>
      <c r="T149" s="163"/>
      <c r="U149" s="162"/>
      <c r="V149" s="162"/>
      <c r="W149" s="162"/>
      <c r="X149" s="162"/>
      <c r="Y149" s="162"/>
      <c r="Z149" s="163"/>
      <c r="AA149" s="163"/>
      <c r="AB149" s="162"/>
      <c r="AC149" s="162"/>
      <c r="AD149" s="162"/>
      <c r="AE149" s="162"/>
      <c r="AF149" s="162"/>
      <c r="AG149" s="156">
        <f t="shared" si="45"/>
        <v>0</v>
      </c>
      <c r="AH149" s="82"/>
      <c r="AI149" s="82"/>
      <c r="AJ149" s="82"/>
      <c r="AK149" s="82"/>
      <c r="AL149" s="82">
        <f t="shared" si="46"/>
        <v>0</v>
      </c>
      <c r="AM149" s="82">
        <f t="shared" si="46"/>
        <v>0</v>
      </c>
      <c r="AN149" s="119">
        <f t="shared" si="47"/>
        <v>0</v>
      </c>
      <c r="AO149" s="5" t="s">
        <v>454</v>
      </c>
      <c r="AP149" s="5" t="s">
        <v>443</v>
      </c>
      <c r="AQ149" s="5" t="s">
        <v>477</v>
      </c>
    </row>
    <row r="150" spans="2:44" s="5" customFormat="1" ht="17.25" customHeight="1" x14ac:dyDescent="0.15">
      <c r="B150" s="4">
        <v>16</v>
      </c>
      <c r="C150" s="134" t="s">
        <v>194</v>
      </c>
      <c r="D150" s="56"/>
      <c r="E150" s="163"/>
      <c r="F150" s="163"/>
      <c r="G150" s="162"/>
      <c r="H150" s="162"/>
      <c r="I150" s="162"/>
      <c r="J150" s="162"/>
      <c r="K150" s="162"/>
      <c r="L150" s="163"/>
      <c r="M150" s="163"/>
      <c r="N150" s="162"/>
      <c r="O150" s="162"/>
      <c r="P150" s="162"/>
      <c r="Q150" s="162"/>
      <c r="R150" s="162"/>
      <c r="S150" s="163"/>
      <c r="T150" s="163"/>
      <c r="U150" s="162"/>
      <c r="V150" s="162"/>
      <c r="W150" s="162"/>
      <c r="X150" s="162"/>
      <c r="Y150" s="162"/>
      <c r="Z150" s="163"/>
      <c r="AA150" s="163"/>
      <c r="AB150" s="162"/>
      <c r="AC150" s="162"/>
      <c r="AD150" s="162"/>
      <c r="AE150" s="162"/>
      <c r="AF150" s="162"/>
      <c r="AG150" s="156">
        <f t="shared" si="45"/>
        <v>0</v>
      </c>
      <c r="AH150" s="82"/>
      <c r="AI150" s="82"/>
      <c r="AJ150" s="82"/>
      <c r="AK150" s="82"/>
      <c r="AL150" s="82">
        <f t="shared" si="46"/>
        <v>0</v>
      </c>
      <c r="AM150" s="82">
        <f t="shared" si="46"/>
        <v>0</v>
      </c>
      <c r="AN150" s="119">
        <f t="shared" si="47"/>
        <v>0</v>
      </c>
      <c r="AO150" s="5" t="s">
        <v>455</v>
      </c>
      <c r="AP150" s="5" t="s">
        <v>443</v>
      </c>
      <c r="AQ150" s="5" t="s">
        <v>477</v>
      </c>
    </row>
    <row r="151" spans="2:44" s="5" customFormat="1" ht="17.25" customHeight="1" x14ac:dyDescent="0.15">
      <c r="B151" s="4">
        <v>17</v>
      </c>
      <c r="C151" s="134" t="s">
        <v>197</v>
      </c>
      <c r="D151" s="56"/>
      <c r="E151" s="163"/>
      <c r="F151" s="163"/>
      <c r="G151" s="162"/>
      <c r="H151" s="162"/>
      <c r="I151" s="162"/>
      <c r="J151" s="162"/>
      <c r="K151" s="162"/>
      <c r="L151" s="163"/>
      <c r="M151" s="163"/>
      <c r="N151" s="162"/>
      <c r="O151" s="162"/>
      <c r="P151" s="162"/>
      <c r="Q151" s="162"/>
      <c r="R151" s="162"/>
      <c r="S151" s="163"/>
      <c r="T151" s="163"/>
      <c r="U151" s="162"/>
      <c r="V151" s="162"/>
      <c r="W151" s="162"/>
      <c r="X151" s="162"/>
      <c r="Y151" s="162"/>
      <c r="Z151" s="163"/>
      <c r="AA151" s="163"/>
      <c r="AB151" s="162"/>
      <c r="AC151" s="162"/>
      <c r="AD151" s="162"/>
      <c r="AE151" s="162"/>
      <c r="AF151" s="162"/>
      <c r="AG151" s="156">
        <f t="shared" si="45"/>
        <v>0</v>
      </c>
      <c r="AH151" s="82"/>
      <c r="AI151" s="82"/>
      <c r="AJ151" s="82"/>
      <c r="AK151" s="82"/>
      <c r="AL151" s="82">
        <f t="shared" si="46"/>
        <v>0</v>
      </c>
      <c r="AM151" s="82">
        <f t="shared" si="46"/>
        <v>0</v>
      </c>
      <c r="AN151" s="119">
        <f t="shared" si="47"/>
        <v>0</v>
      </c>
      <c r="AO151" s="5" t="s">
        <v>456</v>
      </c>
      <c r="AP151" s="5" t="s">
        <v>443</v>
      </c>
      <c r="AQ151" s="5" t="s">
        <v>477</v>
      </c>
    </row>
    <row r="152" spans="2:44" s="5" customFormat="1" ht="17.25" customHeight="1" x14ac:dyDescent="0.15">
      <c r="B152" s="4">
        <v>18</v>
      </c>
      <c r="C152" s="134" t="s">
        <v>165</v>
      </c>
      <c r="D152" s="56"/>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56">
        <f t="shared" si="45"/>
        <v>0</v>
      </c>
      <c r="AH152" s="82"/>
      <c r="AI152" s="82"/>
      <c r="AJ152" s="82"/>
      <c r="AK152" s="82"/>
      <c r="AL152" s="82">
        <f t="shared" si="46"/>
        <v>0</v>
      </c>
      <c r="AM152" s="82">
        <f t="shared" si="46"/>
        <v>0</v>
      </c>
      <c r="AN152" s="119">
        <f t="shared" si="47"/>
        <v>0</v>
      </c>
      <c r="AO152" s="5" t="s">
        <v>457</v>
      </c>
      <c r="AP152" s="5" t="s">
        <v>443</v>
      </c>
      <c r="AQ152" s="5" t="s">
        <v>477</v>
      </c>
    </row>
    <row r="153" spans="2:44" s="5" customFormat="1" ht="17.25" customHeight="1" x14ac:dyDescent="0.15">
      <c r="B153" s="4">
        <v>19</v>
      </c>
      <c r="C153" s="134" t="s">
        <v>198</v>
      </c>
      <c r="D153" s="56"/>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56">
        <f t="shared" si="45"/>
        <v>0</v>
      </c>
      <c r="AH153" s="82"/>
      <c r="AI153" s="82"/>
      <c r="AJ153" s="82"/>
      <c r="AK153" s="82"/>
      <c r="AL153" s="82">
        <f t="shared" si="46"/>
        <v>0</v>
      </c>
      <c r="AM153" s="82">
        <f t="shared" si="46"/>
        <v>0</v>
      </c>
      <c r="AN153" s="119">
        <f t="shared" si="47"/>
        <v>0</v>
      </c>
      <c r="AO153" s="5" t="s">
        <v>458</v>
      </c>
      <c r="AP153" s="5" t="s">
        <v>443</v>
      </c>
      <c r="AQ153" s="5" t="s">
        <v>477</v>
      </c>
    </row>
    <row r="154" spans="2:44" s="5" customFormat="1" ht="17.25" customHeight="1" x14ac:dyDescent="0.15">
      <c r="B154" s="4">
        <v>20</v>
      </c>
      <c r="C154" s="134" t="s">
        <v>200</v>
      </c>
      <c r="D154" s="56"/>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56">
        <f t="shared" si="45"/>
        <v>0</v>
      </c>
      <c r="AH154" s="82"/>
      <c r="AI154" s="82"/>
      <c r="AJ154" s="82"/>
      <c r="AK154" s="82"/>
      <c r="AL154" s="82">
        <f t="shared" si="46"/>
        <v>0</v>
      </c>
      <c r="AM154" s="82">
        <f t="shared" si="46"/>
        <v>0</v>
      </c>
      <c r="AN154" s="119">
        <f t="shared" si="47"/>
        <v>0</v>
      </c>
      <c r="AO154" s="5" t="s">
        <v>459</v>
      </c>
      <c r="AP154" s="5" t="s">
        <v>443</v>
      </c>
      <c r="AQ154" s="5" t="s">
        <v>477</v>
      </c>
    </row>
    <row r="155" spans="2:44" s="5" customFormat="1" ht="17.25" customHeight="1" x14ac:dyDescent="0.15">
      <c r="B155" s="4">
        <v>21</v>
      </c>
      <c r="C155" s="134" t="s">
        <v>202</v>
      </c>
      <c r="D155" s="56"/>
      <c r="E155" s="163"/>
      <c r="F155" s="163"/>
      <c r="G155" s="162"/>
      <c r="H155" s="162"/>
      <c r="I155" s="162"/>
      <c r="J155" s="162"/>
      <c r="K155" s="162"/>
      <c r="L155" s="163"/>
      <c r="M155" s="163"/>
      <c r="N155" s="162"/>
      <c r="O155" s="162"/>
      <c r="P155" s="162"/>
      <c r="Q155" s="162"/>
      <c r="R155" s="162"/>
      <c r="S155" s="163"/>
      <c r="T155" s="163"/>
      <c r="U155" s="162"/>
      <c r="V155" s="162"/>
      <c r="W155" s="162"/>
      <c r="X155" s="162"/>
      <c r="Y155" s="162"/>
      <c r="Z155" s="163"/>
      <c r="AA155" s="163"/>
      <c r="AB155" s="162"/>
      <c r="AC155" s="162"/>
      <c r="AD155" s="162"/>
      <c r="AE155" s="162"/>
      <c r="AF155" s="162"/>
      <c r="AG155" s="156">
        <f t="shared" si="45"/>
        <v>0</v>
      </c>
      <c r="AH155" s="82"/>
      <c r="AI155" s="82"/>
      <c r="AJ155" s="82"/>
      <c r="AK155" s="82"/>
      <c r="AL155" s="82">
        <f t="shared" si="46"/>
        <v>0</v>
      </c>
      <c r="AM155" s="82">
        <f t="shared" si="46"/>
        <v>0</v>
      </c>
      <c r="AN155" s="119">
        <f t="shared" si="47"/>
        <v>0</v>
      </c>
      <c r="AO155" s="5" t="s">
        <v>460</v>
      </c>
      <c r="AP155" s="5" t="s">
        <v>443</v>
      </c>
      <c r="AQ155" s="5" t="s">
        <v>477</v>
      </c>
    </row>
    <row r="156" spans="2:44" s="5" customFormat="1" ht="17.25" customHeight="1" x14ac:dyDescent="0.15">
      <c r="B156" s="4">
        <v>22</v>
      </c>
      <c r="C156" s="134" t="s">
        <v>204</v>
      </c>
      <c r="D156" s="56"/>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56">
        <f t="shared" si="45"/>
        <v>0</v>
      </c>
      <c r="AH156" s="82"/>
      <c r="AI156" s="82"/>
      <c r="AJ156" s="82"/>
      <c r="AK156" s="82"/>
      <c r="AL156" s="82">
        <f t="shared" si="46"/>
        <v>0</v>
      </c>
      <c r="AM156" s="82">
        <f t="shared" si="46"/>
        <v>0</v>
      </c>
      <c r="AN156" s="119">
        <f t="shared" si="47"/>
        <v>0</v>
      </c>
      <c r="AO156" s="5" t="s">
        <v>461</v>
      </c>
      <c r="AP156" s="5" t="s">
        <v>443</v>
      </c>
      <c r="AQ156" s="5" t="s">
        <v>477</v>
      </c>
      <c r="AR156" s="167"/>
    </row>
    <row r="157" spans="2:44" s="5" customFormat="1" ht="17.25" customHeight="1" x14ac:dyDescent="0.15">
      <c r="B157" s="4">
        <v>23</v>
      </c>
      <c r="C157" s="134" t="s">
        <v>172</v>
      </c>
      <c r="D157" s="56"/>
      <c r="E157" s="163"/>
      <c r="F157" s="163"/>
      <c r="G157" s="162"/>
      <c r="H157" s="162"/>
      <c r="I157" s="162"/>
      <c r="J157" s="162"/>
      <c r="K157" s="162"/>
      <c r="L157" s="163"/>
      <c r="M157" s="163"/>
      <c r="N157" s="162"/>
      <c r="O157" s="162"/>
      <c r="P157" s="162"/>
      <c r="Q157" s="162"/>
      <c r="R157" s="162"/>
      <c r="S157" s="163"/>
      <c r="T157" s="163"/>
      <c r="U157" s="162"/>
      <c r="V157" s="162"/>
      <c r="W157" s="162"/>
      <c r="X157" s="162"/>
      <c r="Y157" s="162"/>
      <c r="Z157" s="163"/>
      <c r="AA157" s="163"/>
      <c r="AB157" s="162"/>
      <c r="AC157" s="162"/>
      <c r="AD157" s="162"/>
      <c r="AE157" s="162"/>
      <c r="AF157" s="162"/>
      <c r="AG157" s="156">
        <f t="shared" si="45"/>
        <v>0</v>
      </c>
      <c r="AH157" s="82"/>
      <c r="AI157" s="82"/>
      <c r="AJ157" s="82"/>
      <c r="AK157" s="82"/>
      <c r="AL157" s="82">
        <f t="shared" si="46"/>
        <v>0</v>
      </c>
      <c r="AM157" s="82">
        <f t="shared" si="46"/>
        <v>0</v>
      </c>
      <c r="AN157" s="119">
        <f t="shared" si="47"/>
        <v>0</v>
      </c>
      <c r="AO157" s="5" t="s">
        <v>474</v>
      </c>
      <c r="AP157" s="5" t="s">
        <v>443</v>
      </c>
      <c r="AQ157" s="5" t="s">
        <v>477</v>
      </c>
      <c r="AR157" s="167"/>
    </row>
    <row r="158" spans="2:44" s="5" customFormat="1" ht="17.25" customHeight="1" x14ac:dyDescent="0.15">
      <c r="B158" s="4">
        <v>24</v>
      </c>
      <c r="C158" s="134" t="s">
        <v>206</v>
      </c>
      <c r="D158" s="56"/>
      <c r="E158" s="163"/>
      <c r="F158" s="163"/>
      <c r="G158" s="162"/>
      <c r="H158" s="162"/>
      <c r="I158" s="162"/>
      <c r="J158" s="162"/>
      <c r="K158" s="162"/>
      <c r="L158" s="163"/>
      <c r="M158" s="163"/>
      <c r="N158" s="162"/>
      <c r="O158" s="162"/>
      <c r="P158" s="162"/>
      <c r="Q158" s="162"/>
      <c r="R158" s="162"/>
      <c r="S158" s="163"/>
      <c r="T158" s="163"/>
      <c r="U158" s="162"/>
      <c r="V158" s="162"/>
      <c r="W158" s="162"/>
      <c r="X158" s="162"/>
      <c r="Y158" s="162"/>
      <c r="Z158" s="163"/>
      <c r="AA158" s="163"/>
      <c r="AB158" s="162"/>
      <c r="AC158" s="162"/>
      <c r="AD158" s="162"/>
      <c r="AE158" s="162"/>
      <c r="AF158" s="162"/>
      <c r="AG158" s="156">
        <f t="shared" si="45"/>
        <v>0</v>
      </c>
      <c r="AH158" s="82"/>
      <c r="AI158" s="82"/>
      <c r="AJ158" s="82"/>
      <c r="AK158" s="82"/>
      <c r="AL158" s="82">
        <f t="shared" si="46"/>
        <v>0</v>
      </c>
      <c r="AM158" s="82">
        <f t="shared" si="46"/>
        <v>0</v>
      </c>
      <c r="AN158" s="119">
        <f t="shared" si="47"/>
        <v>0</v>
      </c>
      <c r="AO158" s="5" t="s">
        <v>462</v>
      </c>
      <c r="AP158" s="5" t="s">
        <v>443</v>
      </c>
      <c r="AQ158" s="5" t="s">
        <v>477</v>
      </c>
      <c r="AR158" s="167"/>
    </row>
    <row r="159" spans="2:44" s="5" customFormat="1" ht="17.25" customHeight="1" x14ac:dyDescent="0.15">
      <c r="B159" s="4">
        <v>25</v>
      </c>
      <c r="C159" s="134" t="s">
        <v>168</v>
      </c>
      <c r="D159" s="56"/>
      <c r="E159" s="163"/>
      <c r="F159" s="163"/>
      <c r="G159" s="162"/>
      <c r="H159" s="162"/>
      <c r="I159" s="162"/>
      <c r="J159" s="162"/>
      <c r="K159" s="162"/>
      <c r="L159" s="163"/>
      <c r="M159" s="163"/>
      <c r="N159" s="162"/>
      <c r="O159" s="162"/>
      <c r="P159" s="162"/>
      <c r="Q159" s="162"/>
      <c r="R159" s="162"/>
      <c r="S159" s="163"/>
      <c r="T159" s="163"/>
      <c r="U159" s="162"/>
      <c r="V159" s="162"/>
      <c r="W159" s="162"/>
      <c r="X159" s="162"/>
      <c r="Y159" s="162"/>
      <c r="Z159" s="163"/>
      <c r="AA159" s="163"/>
      <c r="AB159" s="162"/>
      <c r="AC159" s="162"/>
      <c r="AD159" s="162"/>
      <c r="AE159" s="162"/>
      <c r="AF159" s="162"/>
      <c r="AG159" s="156">
        <f t="shared" si="45"/>
        <v>0</v>
      </c>
      <c r="AH159" s="82"/>
      <c r="AI159" s="82"/>
      <c r="AJ159" s="82"/>
      <c r="AK159" s="82"/>
      <c r="AL159" s="82">
        <f t="shared" si="46"/>
        <v>0</v>
      </c>
      <c r="AM159" s="82">
        <f t="shared" si="46"/>
        <v>0</v>
      </c>
      <c r="AN159" s="119">
        <f t="shared" si="47"/>
        <v>0</v>
      </c>
      <c r="AO159" s="5" t="s">
        <v>456</v>
      </c>
      <c r="AP159" s="5" t="s">
        <v>443</v>
      </c>
      <c r="AQ159" s="5" t="s">
        <v>477</v>
      </c>
      <c r="AR159" s="167"/>
    </row>
    <row r="160" spans="2:44" s="5" customFormat="1" ht="17.25" customHeight="1" x14ac:dyDescent="0.15">
      <c r="B160" s="4">
        <v>26</v>
      </c>
      <c r="C160" s="134" t="s">
        <v>170</v>
      </c>
      <c r="D160" s="56"/>
      <c r="E160" s="163"/>
      <c r="F160" s="163"/>
      <c r="G160" s="162"/>
      <c r="H160" s="162"/>
      <c r="I160" s="162"/>
      <c r="J160" s="162"/>
      <c r="K160" s="162"/>
      <c r="L160" s="163"/>
      <c r="M160" s="163"/>
      <c r="N160" s="162"/>
      <c r="O160" s="162"/>
      <c r="P160" s="162"/>
      <c r="Q160" s="162"/>
      <c r="R160" s="162"/>
      <c r="S160" s="163"/>
      <c r="T160" s="163"/>
      <c r="U160" s="162"/>
      <c r="V160" s="162"/>
      <c r="W160" s="162"/>
      <c r="X160" s="162"/>
      <c r="Y160" s="162"/>
      <c r="Z160" s="163"/>
      <c r="AA160" s="163"/>
      <c r="AB160" s="162"/>
      <c r="AC160" s="162"/>
      <c r="AD160" s="162"/>
      <c r="AE160" s="162"/>
      <c r="AF160" s="162"/>
      <c r="AG160" s="156">
        <f t="shared" si="45"/>
        <v>0</v>
      </c>
      <c r="AH160" s="82"/>
      <c r="AI160" s="82"/>
      <c r="AJ160" s="82"/>
      <c r="AK160" s="82"/>
      <c r="AL160" s="82">
        <f t="shared" si="46"/>
        <v>0</v>
      </c>
      <c r="AM160" s="82">
        <f t="shared" si="46"/>
        <v>0</v>
      </c>
      <c r="AN160" s="119">
        <f t="shared" si="47"/>
        <v>0</v>
      </c>
      <c r="AO160" s="5" t="s">
        <v>463</v>
      </c>
      <c r="AP160" s="5" t="s">
        <v>443</v>
      </c>
      <c r="AQ160" s="5" t="s">
        <v>477</v>
      </c>
      <c r="AR160" s="167"/>
    </row>
    <row r="161" spans="2:44" s="5" customFormat="1" ht="17.25" customHeight="1" x14ac:dyDescent="0.15">
      <c r="B161" s="4">
        <v>27</v>
      </c>
      <c r="C161" s="134" t="s">
        <v>208</v>
      </c>
      <c r="D161" s="56"/>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56">
        <f t="shared" si="45"/>
        <v>0</v>
      </c>
      <c r="AH161" s="82"/>
      <c r="AI161" s="82"/>
      <c r="AJ161" s="82"/>
      <c r="AK161" s="82"/>
      <c r="AL161" s="82">
        <f t="shared" si="46"/>
        <v>0</v>
      </c>
      <c r="AM161" s="82">
        <f t="shared" si="46"/>
        <v>0</v>
      </c>
      <c r="AN161" s="119">
        <f t="shared" si="47"/>
        <v>0</v>
      </c>
      <c r="AO161" s="5" t="s">
        <v>464</v>
      </c>
      <c r="AP161" s="5" t="s">
        <v>443</v>
      </c>
      <c r="AQ161" s="5" t="s">
        <v>477</v>
      </c>
      <c r="AR161" s="167"/>
    </row>
    <row r="162" spans="2:44" s="5" customFormat="1" ht="17.25" customHeight="1" x14ac:dyDescent="0.15">
      <c r="B162" s="4">
        <v>28</v>
      </c>
      <c r="C162" s="134" t="s">
        <v>210</v>
      </c>
      <c r="D162" s="56"/>
      <c r="E162" s="163"/>
      <c r="F162" s="163"/>
      <c r="G162" s="162"/>
      <c r="H162" s="162"/>
      <c r="I162" s="162"/>
      <c r="J162" s="162"/>
      <c r="K162" s="162"/>
      <c r="L162" s="163"/>
      <c r="M162" s="163"/>
      <c r="N162" s="162"/>
      <c r="O162" s="162"/>
      <c r="P162" s="162"/>
      <c r="Q162" s="162"/>
      <c r="R162" s="162"/>
      <c r="S162" s="163"/>
      <c r="T162" s="163"/>
      <c r="U162" s="162"/>
      <c r="V162" s="162"/>
      <c r="W162" s="162"/>
      <c r="X162" s="162"/>
      <c r="Y162" s="162"/>
      <c r="Z162" s="163"/>
      <c r="AA162" s="163"/>
      <c r="AB162" s="162"/>
      <c r="AC162" s="162"/>
      <c r="AD162" s="162"/>
      <c r="AE162" s="162"/>
      <c r="AF162" s="162"/>
      <c r="AG162" s="156">
        <f t="shared" si="45"/>
        <v>0</v>
      </c>
      <c r="AH162" s="82"/>
      <c r="AI162" s="82"/>
      <c r="AJ162" s="82"/>
      <c r="AK162" s="82"/>
      <c r="AL162" s="82">
        <f t="shared" si="46"/>
        <v>0</v>
      </c>
      <c r="AM162" s="82">
        <f t="shared" si="46"/>
        <v>0</v>
      </c>
      <c r="AN162" s="119">
        <f t="shared" si="47"/>
        <v>0</v>
      </c>
      <c r="AO162" s="5" t="s">
        <v>465</v>
      </c>
      <c r="AP162" s="5" t="s">
        <v>443</v>
      </c>
      <c r="AQ162" s="5" t="s">
        <v>477</v>
      </c>
      <c r="AR162" s="167"/>
    </row>
    <row r="163" spans="2:44" s="5" customFormat="1" ht="17.25" customHeight="1" x14ac:dyDescent="0.15">
      <c r="B163" s="4">
        <v>29</v>
      </c>
      <c r="C163" s="134" t="s">
        <v>167</v>
      </c>
      <c r="D163" s="56"/>
      <c r="E163" s="163">
        <v>8</v>
      </c>
      <c r="F163" s="163">
        <v>8</v>
      </c>
      <c r="G163" s="162">
        <v>8</v>
      </c>
      <c r="H163" s="162">
        <v>0</v>
      </c>
      <c r="I163" s="162">
        <v>0</v>
      </c>
      <c r="J163" s="162">
        <v>8</v>
      </c>
      <c r="K163" s="162">
        <v>8</v>
      </c>
      <c r="L163" s="163">
        <v>8</v>
      </c>
      <c r="M163" s="163">
        <v>8</v>
      </c>
      <c r="N163" s="162">
        <v>8</v>
      </c>
      <c r="O163" s="162">
        <v>0</v>
      </c>
      <c r="P163" s="162">
        <v>0</v>
      </c>
      <c r="Q163" s="162">
        <v>8</v>
      </c>
      <c r="R163" s="162">
        <v>8</v>
      </c>
      <c r="S163" s="163">
        <v>8</v>
      </c>
      <c r="T163" s="163">
        <v>8</v>
      </c>
      <c r="U163" s="162">
        <v>8</v>
      </c>
      <c r="V163" s="162">
        <v>0</v>
      </c>
      <c r="W163" s="162">
        <v>0</v>
      </c>
      <c r="X163" s="162">
        <v>8</v>
      </c>
      <c r="Y163" s="162">
        <v>8</v>
      </c>
      <c r="Z163" s="163">
        <v>8</v>
      </c>
      <c r="AA163" s="163">
        <v>8</v>
      </c>
      <c r="AB163" s="162">
        <v>8</v>
      </c>
      <c r="AC163" s="162">
        <v>0</v>
      </c>
      <c r="AD163" s="162">
        <v>0</v>
      </c>
      <c r="AE163" s="162">
        <v>8</v>
      </c>
      <c r="AF163" s="162">
        <v>8</v>
      </c>
      <c r="AG163" s="156">
        <f t="shared" si="45"/>
        <v>160</v>
      </c>
      <c r="AH163" s="82">
        <v>1</v>
      </c>
      <c r="AI163" s="82"/>
      <c r="AJ163" s="82"/>
      <c r="AK163" s="82"/>
      <c r="AL163" s="82">
        <f t="shared" si="46"/>
        <v>1</v>
      </c>
      <c r="AM163" s="82">
        <f t="shared" si="46"/>
        <v>0</v>
      </c>
      <c r="AN163" s="119">
        <f t="shared" si="47"/>
        <v>1</v>
      </c>
      <c r="AO163" s="5" t="s">
        <v>466</v>
      </c>
      <c r="AP163" s="5" t="s">
        <v>443</v>
      </c>
      <c r="AQ163" s="5" t="s">
        <v>477</v>
      </c>
      <c r="AR163" s="167"/>
    </row>
    <row r="164" spans="2:44" s="2" customFormat="1" ht="17.25" customHeight="1" x14ac:dyDescent="0.2">
      <c r="B164" s="102"/>
      <c r="C164" s="398" t="s">
        <v>280</v>
      </c>
      <c r="D164" s="399"/>
      <c r="E164" s="168">
        <f t="shared" ref="E164:AN164" si="48">SUM(E135:E163)</f>
        <v>549</v>
      </c>
      <c r="F164" s="168">
        <f t="shared" si="48"/>
        <v>536.9375</v>
      </c>
      <c r="G164" s="168">
        <f t="shared" si="48"/>
        <v>242.9375</v>
      </c>
      <c r="H164" s="168">
        <f t="shared" si="48"/>
        <v>32.9375</v>
      </c>
      <c r="I164" s="168">
        <f t="shared" si="48"/>
        <v>21.9375</v>
      </c>
      <c r="J164" s="168">
        <f t="shared" si="48"/>
        <v>488.9375</v>
      </c>
      <c r="K164" s="168">
        <f t="shared" si="48"/>
        <v>506</v>
      </c>
      <c r="L164" s="168">
        <f t="shared" si="48"/>
        <v>515.5</v>
      </c>
      <c r="M164" s="168">
        <f t="shared" si="48"/>
        <v>519.9375</v>
      </c>
      <c r="N164" s="168">
        <f t="shared" si="48"/>
        <v>457.4375</v>
      </c>
      <c r="O164" s="168">
        <f t="shared" si="48"/>
        <v>20.9375</v>
      </c>
      <c r="P164" s="168">
        <f t="shared" si="48"/>
        <v>10.9375</v>
      </c>
      <c r="Q164" s="168">
        <f t="shared" si="48"/>
        <v>244.4375</v>
      </c>
      <c r="R164" s="168">
        <f t="shared" si="48"/>
        <v>582</v>
      </c>
      <c r="S164" s="168">
        <f t="shared" si="48"/>
        <v>601</v>
      </c>
      <c r="T164" s="168">
        <f t="shared" si="48"/>
        <v>621.9375</v>
      </c>
      <c r="U164" s="168">
        <f t="shared" si="48"/>
        <v>236.9375</v>
      </c>
      <c r="V164" s="168">
        <f t="shared" si="48"/>
        <v>16.9375</v>
      </c>
      <c r="W164" s="168">
        <f t="shared" si="48"/>
        <v>18.9375</v>
      </c>
      <c r="X164" s="168">
        <f t="shared" si="48"/>
        <v>648.9375</v>
      </c>
      <c r="Y164" s="168">
        <f t="shared" si="48"/>
        <v>631.5</v>
      </c>
      <c r="Z164" s="168">
        <f t="shared" si="48"/>
        <v>622</v>
      </c>
      <c r="AA164" s="168">
        <f t="shared" si="48"/>
        <v>643.4375</v>
      </c>
      <c r="AB164" s="168">
        <f t="shared" si="48"/>
        <v>525.4375</v>
      </c>
      <c r="AC164" s="168">
        <f t="shared" si="48"/>
        <v>40.9375</v>
      </c>
      <c r="AD164" s="168">
        <f t="shared" si="48"/>
        <v>10.9375</v>
      </c>
      <c r="AE164" s="168">
        <f t="shared" si="48"/>
        <v>523.4375</v>
      </c>
      <c r="AF164" s="168">
        <f t="shared" si="48"/>
        <v>505</v>
      </c>
      <c r="AG164" s="103">
        <f t="shared" si="48"/>
        <v>10377.25</v>
      </c>
      <c r="AH164" s="103">
        <f t="shared" si="48"/>
        <v>110</v>
      </c>
      <c r="AI164" s="103">
        <f t="shared" si="48"/>
        <v>35</v>
      </c>
      <c r="AJ164" s="103">
        <f t="shared" si="48"/>
        <v>0</v>
      </c>
      <c r="AK164" s="103">
        <f t="shared" si="48"/>
        <v>0</v>
      </c>
      <c r="AL164" s="103">
        <f t="shared" si="48"/>
        <v>110</v>
      </c>
      <c r="AM164" s="103">
        <f t="shared" si="48"/>
        <v>35</v>
      </c>
      <c r="AN164" s="135">
        <f t="shared" si="48"/>
        <v>145</v>
      </c>
      <c r="AO164" s="5"/>
    </row>
    <row r="165" spans="2:44" customFormat="1" ht="17.25" customHeight="1" x14ac:dyDescent="0.15"/>
    <row r="166" spans="2:44" s="64" customFormat="1" ht="24.75" customHeight="1" x14ac:dyDescent="0.15">
      <c r="B166" s="384" t="s">
        <v>331</v>
      </c>
      <c r="C166" s="385"/>
      <c r="D166" s="386"/>
      <c r="E166" s="221">
        <f>E164</f>
        <v>549</v>
      </c>
      <c r="F166" s="221">
        <f t="shared" ref="F166:AG166" si="49">F164</f>
        <v>536.9375</v>
      </c>
      <c r="G166" s="221">
        <f t="shared" si="49"/>
        <v>242.9375</v>
      </c>
      <c r="H166" s="221">
        <f t="shared" si="49"/>
        <v>32.9375</v>
      </c>
      <c r="I166" s="221">
        <f t="shared" si="49"/>
        <v>21.9375</v>
      </c>
      <c r="J166" s="221">
        <f t="shared" si="49"/>
        <v>488.9375</v>
      </c>
      <c r="K166" s="221">
        <f t="shared" si="49"/>
        <v>506</v>
      </c>
      <c r="L166" s="221">
        <f t="shared" si="49"/>
        <v>515.5</v>
      </c>
      <c r="M166" s="221">
        <f t="shared" si="49"/>
        <v>519.9375</v>
      </c>
      <c r="N166" s="221">
        <f t="shared" si="49"/>
        <v>457.4375</v>
      </c>
      <c r="O166" s="221">
        <f t="shared" si="49"/>
        <v>20.9375</v>
      </c>
      <c r="P166" s="221">
        <f t="shared" si="49"/>
        <v>10.9375</v>
      </c>
      <c r="Q166" s="221">
        <f t="shared" si="49"/>
        <v>244.4375</v>
      </c>
      <c r="R166" s="221">
        <f t="shared" si="49"/>
        <v>582</v>
      </c>
      <c r="S166" s="221">
        <f t="shared" si="49"/>
        <v>601</v>
      </c>
      <c r="T166" s="221">
        <f t="shared" si="49"/>
        <v>621.9375</v>
      </c>
      <c r="U166" s="221">
        <f t="shared" si="49"/>
        <v>236.9375</v>
      </c>
      <c r="V166" s="221">
        <f t="shared" si="49"/>
        <v>16.9375</v>
      </c>
      <c r="W166" s="221">
        <f t="shared" si="49"/>
        <v>18.9375</v>
      </c>
      <c r="X166" s="221">
        <f t="shared" si="49"/>
        <v>648.9375</v>
      </c>
      <c r="Y166" s="221">
        <f t="shared" si="49"/>
        <v>631.5</v>
      </c>
      <c r="Z166" s="221">
        <f t="shared" si="49"/>
        <v>622</v>
      </c>
      <c r="AA166" s="221">
        <f t="shared" si="49"/>
        <v>643.4375</v>
      </c>
      <c r="AB166" s="221">
        <f t="shared" si="49"/>
        <v>525.4375</v>
      </c>
      <c r="AC166" s="221">
        <f t="shared" si="49"/>
        <v>40.9375</v>
      </c>
      <c r="AD166" s="221">
        <f t="shared" si="49"/>
        <v>10.9375</v>
      </c>
      <c r="AE166" s="221">
        <f t="shared" si="49"/>
        <v>523.4375</v>
      </c>
      <c r="AF166" s="221">
        <f t="shared" si="49"/>
        <v>505</v>
      </c>
      <c r="AG166" s="221">
        <f t="shared" si="49"/>
        <v>10377.25</v>
      </c>
      <c r="AH166" s="221">
        <f t="shared" ref="AH166:AK166" si="50">+AH155+AH164</f>
        <v>110</v>
      </c>
      <c r="AI166" s="221">
        <f t="shared" si="50"/>
        <v>35</v>
      </c>
      <c r="AJ166" s="221">
        <f t="shared" si="50"/>
        <v>0</v>
      </c>
      <c r="AK166" s="221">
        <f t="shared" si="50"/>
        <v>0</v>
      </c>
      <c r="AL166" s="221">
        <f t="shared" ref="AL166" si="51">AL164</f>
        <v>110</v>
      </c>
      <c r="AM166" s="221">
        <f t="shared" ref="AM166" si="52">AM164</f>
        <v>35</v>
      </c>
      <c r="AN166" s="221">
        <f t="shared" ref="AN166" si="53">AN164</f>
        <v>145</v>
      </c>
    </row>
    <row r="167" spans="2:44" customFormat="1" ht="17.25" customHeight="1" x14ac:dyDescent="0.15">
      <c r="AG167" s="222"/>
    </row>
    <row r="168" spans="2:44" ht="16" x14ac:dyDescent="0.2">
      <c r="B168" s="218" t="s">
        <v>220</v>
      </c>
      <c r="C168" s="218" t="s">
        <v>344</v>
      </c>
      <c r="X168" s="223" t="s">
        <v>311</v>
      </c>
      <c r="Y168" s="223" t="s">
        <v>286</v>
      </c>
      <c r="Z168" s="224"/>
      <c r="AA168" s="72"/>
      <c r="AB168" s="79"/>
      <c r="AC168" s="72"/>
      <c r="AD168" s="72"/>
      <c r="AE168" s="79"/>
      <c r="AF168" s="72"/>
      <c r="AG168" s="73"/>
      <c r="AH168" s="72"/>
      <c r="AI168" s="72"/>
      <c r="AJ168" s="72"/>
      <c r="AK168" s="72"/>
      <c r="AL168" s="72"/>
      <c r="AM168" s="72"/>
      <c r="AN168" s="74">
        <f>AN34</f>
        <v>24</v>
      </c>
      <c r="AP168" s="54" t="s">
        <v>300</v>
      </c>
    </row>
    <row r="169" spans="2:44" ht="16" x14ac:dyDescent="0.2">
      <c r="B169" s="54"/>
      <c r="X169" s="225" t="s">
        <v>312</v>
      </c>
      <c r="Y169" s="225" t="s">
        <v>288</v>
      </c>
      <c r="Z169" s="226"/>
      <c r="AA169" s="67"/>
      <c r="AB169" s="66"/>
      <c r="AC169" s="67"/>
      <c r="AD169" s="67"/>
      <c r="AE169" s="66"/>
      <c r="AF169" s="67"/>
      <c r="AG169" s="68"/>
      <c r="AH169" s="67"/>
      <c r="AI169" s="67"/>
      <c r="AJ169" s="67"/>
      <c r="AK169" s="67"/>
      <c r="AL169" s="67"/>
      <c r="AM169" s="67"/>
      <c r="AN169" s="105">
        <f>AN55</f>
        <v>16</v>
      </c>
      <c r="AP169" s="54" t="s">
        <v>301</v>
      </c>
    </row>
    <row r="170" spans="2:44" ht="16" x14ac:dyDescent="0.2">
      <c r="B170" s="54"/>
      <c r="X170" s="225" t="s">
        <v>313</v>
      </c>
      <c r="Y170" s="225" t="s">
        <v>290</v>
      </c>
      <c r="Z170" s="226"/>
      <c r="AA170" s="67"/>
      <c r="AB170" s="66"/>
      <c r="AC170" s="67"/>
      <c r="AD170" s="67"/>
      <c r="AE170" s="66"/>
      <c r="AF170" s="67"/>
      <c r="AG170" s="68"/>
      <c r="AH170" s="67"/>
      <c r="AI170" s="68"/>
      <c r="AJ170" s="67"/>
      <c r="AK170" s="68"/>
      <c r="AL170" s="67"/>
      <c r="AM170" s="68"/>
      <c r="AN170" s="75">
        <f>AN73</f>
        <v>10</v>
      </c>
      <c r="AP170" s="54" t="s">
        <v>302</v>
      </c>
    </row>
    <row r="171" spans="2:44" ht="16" x14ac:dyDescent="0.2">
      <c r="B171" s="54"/>
      <c r="X171" s="225" t="s">
        <v>314</v>
      </c>
      <c r="Y171" s="225" t="s">
        <v>292</v>
      </c>
      <c r="Z171" s="226"/>
      <c r="AA171" s="67"/>
      <c r="AB171" s="66"/>
      <c r="AC171" s="67"/>
      <c r="AD171" s="67"/>
      <c r="AE171" s="66"/>
      <c r="AF171" s="67"/>
      <c r="AG171" s="68"/>
      <c r="AH171" s="67"/>
      <c r="AI171" s="68"/>
      <c r="AJ171" s="67"/>
      <c r="AK171" s="68"/>
      <c r="AL171" s="67"/>
      <c r="AM171" s="68"/>
      <c r="AN171" s="75">
        <f>AN82</f>
        <v>11</v>
      </c>
      <c r="AP171" s="54" t="s">
        <v>319</v>
      </c>
    </row>
    <row r="172" spans="2:44" ht="16" x14ac:dyDescent="0.2">
      <c r="B172" s="54"/>
      <c r="X172" s="225" t="s">
        <v>315</v>
      </c>
      <c r="Y172" s="225" t="s">
        <v>278</v>
      </c>
      <c r="Z172" s="226"/>
      <c r="AA172" s="67"/>
      <c r="AB172" s="66"/>
      <c r="AC172" s="67"/>
      <c r="AD172" s="67"/>
      <c r="AE172" s="66"/>
      <c r="AF172" s="67"/>
      <c r="AG172" s="68"/>
      <c r="AH172" s="67"/>
      <c r="AI172" s="68"/>
      <c r="AJ172" s="67"/>
      <c r="AK172" s="68"/>
      <c r="AL172" s="67"/>
      <c r="AM172" s="68"/>
      <c r="AN172" s="75">
        <f>AN95</f>
        <v>5</v>
      </c>
      <c r="AP172" s="54" t="s">
        <v>328</v>
      </c>
    </row>
    <row r="173" spans="2:44" ht="16" x14ac:dyDescent="0.2">
      <c r="B173" s="54"/>
      <c r="X173" s="225" t="s">
        <v>316</v>
      </c>
      <c r="Y173" s="225" t="s">
        <v>279</v>
      </c>
      <c r="Z173" s="226"/>
      <c r="AA173" s="67"/>
      <c r="AB173" s="66"/>
      <c r="AC173" s="67"/>
      <c r="AD173" s="67"/>
      <c r="AE173" s="66"/>
      <c r="AF173" s="67"/>
      <c r="AG173" s="68"/>
      <c r="AH173" s="67"/>
      <c r="AI173" s="68"/>
      <c r="AJ173" s="67"/>
      <c r="AK173" s="68"/>
      <c r="AL173" s="67"/>
      <c r="AM173" s="68"/>
      <c r="AN173" s="75">
        <f>AN127</f>
        <v>113</v>
      </c>
      <c r="AP173" s="54" t="s">
        <v>329</v>
      </c>
    </row>
    <row r="174" spans="2:44" ht="16" x14ac:dyDescent="0.2">
      <c r="B174" s="54"/>
      <c r="X174" s="227" t="s">
        <v>317</v>
      </c>
      <c r="Y174" s="225" t="s">
        <v>281</v>
      </c>
      <c r="Z174" s="226"/>
      <c r="AA174" s="67"/>
      <c r="AB174" s="66"/>
      <c r="AC174" s="67"/>
      <c r="AD174" s="220"/>
      <c r="AE174" s="66"/>
      <c r="AF174" s="67"/>
      <c r="AG174" s="68"/>
      <c r="AH174" s="67"/>
      <c r="AI174" s="68"/>
      <c r="AJ174" s="67"/>
      <c r="AK174" s="68"/>
      <c r="AL174" s="67"/>
      <c r="AM174" s="68"/>
      <c r="AN174" s="75">
        <f>AN164</f>
        <v>145</v>
      </c>
      <c r="AP174" s="54" t="s">
        <v>330</v>
      </c>
    </row>
    <row r="175" spans="2:44" ht="16" x14ac:dyDescent="0.2">
      <c r="B175" s="54"/>
      <c r="X175" s="228" t="s">
        <v>311</v>
      </c>
      <c r="Y175" s="228" t="s">
        <v>318</v>
      </c>
      <c r="Z175" s="229"/>
      <c r="AA175" s="107"/>
      <c r="AB175" s="106"/>
      <c r="AC175" s="107"/>
      <c r="AD175" s="107"/>
      <c r="AE175" s="106"/>
      <c r="AF175" s="107"/>
      <c r="AG175" s="157">
        <f>AG34</f>
        <v>3250.5</v>
      </c>
      <c r="AH175" s="108"/>
      <c r="AI175" s="109"/>
      <c r="AJ175" s="108"/>
      <c r="AK175" s="109"/>
      <c r="AL175" s="108"/>
      <c r="AM175" s="109"/>
      <c r="AN175" s="110"/>
    </row>
    <row r="176" spans="2:44" ht="16" x14ac:dyDescent="0.2">
      <c r="B176" s="54"/>
      <c r="X176" s="230" t="s">
        <v>312</v>
      </c>
      <c r="Y176" s="230" t="s">
        <v>321</v>
      </c>
      <c r="Z176" s="231"/>
      <c r="AA176" s="70"/>
      <c r="AB176" s="69"/>
      <c r="AC176" s="70"/>
      <c r="AD176" s="70"/>
      <c r="AE176" s="69"/>
      <c r="AF176" s="70"/>
      <c r="AG176" s="158">
        <f>AG55</f>
        <v>2040.45</v>
      </c>
      <c r="AH176" s="51"/>
      <c r="AI176" s="51"/>
      <c r="AJ176" s="51"/>
      <c r="AK176" s="51"/>
      <c r="AL176" s="51"/>
      <c r="AM176" s="51"/>
      <c r="AN176" s="76"/>
    </row>
    <row r="177" spans="2:44" ht="16" x14ac:dyDescent="0.2">
      <c r="B177" s="54"/>
      <c r="X177" s="230" t="s">
        <v>313</v>
      </c>
      <c r="Y177" s="230" t="s">
        <v>320</v>
      </c>
      <c r="Z177" s="231"/>
      <c r="AA177" s="70"/>
      <c r="AB177" s="69"/>
      <c r="AC177" s="70"/>
      <c r="AD177" s="70"/>
      <c r="AE177" s="69"/>
      <c r="AF177" s="70"/>
      <c r="AG177" s="158">
        <f>AG73</f>
        <v>1255.5</v>
      </c>
      <c r="AH177" s="51"/>
      <c r="AI177" s="51"/>
      <c r="AJ177" s="51"/>
      <c r="AK177" s="51"/>
      <c r="AL177" s="51"/>
      <c r="AM177" s="51"/>
      <c r="AN177" s="76"/>
    </row>
    <row r="178" spans="2:44" ht="16" x14ac:dyDescent="0.2">
      <c r="B178" s="54"/>
      <c r="X178" s="230" t="s">
        <v>314</v>
      </c>
      <c r="Y178" s="230" t="s">
        <v>322</v>
      </c>
      <c r="Z178" s="231"/>
      <c r="AA178" s="70"/>
      <c r="AB178" s="69"/>
      <c r="AC178" s="70"/>
      <c r="AD178" s="70"/>
      <c r="AE178" s="69"/>
      <c r="AF178" s="70"/>
      <c r="AG178" s="158">
        <f>AG82</f>
        <v>1471</v>
      </c>
      <c r="AH178" s="51"/>
      <c r="AI178" s="51"/>
      <c r="AJ178" s="51"/>
      <c r="AK178" s="51"/>
      <c r="AL178" s="51"/>
      <c r="AM178" s="51"/>
      <c r="AN178" s="76"/>
    </row>
    <row r="179" spans="2:44" ht="16" x14ac:dyDescent="0.2">
      <c r="B179" s="54"/>
      <c r="X179" s="230" t="s">
        <v>315</v>
      </c>
      <c r="Y179" s="230" t="s">
        <v>276</v>
      </c>
      <c r="Z179" s="231"/>
      <c r="AA179" s="70"/>
      <c r="AB179" s="69"/>
      <c r="AC179" s="70"/>
      <c r="AD179" s="70"/>
      <c r="AE179" s="69"/>
      <c r="AF179" s="70"/>
      <c r="AG179" s="158">
        <f>AG95</f>
        <v>780</v>
      </c>
      <c r="AH179" s="51"/>
      <c r="AI179" s="51"/>
      <c r="AJ179" s="51"/>
      <c r="AK179" s="51"/>
      <c r="AL179" s="51"/>
      <c r="AM179" s="51"/>
      <c r="AN179" s="76"/>
    </row>
    <row r="180" spans="2:44" ht="16" x14ac:dyDescent="0.2">
      <c r="B180" s="54"/>
      <c r="X180" s="230" t="s">
        <v>316</v>
      </c>
      <c r="Y180" s="230" t="s">
        <v>277</v>
      </c>
      <c r="Z180" s="231"/>
      <c r="AA180" s="70"/>
      <c r="AB180" s="69"/>
      <c r="AC180" s="70"/>
      <c r="AD180" s="70"/>
      <c r="AE180" s="69"/>
      <c r="AF180" s="70"/>
      <c r="AG180" s="158">
        <f>AG127</f>
        <v>14123</v>
      </c>
      <c r="AH180" s="51"/>
      <c r="AI180" s="51"/>
      <c r="AJ180" s="51"/>
      <c r="AK180" s="51"/>
      <c r="AL180" s="51"/>
      <c r="AM180" s="51"/>
      <c r="AN180" s="76"/>
    </row>
    <row r="181" spans="2:44" ht="16" x14ac:dyDescent="0.2">
      <c r="B181" s="54"/>
      <c r="X181" s="232" t="s">
        <v>317</v>
      </c>
      <c r="Y181" s="232" t="s">
        <v>323</v>
      </c>
      <c r="Z181" s="233"/>
      <c r="AA181" s="77"/>
      <c r="AB181" s="80"/>
      <c r="AC181" s="77"/>
      <c r="AD181" s="77"/>
      <c r="AE181" s="80"/>
      <c r="AF181" s="77"/>
      <c r="AG181" s="159">
        <f>AG164</f>
        <v>10377.25</v>
      </c>
      <c r="AH181" s="92"/>
      <c r="AI181" s="92"/>
      <c r="AJ181" s="92"/>
      <c r="AK181" s="92"/>
      <c r="AL181" s="92"/>
      <c r="AM181" s="92"/>
      <c r="AN181" s="78"/>
    </row>
    <row r="182" spans="2:44" s="234" customFormat="1" ht="30" customHeight="1" x14ac:dyDescent="0.15">
      <c r="Y182" s="55"/>
      <c r="AE182" s="235"/>
      <c r="AF182" s="235"/>
      <c r="AG182" s="236" t="s">
        <v>130</v>
      </c>
      <c r="AH182" s="238" t="s">
        <v>324</v>
      </c>
      <c r="AI182" s="238" t="s">
        <v>325</v>
      </c>
      <c r="AJ182" s="238" t="s">
        <v>326</v>
      </c>
      <c r="AK182" s="238" t="s">
        <v>327</v>
      </c>
      <c r="AL182" s="237" t="s">
        <v>129</v>
      </c>
      <c r="AM182" s="237" t="s">
        <v>128</v>
      </c>
      <c r="AN182" s="237" t="s">
        <v>127</v>
      </c>
    </row>
    <row r="183" spans="2:44" ht="18" x14ac:dyDescent="0.2">
      <c r="AG183" s="160">
        <f>SUM(AG175:AG181)</f>
        <v>33297.699999999997</v>
      </c>
      <c r="AH183" s="96">
        <f t="shared" ref="AH183:AM183" si="54">AH34+AH55+AH73+AH82+AH95+AH127+AH164</f>
        <v>216</v>
      </c>
      <c r="AI183" s="96">
        <f t="shared" si="54"/>
        <v>61</v>
      </c>
      <c r="AJ183" s="96">
        <f t="shared" si="54"/>
        <v>34</v>
      </c>
      <c r="AK183" s="96">
        <f t="shared" si="54"/>
        <v>13</v>
      </c>
      <c r="AL183" s="96">
        <f t="shared" si="54"/>
        <v>250</v>
      </c>
      <c r="AM183" s="96">
        <f t="shared" si="54"/>
        <v>74</v>
      </c>
      <c r="AN183" s="95">
        <f>SUM(AN168:AN174)</f>
        <v>324</v>
      </c>
    </row>
    <row r="184" spans="2:44" x14ac:dyDescent="0.15">
      <c r="AI184" s="93"/>
      <c r="AK184" s="93"/>
      <c r="AM184" s="93"/>
    </row>
    <row r="185" spans="2:44" x14ac:dyDescent="0.15">
      <c r="H185" s="243"/>
      <c r="I185" s="243"/>
      <c r="J185" s="243"/>
      <c r="K185" s="243"/>
      <c r="L185" s="243"/>
      <c r="M185" s="243"/>
      <c r="N185" s="243"/>
      <c r="O185" s="243"/>
      <c r="P185" s="243"/>
      <c r="Q185" s="243"/>
      <c r="R185" s="243"/>
      <c r="S185" s="243"/>
      <c r="T185" s="243"/>
      <c r="U185" s="243"/>
    </row>
    <row r="186" spans="2:44" ht="14" x14ac:dyDescent="0.15">
      <c r="H186" s="244"/>
      <c r="I186" s="243"/>
      <c r="J186" s="243"/>
      <c r="K186" s="245"/>
      <c r="L186" s="246"/>
      <c r="M186" s="246"/>
      <c r="N186" s="246"/>
      <c r="O186" s="246"/>
      <c r="P186" s="246"/>
      <c r="Q186" s="246"/>
      <c r="R186" s="247"/>
      <c r="S186" s="243"/>
      <c r="T186" s="243"/>
      <c r="U186" s="243"/>
      <c r="X186" s="218" t="s">
        <v>337</v>
      </c>
      <c r="AB186" s="243"/>
      <c r="AC186" s="243"/>
      <c r="AD186" s="244"/>
      <c r="AE186" s="243"/>
      <c r="AF186" s="243"/>
      <c r="AG186" s="245"/>
      <c r="AH186" s="246"/>
      <c r="AI186" s="246"/>
      <c r="AJ186" s="246"/>
      <c r="AK186" s="246"/>
      <c r="AL186" s="246"/>
      <c r="AM186" s="246"/>
      <c r="AN186" s="272" t="s">
        <v>127</v>
      </c>
      <c r="AO186" s="243"/>
      <c r="AP186" s="243"/>
    </row>
    <row r="187" spans="2:44" ht="16" x14ac:dyDescent="0.2">
      <c r="H187" s="243"/>
      <c r="I187" s="243"/>
      <c r="J187" s="243"/>
      <c r="K187" s="245"/>
      <c r="L187" s="246"/>
      <c r="M187" s="246"/>
      <c r="N187" s="246"/>
      <c r="O187" s="246"/>
      <c r="P187" s="246"/>
      <c r="Q187" s="246"/>
      <c r="R187" s="248"/>
      <c r="S187" s="243"/>
      <c r="T187" s="243"/>
      <c r="U187" s="243"/>
      <c r="X187" s="223">
        <v>1</v>
      </c>
      <c r="Y187" s="253" t="s">
        <v>271</v>
      </c>
      <c r="Z187" s="224"/>
      <c r="AA187" s="72"/>
      <c r="AB187" s="79"/>
      <c r="AC187" s="72"/>
      <c r="AD187" s="72"/>
      <c r="AE187" s="79"/>
      <c r="AF187" s="72"/>
      <c r="AG187" s="73"/>
      <c r="AH187" s="72"/>
      <c r="AI187" s="72"/>
      <c r="AJ187" s="72"/>
      <c r="AK187" s="72"/>
      <c r="AL187" s="72"/>
      <c r="AM187" s="72"/>
      <c r="AN187" s="273">
        <f>AN168+AN170+AN172</f>
        <v>39</v>
      </c>
      <c r="AO187" s="243"/>
      <c r="AP187" s="291" t="s">
        <v>347</v>
      </c>
      <c r="AQ187" s="243"/>
      <c r="AR187" s="243"/>
    </row>
    <row r="188" spans="2:44" ht="16" x14ac:dyDescent="0.2">
      <c r="H188" s="243"/>
      <c r="I188" s="243"/>
      <c r="J188" s="243"/>
      <c r="K188" s="245"/>
      <c r="L188" s="246"/>
      <c r="M188" s="246"/>
      <c r="N188" s="246"/>
      <c r="O188" s="246"/>
      <c r="P188" s="246"/>
      <c r="Q188" s="246"/>
      <c r="R188" s="248"/>
      <c r="S188" s="243"/>
      <c r="T188" s="243"/>
      <c r="U188" s="243"/>
      <c r="X188" s="225">
        <v>2</v>
      </c>
      <c r="Y188" s="254" t="s">
        <v>274</v>
      </c>
      <c r="Z188" s="226"/>
      <c r="AA188" s="67"/>
      <c r="AB188" s="66"/>
      <c r="AC188" s="67"/>
      <c r="AD188" s="67"/>
      <c r="AE188" s="66"/>
      <c r="AF188" s="67"/>
      <c r="AG188" s="68"/>
      <c r="AH188" s="67"/>
      <c r="AI188" s="67"/>
      <c r="AJ188" s="67"/>
      <c r="AK188" s="67"/>
      <c r="AL188" s="67"/>
      <c r="AM188" s="67"/>
      <c r="AN188" s="274">
        <f>AN169+AN171</f>
        <v>27</v>
      </c>
      <c r="AO188" s="243"/>
      <c r="AP188" s="291" t="s">
        <v>348</v>
      </c>
      <c r="AQ188" s="243"/>
      <c r="AR188" s="243"/>
    </row>
    <row r="189" spans="2:44" ht="16" x14ac:dyDescent="0.2">
      <c r="H189" s="243"/>
      <c r="I189" s="243"/>
      <c r="J189" s="243"/>
      <c r="K189" s="245"/>
      <c r="L189" s="246"/>
      <c r="M189" s="246"/>
      <c r="N189" s="246"/>
      <c r="O189" s="246"/>
      <c r="P189" s="246"/>
      <c r="Q189" s="246"/>
      <c r="R189" s="248"/>
      <c r="S189" s="243"/>
      <c r="T189" s="243"/>
      <c r="U189" s="243"/>
      <c r="X189" s="225">
        <v>3</v>
      </c>
      <c r="Y189" s="254" t="s">
        <v>272</v>
      </c>
      <c r="Z189" s="226"/>
      <c r="AA189" s="67"/>
      <c r="AB189" s="66"/>
      <c r="AC189" s="67"/>
      <c r="AD189" s="67"/>
      <c r="AE189" s="66"/>
      <c r="AF189" s="67"/>
      <c r="AG189" s="68"/>
      <c r="AH189" s="67"/>
      <c r="AI189" s="68"/>
      <c r="AJ189" s="67"/>
      <c r="AK189" s="68"/>
      <c r="AL189" s="67"/>
      <c r="AM189" s="68"/>
      <c r="AN189" s="275">
        <f>AN173</f>
        <v>113</v>
      </c>
      <c r="AO189" s="243"/>
      <c r="AP189" s="291" t="s">
        <v>316</v>
      </c>
      <c r="AQ189" s="243"/>
      <c r="AR189" s="243"/>
    </row>
    <row r="190" spans="2:44" ht="16" x14ac:dyDescent="0.2">
      <c r="H190" s="243"/>
      <c r="I190" s="243"/>
      <c r="J190" s="243"/>
      <c r="K190" s="245"/>
      <c r="L190" s="246"/>
      <c r="M190" s="246"/>
      <c r="N190" s="246"/>
      <c r="O190" s="246"/>
      <c r="P190" s="246"/>
      <c r="Q190" s="246"/>
      <c r="R190" s="248"/>
      <c r="S190" s="243"/>
      <c r="T190" s="243"/>
      <c r="U190" s="243"/>
      <c r="X190" s="249">
        <v>4</v>
      </c>
      <c r="Y190" s="255" t="s">
        <v>273</v>
      </c>
      <c r="Z190" s="250"/>
      <c r="AA190" s="220"/>
      <c r="AB190" s="251"/>
      <c r="AC190" s="220"/>
      <c r="AD190" s="220"/>
      <c r="AE190" s="251"/>
      <c r="AF190" s="220"/>
      <c r="AG190" s="252"/>
      <c r="AH190" s="220"/>
      <c r="AI190" s="252"/>
      <c r="AJ190" s="220"/>
      <c r="AK190" s="252"/>
      <c r="AL190" s="220"/>
      <c r="AM190" s="252"/>
      <c r="AN190" s="276">
        <f>AN174</f>
        <v>145</v>
      </c>
      <c r="AO190" s="243"/>
      <c r="AP190" s="291" t="s">
        <v>317</v>
      </c>
      <c r="AQ190" s="243"/>
      <c r="AR190" s="243"/>
    </row>
    <row r="191" spans="2:44" ht="16" x14ac:dyDescent="0.15">
      <c r="H191" s="243"/>
      <c r="I191" s="243"/>
      <c r="J191" s="243"/>
      <c r="K191" s="245"/>
      <c r="L191" s="246"/>
      <c r="M191" s="246"/>
      <c r="N191" s="246"/>
      <c r="O191" s="246"/>
      <c r="P191" s="246"/>
      <c r="Q191" s="246"/>
      <c r="R191" s="248"/>
      <c r="S191" s="243"/>
      <c r="T191" s="279"/>
      <c r="U191" s="279"/>
      <c r="V191"/>
      <c r="W191"/>
      <c r="X191" s="282" t="s">
        <v>341</v>
      </c>
      <c r="Y191" s="283"/>
      <c r="Z191" s="283"/>
      <c r="AA191" s="283"/>
      <c r="AB191" s="283"/>
      <c r="AC191" s="283"/>
      <c r="AD191" s="283"/>
      <c r="AE191" s="283"/>
      <c r="AF191" s="283"/>
      <c r="AG191" s="283"/>
      <c r="AH191" s="283"/>
      <c r="AI191" s="283"/>
      <c r="AJ191" s="283"/>
      <c r="AK191" s="283"/>
      <c r="AL191" s="283"/>
      <c r="AM191" s="284"/>
      <c r="AN191" s="276">
        <f>SUM(AN187:AN190)</f>
        <v>324</v>
      </c>
      <c r="AO191"/>
      <c r="AP191"/>
      <c r="AQ191"/>
      <c r="AR191" s="243"/>
    </row>
    <row r="192" spans="2:44" x14ac:dyDescent="0.15">
      <c r="H192" s="244"/>
      <c r="I192" s="243"/>
      <c r="J192" s="243"/>
      <c r="K192" s="245"/>
      <c r="L192" s="246"/>
      <c r="M192" s="246"/>
      <c r="N192" s="246"/>
      <c r="O192" s="246"/>
      <c r="P192" s="246"/>
      <c r="Q192" s="246"/>
      <c r="R192" s="247"/>
      <c r="S192" s="243"/>
      <c r="T192" s="243"/>
      <c r="U192" s="243"/>
      <c r="AB192" s="243"/>
      <c r="AC192" s="243"/>
      <c r="AD192" s="243"/>
      <c r="AE192" s="243"/>
      <c r="AF192" s="243"/>
      <c r="AG192" s="245"/>
      <c r="AH192" s="246"/>
      <c r="AI192" s="246"/>
      <c r="AJ192" s="246"/>
      <c r="AK192" s="246"/>
      <c r="AL192" s="246"/>
      <c r="AM192" s="246"/>
      <c r="AN192" s="248"/>
      <c r="AO192" s="243"/>
      <c r="AP192" s="243"/>
      <c r="AQ192" s="243"/>
      <c r="AR192" s="243"/>
    </row>
    <row r="193" spans="8:44" x14ac:dyDescent="0.15">
      <c r="H193" s="243"/>
      <c r="I193" s="243"/>
      <c r="J193" s="243"/>
      <c r="K193" s="245"/>
      <c r="L193" s="246"/>
      <c r="M193" s="246"/>
      <c r="N193" s="246"/>
      <c r="O193" s="246"/>
      <c r="P193" s="246"/>
      <c r="Q193" s="246"/>
      <c r="R193" s="247"/>
      <c r="S193" s="243"/>
      <c r="T193" s="243"/>
      <c r="U193" s="243"/>
      <c r="X193" s="218" t="s">
        <v>338</v>
      </c>
      <c r="AB193" s="243"/>
      <c r="AC193" s="243"/>
      <c r="AD193" s="244"/>
      <c r="AE193" s="243"/>
      <c r="AF193" s="243"/>
      <c r="AG193" s="245"/>
      <c r="AH193" s="246"/>
      <c r="AI193" s="246"/>
      <c r="AJ193" s="246"/>
      <c r="AK193" s="246"/>
      <c r="AL193" s="246"/>
      <c r="AM193" s="246"/>
      <c r="AN193" s="271" t="s">
        <v>130</v>
      </c>
      <c r="AO193" s="243"/>
      <c r="AP193" s="243"/>
      <c r="AQ193" s="243"/>
      <c r="AR193" s="243"/>
    </row>
    <row r="194" spans="8:44" ht="16" x14ac:dyDescent="0.2">
      <c r="H194" s="243"/>
      <c r="I194" s="243"/>
      <c r="J194" s="243"/>
      <c r="K194" s="245"/>
      <c r="L194" s="246"/>
      <c r="M194" s="246"/>
      <c r="N194" s="246"/>
      <c r="O194" s="246"/>
      <c r="P194" s="246"/>
      <c r="Q194" s="246"/>
      <c r="R194" s="247"/>
      <c r="S194" s="243"/>
      <c r="T194" s="243"/>
      <c r="U194" s="243"/>
      <c r="X194" s="263">
        <v>1</v>
      </c>
      <c r="Y194" s="256" t="s">
        <v>339</v>
      </c>
      <c r="Z194" s="257"/>
      <c r="AA194" s="258"/>
      <c r="AB194" s="259"/>
      <c r="AC194" s="258"/>
      <c r="AD194" s="258"/>
      <c r="AE194" s="259"/>
      <c r="AF194" s="258"/>
      <c r="AG194" s="260"/>
      <c r="AH194" s="261"/>
      <c r="AI194" s="262"/>
      <c r="AJ194" s="261"/>
      <c r="AK194" s="262"/>
      <c r="AL194" s="261"/>
      <c r="AM194" s="262"/>
      <c r="AN194" s="292">
        <f>AG175+AG177+AG179+AG180</f>
        <v>19409</v>
      </c>
      <c r="AO194" s="243"/>
      <c r="AP194" s="291" t="s">
        <v>350</v>
      </c>
      <c r="AQ194" s="243"/>
      <c r="AR194" s="243"/>
    </row>
    <row r="195" spans="8:44" ht="16" x14ac:dyDescent="0.2">
      <c r="H195" s="243"/>
      <c r="I195" s="243"/>
      <c r="J195" s="243"/>
      <c r="K195" s="245"/>
      <c r="L195" s="246"/>
      <c r="M195" s="246"/>
      <c r="N195" s="246"/>
      <c r="O195" s="246"/>
      <c r="P195" s="246"/>
      <c r="Q195" s="246"/>
      <c r="R195" s="247"/>
      <c r="S195" s="243"/>
      <c r="T195" s="243"/>
      <c r="U195" s="243"/>
      <c r="X195" s="264">
        <v>2</v>
      </c>
      <c r="Y195" s="265" t="s">
        <v>340</v>
      </c>
      <c r="Z195" s="266"/>
      <c r="AA195" s="267"/>
      <c r="AB195" s="268"/>
      <c r="AC195" s="267"/>
      <c r="AD195" s="267"/>
      <c r="AE195" s="268"/>
      <c r="AF195" s="267"/>
      <c r="AG195" s="269"/>
      <c r="AH195" s="270"/>
      <c r="AI195" s="270"/>
      <c r="AJ195" s="270"/>
      <c r="AK195" s="270"/>
      <c r="AL195" s="270"/>
      <c r="AM195" s="270"/>
      <c r="AN195" s="293">
        <f>+AG183</f>
        <v>33297.699999999997</v>
      </c>
      <c r="AO195" s="243"/>
      <c r="AP195" s="291" t="s">
        <v>349</v>
      </c>
      <c r="AQ195" s="243"/>
      <c r="AR195" s="243"/>
    </row>
    <row r="196" spans="8:44" ht="15.75" customHeight="1" x14ac:dyDescent="0.15">
      <c r="H196" s="243"/>
      <c r="I196" s="243"/>
      <c r="J196" s="243"/>
      <c r="K196" s="243"/>
      <c r="L196" s="243"/>
      <c r="M196" s="243"/>
      <c r="N196" s="243"/>
      <c r="O196" s="243"/>
      <c r="P196" s="243"/>
      <c r="Q196" s="243"/>
      <c r="R196" s="243"/>
      <c r="S196" s="243"/>
      <c r="T196" s="243"/>
      <c r="U196" s="243"/>
      <c r="AB196" s="243"/>
      <c r="AC196" s="243"/>
      <c r="AD196" s="243"/>
      <c r="AE196" s="243"/>
      <c r="AF196" s="243"/>
      <c r="AG196" s="245"/>
      <c r="AH196" s="246"/>
      <c r="AI196" s="246"/>
      <c r="AJ196" s="246"/>
      <c r="AK196" s="246"/>
      <c r="AL196" s="246"/>
      <c r="AM196" s="246"/>
      <c r="AN196" s="247"/>
      <c r="AO196" s="243"/>
      <c r="AP196" s="243"/>
      <c r="AQ196" s="243"/>
      <c r="AR196" s="243"/>
    </row>
    <row r="197" spans="8:44" x14ac:dyDescent="0.15">
      <c r="H197" s="243"/>
      <c r="I197" s="243"/>
      <c r="J197" s="243"/>
      <c r="K197" s="243"/>
      <c r="L197" s="243"/>
      <c r="M197" s="243"/>
      <c r="N197" s="243"/>
      <c r="O197" s="243"/>
      <c r="P197" s="243"/>
      <c r="Q197" s="243"/>
      <c r="R197" s="243"/>
      <c r="S197" s="243"/>
      <c r="T197" s="243"/>
      <c r="U197" s="243"/>
      <c r="AB197" s="243"/>
      <c r="AC197" s="243"/>
      <c r="AD197" s="243"/>
      <c r="AE197" s="243"/>
      <c r="AF197" s="243"/>
      <c r="AG197" s="245"/>
      <c r="AH197" s="246"/>
      <c r="AI197" s="246"/>
      <c r="AJ197" s="246"/>
      <c r="AK197" s="246"/>
      <c r="AL197" s="246"/>
      <c r="AM197" s="246"/>
      <c r="AN197" s="247"/>
      <c r="AO197" s="243"/>
      <c r="AP197" s="243"/>
      <c r="AQ197" s="243"/>
      <c r="AR197" s="243"/>
    </row>
    <row r="198" spans="8:44" x14ac:dyDescent="0.15">
      <c r="AB198" s="243"/>
      <c r="AC198" s="243"/>
      <c r="AD198" s="243"/>
      <c r="AE198" s="243"/>
      <c r="AF198" s="243"/>
      <c r="AG198" s="245"/>
      <c r="AH198" s="246"/>
      <c r="AI198" s="246"/>
      <c r="AJ198" s="246"/>
      <c r="AK198" s="246"/>
      <c r="AL198" s="246"/>
      <c r="AM198" s="246"/>
      <c r="AN198" s="247"/>
      <c r="AO198" s="243"/>
      <c r="AP198" s="243"/>
      <c r="AQ198" s="243"/>
      <c r="AR198" s="243"/>
    </row>
    <row r="199" spans="8:44" x14ac:dyDescent="0.15">
      <c r="AB199" s="243"/>
      <c r="AC199" s="243"/>
      <c r="AD199" s="243"/>
      <c r="AE199" s="243"/>
      <c r="AF199" s="243"/>
      <c r="AG199" s="245"/>
      <c r="AH199" s="246"/>
      <c r="AI199" s="246"/>
      <c r="AJ199" s="246"/>
      <c r="AK199" s="246"/>
      <c r="AL199" s="246"/>
      <c r="AM199" s="246"/>
      <c r="AN199" s="247"/>
      <c r="AO199" s="243"/>
      <c r="AP199" s="243"/>
      <c r="AQ199" s="243"/>
      <c r="AR199" s="243"/>
    </row>
    <row r="200" spans="8:44" x14ac:dyDescent="0.15">
      <c r="AQ200" s="243"/>
    </row>
  </sheetData>
  <mergeCells count="38">
    <mergeCell ref="B166:D166"/>
    <mergeCell ref="AJ36:AK36"/>
    <mergeCell ref="AL36:AN36"/>
    <mergeCell ref="B76:D77"/>
    <mergeCell ref="B37:D38"/>
    <mergeCell ref="B55:D55"/>
    <mergeCell ref="B57:D57"/>
    <mergeCell ref="B58:AN58"/>
    <mergeCell ref="AH60:AI60"/>
    <mergeCell ref="AJ60:AK60"/>
    <mergeCell ref="AL60:AN60"/>
    <mergeCell ref="B61:D62"/>
    <mergeCell ref="C73:D73"/>
    <mergeCell ref="AH75:AI75"/>
    <mergeCell ref="AJ75:AK75"/>
    <mergeCell ref="AL75:AN75"/>
    <mergeCell ref="AL7:AN7"/>
    <mergeCell ref="B8:D9"/>
    <mergeCell ref="B34:D34"/>
    <mergeCell ref="AH7:AI7"/>
    <mergeCell ref="AJ7:AK7"/>
    <mergeCell ref="AH36:AI36"/>
    <mergeCell ref="AH97:AI97"/>
    <mergeCell ref="AJ97:AK97"/>
    <mergeCell ref="AL97:AN97"/>
    <mergeCell ref="C82:D82"/>
    <mergeCell ref="B84:D84"/>
    <mergeCell ref="B85:AN85"/>
    <mergeCell ref="AH87:AI87"/>
    <mergeCell ref="AJ87:AK87"/>
    <mergeCell ref="AL87:AN87"/>
    <mergeCell ref="C127:D127"/>
    <mergeCell ref="B133:D134"/>
    <mergeCell ref="C164:D164"/>
    <mergeCell ref="B88:D89"/>
    <mergeCell ref="C95:D95"/>
    <mergeCell ref="B129:D129"/>
    <mergeCell ref="B98:D99"/>
  </mergeCells>
  <pageMargins left="0.70866141732283472" right="0.70866141732283472" top="0.74803149606299213" bottom="0.74803149606299213" header="0.31496062992125984" footer="0.31496062992125984"/>
  <pageSetup paperSize="17" scale="36"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BI208"/>
  <sheetViews>
    <sheetView topLeftCell="A74" zoomScale="70" zoomScaleNormal="70" zoomScalePageLayoutView="70" workbookViewId="0">
      <selection activeCell="AJ96" sqref="AJ96:AT172"/>
    </sheetView>
  </sheetViews>
  <sheetFormatPr baseColWidth="10" defaultColWidth="10" defaultRowHeight="13" outlineLevelRow="1" x14ac:dyDescent="0.15"/>
  <cols>
    <col min="1" max="1" width="1.1640625" style="54" customWidth="1"/>
    <col min="2" max="2" width="4.1640625" style="57" customWidth="1"/>
    <col min="3" max="3" width="24.1640625" style="54" customWidth="1"/>
    <col min="4" max="4" width="34.6640625" style="54" customWidth="1"/>
    <col min="5" max="24" width="4.33203125" style="54" customWidth="1"/>
    <col min="25" max="25" width="4.33203125" style="57" customWidth="1"/>
    <col min="26" max="35" width="4.33203125" style="54" customWidth="1"/>
    <col min="36" max="36" width="11.33203125" style="57" bestFit="1" customWidth="1"/>
    <col min="37" max="42" width="10.6640625" style="81" customWidth="1"/>
    <col min="43" max="43" width="11.6640625" style="55" customWidth="1"/>
    <col min="44" max="44" width="15.83203125" style="54" customWidth="1"/>
    <col min="45" max="45" width="19.1640625" style="54" customWidth="1"/>
    <col min="46" max="46" width="29.6640625" style="54" bestFit="1" customWidth="1"/>
    <col min="47" max="16384" width="10" style="54"/>
  </cols>
  <sheetData>
    <row r="1" spans="2:61" ht="8.25" customHeight="1" x14ac:dyDescent="0.2">
      <c r="D1" s="3"/>
      <c r="J1" s="130"/>
      <c r="K1" s="130"/>
      <c r="L1" s="130"/>
    </row>
    <row r="2" spans="2:61" ht="20" x14ac:dyDescent="0.2">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5"/>
    </row>
    <row r="3" spans="2:61" ht="25.25" customHeight="1" x14ac:dyDescent="0.2">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U3" s="243"/>
      <c r="AV3" s="243"/>
      <c r="AW3" s="243"/>
      <c r="AX3" s="243"/>
      <c r="AY3" s="243"/>
      <c r="AZ3" s="243"/>
      <c r="BA3" s="243"/>
      <c r="BB3" s="243"/>
      <c r="BC3" s="243"/>
      <c r="BD3" s="243"/>
      <c r="BE3" s="243"/>
      <c r="BF3" s="243"/>
      <c r="BG3" s="243"/>
      <c r="BH3" s="243"/>
      <c r="BI3" s="243"/>
    </row>
    <row r="4" spans="2:61" ht="27" customHeight="1" x14ac:dyDescent="0.15">
      <c r="B4" s="60"/>
      <c r="C4" s="1"/>
      <c r="D4" s="136" t="s">
        <v>355</v>
      </c>
      <c r="E4" s="1"/>
      <c r="F4" s="1"/>
      <c r="G4" s="1"/>
      <c r="H4" s="1"/>
      <c r="I4" s="1"/>
      <c r="J4" s="1"/>
      <c r="K4" s="1"/>
      <c r="L4" s="1"/>
      <c r="M4" s="1"/>
      <c r="N4" s="1"/>
      <c r="O4" s="1"/>
      <c r="P4" s="1"/>
      <c r="Q4" s="1"/>
      <c r="R4" s="1"/>
      <c r="S4" s="1"/>
      <c r="T4" s="1"/>
      <c r="U4" s="1"/>
      <c r="V4" s="1"/>
      <c r="W4" s="1"/>
      <c r="X4" s="1"/>
      <c r="Y4" s="60"/>
      <c r="Z4" s="1"/>
      <c r="AA4" s="1"/>
      <c r="AB4" s="1"/>
      <c r="AC4" s="1"/>
      <c r="AD4" s="1"/>
      <c r="AE4" s="1"/>
      <c r="AF4" s="1"/>
      <c r="AG4" s="1"/>
      <c r="AH4" s="1"/>
      <c r="AI4" s="1"/>
      <c r="AJ4" s="60"/>
      <c r="AU4" s="243"/>
      <c r="AV4" s="243"/>
      <c r="AW4" s="243"/>
      <c r="AX4" s="243"/>
      <c r="AY4" s="243"/>
      <c r="AZ4" s="243"/>
      <c r="BA4" s="243"/>
      <c r="BB4" s="243"/>
      <c r="BC4" s="243"/>
      <c r="BD4" s="243"/>
      <c r="BE4" s="243"/>
      <c r="BF4" s="243"/>
      <c r="BG4" s="243"/>
      <c r="BH4" s="243"/>
      <c r="BI4" s="243"/>
    </row>
    <row r="5" spans="2:61" s="55" customFormat="1" ht="16.5" customHeight="1" x14ac:dyDescent="0.15">
      <c r="B5" s="142"/>
      <c r="C5" s="142"/>
      <c r="D5" s="142"/>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44"/>
      <c r="AK5" s="81"/>
      <c r="AL5" s="81"/>
      <c r="AM5" s="81"/>
      <c r="AN5" s="81"/>
      <c r="AT5" s="32"/>
      <c r="AU5" s="321"/>
      <c r="AV5" s="322" t="s">
        <v>267</v>
      </c>
      <c r="AW5" s="321"/>
      <c r="AX5" s="321"/>
      <c r="AY5" s="321"/>
      <c r="AZ5" s="321"/>
      <c r="BA5" s="322"/>
      <c r="BB5" s="321"/>
      <c r="BC5" s="321"/>
      <c r="BD5" s="323"/>
      <c r="BE5" s="323"/>
      <c r="BF5" s="323"/>
      <c r="BG5" s="323"/>
      <c r="BH5" s="323"/>
      <c r="BI5" s="323"/>
    </row>
    <row r="6" spans="2:61" s="55" customFormat="1" ht="16.5" customHeight="1" x14ac:dyDescent="0.15">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44"/>
      <c r="AK6" s="81"/>
      <c r="AL6" s="81"/>
      <c r="AM6" s="81"/>
      <c r="AN6" s="81"/>
      <c r="AT6" s="32"/>
      <c r="AU6" s="321"/>
      <c r="AV6" s="321"/>
      <c r="AW6" s="321"/>
      <c r="AX6" s="321"/>
      <c r="AY6" s="321"/>
      <c r="AZ6" s="321"/>
      <c r="BA6" s="321"/>
      <c r="BB6" s="321"/>
      <c r="BC6" s="321"/>
      <c r="BD6" s="323"/>
      <c r="BE6" s="323"/>
      <c r="BF6" s="323"/>
      <c r="BG6" s="323"/>
      <c r="BH6" s="323"/>
      <c r="BI6" s="323"/>
    </row>
    <row r="7" spans="2:61" s="5" customFormat="1" ht="16.5" customHeight="1" x14ac:dyDescent="0.15">
      <c r="AK7" s="400" t="s">
        <v>154</v>
      </c>
      <c r="AL7" s="400"/>
      <c r="AM7" s="401" t="s">
        <v>155</v>
      </c>
      <c r="AN7" s="401"/>
      <c r="AO7" s="400" t="s">
        <v>156</v>
      </c>
      <c r="AP7" s="400"/>
      <c r="AQ7" s="400"/>
      <c r="AT7" s="32"/>
      <c r="AU7" s="321"/>
      <c r="AV7" s="321"/>
      <c r="AW7" s="321"/>
      <c r="AX7" s="321"/>
      <c r="AY7" s="321"/>
      <c r="AZ7" s="321"/>
      <c r="BA7" s="321"/>
      <c r="BB7" s="321"/>
      <c r="BC7" s="321"/>
      <c r="BD7" s="323"/>
      <c r="BE7" s="323"/>
      <c r="BF7" s="323"/>
      <c r="BG7" s="323"/>
      <c r="BH7" s="323"/>
      <c r="BI7" s="323"/>
    </row>
    <row r="8" spans="2:61" s="55" customFormat="1" ht="16.5" customHeight="1" x14ac:dyDescent="0.15">
      <c r="B8" s="409" t="s">
        <v>304</v>
      </c>
      <c r="C8" s="410"/>
      <c r="D8" s="411"/>
      <c r="E8" s="151" t="s">
        <v>6</v>
      </c>
      <c r="F8" s="151" t="s">
        <v>5</v>
      </c>
      <c r="G8" s="151" t="s">
        <v>4</v>
      </c>
      <c r="H8" s="151" t="s">
        <v>3</v>
      </c>
      <c r="I8" s="151" t="s">
        <v>2</v>
      </c>
      <c r="J8" s="151" t="s">
        <v>1</v>
      </c>
      <c r="K8" s="151" t="s">
        <v>6</v>
      </c>
      <c r="L8" s="151" t="s">
        <v>6</v>
      </c>
      <c r="M8" s="151" t="s">
        <v>5</v>
      </c>
      <c r="N8" s="151" t="s">
        <v>4</v>
      </c>
      <c r="O8" s="151" t="s">
        <v>3</v>
      </c>
      <c r="P8" s="151" t="s">
        <v>2</v>
      </c>
      <c r="Q8" s="151" t="s">
        <v>1</v>
      </c>
      <c r="R8" s="151" t="s">
        <v>6</v>
      </c>
      <c r="S8" s="151" t="s">
        <v>6</v>
      </c>
      <c r="T8" s="151" t="s">
        <v>5</v>
      </c>
      <c r="U8" s="151" t="s">
        <v>4</v>
      </c>
      <c r="V8" s="151" t="s">
        <v>3</v>
      </c>
      <c r="W8" s="151" t="s">
        <v>2</v>
      </c>
      <c r="X8" s="151" t="s">
        <v>1</v>
      </c>
      <c r="Y8" s="151" t="s">
        <v>6</v>
      </c>
      <c r="Z8" s="151" t="s">
        <v>6</v>
      </c>
      <c r="AA8" s="152" t="s">
        <v>5</v>
      </c>
      <c r="AB8" s="151" t="s">
        <v>4</v>
      </c>
      <c r="AC8" s="151" t="s">
        <v>3</v>
      </c>
      <c r="AD8" s="151" t="s">
        <v>2</v>
      </c>
      <c r="AE8" s="151" t="s">
        <v>1</v>
      </c>
      <c r="AF8" s="151" t="s">
        <v>6</v>
      </c>
      <c r="AG8" s="151" t="s">
        <v>6</v>
      </c>
      <c r="AH8" s="152" t="s">
        <v>5</v>
      </c>
      <c r="AI8" s="151" t="s">
        <v>4</v>
      </c>
      <c r="AJ8" s="153"/>
      <c r="AK8" s="289" t="s">
        <v>157</v>
      </c>
      <c r="AL8" s="289" t="s">
        <v>158</v>
      </c>
      <c r="AM8" s="290" t="s">
        <v>159</v>
      </c>
      <c r="AN8" s="290" t="s">
        <v>2</v>
      </c>
      <c r="AO8" s="289" t="s">
        <v>160</v>
      </c>
      <c r="AP8" s="289" t="s">
        <v>161</v>
      </c>
      <c r="AQ8" s="145" t="s">
        <v>162</v>
      </c>
      <c r="AT8" s="36"/>
      <c r="AU8" s="322"/>
      <c r="AV8" s="324" t="s">
        <v>51</v>
      </c>
      <c r="AW8" s="325"/>
      <c r="AX8" s="325"/>
      <c r="AY8" s="325"/>
      <c r="AZ8" s="325"/>
      <c r="BA8" s="326"/>
      <c r="BB8" s="322"/>
      <c r="BC8" s="322"/>
      <c r="BD8" s="327" t="s">
        <v>57</v>
      </c>
      <c r="BE8" s="328"/>
      <c r="BF8" s="328"/>
      <c r="BG8" s="328"/>
      <c r="BH8" s="328"/>
      <c r="BI8" s="329"/>
    </row>
    <row r="9" spans="2:61" s="57" customFormat="1" ht="23" customHeight="1" x14ac:dyDescent="0.15">
      <c r="B9" s="412"/>
      <c r="C9" s="413"/>
      <c r="D9" s="414"/>
      <c r="E9" s="127">
        <v>1</v>
      </c>
      <c r="F9" s="127">
        <v>2</v>
      </c>
      <c r="G9" s="127">
        <v>3</v>
      </c>
      <c r="H9" s="127">
        <v>4</v>
      </c>
      <c r="I9" s="127">
        <v>5</v>
      </c>
      <c r="J9" s="127">
        <v>6</v>
      </c>
      <c r="K9" s="127">
        <v>7</v>
      </c>
      <c r="L9" s="127">
        <v>8</v>
      </c>
      <c r="M9" s="127">
        <v>9</v>
      </c>
      <c r="N9" s="127">
        <v>10</v>
      </c>
      <c r="O9" s="127">
        <v>11</v>
      </c>
      <c r="P9" s="127">
        <v>12</v>
      </c>
      <c r="Q9" s="127">
        <v>13</v>
      </c>
      <c r="R9" s="127">
        <v>14</v>
      </c>
      <c r="S9" s="127">
        <v>15</v>
      </c>
      <c r="T9" s="127">
        <v>16</v>
      </c>
      <c r="U9" s="127">
        <v>17</v>
      </c>
      <c r="V9" s="127">
        <v>18</v>
      </c>
      <c r="W9" s="127">
        <v>19</v>
      </c>
      <c r="X9" s="127">
        <v>20</v>
      </c>
      <c r="Y9" s="127">
        <v>21</v>
      </c>
      <c r="Z9" s="127">
        <v>22</v>
      </c>
      <c r="AA9" s="127">
        <v>23</v>
      </c>
      <c r="AB9" s="127">
        <v>24</v>
      </c>
      <c r="AC9" s="127">
        <v>25</v>
      </c>
      <c r="AD9" s="127">
        <v>26</v>
      </c>
      <c r="AE9" s="127">
        <v>27</v>
      </c>
      <c r="AF9" s="127">
        <v>28</v>
      </c>
      <c r="AG9" s="127">
        <v>29</v>
      </c>
      <c r="AH9" s="127">
        <v>30</v>
      </c>
      <c r="AI9" s="127">
        <v>31</v>
      </c>
      <c r="AJ9" s="146" t="s">
        <v>126</v>
      </c>
      <c r="AK9" s="147" t="s">
        <v>49</v>
      </c>
      <c r="AL9" s="147" t="s">
        <v>50</v>
      </c>
      <c r="AM9" s="147" t="s">
        <v>49</v>
      </c>
      <c r="AN9" s="147" t="s">
        <v>50</v>
      </c>
      <c r="AO9" s="147" t="s">
        <v>49</v>
      </c>
      <c r="AP9" s="147" t="s">
        <v>50</v>
      </c>
      <c r="AQ9" s="146" t="s">
        <v>127</v>
      </c>
      <c r="AT9" s="36"/>
      <c r="AU9" s="321"/>
      <c r="AV9" s="330" t="s">
        <v>332</v>
      </c>
      <c r="AW9" s="330" t="s">
        <v>333</v>
      </c>
      <c r="AX9" s="330" t="s">
        <v>334</v>
      </c>
      <c r="AY9" s="330" t="s">
        <v>335</v>
      </c>
      <c r="AZ9" s="330" t="s">
        <v>336</v>
      </c>
      <c r="BA9" s="331" t="s">
        <v>0</v>
      </c>
      <c r="BB9" s="321"/>
      <c r="BC9" s="321"/>
      <c r="BD9" s="332" t="s">
        <v>332</v>
      </c>
      <c r="BE9" s="332" t="s">
        <v>333</v>
      </c>
      <c r="BF9" s="332" t="s">
        <v>334</v>
      </c>
      <c r="BG9" s="332" t="s">
        <v>335</v>
      </c>
      <c r="BH9" s="332" t="s">
        <v>336</v>
      </c>
      <c r="BI9" s="333" t="s">
        <v>0</v>
      </c>
    </row>
    <row r="10" spans="2:61" s="5" customFormat="1" ht="15.75" customHeight="1" outlineLevel="1" x14ac:dyDescent="0.15">
      <c r="B10" s="179">
        <v>1</v>
      </c>
      <c r="C10" s="180" t="s">
        <v>8</v>
      </c>
      <c r="D10" s="121" t="s">
        <v>221</v>
      </c>
      <c r="E10" s="133">
        <v>8.5</v>
      </c>
      <c r="F10" s="133">
        <v>8.5</v>
      </c>
      <c r="G10" s="133">
        <v>6.5</v>
      </c>
      <c r="H10" s="133"/>
      <c r="I10" s="133"/>
      <c r="J10" s="133">
        <v>8.5</v>
      </c>
      <c r="K10" s="133">
        <v>8.5</v>
      </c>
      <c r="L10" s="133">
        <v>8.5</v>
      </c>
      <c r="M10" s="133">
        <v>8.5</v>
      </c>
      <c r="N10" s="133">
        <v>6.5</v>
      </c>
      <c r="O10" s="133"/>
      <c r="P10" s="133"/>
      <c r="Q10" s="133">
        <v>8.5</v>
      </c>
      <c r="R10" s="133">
        <v>8.5</v>
      </c>
      <c r="S10" s="133">
        <v>8.5</v>
      </c>
      <c r="T10" s="133">
        <v>8.5</v>
      </c>
      <c r="U10" s="133">
        <v>6.5</v>
      </c>
      <c r="V10" s="133"/>
      <c r="W10" s="133"/>
      <c r="X10" s="133">
        <v>8.5</v>
      </c>
      <c r="Y10" s="133">
        <v>8.5</v>
      </c>
      <c r="Z10" s="133">
        <v>8.5</v>
      </c>
      <c r="AA10" s="133">
        <v>8.5</v>
      </c>
      <c r="AB10" s="133">
        <v>6.5</v>
      </c>
      <c r="AC10" s="133"/>
      <c r="AD10" s="133"/>
      <c r="AE10" s="133">
        <v>8.5</v>
      </c>
      <c r="AF10" s="133">
        <v>8.5</v>
      </c>
      <c r="AG10" s="133">
        <v>8.5</v>
      </c>
      <c r="AH10" s="133">
        <v>8.5</v>
      </c>
      <c r="AI10" s="133">
        <v>6.5</v>
      </c>
      <c r="AJ10" s="161">
        <f t="shared" ref="AJ10:AJ15" si="0">SUM(E10:AI10)</f>
        <v>185.5</v>
      </c>
      <c r="AK10" s="82">
        <v>1</v>
      </c>
      <c r="AL10" s="82"/>
      <c r="AM10" s="82"/>
      <c r="AN10" s="82"/>
      <c r="AO10" s="82">
        <f t="shared" ref="AO10:AP25" si="1">AK10+AM10</f>
        <v>1</v>
      </c>
      <c r="AP10" s="82">
        <f t="shared" si="1"/>
        <v>0</v>
      </c>
      <c r="AQ10" s="119">
        <f>SUM(AO10:AP10)</f>
        <v>1</v>
      </c>
      <c r="AT10" s="36"/>
      <c r="AU10" s="334" t="str">
        <f>D4</f>
        <v>MARCH  2017</v>
      </c>
      <c r="AV10" s="335">
        <f>AQ177+AQ179</f>
        <v>33</v>
      </c>
      <c r="AW10" s="242">
        <v>0</v>
      </c>
      <c r="AX10" s="335">
        <f>AQ181</f>
        <v>5</v>
      </c>
      <c r="AY10" s="335">
        <f>AQ182</f>
        <v>160</v>
      </c>
      <c r="AZ10" s="242">
        <v>0</v>
      </c>
      <c r="BA10" s="335">
        <f>AV10+AX10+AY10</f>
        <v>198</v>
      </c>
      <c r="BB10" s="321"/>
      <c r="BC10" s="321"/>
      <c r="BD10" s="239">
        <f>AJ184+AJ186</f>
        <v>6085</v>
      </c>
      <c r="BE10" s="241">
        <v>0</v>
      </c>
      <c r="BF10" s="239">
        <f>AJ188</f>
        <v>860</v>
      </c>
      <c r="BG10" s="239">
        <f>AJ189</f>
        <v>18064</v>
      </c>
      <c r="BH10" s="241">
        <v>0</v>
      </c>
      <c r="BI10" s="239">
        <f>BD10+BF10+BG10</f>
        <v>25009</v>
      </c>
    </row>
    <row r="11" spans="2:61" s="5" customFormat="1" ht="15.75" customHeight="1" outlineLevel="1" x14ac:dyDescent="0.15">
      <c r="B11" s="198">
        <v>2</v>
      </c>
      <c r="C11" s="184" t="s">
        <v>10</v>
      </c>
      <c r="D11" s="308" t="s">
        <v>222</v>
      </c>
      <c r="E11" s="172">
        <v>8.5</v>
      </c>
      <c r="F11" s="172">
        <v>8.5</v>
      </c>
      <c r="G11" s="172">
        <v>6.5</v>
      </c>
      <c r="H11" s="172"/>
      <c r="I11" s="172"/>
      <c r="J11" s="172">
        <v>8.5</v>
      </c>
      <c r="K11" s="172">
        <v>8.5</v>
      </c>
      <c r="L11" s="172">
        <v>8.5</v>
      </c>
      <c r="M11" s="172">
        <v>8.5</v>
      </c>
      <c r="N11" s="172">
        <v>6.5</v>
      </c>
      <c r="O11" s="172"/>
      <c r="P11" s="172"/>
      <c r="Q11" s="172">
        <v>8.5</v>
      </c>
      <c r="R11" s="172">
        <v>8.5</v>
      </c>
      <c r="S11" s="172">
        <v>8.5</v>
      </c>
      <c r="T11" s="172">
        <v>8.5</v>
      </c>
      <c r="U11" s="172">
        <v>6.5</v>
      </c>
      <c r="V11" s="172"/>
      <c r="W11" s="172"/>
      <c r="X11" s="172">
        <v>8.5</v>
      </c>
      <c r="Y11" s="172">
        <v>8.5</v>
      </c>
      <c r="Z11" s="172">
        <v>8.5</v>
      </c>
      <c r="AA11" s="172">
        <v>8.5</v>
      </c>
      <c r="AB11" s="172">
        <v>6.5</v>
      </c>
      <c r="AC11" s="172"/>
      <c r="AD11" s="172"/>
      <c r="AE11" s="172">
        <v>8.5</v>
      </c>
      <c r="AF11" s="172">
        <v>8.5</v>
      </c>
      <c r="AG11" s="172">
        <v>8.5</v>
      </c>
      <c r="AH11" s="172">
        <v>8.5</v>
      </c>
      <c r="AI11" s="172">
        <v>6.5</v>
      </c>
      <c r="AJ11" s="161">
        <f>SUM(E11:AI11)</f>
        <v>185.5</v>
      </c>
      <c r="AK11" s="82"/>
      <c r="AL11" s="82">
        <v>1</v>
      </c>
      <c r="AM11" s="82"/>
      <c r="AN11" s="82"/>
      <c r="AO11" s="82">
        <f t="shared" si="1"/>
        <v>0</v>
      </c>
      <c r="AP11" s="82">
        <f t="shared" si="1"/>
        <v>1</v>
      </c>
      <c r="AQ11" s="119">
        <f t="shared" ref="AQ11:AQ32" si="2">SUM(AO11:AP11)</f>
        <v>1</v>
      </c>
      <c r="AT11" s="36"/>
      <c r="AU11" s="279"/>
      <c r="AV11" s="279"/>
      <c r="AW11" s="279"/>
      <c r="AX11" s="279"/>
      <c r="AY11" s="279"/>
      <c r="AZ11" s="279"/>
      <c r="BA11" s="279"/>
      <c r="BB11" s="279"/>
      <c r="BC11" s="279"/>
      <c r="BD11" s="279"/>
      <c r="BE11" s="279"/>
      <c r="BF11" s="279"/>
      <c r="BG11" s="279"/>
      <c r="BH11" s="279"/>
      <c r="BI11" s="279"/>
    </row>
    <row r="12" spans="2:61" s="5" customFormat="1" ht="15.75" customHeight="1" outlineLevel="1" x14ac:dyDescent="0.15">
      <c r="B12" s="179">
        <f>+B11+1</f>
        <v>3</v>
      </c>
      <c r="C12" s="183" t="s">
        <v>9</v>
      </c>
      <c r="D12" s="310" t="s">
        <v>223</v>
      </c>
      <c r="E12" s="133">
        <v>8.5</v>
      </c>
      <c r="F12" s="133">
        <v>8.5</v>
      </c>
      <c r="G12" s="133">
        <v>6.5</v>
      </c>
      <c r="H12" s="133"/>
      <c r="I12" s="133"/>
      <c r="J12" s="133">
        <v>8.5</v>
      </c>
      <c r="K12" s="133">
        <v>8.5</v>
      </c>
      <c r="L12" s="133">
        <v>8.5</v>
      </c>
      <c r="M12" s="133">
        <v>8.5</v>
      </c>
      <c r="N12" s="133">
        <v>6.5</v>
      </c>
      <c r="O12" s="133"/>
      <c r="P12" s="133"/>
      <c r="Q12" s="133">
        <v>8.5</v>
      </c>
      <c r="R12" s="133">
        <v>8.5</v>
      </c>
      <c r="S12" s="133">
        <v>8.5</v>
      </c>
      <c r="T12" s="133">
        <v>8.5</v>
      </c>
      <c r="U12" s="133">
        <v>6.5</v>
      </c>
      <c r="V12" s="133"/>
      <c r="W12" s="133"/>
      <c r="X12" s="133">
        <v>8.5</v>
      </c>
      <c r="Y12" s="133">
        <v>8.5</v>
      </c>
      <c r="Z12" s="133">
        <v>8.5</v>
      </c>
      <c r="AA12" s="133">
        <v>8.5</v>
      </c>
      <c r="AB12" s="133">
        <v>6.5</v>
      </c>
      <c r="AC12" s="133"/>
      <c r="AD12" s="133"/>
      <c r="AE12" s="133">
        <v>8.5</v>
      </c>
      <c r="AF12" s="133">
        <v>8.5</v>
      </c>
      <c r="AG12" s="133">
        <v>8.5</v>
      </c>
      <c r="AH12" s="133">
        <v>8.5</v>
      </c>
      <c r="AI12" s="133">
        <v>6.5</v>
      </c>
      <c r="AJ12" s="161">
        <f>SUM(E12:AI12)</f>
        <v>185.5</v>
      </c>
      <c r="AK12" s="82">
        <v>1</v>
      </c>
      <c r="AL12" s="82"/>
      <c r="AM12" s="82"/>
      <c r="AN12" s="82"/>
      <c r="AO12" s="82">
        <f t="shared" si="1"/>
        <v>1</v>
      </c>
      <c r="AP12" s="82">
        <f t="shared" si="1"/>
        <v>0</v>
      </c>
      <c r="AQ12" s="119">
        <f t="shared" si="2"/>
        <v>1</v>
      </c>
      <c r="AT12" s="36"/>
      <c r="AU12" s="279"/>
      <c r="AV12" s="279"/>
      <c r="AW12" s="279"/>
      <c r="AX12" s="279"/>
      <c r="AY12" s="279"/>
      <c r="AZ12" s="279"/>
      <c r="BA12" s="279"/>
      <c r="BB12" s="279"/>
      <c r="BC12" s="279"/>
      <c r="BD12" s="279"/>
      <c r="BE12" s="279"/>
      <c r="BF12" s="279"/>
      <c r="BG12" s="279"/>
      <c r="BH12" s="279"/>
      <c r="BI12" s="279"/>
    </row>
    <row r="13" spans="2:61" s="5" customFormat="1" ht="15.75" customHeight="1" outlineLevel="1" x14ac:dyDescent="0.15">
      <c r="B13" s="179">
        <f>+B12+1</f>
        <v>4</v>
      </c>
      <c r="C13" s="183" t="s">
        <v>11</v>
      </c>
      <c r="D13" s="56" t="s">
        <v>224</v>
      </c>
      <c r="E13" s="133">
        <v>8.5</v>
      </c>
      <c r="F13" s="133">
        <v>8.5</v>
      </c>
      <c r="G13" s="133">
        <v>6.5</v>
      </c>
      <c r="H13" s="133"/>
      <c r="I13" s="133"/>
      <c r="J13" s="133">
        <v>8.5</v>
      </c>
      <c r="K13" s="133">
        <v>8.5</v>
      </c>
      <c r="L13" s="133">
        <v>8.5</v>
      </c>
      <c r="M13" s="133">
        <v>8.5</v>
      </c>
      <c r="N13" s="133">
        <v>6.5</v>
      </c>
      <c r="O13" s="133"/>
      <c r="P13" s="133"/>
      <c r="Q13" s="133">
        <v>8.5</v>
      </c>
      <c r="R13" s="133">
        <v>8.5</v>
      </c>
      <c r="S13" s="133">
        <v>8.5</v>
      </c>
      <c r="T13" s="133">
        <v>8.5</v>
      </c>
      <c r="U13" s="133">
        <v>6.5</v>
      </c>
      <c r="V13" s="133"/>
      <c r="W13" s="133"/>
      <c r="X13" s="133">
        <v>8.5</v>
      </c>
      <c r="Y13" s="133">
        <v>8.5</v>
      </c>
      <c r="Z13" s="133">
        <v>8.5</v>
      </c>
      <c r="AA13" s="133">
        <v>8.5</v>
      </c>
      <c r="AB13" s="133">
        <v>6.5</v>
      </c>
      <c r="AC13" s="133"/>
      <c r="AD13" s="133"/>
      <c r="AE13" s="133">
        <v>8.5</v>
      </c>
      <c r="AF13" s="133">
        <v>8.5</v>
      </c>
      <c r="AG13" s="133">
        <v>8.5</v>
      </c>
      <c r="AH13" s="133">
        <v>8.5</v>
      </c>
      <c r="AI13" s="133">
        <v>6.5</v>
      </c>
      <c r="AJ13" s="161">
        <f>SUM(E13:AI13)</f>
        <v>185.5</v>
      </c>
      <c r="AK13" s="82">
        <v>1</v>
      </c>
      <c r="AL13" s="82"/>
      <c r="AM13" s="82"/>
      <c r="AN13" s="82"/>
      <c r="AO13" s="82">
        <f t="shared" si="1"/>
        <v>1</v>
      </c>
      <c r="AP13" s="82">
        <f t="shared" si="1"/>
        <v>0</v>
      </c>
      <c r="AQ13" s="119">
        <f t="shared" si="2"/>
        <v>1</v>
      </c>
      <c r="AT13" s="36"/>
      <c r="AU13" s="321"/>
      <c r="AV13" s="322" t="s">
        <v>268</v>
      </c>
      <c r="AW13" s="321"/>
      <c r="AX13" s="321"/>
      <c r="AY13" s="321"/>
      <c r="AZ13" s="321"/>
      <c r="BA13" s="321"/>
      <c r="BB13" s="321"/>
      <c r="BC13" s="323"/>
      <c r="BD13" s="323"/>
      <c r="BE13" s="323"/>
      <c r="BF13" s="323"/>
      <c r="BG13" s="323"/>
      <c r="BH13" s="323"/>
      <c r="BI13" s="321"/>
    </row>
    <row r="14" spans="2:61" s="5" customFormat="1" ht="15.75" customHeight="1" outlineLevel="1" x14ac:dyDescent="0.15">
      <c r="B14" s="179">
        <f t="shared" ref="B14:B31" si="3">+B13+1</f>
        <v>5</v>
      </c>
      <c r="C14" s="183" t="s">
        <v>12</v>
      </c>
      <c r="D14" s="56" t="s">
        <v>225</v>
      </c>
      <c r="E14" s="133">
        <v>8.5</v>
      </c>
      <c r="F14" s="133">
        <v>8.5</v>
      </c>
      <c r="G14" s="133">
        <v>6.5</v>
      </c>
      <c r="H14" s="133"/>
      <c r="I14" s="133"/>
      <c r="J14" s="133">
        <v>8.5</v>
      </c>
      <c r="K14" s="133">
        <v>8.5</v>
      </c>
      <c r="L14" s="133">
        <v>8.5</v>
      </c>
      <c r="M14" s="133">
        <v>8.5</v>
      </c>
      <c r="N14" s="133">
        <v>6.5</v>
      </c>
      <c r="O14" s="133"/>
      <c r="P14" s="133"/>
      <c r="Q14" s="133">
        <v>8.5</v>
      </c>
      <c r="R14" s="133">
        <v>8.5</v>
      </c>
      <c r="S14" s="133">
        <v>8.5</v>
      </c>
      <c r="T14" s="133">
        <v>8.5</v>
      </c>
      <c r="U14" s="133">
        <v>6.5</v>
      </c>
      <c r="V14" s="133"/>
      <c r="W14" s="133"/>
      <c r="X14" s="133">
        <v>8.5</v>
      </c>
      <c r="Y14" s="133">
        <v>8.5</v>
      </c>
      <c r="Z14" s="133">
        <v>8.5</v>
      </c>
      <c r="AA14" s="133">
        <v>8.5</v>
      </c>
      <c r="AB14" s="133">
        <v>6.5</v>
      </c>
      <c r="AC14" s="133"/>
      <c r="AD14" s="133"/>
      <c r="AE14" s="133">
        <v>8.5</v>
      </c>
      <c r="AF14" s="133">
        <v>8.5</v>
      </c>
      <c r="AG14" s="133">
        <v>8.5</v>
      </c>
      <c r="AH14" s="133">
        <v>8.5</v>
      </c>
      <c r="AI14" s="133">
        <v>6.5</v>
      </c>
      <c r="AJ14" s="161">
        <f>SUM(E14:AI14)</f>
        <v>185.5</v>
      </c>
      <c r="AK14" s="82">
        <v>1</v>
      </c>
      <c r="AL14" s="82"/>
      <c r="AM14" s="82"/>
      <c r="AN14" s="82"/>
      <c r="AO14" s="82">
        <f t="shared" si="1"/>
        <v>1</v>
      </c>
      <c r="AP14" s="82">
        <f t="shared" si="1"/>
        <v>0</v>
      </c>
      <c r="AQ14" s="119">
        <f t="shared" si="2"/>
        <v>1</v>
      </c>
      <c r="AT14" s="36"/>
      <c r="AU14" s="321"/>
      <c r="AV14" s="321"/>
      <c r="AW14" s="321"/>
      <c r="AX14" s="321"/>
      <c r="AY14" s="321"/>
      <c r="AZ14" s="321"/>
      <c r="BA14" s="321"/>
      <c r="BB14" s="321"/>
      <c r="BC14" s="323"/>
      <c r="BD14" s="323"/>
      <c r="BE14" s="323"/>
      <c r="BF14" s="323"/>
      <c r="BG14" s="323"/>
      <c r="BH14" s="323"/>
      <c r="BI14" s="321"/>
    </row>
    <row r="15" spans="2:61" s="5" customFormat="1" ht="15.75" customHeight="1" outlineLevel="1" x14ac:dyDescent="0.15">
      <c r="B15" s="179">
        <f t="shared" si="3"/>
        <v>6</v>
      </c>
      <c r="C15" s="183" t="s">
        <v>13</v>
      </c>
      <c r="D15" s="56" t="s">
        <v>226</v>
      </c>
      <c r="E15" s="133">
        <v>8.5</v>
      </c>
      <c r="F15" s="133">
        <v>8.5</v>
      </c>
      <c r="G15" s="133">
        <v>6.5</v>
      </c>
      <c r="H15" s="133"/>
      <c r="I15" s="133"/>
      <c r="J15" s="133">
        <v>8.5</v>
      </c>
      <c r="K15" s="133">
        <v>8.5</v>
      </c>
      <c r="L15" s="133">
        <v>8.5</v>
      </c>
      <c r="M15" s="133">
        <v>8.5</v>
      </c>
      <c r="N15" s="133">
        <v>6.5</v>
      </c>
      <c r="O15" s="133"/>
      <c r="P15" s="133"/>
      <c r="Q15" s="133">
        <v>8.5</v>
      </c>
      <c r="R15" s="133">
        <v>8.5</v>
      </c>
      <c r="S15" s="133">
        <v>8.5</v>
      </c>
      <c r="T15" s="133">
        <v>8.5</v>
      </c>
      <c r="U15" s="133">
        <v>6.5</v>
      </c>
      <c r="V15" s="133"/>
      <c r="W15" s="133"/>
      <c r="X15" s="133">
        <v>8.5</v>
      </c>
      <c r="Y15" s="133">
        <v>8.5</v>
      </c>
      <c r="Z15" s="133">
        <v>8.5</v>
      </c>
      <c r="AA15" s="133">
        <v>8.5</v>
      </c>
      <c r="AB15" s="133">
        <v>6.5</v>
      </c>
      <c r="AC15" s="133"/>
      <c r="AD15" s="133"/>
      <c r="AE15" s="133">
        <v>8.5</v>
      </c>
      <c r="AF15" s="133">
        <v>8.5</v>
      </c>
      <c r="AG15" s="133">
        <v>8.5</v>
      </c>
      <c r="AH15" s="133">
        <v>8.5</v>
      </c>
      <c r="AI15" s="133">
        <v>6.5</v>
      </c>
      <c r="AJ15" s="161">
        <f t="shared" si="0"/>
        <v>185.5</v>
      </c>
      <c r="AK15" s="82">
        <v>1</v>
      </c>
      <c r="AL15" s="82"/>
      <c r="AM15" s="82"/>
      <c r="AN15" s="82"/>
      <c r="AO15" s="82">
        <f t="shared" si="1"/>
        <v>1</v>
      </c>
      <c r="AP15" s="82">
        <f t="shared" si="1"/>
        <v>0</v>
      </c>
      <c r="AQ15" s="119">
        <f t="shared" si="2"/>
        <v>1</v>
      </c>
      <c r="AT15" s="36"/>
      <c r="AU15" s="322"/>
      <c r="AV15" s="324" t="s">
        <v>51</v>
      </c>
      <c r="AW15" s="325"/>
      <c r="AX15" s="325"/>
      <c r="AY15" s="325"/>
      <c r="AZ15" s="325"/>
      <c r="BA15" s="326"/>
      <c r="BB15" s="322"/>
      <c r="BC15" s="322"/>
      <c r="BD15" s="327" t="s">
        <v>57</v>
      </c>
      <c r="BE15" s="328"/>
      <c r="BF15" s="328"/>
      <c r="BG15" s="328"/>
      <c r="BH15" s="328"/>
      <c r="BI15" s="329"/>
    </row>
    <row r="16" spans="2:61" ht="24" x14ac:dyDescent="0.15">
      <c r="B16" s="179">
        <f t="shared" si="3"/>
        <v>7</v>
      </c>
      <c r="C16" s="183" t="s">
        <v>227</v>
      </c>
      <c r="D16" s="56" t="s">
        <v>228</v>
      </c>
      <c r="E16" s="133">
        <v>8.5</v>
      </c>
      <c r="F16" s="133">
        <v>8.5</v>
      </c>
      <c r="G16" s="133">
        <v>6.5</v>
      </c>
      <c r="H16" s="133"/>
      <c r="I16" s="133"/>
      <c r="J16" s="133">
        <v>8.5</v>
      </c>
      <c r="K16" s="133">
        <v>8.5</v>
      </c>
      <c r="L16" s="133">
        <v>8.5</v>
      </c>
      <c r="M16" s="133">
        <v>8.5</v>
      </c>
      <c r="N16" s="133">
        <v>6.5</v>
      </c>
      <c r="O16" s="133"/>
      <c r="P16" s="133"/>
      <c r="Q16" s="133">
        <v>8.5</v>
      </c>
      <c r="R16" s="133">
        <v>8.5</v>
      </c>
      <c r="S16" s="133">
        <v>8.5</v>
      </c>
      <c r="T16" s="133">
        <v>8.5</v>
      </c>
      <c r="U16" s="133">
        <v>6.5</v>
      </c>
      <c r="V16" s="133"/>
      <c r="W16" s="133"/>
      <c r="X16" s="133">
        <v>8.5</v>
      </c>
      <c r="Y16" s="133">
        <v>8.5</v>
      </c>
      <c r="Z16" s="133">
        <v>8.5</v>
      </c>
      <c r="AA16" s="133">
        <v>8.5</v>
      </c>
      <c r="AB16" s="133">
        <v>6.5</v>
      </c>
      <c r="AC16" s="133"/>
      <c r="AD16" s="133"/>
      <c r="AE16" s="133">
        <v>8.5</v>
      </c>
      <c r="AF16" s="133">
        <v>8.5</v>
      </c>
      <c r="AG16" s="133">
        <v>8.5</v>
      </c>
      <c r="AH16" s="133">
        <v>8.5</v>
      </c>
      <c r="AI16" s="133">
        <v>6.5</v>
      </c>
      <c r="AJ16" s="161">
        <f>SUM(E16:AI16)</f>
        <v>185.5</v>
      </c>
      <c r="AK16" s="82"/>
      <c r="AL16" s="82">
        <v>1</v>
      </c>
      <c r="AM16" s="82"/>
      <c r="AN16" s="82"/>
      <c r="AO16" s="82">
        <f t="shared" si="1"/>
        <v>0</v>
      </c>
      <c r="AP16" s="82">
        <f t="shared" si="1"/>
        <v>1</v>
      </c>
      <c r="AQ16" s="119">
        <f t="shared" si="2"/>
        <v>1</v>
      </c>
      <c r="AT16" s="36"/>
      <c r="AU16" s="321"/>
      <c r="AV16" s="330" t="s">
        <v>332</v>
      </c>
      <c r="AW16" s="330" t="s">
        <v>333</v>
      </c>
      <c r="AX16" s="330" t="s">
        <v>334</v>
      </c>
      <c r="AY16" s="330" t="s">
        <v>335</v>
      </c>
      <c r="AZ16" s="330" t="s">
        <v>336</v>
      </c>
      <c r="BA16" s="331" t="s">
        <v>0</v>
      </c>
      <c r="BB16" s="321"/>
      <c r="BC16" s="321"/>
      <c r="BD16" s="332" t="s">
        <v>332</v>
      </c>
      <c r="BE16" s="332" t="s">
        <v>333</v>
      </c>
      <c r="BF16" s="332" t="s">
        <v>334</v>
      </c>
      <c r="BG16" s="332" t="s">
        <v>335</v>
      </c>
      <c r="BH16" s="332" t="s">
        <v>336</v>
      </c>
      <c r="BI16" s="333" t="s">
        <v>0</v>
      </c>
    </row>
    <row r="17" spans="2:61" s="5" customFormat="1" ht="15.75" customHeight="1" outlineLevel="1" x14ac:dyDescent="0.15">
      <c r="B17" s="179">
        <f t="shared" si="3"/>
        <v>8</v>
      </c>
      <c r="C17" s="183" t="s">
        <v>149</v>
      </c>
      <c r="D17" s="311" t="s">
        <v>229</v>
      </c>
      <c r="E17" s="133">
        <v>8.5</v>
      </c>
      <c r="F17" s="133">
        <v>8.5</v>
      </c>
      <c r="G17" s="133">
        <v>6.5</v>
      </c>
      <c r="H17" s="133"/>
      <c r="I17" s="133"/>
      <c r="J17" s="133">
        <v>8.5</v>
      </c>
      <c r="K17" s="133">
        <v>8.5</v>
      </c>
      <c r="L17" s="133">
        <v>8.5</v>
      </c>
      <c r="M17" s="133">
        <v>8.5</v>
      </c>
      <c r="N17" s="133">
        <v>6.5</v>
      </c>
      <c r="O17" s="133"/>
      <c r="P17" s="133"/>
      <c r="Q17" s="133">
        <v>8.5</v>
      </c>
      <c r="R17" s="133">
        <v>8.5</v>
      </c>
      <c r="S17" s="133">
        <v>8.5</v>
      </c>
      <c r="T17" s="133">
        <v>8.5</v>
      </c>
      <c r="U17" s="133">
        <v>6.5</v>
      </c>
      <c r="V17" s="133"/>
      <c r="W17" s="133"/>
      <c r="X17" s="133">
        <v>8.5</v>
      </c>
      <c r="Y17" s="133">
        <v>8.5</v>
      </c>
      <c r="Z17" s="133">
        <v>8.5</v>
      </c>
      <c r="AA17" s="133">
        <v>8.5</v>
      </c>
      <c r="AB17" s="133">
        <v>6.5</v>
      </c>
      <c r="AC17" s="133"/>
      <c r="AD17" s="133"/>
      <c r="AE17" s="133">
        <v>8.5</v>
      </c>
      <c r="AF17" s="133">
        <v>8.5</v>
      </c>
      <c r="AG17" s="133">
        <v>8.5</v>
      </c>
      <c r="AH17" s="133">
        <v>8.5</v>
      </c>
      <c r="AI17" s="133">
        <v>6.5</v>
      </c>
      <c r="AJ17" s="161">
        <f>SUM(E17:AI17)</f>
        <v>185.5</v>
      </c>
      <c r="AK17" s="82">
        <v>1</v>
      </c>
      <c r="AL17" s="82"/>
      <c r="AM17" s="82"/>
      <c r="AN17" s="82"/>
      <c r="AO17" s="82">
        <f t="shared" si="1"/>
        <v>1</v>
      </c>
      <c r="AP17" s="82">
        <f t="shared" si="1"/>
        <v>0</v>
      </c>
      <c r="AQ17" s="119">
        <f t="shared" si="2"/>
        <v>1</v>
      </c>
      <c r="AT17" s="36"/>
      <c r="AU17" s="334" t="str">
        <f>D4</f>
        <v>MARCH  2017</v>
      </c>
      <c r="AV17" s="239">
        <f>AQ177+AQ179</f>
        <v>33</v>
      </c>
      <c r="AW17" s="239">
        <f>AQ178+AQ180</f>
        <v>22</v>
      </c>
      <c r="AX17" s="239">
        <f>AQ181</f>
        <v>5</v>
      </c>
      <c r="AY17" s="239">
        <f>AQ182</f>
        <v>160</v>
      </c>
      <c r="AZ17" s="239">
        <f>AQ183</f>
        <v>175</v>
      </c>
      <c r="BA17" s="239">
        <f>SUM(AV17:AZ17)</f>
        <v>395</v>
      </c>
      <c r="BB17" s="336"/>
      <c r="BC17" s="336"/>
      <c r="BD17" s="239">
        <f>AJ184+AJ186</f>
        <v>6085</v>
      </c>
      <c r="BE17" s="239">
        <f>AJ185+AJ187</f>
        <v>3436</v>
      </c>
      <c r="BF17" s="239">
        <f>AJ188</f>
        <v>860</v>
      </c>
      <c r="BG17" s="239">
        <f>AJ189</f>
        <v>18064</v>
      </c>
      <c r="BH17" s="239">
        <f>AJ190</f>
        <v>15800.5</v>
      </c>
      <c r="BI17" s="239">
        <f>SUM(BD17:BH17)</f>
        <v>44245.5</v>
      </c>
    </row>
    <row r="18" spans="2:61" s="5" customFormat="1" ht="15.75" customHeight="1" outlineLevel="1" x14ac:dyDescent="0.15">
      <c r="B18" s="179">
        <f t="shared" si="3"/>
        <v>9</v>
      </c>
      <c r="C18" s="183" t="s">
        <v>14</v>
      </c>
      <c r="D18" s="56" t="s">
        <v>230</v>
      </c>
      <c r="E18" s="133">
        <v>8.5</v>
      </c>
      <c r="F18" s="133">
        <v>8.5</v>
      </c>
      <c r="G18" s="133">
        <v>6.5</v>
      </c>
      <c r="H18" s="133"/>
      <c r="I18" s="133"/>
      <c r="J18" s="133">
        <v>8.5</v>
      </c>
      <c r="K18" s="133">
        <v>8.5</v>
      </c>
      <c r="L18" s="133">
        <v>8.5</v>
      </c>
      <c r="M18" s="133">
        <v>8.5</v>
      </c>
      <c r="N18" s="133">
        <v>6.5</v>
      </c>
      <c r="O18" s="133"/>
      <c r="P18" s="133"/>
      <c r="Q18" s="133">
        <v>8.5</v>
      </c>
      <c r="R18" s="133">
        <v>8.5</v>
      </c>
      <c r="S18" s="133">
        <v>8.5</v>
      </c>
      <c r="T18" s="133">
        <v>8.5</v>
      </c>
      <c r="U18" s="133">
        <v>6.5</v>
      </c>
      <c r="V18" s="133"/>
      <c r="W18" s="133"/>
      <c r="X18" s="133">
        <v>8.5</v>
      </c>
      <c r="Y18" s="133">
        <v>8.5</v>
      </c>
      <c r="Z18" s="133">
        <v>8.5</v>
      </c>
      <c r="AA18" s="133">
        <v>8.5</v>
      </c>
      <c r="AB18" s="133">
        <v>6.5</v>
      </c>
      <c r="AC18" s="133"/>
      <c r="AD18" s="133"/>
      <c r="AE18" s="133">
        <v>8.5</v>
      </c>
      <c r="AF18" s="133">
        <v>8.5</v>
      </c>
      <c r="AG18" s="133">
        <v>8.5</v>
      </c>
      <c r="AH18" s="133">
        <v>8.5</v>
      </c>
      <c r="AI18" s="133">
        <v>6.5</v>
      </c>
      <c r="AJ18" s="161">
        <f>SUM(E18:AI18)</f>
        <v>185.5</v>
      </c>
      <c r="AK18" s="82">
        <v>1</v>
      </c>
      <c r="AL18" s="82"/>
      <c r="AM18" s="82"/>
      <c r="AN18" s="82"/>
      <c r="AO18" s="82">
        <f t="shared" si="1"/>
        <v>1</v>
      </c>
      <c r="AP18" s="82">
        <f t="shared" si="1"/>
        <v>0</v>
      </c>
      <c r="AQ18" s="119">
        <f t="shared" si="2"/>
        <v>1</v>
      </c>
      <c r="AT18" s="36"/>
      <c r="AU18" s="279"/>
      <c r="AV18" s="279"/>
      <c r="AW18" s="279"/>
      <c r="AX18" s="279"/>
      <c r="AY18" s="279"/>
      <c r="AZ18" s="279"/>
      <c r="BA18" s="279"/>
      <c r="BB18" s="279"/>
      <c r="BC18" s="279"/>
      <c r="BD18" s="279"/>
      <c r="BE18" s="279"/>
      <c r="BF18" s="279"/>
      <c r="BG18" s="279"/>
      <c r="BH18" s="279"/>
      <c r="BI18" s="279"/>
    </row>
    <row r="19" spans="2:61" s="5" customFormat="1" ht="15.75" customHeight="1" outlineLevel="1" x14ac:dyDescent="0.15">
      <c r="B19" s="179">
        <f t="shared" si="3"/>
        <v>10</v>
      </c>
      <c r="C19" s="183" t="s">
        <v>132</v>
      </c>
      <c r="D19" s="56" t="s">
        <v>231</v>
      </c>
      <c r="E19" s="133">
        <v>8.5</v>
      </c>
      <c r="F19" s="133">
        <v>8.5</v>
      </c>
      <c r="G19" s="133">
        <v>6.5</v>
      </c>
      <c r="H19" s="133"/>
      <c r="I19" s="133"/>
      <c r="J19" s="133">
        <v>8.5</v>
      </c>
      <c r="K19" s="133">
        <v>8.5</v>
      </c>
      <c r="L19" s="133">
        <v>8.5</v>
      </c>
      <c r="M19" s="133">
        <v>8.5</v>
      </c>
      <c r="N19" s="133">
        <v>6.5</v>
      </c>
      <c r="O19" s="133"/>
      <c r="P19" s="133"/>
      <c r="Q19" s="133">
        <v>8.5</v>
      </c>
      <c r="R19" s="133">
        <v>8.5</v>
      </c>
      <c r="S19" s="133">
        <v>8.5</v>
      </c>
      <c r="T19" s="133">
        <v>8.5</v>
      </c>
      <c r="U19" s="133">
        <v>6.5</v>
      </c>
      <c r="V19" s="133"/>
      <c r="W19" s="133"/>
      <c r="X19" s="133">
        <v>8.5</v>
      </c>
      <c r="Y19" s="133">
        <v>8.5</v>
      </c>
      <c r="Z19" s="133">
        <v>8.5</v>
      </c>
      <c r="AA19" s="133">
        <v>8.5</v>
      </c>
      <c r="AB19" s="133">
        <v>6.5</v>
      </c>
      <c r="AC19" s="133"/>
      <c r="AD19" s="133"/>
      <c r="AE19" s="133">
        <v>8.5</v>
      </c>
      <c r="AF19" s="133">
        <v>8.5</v>
      </c>
      <c r="AG19" s="133">
        <v>8.5</v>
      </c>
      <c r="AH19" s="133">
        <v>8.5</v>
      </c>
      <c r="AI19" s="133">
        <v>6.5</v>
      </c>
      <c r="AJ19" s="161">
        <f>SUM(E19:AI19)</f>
        <v>185.5</v>
      </c>
      <c r="AK19" s="82"/>
      <c r="AL19" s="82">
        <v>1</v>
      </c>
      <c r="AM19" s="82"/>
      <c r="AN19" s="82"/>
      <c r="AO19" s="82">
        <f t="shared" si="1"/>
        <v>0</v>
      </c>
      <c r="AP19" s="82">
        <f t="shared" si="1"/>
        <v>1</v>
      </c>
      <c r="AQ19" s="119">
        <f t="shared" si="2"/>
        <v>1</v>
      </c>
      <c r="AT19" s="36"/>
      <c r="AU19" s="279"/>
      <c r="AV19" s="279"/>
      <c r="AW19" s="279"/>
      <c r="AX19" s="279"/>
      <c r="AY19" s="279"/>
      <c r="AZ19" s="279"/>
      <c r="BA19" s="279"/>
      <c r="BB19" s="279"/>
      <c r="BC19" s="279"/>
      <c r="BD19" s="279"/>
      <c r="BE19" s="279"/>
      <c r="BF19" s="279"/>
      <c r="BG19" s="279"/>
      <c r="BH19" s="279"/>
      <c r="BI19" s="279"/>
    </row>
    <row r="20" spans="2:61" s="5" customFormat="1" ht="15.75" customHeight="1" outlineLevel="1" x14ac:dyDescent="0.15">
      <c r="B20" s="179">
        <f t="shared" si="3"/>
        <v>11</v>
      </c>
      <c r="C20" s="183" t="s">
        <v>136</v>
      </c>
      <c r="D20" s="312" t="s">
        <v>140</v>
      </c>
      <c r="E20" s="133">
        <v>8.5</v>
      </c>
      <c r="F20" s="133">
        <v>8.5</v>
      </c>
      <c r="G20" s="133">
        <v>6.5</v>
      </c>
      <c r="H20" s="133"/>
      <c r="I20" s="133"/>
      <c r="J20" s="133">
        <v>8.5</v>
      </c>
      <c r="K20" s="133">
        <v>8.5</v>
      </c>
      <c r="L20" s="133">
        <v>8.5</v>
      </c>
      <c r="M20" s="133">
        <v>8.5</v>
      </c>
      <c r="N20" s="133">
        <v>6.5</v>
      </c>
      <c r="O20" s="133"/>
      <c r="P20" s="133"/>
      <c r="Q20" s="133">
        <v>8.5</v>
      </c>
      <c r="R20" s="133">
        <v>8.5</v>
      </c>
      <c r="S20" s="133">
        <v>8.5</v>
      </c>
      <c r="T20" s="133">
        <v>8.5</v>
      </c>
      <c r="U20" s="133">
        <v>6.5</v>
      </c>
      <c r="V20" s="133"/>
      <c r="W20" s="133"/>
      <c r="X20" s="133">
        <v>8.5</v>
      </c>
      <c r="Y20" s="133">
        <v>8.5</v>
      </c>
      <c r="Z20" s="133">
        <v>8.5</v>
      </c>
      <c r="AA20" s="133">
        <v>8.5</v>
      </c>
      <c r="AB20" s="133">
        <v>6.5</v>
      </c>
      <c r="AC20" s="133"/>
      <c r="AD20" s="133"/>
      <c r="AE20" s="133">
        <v>8.5</v>
      </c>
      <c r="AF20" s="133">
        <v>8.5</v>
      </c>
      <c r="AG20" s="133">
        <v>8.5</v>
      </c>
      <c r="AH20" s="133">
        <v>8.5</v>
      </c>
      <c r="AI20" s="133">
        <v>6.5</v>
      </c>
      <c r="AJ20" s="161">
        <f t="shared" ref="AJ20:AJ33" si="4">SUM(E20:AI20)</f>
        <v>185.5</v>
      </c>
      <c r="AK20" s="82">
        <v>1</v>
      </c>
      <c r="AL20" s="82"/>
      <c r="AM20" s="82"/>
      <c r="AN20" s="82"/>
      <c r="AO20" s="82">
        <f t="shared" si="1"/>
        <v>1</v>
      </c>
      <c r="AP20" s="82">
        <f t="shared" si="1"/>
        <v>0</v>
      </c>
      <c r="AQ20" s="119">
        <f t="shared" si="2"/>
        <v>1</v>
      </c>
      <c r="AU20" s="279"/>
      <c r="AV20" s="279"/>
      <c r="AW20" s="279"/>
      <c r="AX20" s="279"/>
      <c r="AY20" s="279"/>
      <c r="AZ20" s="279"/>
      <c r="BA20" s="279"/>
      <c r="BB20" s="279"/>
      <c r="BC20" s="279"/>
      <c r="BD20" s="279"/>
      <c r="BE20" s="279"/>
      <c r="BF20" s="279"/>
      <c r="BG20" s="279"/>
      <c r="BH20" s="279"/>
      <c r="BI20" s="279"/>
    </row>
    <row r="21" spans="2:61" s="5" customFormat="1" ht="15.75" customHeight="1" outlineLevel="1" x14ac:dyDescent="0.15">
      <c r="B21" s="179">
        <f t="shared" si="3"/>
        <v>12</v>
      </c>
      <c r="C21" s="183" t="s">
        <v>46</v>
      </c>
      <c r="D21" s="312" t="s">
        <v>232</v>
      </c>
      <c r="E21" s="133">
        <v>8.5</v>
      </c>
      <c r="F21" s="133">
        <v>8.5</v>
      </c>
      <c r="G21" s="133">
        <v>6.5</v>
      </c>
      <c r="H21" s="133"/>
      <c r="I21" s="133"/>
      <c r="J21" s="133">
        <v>8.5</v>
      </c>
      <c r="K21" s="133">
        <v>8.5</v>
      </c>
      <c r="L21" s="133">
        <v>8.5</v>
      </c>
      <c r="M21" s="133">
        <v>8.5</v>
      </c>
      <c r="N21" s="133">
        <v>6.5</v>
      </c>
      <c r="O21" s="133"/>
      <c r="P21" s="133"/>
      <c r="Q21" s="133">
        <v>8.5</v>
      </c>
      <c r="R21" s="133">
        <v>8.5</v>
      </c>
      <c r="S21" s="133">
        <v>8.5</v>
      </c>
      <c r="T21" s="133">
        <v>8.5</v>
      </c>
      <c r="U21" s="133">
        <v>6.5</v>
      </c>
      <c r="V21" s="133"/>
      <c r="W21" s="133"/>
      <c r="X21" s="133">
        <v>8.5</v>
      </c>
      <c r="Y21" s="133">
        <v>8.5</v>
      </c>
      <c r="Z21" s="133">
        <v>8.5</v>
      </c>
      <c r="AA21" s="133">
        <v>8.5</v>
      </c>
      <c r="AB21" s="133">
        <v>6.5</v>
      </c>
      <c r="AC21" s="133"/>
      <c r="AD21" s="133"/>
      <c r="AE21" s="133">
        <v>8.5</v>
      </c>
      <c r="AF21" s="133">
        <v>8.5</v>
      </c>
      <c r="AG21" s="133">
        <v>8.5</v>
      </c>
      <c r="AH21" s="133">
        <v>8.5</v>
      </c>
      <c r="AI21" s="133">
        <v>6.5</v>
      </c>
      <c r="AJ21" s="161">
        <f t="shared" si="4"/>
        <v>185.5</v>
      </c>
      <c r="AK21" s="82">
        <v>1</v>
      </c>
      <c r="AL21" s="82"/>
      <c r="AM21" s="82"/>
      <c r="AN21" s="82"/>
      <c r="AO21" s="82">
        <f t="shared" si="1"/>
        <v>1</v>
      </c>
      <c r="AP21" s="82">
        <f t="shared" si="1"/>
        <v>0</v>
      </c>
      <c r="AQ21" s="119">
        <f t="shared" si="2"/>
        <v>1</v>
      </c>
    </row>
    <row r="22" spans="2:61" s="5" customFormat="1" ht="15.75" customHeight="1" outlineLevel="1" x14ac:dyDescent="0.15">
      <c r="B22" s="179">
        <f t="shared" si="3"/>
        <v>13</v>
      </c>
      <c r="C22" s="183" t="s">
        <v>15</v>
      </c>
      <c r="D22" s="56" t="s">
        <v>233</v>
      </c>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61">
        <f t="shared" si="4"/>
        <v>0</v>
      </c>
      <c r="AK22" s="82"/>
      <c r="AL22" s="82"/>
      <c r="AM22" s="82"/>
      <c r="AN22" s="82"/>
      <c r="AO22" s="82">
        <f t="shared" si="1"/>
        <v>0</v>
      </c>
      <c r="AP22" s="82">
        <f t="shared" si="1"/>
        <v>0</v>
      </c>
      <c r="AQ22" s="119">
        <f t="shared" si="2"/>
        <v>0</v>
      </c>
    </row>
    <row r="23" spans="2:61" s="5" customFormat="1" ht="15.75" customHeight="1" outlineLevel="1" x14ac:dyDescent="0.15">
      <c r="B23" s="179">
        <f t="shared" si="3"/>
        <v>14</v>
      </c>
      <c r="C23" s="183" t="s">
        <v>16</v>
      </c>
      <c r="D23" s="56" t="s">
        <v>234</v>
      </c>
      <c r="E23" s="133">
        <v>8.5</v>
      </c>
      <c r="F23" s="133">
        <v>8.5</v>
      </c>
      <c r="G23" s="133">
        <v>6.5</v>
      </c>
      <c r="H23" s="133"/>
      <c r="I23" s="133"/>
      <c r="J23" s="133">
        <v>8.5</v>
      </c>
      <c r="K23" s="133">
        <v>8.5</v>
      </c>
      <c r="L23" s="133">
        <v>8.5</v>
      </c>
      <c r="M23" s="133">
        <v>8.5</v>
      </c>
      <c r="N23" s="133">
        <v>6.5</v>
      </c>
      <c r="O23" s="133"/>
      <c r="P23" s="133"/>
      <c r="Q23" s="133">
        <v>8.5</v>
      </c>
      <c r="R23" s="133">
        <v>8.5</v>
      </c>
      <c r="S23" s="133">
        <v>8.5</v>
      </c>
      <c r="T23" s="133">
        <v>8.5</v>
      </c>
      <c r="U23" s="133">
        <v>6.5</v>
      </c>
      <c r="V23" s="133"/>
      <c r="W23" s="133"/>
      <c r="X23" s="133">
        <v>8.5</v>
      </c>
      <c r="Y23" s="133">
        <v>8.5</v>
      </c>
      <c r="Z23" s="133">
        <v>8.5</v>
      </c>
      <c r="AA23" s="133">
        <v>8.5</v>
      </c>
      <c r="AB23" s="133">
        <v>6.5</v>
      </c>
      <c r="AC23" s="133"/>
      <c r="AD23" s="133"/>
      <c r="AE23" s="133">
        <v>8.5</v>
      </c>
      <c r="AF23" s="133">
        <v>8.5</v>
      </c>
      <c r="AG23" s="133">
        <v>8.5</v>
      </c>
      <c r="AH23" s="133">
        <v>8.5</v>
      </c>
      <c r="AI23" s="133">
        <v>6.5</v>
      </c>
      <c r="AJ23" s="161">
        <f t="shared" si="4"/>
        <v>185.5</v>
      </c>
      <c r="AK23" s="82"/>
      <c r="AL23" s="82">
        <v>1</v>
      </c>
      <c r="AM23" s="82"/>
      <c r="AN23" s="82"/>
      <c r="AO23" s="82">
        <f t="shared" si="1"/>
        <v>0</v>
      </c>
      <c r="AP23" s="82">
        <f t="shared" si="1"/>
        <v>1</v>
      </c>
      <c r="AQ23" s="119">
        <f t="shared" si="2"/>
        <v>1</v>
      </c>
    </row>
    <row r="24" spans="2:61" s="5" customFormat="1" ht="15.75" customHeight="1" outlineLevel="1" x14ac:dyDescent="0.15">
      <c r="B24" s="179">
        <f t="shared" si="3"/>
        <v>15</v>
      </c>
      <c r="C24" s="183" t="s">
        <v>18</v>
      </c>
      <c r="D24" s="56" t="s">
        <v>235</v>
      </c>
      <c r="E24" s="133">
        <v>8.5</v>
      </c>
      <c r="F24" s="133">
        <v>8.5</v>
      </c>
      <c r="G24" s="133">
        <v>6.5</v>
      </c>
      <c r="H24" s="133"/>
      <c r="I24" s="133"/>
      <c r="J24" s="133">
        <v>8.5</v>
      </c>
      <c r="K24" s="133">
        <v>8.5</v>
      </c>
      <c r="L24" s="133">
        <v>8.5</v>
      </c>
      <c r="M24" s="133">
        <v>8.5</v>
      </c>
      <c r="N24" s="133">
        <v>6.5</v>
      </c>
      <c r="O24" s="133"/>
      <c r="P24" s="133"/>
      <c r="Q24" s="133">
        <v>8.5</v>
      </c>
      <c r="R24" s="133">
        <v>8.5</v>
      </c>
      <c r="S24" s="133">
        <v>8.5</v>
      </c>
      <c r="T24" s="133">
        <v>8.5</v>
      </c>
      <c r="U24" s="133">
        <v>6.5</v>
      </c>
      <c r="V24" s="133"/>
      <c r="W24" s="133"/>
      <c r="X24" s="133">
        <v>8.5</v>
      </c>
      <c r="Y24" s="133">
        <v>8.5</v>
      </c>
      <c r="Z24" s="133">
        <v>8.5</v>
      </c>
      <c r="AA24" s="133">
        <v>8.5</v>
      </c>
      <c r="AB24" s="133">
        <v>6.5</v>
      </c>
      <c r="AC24" s="133"/>
      <c r="AD24" s="133"/>
      <c r="AE24" s="133">
        <v>8.5</v>
      </c>
      <c r="AF24" s="133">
        <v>8.5</v>
      </c>
      <c r="AG24" s="133">
        <v>8.5</v>
      </c>
      <c r="AH24" s="133">
        <v>8.5</v>
      </c>
      <c r="AI24" s="133">
        <v>6.5</v>
      </c>
      <c r="AJ24" s="161">
        <f t="shared" si="4"/>
        <v>185.5</v>
      </c>
      <c r="AK24" s="82">
        <v>1</v>
      </c>
      <c r="AL24" s="82"/>
      <c r="AM24" s="82"/>
      <c r="AN24" s="82"/>
      <c r="AO24" s="82">
        <f t="shared" si="1"/>
        <v>1</v>
      </c>
      <c r="AP24" s="82">
        <f t="shared" si="1"/>
        <v>0</v>
      </c>
      <c r="AQ24" s="119">
        <f t="shared" si="2"/>
        <v>1</v>
      </c>
    </row>
    <row r="25" spans="2:61" s="5" customFormat="1" ht="15.75" customHeight="1" outlineLevel="1" x14ac:dyDescent="0.15">
      <c r="B25" s="179">
        <f t="shared" si="3"/>
        <v>16</v>
      </c>
      <c r="C25" s="183" t="s">
        <v>131</v>
      </c>
      <c r="D25" s="56" t="s">
        <v>236</v>
      </c>
      <c r="E25" s="133">
        <v>8.5</v>
      </c>
      <c r="F25" s="133">
        <v>8.5</v>
      </c>
      <c r="G25" s="133">
        <v>6.5</v>
      </c>
      <c r="H25" s="133"/>
      <c r="I25" s="133"/>
      <c r="J25" s="133">
        <v>8.5</v>
      </c>
      <c r="K25" s="133">
        <v>8.5</v>
      </c>
      <c r="L25" s="133">
        <v>8.5</v>
      </c>
      <c r="M25" s="133">
        <v>8.5</v>
      </c>
      <c r="N25" s="133">
        <v>6.5</v>
      </c>
      <c r="O25" s="133"/>
      <c r="P25" s="133"/>
      <c r="Q25" s="133">
        <v>8.5</v>
      </c>
      <c r="R25" s="133">
        <v>8.5</v>
      </c>
      <c r="S25" s="133">
        <v>8.5</v>
      </c>
      <c r="T25" s="133">
        <v>8.5</v>
      </c>
      <c r="U25" s="133">
        <v>6.5</v>
      </c>
      <c r="V25" s="133"/>
      <c r="W25" s="133"/>
      <c r="X25" s="133">
        <v>8.5</v>
      </c>
      <c r="Y25" s="133">
        <v>8.5</v>
      </c>
      <c r="Z25" s="133">
        <v>8.5</v>
      </c>
      <c r="AA25" s="133">
        <v>8.5</v>
      </c>
      <c r="AB25" s="133">
        <v>6.5</v>
      </c>
      <c r="AC25" s="133"/>
      <c r="AD25" s="133"/>
      <c r="AE25" s="133">
        <v>8.5</v>
      </c>
      <c r="AF25" s="133">
        <v>8.5</v>
      </c>
      <c r="AG25" s="133">
        <v>8.5</v>
      </c>
      <c r="AH25" s="133">
        <v>8.5</v>
      </c>
      <c r="AI25" s="133">
        <v>6.5</v>
      </c>
      <c r="AJ25" s="161">
        <f t="shared" si="4"/>
        <v>185.5</v>
      </c>
      <c r="AK25" s="82"/>
      <c r="AL25" s="82">
        <v>1</v>
      </c>
      <c r="AM25" s="82"/>
      <c r="AN25" s="82"/>
      <c r="AO25" s="82">
        <f t="shared" si="1"/>
        <v>0</v>
      </c>
      <c r="AP25" s="82">
        <f t="shared" si="1"/>
        <v>1</v>
      </c>
      <c r="AQ25" s="119">
        <f t="shared" si="2"/>
        <v>1</v>
      </c>
    </row>
    <row r="26" spans="2:61" s="5" customFormat="1" ht="15.75" customHeight="1" outlineLevel="1" x14ac:dyDescent="0.15">
      <c r="B26" s="179">
        <f t="shared" si="3"/>
        <v>17</v>
      </c>
      <c r="C26" s="183" t="s">
        <v>135</v>
      </c>
      <c r="D26" s="56" t="s">
        <v>237</v>
      </c>
      <c r="E26" s="133">
        <v>8.5</v>
      </c>
      <c r="F26" s="133">
        <v>8.5</v>
      </c>
      <c r="G26" s="133">
        <v>6.5</v>
      </c>
      <c r="H26" s="133"/>
      <c r="I26" s="133"/>
      <c r="J26" s="133">
        <v>8.5</v>
      </c>
      <c r="K26" s="133">
        <v>8.5</v>
      </c>
      <c r="L26" s="133">
        <v>8.5</v>
      </c>
      <c r="M26" s="133">
        <v>8.5</v>
      </c>
      <c r="N26" s="133">
        <v>6.5</v>
      </c>
      <c r="O26" s="133"/>
      <c r="P26" s="133"/>
      <c r="Q26" s="133">
        <v>8.5</v>
      </c>
      <c r="R26" s="133">
        <v>8.5</v>
      </c>
      <c r="S26" s="133">
        <v>8.5</v>
      </c>
      <c r="T26" s="133">
        <v>8.5</v>
      </c>
      <c r="U26" s="133">
        <v>6.5</v>
      </c>
      <c r="V26" s="133"/>
      <c r="W26" s="133"/>
      <c r="X26" s="133">
        <v>8.5</v>
      </c>
      <c r="Y26" s="133">
        <v>8.5</v>
      </c>
      <c r="Z26" s="133">
        <v>8.5</v>
      </c>
      <c r="AA26" s="133">
        <v>8.5</v>
      </c>
      <c r="AB26" s="133">
        <v>6.5</v>
      </c>
      <c r="AC26" s="133"/>
      <c r="AD26" s="133"/>
      <c r="AE26" s="133">
        <v>8.5</v>
      </c>
      <c r="AF26" s="133">
        <v>8.5</v>
      </c>
      <c r="AG26" s="133">
        <v>8.5</v>
      </c>
      <c r="AH26" s="133">
        <v>8.5</v>
      </c>
      <c r="AI26" s="133">
        <v>6.5</v>
      </c>
      <c r="AJ26" s="161">
        <f t="shared" si="4"/>
        <v>185.5</v>
      </c>
      <c r="AK26" s="82">
        <v>1</v>
      </c>
      <c r="AL26" s="82"/>
      <c r="AM26" s="82"/>
      <c r="AN26" s="82"/>
      <c r="AO26" s="82">
        <f t="shared" ref="AO26:AP33" si="5">AK26+AM26</f>
        <v>1</v>
      </c>
      <c r="AP26" s="82">
        <f t="shared" si="5"/>
        <v>0</v>
      </c>
      <c r="AQ26" s="119">
        <f t="shared" si="2"/>
        <v>1</v>
      </c>
    </row>
    <row r="27" spans="2:61" s="5" customFormat="1" ht="15.75" customHeight="1" outlineLevel="1" x14ac:dyDescent="0.15">
      <c r="B27" s="179">
        <f t="shared" si="3"/>
        <v>18</v>
      </c>
      <c r="C27" s="183" t="s">
        <v>19</v>
      </c>
      <c r="D27" s="56" t="s">
        <v>137</v>
      </c>
      <c r="E27" s="133">
        <v>8.5</v>
      </c>
      <c r="F27" s="133">
        <v>8.5</v>
      </c>
      <c r="G27" s="133">
        <v>6.5</v>
      </c>
      <c r="H27" s="133"/>
      <c r="I27" s="133"/>
      <c r="J27" s="133">
        <v>8.5</v>
      </c>
      <c r="K27" s="133">
        <v>8.5</v>
      </c>
      <c r="L27" s="133">
        <v>8.5</v>
      </c>
      <c r="M27" s="133">
        <v>8.5</v>
      </c>
      <c r="N27" s="133">
        <v>6.5</v>
      </c>
      <c r="O27" s="133"/>
      <c r="P27" s="133"/>
      <c r="Q27" s="133">
        <v>8.5</v>
      </c>
      <c r="R27" s="133">
        <v>8.5</v>
      </c>
      <c r="S27" s="133">
        <v>8.5</v>
      </c>
      <c r="T27" s="133">
        <v>8.5</v>
      </c>
      <c r="U27" s="133">
        <v>6.5</v>
      </c>
      <c r="V27" s="133"/>
      <c r="W27" s="133"/>
      <c r="X27" s="133">
        <v>8.5</v>
      </c>
      <c r="Y27" s="133">
        <v>8.5</v>
      </c>
      <c r="Z27" s="133">
        <v>8.5</v>
      </c>
      <c r="AA27" s="133">
        <v>8.5</v>
      </c>
      <c r="AB27" s="133">
        <v>6.5</v>
      </c>
      <c r="AC27" s="133"/>
      <c r="AD27" s="133"/>
      <c r="AE27" s="133">
        <v>8.5</v>
      </c>
      <c r="AF27" s="133">
        <v>8.5</v>
      </c>
      <c r="AG27" s="133">
        <v>8.5</v>
      </c>
      <c r="AH27" s="133">
        <v>8.5</v>
      </c>
      <c r="AI27" s="133">
        <v>6.5</v>
      </c>
      <c r="AJ27" s="161">
        <f t="shared" si="4"/>
        <v>185.5</v>
      </c>
      <c r="AK27" s="82">
        <v>1</v>
      </c>
      <c r="AL27" s="82"/>
      <c r="AM27" s="82"/>
      <c r="AN27" s="82"/>
      <c r="AO27" s="82">
        <f t="shared" si="5"/>
        <v>1</v>
      </c>
      <c r="AP27" s="82">
        <f t="shared" si="5"/>
        <v>0</v>
      </c>
      <c r="AQ27" s="119">
        <f t="shared" si="2"/>
        <v>1</v>
      </c>
    </row>
    <row r="28" spans="2:61" s="5" customFormat="1" ht="15.75" customHeight="1" outlineLevel="1" x14ac:dyDescent="0.15">
      <c r="B28" s="179">
        <f t="shared" si="3"/>
        <v>19</v>
      </c>
      <c r="C28" s="183" t="s">
        <v>238</v>
      </c>
      <c r="D28" s="56" t="s">
        <v>239</v>
      </c>
      <c r="E28" s="133">
        <v>8.5</v>
      </c>
      <c r="F28" s="133">
        <v>8.5</v>
      </c>
      <c r="G28" s="133">
        <v>8.5</v>
      </c>
      <c r="H28" s="133"/>
      <c r="I28" s="133"/>
      <c r="J28" s="133">
        <v>8.5</v>
      </c>
      <c r="K28" s="133">
        <v>8.5</v>
      </c>
      <c r="L28" s="133">
        <v>8.5</v>
      </c>
      <c r="M28" s="133">
        <v>8.5</v>
      </c>
      <c r="N28" s="133">
        <v>6.5</v>
      </c>
      <c r="O28" s="133"/>
      <c r="P28" s="133"/>
      <c r="Q28" s="133">
        <v>8.5</v>
      </c>
      <c r="R28" s="133">
        <v>8.5</v>
      </c>
      <c r="S28" s="133">
        <v>8.5</v>
      </c>
      <c r="T28" s="133">
        <v>8.5</v>
      </c>
      <c r="U28" s="133">
        <v>6.5</v>
      </c>
      <c r="V28" s="133"/>
      <c r="W28" s="133"/>
      <c r="X28" s="133">
        <v>8.5</v>
      </c>
      <c r="Y28" s="133">
        <v>8.5</v>
      </c>
      <c r="Z28" s="133">
        <v>8.5</v>
      </c>
      <c r="AA28" s="133">
        <v>8.5</v>
      </c>
      <c r="AB28" s="133">
        <v>6.5</v>
      </c>
      <c r="AC28" s="133"/>
      <c r="AD28" s="133"/>
      <c r="AE28" s="133">
        <v>8.5</v>
      </c>
      <c r="AF28" s="133">
        <v>8.5</v>
      </c>
      <c r="AG28" s="133">
        <v>8.5</v>
      </c>
      <c r="AH28" s="133">
        <v>8.5</v>
      </c>
      <c r="AI28" s="133">
        <v>6.5</v>
      </c>
      <c r="AJ28" s="161">
        <f t="shared" si="4"/>
        <v>187.5</v>
      </c>
      <c r="AK28" s="82">
        <v>1</v>
      </c>
      <c r="AL28" s="82"/>
      <c r="AM28" s="82"/>
      <c r="AN28" s="82"/>
      <c r="AO28" s="82">
        <f t="shared" si="5"/>
        <v>1</v>
      </c>
      <c r="AP28" s="82">
        <f t="shared" si="5"/>
        <v>0</v>
      </c>
      <c r="AQ28" s="119">
        <f t="shared" si="2"/>
        <v>1</v>
      </c>
    </row>
    <row r="29" spans="2:61" s="5" customFormat="1" ht="15.75" customHeight="1" outlineLevel="1" x14ac:dyDescent="0.15">
      <c r="B29" s="179">
        <f t="shared" si="3"/>
        <v>20</v>
      </c>
      <c r="C29" s="183" t="s">
        <v>20</v>
      </c>
      <c r="D29" s="56" t="s">
        <v>34</v>
      </c>
      <c r="E29" s="133">
        <v>8.5</v>
      </c>
      <c r="F29" s="133">
        <v>8.5</v>
      </c>
      <c r="G29" s="133">
        <v>6.5</v>
      </c>
      <c r="H29" s="133"/>
      <c r="I29" s="133"/>
      <c r="J29" s="133">
        <v>8.5</v>
      </c>
      <c r="K29" s="133">
        <v>8.5</v>
      </c>
      <c r="L29" s="133">
        <v>8.5</v>
      </c>
      <c r="M29" s="133">
        <v>8.5</v>
      </c>
      <c r="N29" s="133">
        <v>6.5</v>
      </c>
      <c r="O29" s="133"/>
      <c r="P29" s="133"/>
      <c r="Q29" s="133">
        <v>8.5</v>
      </c>
      <c r="R29" s="133">
        <v>8.5</v>
      </c>
      <c r="S29" s="133">
        <v>8.5</v>
      </c>
      <c r="T29" s="133">
        <v>8.5</v>
      </c>
      <c r="U29" s="133">
        <v>6.5</v>
      </c>
      <c r="V29" s="133"/>
      <c r="W29" s="133"/>
      <c r="X29" s="133">
        <v>8.5</v>
      </c>
      <c r="Y29" s="133">
        <v>8.5</v>
      </c>
      <c r="Z29" s="133">
        <v>8.5</v>
      </c>
      <c r="AA29" s="133">
        <v>8.5</v>
      </c>
      <c r="AB29" s="133">
        <v>6.5</v>
      </c>
      <c r="AC29" s="133"/>
      <c r="AD29" s="133"/>
      <c r="AE29" s="133">
        <v>8.5</v>
      </c>
      <c r="AF29" s="133">
        <v>8.5</v>
      </c>
      <c r="AG29" s="133">
        <v>8.5</v>
      </c>
      <c r="AH29" s="133">
        <v>8.5</v>
      </c>
      <c r="AI29" s="133">
        <v>6.5</v>
      </c>
      <c r="AJ29" s="161">
        <f t="shared" si="4"/>
        <v>185.5</v>
      </c>
      <c r="AK29" s="82">
        <v>1</v>
      </c>
      <c r="AL29" s="82"/>
      <c r="AM29" s="82"/>
      <c r="AN29" s="82"/>
      <c r="AO29" s="82">
        <f t="shared" si="5"/>
        <v>1</v>
      </c>
      <c r="AP29" s="82">
        <f t="shared" si="5"/>
        <v>0</v>
      </c>
      <c r="AQ29" s="119">
        <f t="shared" si="2"/>
        <v>1</v>
      </c>
    </row>
    <row r="30" spans="2:61" s="5" customFormat="1" ht="15.75" customHeight="1" outlineLevel="1" x14ac:dyDescent="0.15">
      <c r="B30" s="179">
        <f t="shared" si="3"/>
        <v>21</v>
      </c>
      <c r="C30" s="183" t="s">
        <v>21</v>
      </c>
      <c r="D30" s="56" t="s">
        <v>35</v>
      </c>
      <c r="E30" s="133">
        <v>8.5</v>
      </c>
      <c r="F30" s="133">
        <v>8.5</v>
      </c>
      <c r="G30" s="133">
        <v>6.5</v>
      </c>
      <c r="H30" s="133"/>
      <c r="I30" s="133"/>
      <c r="J30" s="133">
        <v>8.5</v>
      </c>
      <c r="K30" s="133">
        <v>8.5</v>
      </c>
      <c r="L30" s="133">
        <v>8.5</v>
      </c>
      <c r="M30" s="133">
        <v>8.5</v>
      </c>
      <c r="N30" s="133">
        <v>6.5</v>
      </c>
      <c r="O30" s="133"/>
      <c r="P30" s="133"/>
      <c r="Q30" s="133">
        <v>8.5</v>
      </c>
      <c r="R30" s="133">
        <v>8.5</v>
      </c>
      <c r="S30" s="133">
        <v>8.5</v>
      </c>
      <c r="T30" s="133">
        <v>8.5</v>
      </c>
      <c r="U30" s="133">
        <v>6.5</v>
      </c>
      <c r="V30" s="133"/>
      <c r="W30" s="133"/>
      <c r="X30" s="133">
        <v>8.5</v>
      </c>
      <c r="Y30" s="133">
        <v>8.5</v>
      </c>
      <c r="Z30" s="133">
        <v>8.5</v>
      </c>
      <c r="AA30" s="133">
        <v>8.5</v>
      </c>
      <c r="AB30" s="133">
        <v>6.5</v>
      </c>
      <c r="AC30" s="133"/>
      <c r="AD30" s="133"/>
      <c r="AE30" s="133">
        <v>8.5</v>
      </c>
      <c r="AF30" s="133">
        <v>8.5</v>
      </c>
      <c r="AG30" s="133">
        <v>8.5</v>
      </c>
      <c r="AH30" s="133">
        <v>8.5</v>
      </c>
      <c r="AI30" s="133">
        <v>6.5</v>
      </c>
      <c r="AJ30" s="156">
        <f t="shared" si="4"/>
        <v>185.5</v>
      </c>
      <c r="AK30" s="82">
        <v>1</v>
      </c>
      <c r="AL30" s="82"/>
      <c r="AM30" s="82"/>
      <c r="AN30" s="82"/>
      <c r="AO30" s="82">
        <f t="shared" si="5"/>
        <v>1</v>
      </c>
      <c r="AP30" s="82">
        <f t="shared" si="5"/>
        <v>0</v>
      </c>
      <c r="AQ30" s="119">
        <f t="shared" si="2"/>
        <v>1</v>
      </c>
    </row>
    <row r="31" spans="2:61" s="5" customFormat="1" ht="15.75" customHeight="1" outlineLevel="1" x14ac:dyDescent="0.15">
      <c r="B31" s="179">
        <f t="shared" si="3"/>
        <v>22</v>
      </c>
      <c r="C31" s="183" t="s">
        <v>22</v>
      </c>
      <c r="D31" s="310" t="s">
        <v>240</v>
      </c>
      <c r="E31" s="133">
        <v>8.5</v>
      </c>
      <c r="F31" s="133">
        <v>8.5</v>
      </c>
      <c r="G31" s="133">
        <v>8.5</v>
      </c>
      <c r="H31" s="133"/>
      <c r="I31" s="133"/>
      <c r="J31" s="133">
        <v>8.5</v>
      </c>
      <c r="K31" s="133">
        <v>8.5</v>
      </c>
      <c r="L31" s="133">
        <v>8.5</v>
      </c>
      <c r="M31" s="133">
        <v>8.5</v>
      </c>
      <c r="N31" s="133">
        <v>6.5</v>
      </c>
      <c r="O31" s="133"/>
      <c r="P31" s="133"/>
      <c r="Q31" s="133">
        <v>8.5</v>
      </c>
      <c r="R31" s="133">
        <v>8.5</v>
      </c>
      <c r="S31" s="133">
        <v>8.5</v>
      </c>
      <c r="T31" s="133">
        <v>8.5</v>
      </c>
      <c r="U31" s="133">
        <v>6.5</v>
      </c>
      <c r="V31" s="133"/>
      <c r="W31" s="133"/>
      <c r="X31" s="133">
        <v>8.5</v>
      </c>
      <c r="Y31" s="133">
        <v>8.5</v>
      </c>
      <c r="Z31" s="133">
        <v>8.5</v>
      </c>
      <c r="AA31" s="133">
        <v>8.5</v>
      </c>
      <c r="AB31" s="133">
        <v>6.5</v>
      </c>
      <c r="AC31" s="133"/>
      <c r="AD31" s="133"/>
      <c r="AE31" s="133">
        <v>8.5</v>
      </c>
      <c r="AF31" s="133">
        <v>8.5</v>
      </c>
      <c r="AG31" s="133">
        <v>8.5</v>
      </c>
      <c r="AH31" s="133">
        <v>8.5</v>
      </c>
      <c r="AI31" s="133">
        <v>6.5</v>
      </c>
      <c r="AJ31" s="156">
        <f t="shared" si="4"/>
        <v>187.5</v>
      </c>
      <c r="AK31" s="82"/>
      <c r="AL31" s="82">
        <v>1</v>
      </c>
      <c r="AM31" s="61"/>
      <c r="AN31" s="82"/>
      <c r="AO31" s="82">
        <f t="shared" si="5"/>
        <v>0</v>
      </c>
      <c r="AP31" s="82">
        <f t="shared" si="5"/>
        <v>1</v>
      </c>
      <c r="AQ31" s="119">
        <f t="shared" si="2"/>
        <v>1</v>
      </c>
    </row>
    <row r="32" spans="2:61" s="5" customFormat="1" ht="15.75" customHeight="1" outlineLevel="1" x14ac:dyDescent="0.15">
      <c r="B32" s="179">
        <v>23</v>
      </c>
      <c r="C32" s="183" t="s">
        <v>241</v>
      </c>
      <c r="D32" s="310" t="s">
        <v>242</v>
      </c>
      <c r="E32" s="133">
        <v>8.5</v>
      </c>
      <c r="F32" s="133">
        <v>8.5</v>
      </c>
      <c r="G32" s="133">
        <v>6.5</v>
      </c>
      <c r="H32" s="133"/>
      <c r="I32" s="133"/>
      <c r="J32" s="133">
        <v>8.5</v>
      </c>
      <c r="K32" s="133">
        <v>8.5</v>
      </c>
      <c r="L32" s="133">
        <v>8.5</v>
      </c>
      <c r="M32" s="133">
        <v>8.5</v>
      </c>
      <c r="N32" s="133">
        <v>6.5</v>
      </c>
      <c r="O32" s="133"/>
      <c r="P32" s="133"/>
      <c r="Q32" s="133">
        <v>8.5</v>
      </c>
      <c r="R32" s="133">
        <v>8.5</v>
      </c>
      <c r="S32" s="133">
        <v>8.5</v>
      </c>
      <c r="T32" s="133">
        <v>8.5</v>
      </c>
      <c r="U32" s="133">
        <v>6.5</v>
      </c>
      <c r="V32" s="133"/>
      <c r="W32" s="133"/>
      <c r="X32" s="133">
        <v>8.5</v>
      </c>
      <c r="Y32" s="133">
        <v>8.5</v>
      </c>
      <c r="Z32" s="133">
        <v>8.5</v>
      </c>
      <c r="AA32" s="133">
        <v>8.5</v>
      </c>
      <c r="AB32" s="133">
        <v>6.5</v>
      </c>
      <c r="AC32" s="133"/>
      <c r="AD32" s="133"/>
      <c r="AE32" s="133">
        <v>8.5</v>
      </c>
      <c r="AF32" s="133">
        <v>8.5</v>
      </c>
      <c r="AG32" s="133">
        <v>8.5</v>
      </c>
      <c r="AH32" s="133">
        <v>8.5</v>
      </c>
      <c r="AI32" s="133">
        <v>6.5</v>
      </c>
      <c r="AJ32" s="156">
        <f t="shared" si="4"/>
        <v>185.5</v>
      </c>
      <c r="AK32" s="82">
        <v>1</v>
      </c>
      <c r="AL32" s="82"/>
      <c r="AM32" s="82"/>
      <c r="AN32" s="82"/>
      <c r="AO32" s="82">
        <f t="shared" si="5"/>
        <v>1</v>
      </c>
      <c r="AP32" s="82">
        <f t="shared" si="5"/>
        <v>0</v>
      </c>
      <c r="AQ32" s="119">
        <f t="shared" si="2"/>
        <v>1</v>
      </c>
    </row>
    <row r="33" spans="2:52" s="5" customFormat="1" ht="15.75" customHeight="1" outlineLevel="1" x14ac:dyDescent="0.15">
      <c r="B33" s="179">
        <v>24</v>
      </c>
      <c r="C33" s="183" t="s">
        <v>17</v>
      </c>
      <c r="D33" s="56" t="s">
        <v>33</v>
      </c>
      <c r="E33" s="133">
        <v>8.5</v>
      </c>
      <c r="F33" s="133">
        <v>8.5</v>
      </c>
      <c r="G33" s="133">
        <v>6.5</v>
      </c>
      <c r="H33" s="133"/>
      <c r="I33" s="133"/>
      <c r="J33" s="133">
        <v>8.5</v>
      </c>
      <c r="K33" s="133">
        <v>8.5</v>
      </c>
      <c r="L33" s="133">
        <v>8.5</v>
      </c>
      <c r="M33" s="133">
        <v>8.5</v>
      </c>
      <c r="N33" s="133">
        <v>6.5</v>
      </c>
      <c r="O33" s="133"/>
      <c r="P33" s="133"/>
      <c r="Q33" s="133">
        <v>8.5</v>
      </c>
      <c r="R33" s="133">
        <v>8.5</v>
      </c>
      <c r="S33" s="133">
        <v>8.5</v>
      </c>
      <c r="T33" s="133">
        <v>8.5</v>
      </c>
      <c r="U33" s="133">
        <v>6.5</v>
      </c>
      <c r="V33" s="133"/>
      <c r="W33" s="133"/>
      <c r="X33" s="133">
        <v>8.5</v>
      </c>
      <c r="Y33" s="133">
        <v>8.5</v>
      </c>
      <c r="Z33" s="133">
        <v>8.5</v>
      </c>
      <c r="AA33" s="133">
        <v>8.5</v>
      </c>
      <c r="AB33" s="133">
        <v>6.5</v>
      </c>
      <c r="AC33" s="133"/>
      <c r="AD33" s="133"/>
      <c r="AE33" s="133">
        <v>8.5</v>
      </c>
      <c r="AF33" s="133">
        <v>8.5</v>
      </c>
      <c r="AG33" s="133">
        <v>8.5</v>
      </c>
      <c r="AH33" s="133">
        <v>8.5</v>
      </c>
      <c r="AI33" s="133">
        <v>6.5</v>
      </c>
      <c r="AJ33" s="156">
        <f t="shared" si="4"/>
        <v>185.5</v>
      </c>
      <c r="AK33" s="82">
        <v>1</v>
      </c>
      <c r="AL33" s="82"/>
      <c r="AM33" s="82"/>
      <c r="AN33" s="82"/>
      <c r="AO33" s="82">
        <f t="shared" si="5"/>
        <v>1</v>
      </c>
      <c r="AP33" s="82">
        <f t="shared" si="5"/>
        <v>0</v>
      </c>
      <c r="AQ33" s="119">
        <f>SUM(AO33:AP33)</f>
        <v>1</v>
      </c>
      <c r="AT33" s="54"/>
      <c r="AU33" s="54"/>
      <c r="AV33" s="54"/>
      <c r="AW33" s="54"/>
      <c r="AX33" s="54"/>
      <c r="AY33" s="54"/>
      <c r="AZ33" s="54"/>
    </row>
    <row r="34" spans="2:52" ht="15" x14ac:dyDescent="0.2">
      <c r="B34" s="415" t="s">
        <v>287</v>
      </c>
      <c r="C34" s="415"/>
      <c r="D34" s="415"/>
      <c r="E34" s="318">
        <f>SUM(E10:E33)</f>
        <v>195.5</v>
      </c>
      <c r="F34" s="318">
        <f t="shared" ref="F34:AQ34" si="6">SUM(F10:F33)</f>
        <v>195.5</v>
      </c>
      <c r="G34" s="318">
        <f t="shared" si="6"/>
        <v>153.5</v>
      </c>
      <c r="H34" s="318">
        <f t="shared" si="6"/>
        <v>0</v>
      </c>
      <c r="I34" s="318">
        <f t="shared" si="6"/>
        <v>0</v>
      </c>
      <c r="J34" s="318">
        <f t="shared" si="6"/>
        <v>195.5</v>
      </c>
      <c r="K34" s="318">
        <f t="shared" si="6"/>
        <v>195.5</v>
      </c>
      <c r="L34" s="318">
        <f t="shared" si="6"/>
        <v>195.5</v>
      </c>
      <c r="M34" s="318">
        <f t="shared" si="6"/>
        <v>195.5</v>
      </c>
      <c r="N34" s="318">
        <f t="shared" si="6"/>
        <v>149.5</v>
      </c>
      <c r="O34" s="318">
        <f t="shared" si="6"/>
        <v>0</v>
      </c>
      <c r="P34" s="318">
        <f t="shared" si="6"/>
        <v>0</v>
      </c>
      <c r="Q34" s="318">
        <f t="shared" si="6"/>
        <v>195.5</v>
      </c>
      <c r="R34" s="318">
        <f t="shared" si="6"/>
        <v>195.5</v>
      </c>
      <c r="S34" s="318">
        <f t="shared" si="6"/>
        <v>195.5</v>
      </c>
      <c r="T34" s="318">
        <f t="shared" si="6"/>
        <v>195.5</v>
      </c>
      <c r="U34" s="318">
        <f t="shared" si="6"/>
        <v>149.5</v>
      </c>
      <c r="V34" s="318">
        <f t="shared" si="6"/>
        <v>0</v>
      </c>
      <c r="W34" s="318">
        <f t="shared" si="6"/>
        <v>0</v>
      </c>
      <c r="X34" s="318">
        <f t="shared" si="6"/>
        <v>195.5</v>
      </c>
      <c r="Y34" s="319">
        <f t="shared" si="6"/>
        <v>195.5</v>
      </c>
      <c r="Z34" s="318">
        <f t="shared" si="6"/>
        <v>195.5</v>
      </c>
      <c r="AA34" s="318">
        <f t="shared" si="6"/>
        <v>195.5</v>
      </c>
      <c r="AB34" s="318">
        <f t="shared" si="6"/>
        <v>149.5</v>
      </c>
      <c r="AC34" s="318">
        <f t="shared" si="6"/>
        <v>0</v>
      </c>
      <c r="AD34" s="318">
        <f t="shared" si="6"/>
        <v>0</v>
      </c>
      <c r="AE34" s="318">
        <f t="shared" si="6"/>
        <v>195.5</v>
      </c>
      <c r="AF34" s="318">
        <f t="shared" si="6"/>
        <v>195.5</v>
      </c>
      <c r="AG34" s="318">
        <f t="shared" ref="AG34:AI34" si="7">SUM(AG10:AG33)</f>
        <v>195.5</v>
      </c>
      <c r="AH34" s="318">
        <f t="shared" si="7"/>
        <v>195.5</v>
      </c>
      <c r="AI34" s="318">
        <f t="shared" si="7"/>
        <v>149.5</v>
      </c>
      <c r="AJ34" s="87">
        <f>SUM(AJ10:AJ33)</f>
        <v>4270.5</v>
      </c>
      <c r="AK34" s="87">
        <f t="shared" si="6"/>
        <v>17</v>
      </c>
      <c r="AL34" s="87">
        <f t="shared" si="6"/>
        <v>6</v>
      </c>
      <c r="AM34" s="87">
        <f t="shared" si="6"/>
        <v>0</v>
      </c>
      <c r="AN34" s="87">
        <f t="shared" si="6"/>
        <v>0</v>
      </c>
      <c r="AO34" s="87">
        <f t="shared" si="6"/>
        <v>17</v>
      </c>
      <c r="AP34" s="87">
        <f t="shared" si="6"/>
        <v>6</v>
      </c>
      <c r="AQ34" s="139">
        <f t="shared" si="6"/>
        <v>23</v>
      </c>
    </row>
    <row r="35" spans="2:52" ht="6.5" customHeight="1" x14ac:dyDescent="0.15"/>
    <row r="36" spans="2:52" ht="16.5" customHeight="1" x14ac:dyDescent="0.15">
      <c r="B36" s="142"/>
      <c r="C36" s="142"/>
      <c r="D36" s="142"/>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4"/>
      <c r="AK36" s="400" t="s">
        <v>154</v>
      </c>
      <c r="AL36" s="400"/>
      <c r="AM36" s="401" t="s">
        <v>155</v>
      </c>
      <c r="AN36" s="401"/>
      <c r="AO36" s="400" t="s">
        <v>156</v>
      </c>
      <c r="AP36" s="400"/>
      <c r="AQ36" s="400"/>
    </row>
    <row r="37" spans="2:52" ht="16.5" customHeight="1" x14ac:dyDescent="0.15">
      <c r="B37" s="409" t="s">
        <v>305</v>
      </c>
      <c r="C37" s="410"/>
      <c r="D37" s="411"/>
      <c r="E37" s="112" t="s">
        <v>6</v>
      </c>
      <c r="F37" s="112" t="s">
        <v>5</v>
      </c>
      <c r="G37" s="112" t="s">
        <v>4</v>
      </c>
      <c r="H37" s="112" t="s">
        <v>3</v>
      </c>
      <c r="I37" s="112" t="s">
        <v>2</v>
      </c>
      <c r="J37" s="112" t="s">
        <v>1</v>
      </c>
      <c r="K37" s="112" t="s">
        <v>6</v>
      </c>
      <c r="L37" s="112" t="s">
        <v>6</v>
      </c>
      <c r="M37" s="112" t="s">
        <v>5</v>
      </c>
      <c r="N37" s="112" t="s">
        <v>4</v>
      </c>
      <c r="O37" s="112" t="s">
        <v>3</v>
      </c>
      <c r="P37" s="112" t="s">
        <v>2</v>
      </c>
      <c r="Q37" s="112" t="s">
        <v>1</v>
      </c>
      <c r="R37" s="112" t="s">
        <v>6</v>
      </c>
      <c r="S37" s="112" t="s">
        <v>6</v>
      </c>
      <c r="T37" s="112" t="s">
        <v>5</v>
      </c>
      <c r="U37" s="112" t="s">
        <v>4</v>
      </c>
      <c r="V37" s="112" t="s">
        <v>3</v>
      </c>
      <c r="W37" s="112" t="s">
        <v>2</v>
      </c>
      <c r="X37" s="112" t="s">
        <v>1</v>
      </c>
      <c r="Y37" s="112" t="s">
        <v>6</v>
      </c>
      <c r="Z37" s="112" t="s">
        <v>6</v>
      </c>
      <c r="AA37" s="120" t="s">
        <v>5</v>
      </c>
      <c r="AB37" s="112" t="s">
        <v>4</v>
      </c>
      <c r="AC37" s="112" t="s">
        <v>3</v>
      </c>
      <c r="AD37" s="112" t="s">
        <v>2</v>
      </c>
      <c r="AE37" s="112" t="s">
        <v>1</v>
      </c>
      <c r="AF37" s="112" t="s">
        <v>6</v>
      </c>
      <c r="AG37" s="151" t="s">
        <v>6</v>
      </c>
      <c r="AH37" s="152" t="s">
        <v>5</v>
      </c>
      <c r="AI37" s="151" t="s">
        <v>4</v>
      </c>
      <c r="AJ37" s="153"/>
      <c r="AK37" s="289" t="s">
        <v>157</v>
      </c>
      <c r="AL37" s="289" t="s">
        <v>158</v>
      </c>
      <c r="AM37" s="290" t="s">
        <v>159</v>
      </c>
      <c r="AN37" s="290" t="s">
        <v>2</v>
      </c>
      <c r="AO37" s="289" t="s">
        <v>160</v>
      </c>
      <c r="AP37" s="289" t="s">
        <v>161</v>
      </c>
      <c r="AQ37" s="145" t="s">
        <v>162</v>
      </c>
      <c r="AT37" s="57"/>
      <c r="AU37" s="57"/>
      <c r="AV37" s="57"/>
      <c r="AW37" s="57"/>
      <c r="AX37" s="57"/>
      <c r="AY37" s="57"/>
      <c r="AZ37" s="57"/>
    </row>
    <row r="38" spans="2:52" s="57" customFormat="1" ht="30" customHeight="1" x14ac:dyDescent="0.15">
      <c r="B38" s="412"/>
      <c r="C38" s="413"/>
      <c r="D38" s="414"/>
      <c r="E38" s="127">
        <v>1</v>
      </c>
      <c r="F38" s="127">
        <v>2</v>
      </c>
      <c r="G38" s="127">
        <v>3</v>
      </c>
      <c r="H38" s="127">
        <v>4</v>
      </c>
      <c r="I38" s="127">
        <v>5</v>
      </c>
      <c r="J38" s="127">
        <v>6</v>
      </c>
      <c r="K38" s="127">
        <v>7</v>
      </c>
      <c r="L38" s="127">
        <v>8</v>
      </c>
      <c r="M38" s="127">
        <v>9</v>
      </c>
      <c r="N38" s="127">
        <v>10</v>
      </c>
      <c r="O38" s="127">
        <v>11</v>
      </c>
      <c r="P38" s="127">
        <v>12</v>
      </c>
      <c r="Q38" s="127">
        <v>13</v>
      </c>
      <c r="R38" s="127">
        <v>14</v>
      </c>
      <c r="S38" s="127">
        <v>15</v>
      </c>
      <c r="T38" s="127">
        <v>16</v>
      </c>
      <c r="U38" s="127">
        <v>17</v>
      </c>
      <c r="V38" s="127">
        <v>18</v>
      </c>
      <c r="W38" s="127">
        <v>19</v>
      </c>
      <c r="X38" s="127">
        <v>20</v>
      </c>
      <c r="Y38" s="127">
        <v>21</v>
      </c>
      <c r="Z38" s="127">
        <v>22</v>
      </c>
      <c r="AA38" s="127">
        <v>23</v>
      </c>
      <c r="AB38" s="127">
        <v>24</v>
      </c>
      <c r="AC38" s="127">
        <v>25</v>
      </c>
      <c r="AD38" s="127">
        <v>26</v>
      </c>
      <c r="AE38" s="127">
        <v>27</v>
      </c>
      <c r="AF38" s="127">
        <v>28</v>
      </c>
      <c r="AG38" s="127">
        <v>29</v>
      </c>
      <c r="AH38" s="127">
        <v>30</v>
      </c>
      <c r="AI38" s="127">
        <v>31</v>
      </c>
      <c r="AJ38" s="146" t="s">
        <v>126</v>
      </c>
      <c r="AK38" s="147" t="s">
        <v>49</v>
      </c>
      <c r="AL38" s="147" t="s">
        <v>50</v>
      </c>
      <c r="AM38" s="147" t="s">
        <v>49</v>
      </c>
      <c r="AN38" s="147" t="s">
        <v>50</v>
      </c>
      <c r="AO38" s="147" t="s">
        <v>49</v>
      </c>
      <c r="AP38" s="147" t="s">
        <v>50</v>
      </c>
      <c r="AQ38" s="146" t="s">
        <v>127</v>
      </c>
      <c r="AT38" s="5"/>
      <c r="AU38" s="5"/>
      <c r="AV38" s="5"/>
      <c r="AW38" s="5"/>
      <c r="AX38" s="5"/>
      <c r="AY38" s="5"/>
      <c r="AZ38" s="5"/>
    </row>
    <row r="39" spans="2:52" s="5" customFormat="1" ht="15.75" customHeight="1" outlineLevel="1" x14ac:dyDescent="0.15">
      <c r="B39" s="4">
        <v>1</v>
      </c>
      <c r="C39" s="134" t="s">
        <v>23</v>
      </c>
      <c r="D39" s="52" t="s">
        <v>138</v>
      </c>
      <c r="E39" s="133">
        <v>8.5</v>
      </c>
      <c r="F39" s="133">
        <v>8.5</v>
      </c>
      <c r="G39" s="133">
        <v>6.5</v>
      </c>
      <c r="H39" s="133"/>
      <c r="I39" s="133"/>
      <c r="J39" s="133">
        <v>8.5</v>
      </c>
      <c r="K39" s="133">
        <v>8.5</v>
      </c>
      <c r="L39" s="133">
        <v>8.5</v>
      </c>
      <c r="M39" s="133">
        <v>8.5</v>
      </c>
      <c r="N39" s="133">
        <v>6.5</v>
      </c>
      <c r="O39" s="133"/>
      <c r="P39" s="133"/>
      <c r="Q39" s="133">
        <v>8.5</v>
      </c>
      <c r="R39" s="133">
        <v>8.5</v>
      </c>
      <c r="S39" s="133">
        <v>8.5</v>
      </c>
      <c r="T39" s="133">
        <v>8.5</v>
      </c>
      <c r="U39" s="133">
        <v>6.5</v>
      </c>
      <c r="V39" s="133"/>
      <c r="W39" s="133"/>
      <c r="X39" s="133">
        <v>8.5</v>
      </c>
      <c r="Y39" s="133">
        <v>8.5</v>
      </c>
      <c r="Z39" s="133">
        <v>8.5</v>
      </c>
      <c r="AA39" s="133">
        <v>8.5</v>
      </c>
      <c r="AB39" s="133">
        <v>6.5</v>
      </c>
      <c r="AC39" s="133"/>
      <c r="AD39" s="133"/>
      <c r="AE39" s="133">
        <v>8.5</v>
      </c>
      <c r="AF39" s="133">
        <v>8.5</v>
      </c>
      <c r="AG39" s="307">
        <v>8.5</v>
      </c>
      <c r="AH39" s="307">
        <v>8.5</v>
      </c>
      <c r="AI39" s="307">
        <v>6.5</v>
      </c>
      <c r="AJ39" s="161">
        <f>SUM(E39:AI39)</f>
        <v>185.5</v>
      </c>
      <c r="AK39" s="82">
        <v>1</v>
      </c>
      <c r="AL39" s="82"/>
      <c r="AM39" s="82"/>
      <c r="AN39" s="82"/>
      <c r="AO39" s="82">
        <f t="shared" ref="AO39:AP55" si="8">AK39+AM39</f>
        <v>1</v>
      </c>
      <c r="AP39" s="82">
        <f t="shared" si="8"/>
        <v>0</v>
      </c>
      <c r="AQ39" s="119">
        <f t="shared" ref="AQ39:AQ55" si="9">SUM(AO39:AP39)</f>
        <v>1</v>
      </c>
    </row>
    <row r="40" spans="2:52" s="5" customFormat="1" ht="15.75" customHeight="1" outlineLevel="1" x14ac:dyDescent="0.15">
      <c r="B40" s="4">
        <v>2</v>
      </c>
      <c r="C40" s="134" t="s">
        <v>24</v>
      </c>
      <c r="D40" s="52" t="s">
        <v>139</v>
      </c>
      <c r="E40" s="133">
        <v>8.5</v>
      </c>
      <c r="F40" s="133">
        <v>8.5</v>
      </c>
      <c r="G40" s="133">
        <v>6.5</v>
      </c>
      <c r="H40" s="133"/>
      <c r="I40" s="133"/>
      <c r="J40" s="133">
        <v>8.5</v>
      </c>
      <c r="K40" s="133">
        <v>8.5</v>
      </c>
      <c r="L40" s="133">
        <v>8.5</v>
      </c>
      <c r="M40" s="133">
        <v>8.5</v>
      </c>
      <c r="N40" s="133">
        <v>6.5</v>
      </c>
      <c r="O40" s="133"/>
      <c r="P40" s="133"/>
      <c r="Q40" s="133">
        <v>8.5</v>
      </c>
      <c r="R40" s="133">
        <v>8.5</v>
      </c>
      <c r="S40" s="133">
        <v>8.5</v>
      </c>
      <c r="T40" s="133">
        <v>8.5</v>
      </c>
      <c r="U40" s="133">
        <v>6.5</v>
      </c>
      <c r="V40" s="133"/>
      <c r="W40" s="133"/>
      <c r="X40" s="133">
        <v>8.5</v>
      </c>
      <c r="Y40" s="133">
        <v>8.5</v>
      </c>
      <c r="Z40" s="133">
        <v>8.5</v>
      </c>
      <c r="AA40" s="133">
        <v>8.5</v>
      </c>
      <c r="AB40" s="133">
        <v>6.5</v>
      </c>
      <c r="AC40" s="133"/>
      <c r="AD40" s="133"/>
      <c r="AE40" s="133">
        <v>8.5</v>
      </c>
      <c r="AF40" s="133">
        <v>8.5</v>
      </c>
      <c r="AG40" s="133">
        <v>8.5</v>
      </c>
      <c r="AH40" s="133">
        <v>8.5</v>
      </c>
      <c r="AI40" s="133">
        <v>6.5</v>
      </c>
      <c r="AJ40" s="161">
        <f t="shared" ref="AJ40:AJ55" si="10">SUM(E40:AI40)</f>
        <v>185.5</v>
      </c>
      <c r="AK40" s="82"/>
      <c r="AL40" s="82">
        <v>1</v>
      </c>
      <c r="AM40" s="82"/>
      <c r="AN40" s="82"/>
      <c r="AO40" s="82">
        <f t="shared" si="8"/>
        <v>0</v>
      </c>
      <c r="AP40" s="82">
        <f t="shared" si="8"/>
        <v>1</v>
      </c>
      <c r="AQ40" s="119">
        <f t="shared" si="9"/>
        <v>1</v>
      </c>
    </row>
    <row r="41" spans="2:52" s="5" customFormat="1" ht="15.75" customHeight="1" outlineLevel="1" x14ac:dyDescent="0.15">
      <c r="B41" s="4">
        <v>3</v>
      </c>
      <c r="C41" s="134" t="s">
        <v>47</v>
      </c>
      <c r="D41" s="52" t="s">
        <v>243</v>
      </c>
      <c r="E41" s="133">
        <v>8.5</v>
      </c>
      <c r="F41" s="133">
        <v>8.5</v>
      </c>
      <c r="G41" s="133">
        <v>6.5</v>
      </c>
      <c r="H41" s="133"/>
      <c r="I41" s="133"/>
      <c r="J41" s="133">
        <v>8.5</v>
      </c>
      <c r="K41" s="133">
        <v>8.5</v>
      </c>
      <c r="L41" s="133">
        <v>8.5</v>
      </c>
      <c r="M41" s="133">
        <v>8.5</v>
      </c>
      <c r="N41" s="133">
        <v>6.5</v>
      </c>
      <c r="O41" s="133"/>
      <c r="P41" s="133"/>
      <c r="Q41" s="133">
        <v>8.5</v>
      </c>
      <c r="R41" s="133">
        <v>8.5</v>
      </c>
      <c r="S41" s="133">
        <v>8.5</v>
      </c>
      <c r="T41" s="133">
        <v>8.5</v>
      </c>
      <c r="U41" s="133">
        <v>6.5</v>
      </c>
      <c r="V41" s="133"/>
      <c r="W41" s="133"/>
      <c r="X41" s="133">
        <v>8.5</v>
      </c>
      <c r="Y41" s="133">
        <v>8.5</v>
      </c>
      <c r="Z41" s="133">
        <v>8.5</v>
      </c>
      <c r="AA41" s="133">
        <v>8.5</v>
      </c>
      <c r="AB41" s="133">
        <v>6.5</v>
      </c>
      <c r="AC41" s="133"/>
      <c r="AD41" s="133"/>
      <c r="AE41" s="133">
        <v>8.5</v>
      </c>
      <c r="AF41" s="133">
        <v>8.5</v>
      </c>
      <c r="AG41" s="133">
        <v>8.5</v>
      </c>
      <c r="AH41" s="133">
        <v>8.5</v>
      </c>
      <c r="AI41" s="133">
        <v>6.5</v>
      </c>
      <c r="AJ41" s="161">
        <f t="shared" si="10"/>
        <v>185.5</v>
      </c>
      <c r="AK41" s="82">
        <v>1</v>
      </c>
      <c r="AL41" s="82"/>
      <c r="AM41" s="82"/>
      <c r="AN41" s="82"/>
      <c r="AO41" s="82">
        <f t="shared" si="8"/>
        <v>1</v>
      </c>
      <c r="AP41" s="82">
        <f t="shared" si="8"/>
        <v>0</v>
      </c>
      <c r="AQ41" s="119">
        <f t="shared" si="9"/>
        <v>1</v>
      </c>
    </row>
    <row r="42" spans="2:52" s="5" customFormat="1" ht="15.75" customHeight="1" outlineLevel="1" x14ac:dyDescent="0.15">
      <c r="B42" s="4">
        <v>4</v>
      </c>
      <c r="C42" s="134" t="s">
        <v>244</v>
      </c>
      <c r="D42" s="52" t="s">
        <v>245</v>
      </c>
      <c r="E42" s="133">
        <v>4.25</v>
      </c>
      <c r="F42" s="133">
        <v>4.25</v>
      </c>
      <c r="G42" s="133">
        <v>3.25</v>
      </c>
      <c r="H42" s="133"/>
      <c r="I42" s="133"/>
      <c r="J42" s="133">
        <v>4.25</v>
      </c>
      <c r="K42" s="133">
        <v>4.25</v>
      </c>
      <c r="L42" s="133">
        <v>4.25</v>
      </c>
      <c r="M42" s="133">
        <v>4.25</v>
      </c>
      <c r="N42" s="133">
        <v>6.5</v>
      </c>
      <c r="O42" s="133"/>
      <c r="P42" s="133"/>
      <c r="Q42" s="133">
        <v>4.25</v>
      </c>
      <c r="R42" s="133">
        <v>4.25</v>
      </c>
      <c r="S42" s="133">
        <v>4.25</v>
      </c>
      <c r="T42" s="133">
        <v>4.25</v>
      </c>
      <c r="U42" s="133">
        <v>6.5</v>
      </c>
      <c r="V42" s="133"/>
      <c r="W42" s="133"/>
      <c r="X42" s="133">
        <v>4.25</v>
      </c>
      <c r="Y42" s="133">
        <v>4.25</v>
      </c>
      <c r="Z42" s="133">
        <v>4.25</v>
      </c>
      <c r="AA42" s="133">
        <v>4.25</v>
      </c>
      <c r="AB42" s="133">
        <v>6.5</v>
      </c>
      <c r="AC42" s="133"/>
      <c r="AD42" s="133"/>
      <c r="AE42" s="133">
        <v>4.25</v>
      </c>
      <c r="AF42" s="133">
        <v>4.25</v>
      </c>
      <c r="AG42" s="133">
        <v>4.25</v>
      </c>
      <c r="AH42" s="133">
        <v>4.25</v>
      </c>
      <c r="AI42" s="133">
        <v>6.5</v>
      </c>
      <c r="AJ42" s="161">
        <f t="shared" si="10"/>
        <v>105.75</v>
      </c>
      <c r="AK42" s="82">
        <v>1</v>
      </c>
      <c r="AL42" s="82"/>
      <c r="AM42" s="82"/>
      <c r="AN42" s="82"/>
      <c r="AO42" s="82">
        <f t="shared" si="8"/>
        <v>1</v>
      </c>
      <c r="AP42" s="82">
        <f t="shared" si="8"/>
        <v>0</v>
      </c>
      <c r="AQ42" s="119">
        <f t="shared" si="9"/>
        <v>1</v>
      </c>
    </row>
    <row r="43" spans="2:52" s="5" customFormat="1" ht="15.75" customHeight="1" outlineLevel="1" x14ac:dyDescent="0.15">
      <c r="B43" s="4">
        <v>5</v>
      </c>
      <c r="C43" s="134" t="s">
        <v>133</v>
      </c>
      <c r="D43" s="56" t="s">
        <v>145</v>
      </c>
      <c r="E43" s="133">
        <v>3.4000000000000004</v>
      </c>
      <c r="F43" s="133">
        <v>3.4000000000000004</v>
      </c>
      <c r="G43" s="133">
        <v>2.6</v>
      </c>
      <c r="H43" s="133"/>
      <c r="I43" s="133"/>
      <c r="J43" s="133">
        <v>3.4000000000000004</v>
      </c>
      <c r="K43" s="133">
        <v>3.4000000000000004</v>
      </c>
      <c r="L43" s="133">
        <v>3.4000000000000004</v>
      </c>
      <c r="M43" s="133">
        <v>3.4000000000000004</v>
      </c>
      <c r="N43" s="133">
        <v>2.6</v>
      </c>
      <c r="O43" s="133"/>
      <c r="P43" s="133"/>
      <c r="Q43" s="133">
        <v>3.4000000000000004</v>
      </c>
      <c r="R43" s="133">
        <v>3.4000000000000004</v>
      </c>
      <c r="S43" s="133">
        <v>3.4000000000000004</v>
      </c>
      <c r="T43" s="133">
        <v>3.4000000000000004</v>
      </c>
      <c r="U43" s="133">
        <v>2.6</v>
      </c>
      <c r="V43" s="133"/>
      <c r="W43" s="133"/>
      <c r="X43" s="133">
        <v>3.4000000000000004</v>
      </c>
      <c r="Y43" s="133">
        <v>3.4000000000000004</v>
      </c>
      <c r="Z43" s="133">
        <v>3.4000000000000004</v>
      </c>
      <c r="AA43" s="133">
        <v>3.4000000000000004</v>
      </c>
      <c r="AB43" s="133">
        <v>2.6</v>
      </c>
      <c r="AC43" s="133"/>
      <c r="AD43" s="133"/>
      <c r="AE43" s="133">
        <v>3.4000000000000004</v>
      </c>
      <c r="AF43" s="133">
        <v>3.4000000000000004</v>
      </c>
      <c r="AG43" s="133">
        <v>3.4000000000000004</v>
      </c>
      <c r="AH43" s="133">
        <v>3.4000000000000004</v>
      </c>
      <c r="AI43" s="133">
        <v>2.6</v>
      </c>
      <c r="AJ43" s="161">
        <f>SUM(E43:AI43)</f>
        <v>74.2</v>
      </c>
      <c r="AK43" s="82"/>
      <c r="AL43" s="82">
        <v>1</v>
      </c>
      <c r="AM43" s="82"/>
      <c r="AN43" s="61"/>
      <c r="AO43" s="82">
        <f t="shared" si="8"/>
        <v>0</v>
      </c>
      <c r="AP43" s="82">
        <f t="shared" si="8"/>
        <v>1</v>
      </c>
      <c r="AQ43" s="119">
        <f t="shared" si="9"/>
        <v>1</v>
      </c>
    </row>
    <row r="44" spans="2:52" s="5" customFormat="1" ht="15.75" customHeight="1" outlineLevel="1" x14ac:dyDescent="0.15">
      <c r="B44" s="4">
        <v>6</v>
      </c>
      <c r="C44" s="134" t="s">
        <v>48</v>
      </c>
      <c r="D44" s="56" t="s">
        <v>146</v>
      </c>
      <c r="E44" s="133">
        <v>0.85000000000000009</v>
      </c>
      <c r="F44" s="133">
        <v>0.85000000000000009</v>
      </c>
      <c r="G44" s="133">
        <v>0.65</v>
      </c>
      <c r="H44" s="133"/>
      <c r="I44" s="133"/>
      <c r="J44" s="133">
        <v>0.85000000000000009</v>
      </c>
      <c r="K44" s="133">
        <v>0.85000000000000009</v>
      </c>
      <c r="L44" s="133">
        <v>0.85000000000000009</v>
      </c>
      <c r="M44" s="133">
        <v>0.85000000000000009</v>
      </c>
      <c r="N44" s="133">
        <v>0.65</v>
      </c>
      <c r="O44" s="133"/>
      <c r="P44" s="133"/>
      <c r="Q44" s="133">
        <v>0.85000000000000009</v>
      </c>
      <c r="R44" s="133">
        <v>0.85000000000000009</v>
      </c>
      <c r="S44" s="133">
        <v>0.85000000000000009</v>
      </c>
      <c r="T44" s="133">
        <v>0.85000000000000009</v>
      </c>
      <c r="U44" s="133">
        <v>0.65</v>
      </c>
      <c r="V44" s="133"/>
      <c r="W44" s="133"/>
      <c r="X44" s="133">
        <v>0.85000000000000009</v>
      </c>
      <c r="Y44" s="133">
        <v>0.85000000000000009</v>
      </c>
      <c r="Z44" s="133">
        <v>0.85000000000000009</v>
      </c>
      <c r="AA44" s="133">
        <v>0.85000000000000009</v>
      </c>
      <c r="AB44" s="133">
        <v>0.65</v>
      </c>
      <c r="AC44" s="133"/>
      <c r="AD44" s="133"/>
      <c r="AE44" s="133">
        <v>0.85000000000000009</v>
      </c>
      <c r="AF44" s="133">
        <v>0.85000000000000009</v>
      </c>
      <c r="AG44" s="133">
        <v>0.85000000000000009</v>
      </c>
      <c r="AH44" s="133">
        <v>0.85000000000000009</v>
      </c>
      <c r="AI44" s="133">
        <v>0.65</v>
      </c>
      <c r="AJ44" s="161">
        <f t="shared" si="10"/>
        <v>18.55</v>
      </c>
      <c r="AK44" s="82">
        <v>1</v>
      </c>
      <c r="AL44" s="61"/>
      <c r="AM44" s="82"/>
      <c r="AN44" s="61"/>
      <c r="AO44" s="82">
        <f t="shared" si="8"/>
        <v>1</v>
      </c>
      <c r="AP44" s="82">
        <f t="shared" si="8"/>
        <v>0</v>
      </c>
      <c r="AQ44" s="119">
        <f t="shared" si="9"/>
        <v>1</v>
      </c>
    </row>
    <row r="45" spans="2:52" s="5" customFormat="1" ht="15.75" customHeight="1" outlineLevel="1" x14ac:dyDescent="0.15">
      <c r="B45" s="4">
        <v>7</v>
      </c>
      <c r="C45" s="134" t="s">
        <v>269</v>
      </c>
      <c r="D45" s="312" t="s">
        <v>141</v>
      </c>
      <c r="E45" s="133">
        <v>8.5</v>
      </c>
      <c r="F45" s="133">
        <v>8.5</v>
      </c>
      <c r="G45" s="133">
        <v>6.5</v>
      </c>
      <c r="H45" s="133"/>
      <c r="I45" s="133"/>
      <c r="J45" s="133">
        <v>8.5</v>
      </c>
      <c r="K45" s="133">
        <v>8.5</v>
      </c>
      <c r="L45" s="133">
        <v>8.5</v>
      </c>
      <c r="M45" s="133">
        <v>8.5</v>
      </c>
      <c r="N45" s="133">
        <v>6.5</v>
      </c>
      <c r="O45" s="133"/>
      <c r="P45" s="133"/>
      <c r="Q45" s="133">
        <v>8.5</v>
      </c>
      <c r="R45" s="133">
        <v>8.5</v>
      </c>
      <c r="S45" s="133">
        <v>8.5</v>
      </c>
      <c r="T45" s="133">
        <v>8.5</v>
      </c>
      <c r="U45" s="133">
        <v>6.5</v>
      </c>
      <c r="V45" s="133"/>
      <c r="W45" s="133"/>
      <c r="X45" s="133">
        <v>8.5</v>
      </c>
      <c r="Y45" s="133">
        <v>8.5</v>
      </c>
      <c r="Z45" s="133">
        <v>8.5</v>
      </c>
      <c r="AA45" s="133">
        <v>8.5</v>
      </c>
      <c r="AB45" s="133">
        <v>6.5</v>
      </c>
      <c r="AC45" s="133"/>
      <c r="AD45" s="133"/>
      <c r="AE45" s="133">
        <v>8.5</v>
      </c>
      <c r="AF45" s="133">
        <v>8.5</v>
      </c>
      <c r="AG45" s="133">
        <v>8.5</v>
      </c>
      <c r="AH45" s="133">
        <v>8.5</v>
      </c>
      <c r="AI45" s="133">
        <v>6.5</v>
      </c>
      <c r="AJ45" s="161">
        <f t="shared" si="10"/>
        <v>185.5</v>
      </c>
      <c r="AK45" s="82">
        <v>1</v>
      </c>
      <c r="AL45" s="82"/>
      <c r="AM45" s="82"/>
      <c r="AN45" s="82"/>
      <c r="AO45" s="82">
        <f t="shared" si="8"/>
        <v>1</v>
      </c>
      <c r="AP45" s="82">
        <f t="shared" si="8"/>
        <v>0</v>
      </c>
      <c r="AQ45" s="119">
        <f t="shared" si="9"/>
        <v>1</v>
      </c>
    </row>
    <row r="46" spans="2:52" s="5" customFormat="1" ht="15.75" customHeight="1" outlineLevel="1" x14ac:dyDescent="0.15">
      <c r="B46" s="4">
        <v>8</v>
      </c>
      <c r="C46" s="134" t="s">
        <v>122</v>
      </c>
      <c r="D46" s="56" t="s">
        <v>142</v>
      </c>
      <c r="E46" s="133">
        <v>8.5</v>
      </c>
      <c r="F46" s="133">
        <v>8.5</v>
      </c>
      <c r="G46" s="133">
        <v>6.5</v>
      </c>
      <c r="H46" s="133"/>
      <c r="I46" s="133"/>
      <c r="J46" s="133">
        <v>8.5</v>
      </c>
      <c r="K46" s="133">
        <v>8.5</v>
      </c>
      <c r="L46" s="133">
        <v>8.5</v>
      </c>
      <c r="M46" s="133">
        <v>8.5</v>
      </c>
      <c r="N46" s="133">
        <v>6.5</v>
      </c>
      <c r="O46" s="133"/>
      <c r="P46" s="133"/>
      <c r="Q46" s="133">
        <v>8.5</v>
      </c>
      <c r="R46" s="133">
        <v>8.5</v>
      </c>
      <c r="S46" s="133">
        <v>8.5</v>
      </c>
      <c r="T46" s="133">
        <v>8.5</v>
      </c>
      <c r="U46" s="133">
        <v>6.5</v>
      </c>
      <c r="V46" s="133"/>
      <c r="W46" s="133"/>
      <c r="X46" s="133">
        <v>8.5</v>
      </c>
      <c r="Y46" s="133">
        <v>8.5</v>
      </c>
      <c r="Z46" s="133">
        <v>8.5</v>
      </c>
      <c r="AA46" s="133">
        <v>8.5</v>
      </c>
      <c r="AB46" s="133">
        <v>6.5</v>
      </c>
      <c r="AC46" s="133"/>
      <c r="AD46" s="133"/>
      <c r="AE46" s="133">
        <v>8.5</v>
      </c>
      <c r="AF46" s="133">
        <v>8.5</v>
      </c>
      <c r="AG46" s="133">
        <v>8.5</v>
      </c>
      <c r="AH46" s="133">
        <v>8.5</v>
      </c>
      <c r="AI46" s="133">
        <v>6.5</v>
      </c>
      <c r="AJ46" s="161">
        <f t="shared" si="10"/>
        <v>185.5</v>
      </c>
      <c r="AK46" s="82">
        <v>1</v>
      </c>
      <c r="AL46" s="82"/>
      <c r="AM46" s="82"/>
      <c r="AN46" s="82"/>
      <c r="AO46" s="82">
        <f t="shared" si="8"/>
        <v>1</v>
      </c>
      <c r="AP46" s="82">
        <f t="shared" si="8"/>
        <v>0</v>
      </c>
      <c r="AQ46" s="119">
        <f t="shared" si="9"/>
        <v>1</v>
      </c>
    </row>
    <row r="47" spans="2:52" s="5" customFormat="1" ht="15.75" customHeight="1" outlineLevel="1" x14ac:dyDescent="0.15">
      <c r="B47" s="4">
        <v>9</v>
      </c>
      <c r="C47" s="134" t="s">
        <v>247</v>
      </c>
      <c r="D47" s="312" t="s">
        <v>143</v>
      </c>
      <c r="E47" s="133">
        <v>8.5</v>
      </c>
      <c r="F47" s="133">
        <v>8.5</v>
      </c>
      <c r="G47" s="133">
        <v>6.5</v>
      </c>
      <c r="H47" s="133"/>
      <c r="I47" s="133"/>
      <c r="J47" s="133">
        <v>8.5</v>
      </c>
      <c r="K47" s="133">
        <v>8.5</v>
      </c>
      <c r="L47" s="133">
        <v>8.5</v>
      </c>
      <c r="M47" s="133">
        <v>8.5</v>
      </c>
      <c r="N47" s="133">
        <v>6.5</v>
      </c>
      <c r="O47" s="133"/>
      <c r="P47" s="133"/>
      <c r="Q47" s="133">
        <v>8.5</v>
      </c>
      <c r="R47" s="133">
        <v>8.5</v>
      </c>
      <c r="S47" s="133">
        <v>8.5</v>
      </c>
      <c r="T47" s="133">
        <v>8.5</v>
      </c>
      <c r="U47" s="133">
        <v>6.5</v>
      </c>
      <c r="V47" s="133"/>
      <c r="W47" s="133"/>
      <c r="X47" s="133">
        <v>8.5</v>
      </c>
      <c r="Y47" s="133">
        <v>8.5</v>
      </c>
      <c r="Z47" s="133">
        <v>8.5</v>
      </c>
      <c r="AA47" s="133">
        <v>8.5</v>
      </c>
      <c r="AB47" s="133">
        <v>6.5</v>
      </c>
      <c r="AC47" s="133"/>
      <c r="AD47" s="133"/>
      <c r="AE47" s="133">
        <v>8.5</v>
      </c>
      <c r="AF47" s="133">
        <v>8.5</v>
      </c>
      <c r="AG47" s="133">
        <v>8.5</v>
      </c>
      <c r="AH47" s="133">
        <v>8.5</v>
      </c>
      <c r="AI47" s="133">
        <v>6.5</v>
      </c>
      <c r="AJ47" s="161">
        <f t="shared" si="10"/>
        <v>185.5</v>
      </c>
      <c r="AK47" s="82">
        <v>1</v>
      </c>
      <c r="AL47" s="82"/>
      <c r="AM47" s="82"/>
      <c r="AN47" s="82"/>
      <c r="AO47" s="82">
        <f t="shared" si="8"/>
        <v>1</v>
      </c>
      <c r="AP47" s="82">
        <f t="shared" si="8"/>
        <v>0</v>
      </c>
      <c r="AQ47" s="119">
        <f t="shared" si="9"/>
        <v>1</v>
      </c>
    </row>
    <row r="48" spans="2:52" s="5" customFormat="1" ht="15.75" customHeight="1" outlineLevel="1" x14ac:dyDescent="0.15">
      <c r="B48" s="4">
        <v>10</v>
      </c>
      <c r="C48" s="134" t="s">
        <v>374</v>
      </c>
      <c r="D48" s="312" t="s">
        <v>373</v>
      </c>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v>6.5</v>
      </c>
      <c r="AC48" s="133"/>
      <c r="AD48" s="133"/>
      <c r="AE48" s="133">
        <v>8.5</v>
      </c>
      <c r="AF48" s="133">
        <v>8.5</v>
      </c>
      <c r="AG48" s="133">
        <v>8.5</v>
      </c>
      <c r="AH48" s="133">
        <v>8.5</v>
      </c>
      <c r="AI48" s="133">
        <v>6.5</v>
      </c>
      <c r="AJ48" s="161">
        <f t="shared" ref="AJ48" si="11">SUM(E48:AI48)</f>
        <v>47</v>
      </c>
      <c r="AK48" s="82"/>
      <c r="AL48" s="82">
        <v>1</v>
      </c>
      <c r="AM48" s="82"/>
      <c r="AN48" s="82"/>
      <c r="AO48" s="82">
        <f t="shared" ref="AO48" si="12">AK48+AM48</f>
        <v>0</v>
      </c>
      <c r="AP48" s="82">
        <f t="shared" ref="AP48" si="13">AL48+AN48</f>
        <v>1</v>
      </c>
      <c r="AQ48" s="119">
        <f t="shared" ref="AQ48" si="14">SUM(AO48:AP48)</f>
        <v>1</v>
      </c>
    </row>
    <row r="49" spans="2:52" s="5" customFormat="1" ht="15.75" customHeight="1" outlineLevel="1" x14ac:dyDescent="0.15">
      <c r="B49" s="4">
        <v>11</v>
      </c>
      <c r="C49" s="134" t="s">
        <v>248</v>
      </c>
      <c r="D49" s="312" t="s">
        <v>249</v>
      </c>
      <c r="E49" s="133">
        <v>8.5</v>
      </c>
      <c r="F49" s="133">
        <v>8.5</v>
      </c>
      <c r="G49" s="133">
        <v>6.5</v>
      </c>
      <c r="H49" s="133"/>
      <c r="I49" s="133"/>
      <c r="J49" s="133">
        <v>8.5</v>
      </c>
      <c r="K49" s="133">
        <v>8.5</v>
      </c>
      <c r="L49" s="133">
        <v>8.5</v>
      </c>
      <c r="M49" s="133">
        <v>8.5</v>
      </c>
      <c r="N49" s="133">
        <v>6.5</v>
      </c>
      <c r="O49" s="133"/>
      <c r="P49" s="133"/>
      <c r="Q49" s="133">
        <v>8.5</v>
      </c>
      <c r="R49" s="133">
        <v>8.5</v>
      </c>
      <c r="S49" s="133">
        <v>8.5</v>
      </c>
      <c r="T49" s="133">
        <v>8.5</v>
      </c>
      <c r="U49" s="133">
        <v>6.5</v>
      </c>
      <c r="V49" s="133"/>
      <c r="W49" s="133"/>
      <c r="X49" s="133">
        <v>8.5</v>
      </c>
      <c r="Y49" s="133">
        <v>8.5</v>
      </c>
      <c r="Z49" s="133">
        <v>8.5</v>
      </c>
      <c r="AA49" s="133">
        <v>8.5</v>
      </c>
      <c r="AB49" s="133">
        <v>6.5</v>
      </c>
      <c r="AC49" s="133"/>
      <c r="AD49" s="133"/>
      <c r="AE49" s="133">
        <v>8.5</v>
      </c>
      <c r="AF49" s="133">
        <v>8.5</v>
      </c>
      <c r="AG49" s="133">
        <v>8.5</v>
      </c>
      <c r="AH49" s="133">
        <v>8.5</v>
      </c>
      <c r="AI49" s="133">
        <v>6.5</v>
      </c>
      <c r="AJ49" s="161">
        <f t="shared" si="10"/>
        <v>185.5</v>
      </c>
      <c r="AK49" s="82">
        <v>1</v>
      </c>
      <c r="AL49" s="82"/>
      <c r="AM49" s="82"/>
      <c r="AN49" s="82"/>
      <c r="AO49" s="82">
        <f t="shared" si="8"/>
        <v>1</v>
      </c>
      <c r="AP49" s="82">
        <f t="shared" si="8"/>
        <v>0</v>
      </c>
      <c r="AQ49" s="119">
        <f t="shared" si="9"/>
        <v>1</v>
      </c>
    </row>
    <row r="50" spans="2:52" s="5" customFormat="1" ht="15.75" customHeight="1" outlineLevel="1" x14ac:dyDescent="0.15">
      <c r="B50" s="4">
        <v>12</v>
      </c>
      <c r="C50" s="134" t="s">
        <v>250</v>
      </c>
      <c r="D50" s="312" t="s">
        <v>249</v>
      </c>
      <c r="E50" s="133">
        <v>8.5</v>
      </c>
      <c r="F50" s="133">
        <v>8.5</v>
      </c>
      <c r="G50" s="133">
        <v>6.5</v>
      </c>
      <c r="H50" s="133"/>
      <c r="I50" s="133"/>
      <c r="J50" s="133">
        <v>8.5</v>
      </c>
      <c r="K50" s="133">
        <v>8.5</v>
      </c>
      <c r="L50" s="133">
        <v>8.5</v>
      </c>
      <c r="M50" s="133">
        <v>8.5</v>
      </c>
      <c r="N50" s="133">
        <v>6.5</v>
      </c>
      <c r="O50" s="133"/>
      <c r="P50" s="133"/>
      <c r="Q50" s="133">
        <v>8.5</v>
      </c>
      <c r="R50" s="133">
        <v>8.5</v>
      </c>
      <c r="S50" s="133">
        <v>8.5</v>
      </c>
      <c r="T50" s="133">
        <v>8.5</v>
      </c>
      <c r="U50" s="133">
        <v>6.5</v>
      </c>
      <c r="V50" s="133"/>
      <c r="W50" s="133"/>
      <c r="X50" s="133">
        <v>8.5</v>
      </c>
      <c r="Y50" s="133">
        <v>8.5</v>
      </c>
      <c r="Z50" s="133">
        <v>8.5</v>
      </c>
      <c r="AA50" s="133">
        <v>8.5</v>
      </c>
      <c r="AB50" s="133">
        <v>6.5</v>
      </c>
      <c r="AC50" s="133"/>
      <c r="AD50" s="133"/>
      <c r="AE50" s="133">
        <v>8.5</v>
      </c>
      <c r="AF50" s="133">
        <v>8.5</v>
      </c>
      <c r="AG50" s="133">
        <v>8.5</v>
      </c>
      <c r="AH50" s="133">
        <v>8.5</v>
      </c>
      <c r="AI50" s="133">
        <v>6.5</v>
      </c>
      <c r="AJ50" s="161">
        <f>SUM(E50:AI50)</f>
        <v>185.5</v>
      </c>
      <c r="AK50" s="82">
        <v>1</v>
      </c>
      <c r="AL50" s="82"/>
      <c r="AM50" s="82"/>
      <c r="AN50" s="82"/>
      <c r="AO50" s="82">
        <f t="shared" si="8"/>
        <v>1</v>
      </c>
      <c r="AP50" s="82">
        <f t="shared" si="8"/>
        <v>0</v>
      </c>
      <c r="AQ50" s="119">
        <f t="shared" si="9"/>
        <v>1</v>
      </c>
    </row>
    <row r="51" spans="2:52" s="5" customFormat="1" ht="15.75" customHeight="1" outlineLevel="1" x14ac:dyDescent="0.15">
      <c r="B51" s="4">
        <v>13</v>
      </c>
      <c r="C51" s="134" t="s">
        <v>263</v>
      </c>
      <c r="D51" s="312" t="s">
        <v>262</v>
      </c>
      <c r="E51" s="133">
        <v>8.5</v>
      </c>
      <c r="F51" s="133">
        <v>8.5</v>
      </c>
      <c r="G51" s="133">
        <v>6.5</v>
      </c>
      <c r="H51" s="133"/>
      <c r="I51" s="133"/>
      <c r="J51" s="133">
        <v>8.5</v>
      </c>
      <c r="K51" s="133">
        <v>8.5</v>
      </c>
      <c r="L51" s="133">
        <v>8.5</v>
      </c>
      <c r="M51" s="133">
        <v>8.5</v>
      </c>
      <c r="N51" s="133">
        <v>6.5</v>
      </c>
      <c r="O51" s="133"/>
      <c r="P51" s="133"/>
      <c r="Q51" s="133">
        <v>8.5</v>
      </c>
      <c r="R51" s="133">
        <v>8.5</v>
      </c>
      <c r="S51" s="133">
        <v>8.5</v>
      </c>
      <c r="T51" s="133">
        <v>8.5</v>
      </c>
      <c r="U51" s="133">
        <v>6.5</v>
      </c>
      <c r="V51" s="133"/>
      <c r="W51" s="133"/>
      <c r="X51" s="133">
        <v>8.5</v>
      </c>
      <c r="Y51" s="133">
        <v>8.5</v>
      </c>
      <c r="Z51" s="133">
        <v>8.5</v>
      </c>
      <c r="AA51" s="133">
        <v>8.5</v>
      </c>
      <c r="AB51" s="133">
        <v>6.5</v>
      </c>
      <c r="AC51" s="133"/>
      <c r="AD51" s="133"/>
      <c r="AE51" s="133">
        <v>8.5</v>
      </c>
      <c r="AF51" s="133">
        <v>8.5</v>
      </c>
      <c r="AG51" s="133">
        <v>8.5</v>
      </c>
      <c r="AH51" s="133">
        <v>8.5</v>
      </c>
      <c r="AI51" s="133">
        <v>6.5</v>
      </c>
      <c r="AJ51" s="161">
        <f t="shared" si="10"/>
        <v>185.5</v>
      </c>
      <c r="AK51" s="82">
        <v>1</v>
      </c>
      <c r="AL51" s="82"/>
      <c r="AM51" s="82"/>
      <c r="AN51" s="82"/>
      <c r="AO51" s="82">
        <f t="shared" si="8"/>
        <v>1</v>
      </c>
      <c r="AP51" s="82">
        <f t="shared" si="8"/>
        <v>0</v>
      </c>
      <c r="AQ51" s="119">
        <f t="shared" si="9"/>
        <v>1</v>
      </c>
    </row>
    <row r="52" spans="2:52" s="5" customFormat="1" ht="15.75" customHeight="1" outlineLevel="1" x14ac:dyDescent="0.15">
      <c r="B52" s="4">
        <v>14</v>
      </c>
      <c r="C52" s="134" t="s">
        <v>251</v>
      </c>
      <c r="D52" s="312" t="s">
        <v>252</v>
      </c>
      <c r="E52" s="133">
        <v>8.5</v>
      </c>
      <c r="F52" s="133">
        <v>8.5</v>
      </c>
      <c r="G52" s="133">
        <v>6.5</v>
      </c>
      <c r="H52" s="133"/>
      <c r="I52" s="133"/>
      <c r="J52" s="133">
        <v>8.5</v>
      </c>
      <c r="K52" s="133">
        <v>8.5</v>
      </c>
      <c r="L52" s="133">
        <v>8.5</v>
      </c>
      <c r="M52" s="133">
        <v>8.5</v>
      </c>
      <c r="N52" s="133">
        <v>6.5</v>
      </c>
      <c r="O52" s="133"/>
      <c r="P52" s="133"/>
      <c r="Q52" s="133">
        <v>8.5</v>
      </c>
      <c r="R52" s="133">
        <v>8.5</v>
      </c>
      <c r="S52" s="133">
        <v>8.5</v>
      </c>
      <c r="T52" s="133">
        <v>8.5</v>
      </c>
      <c r="U52" s="133">
        <v>6.5</v>
      </c>
      <c r="V52" s="133"/>
      <c r="W52" s="133"/>
      <c r="X52" s="133">
        <v>8.5</v>
      </c>
      <c r="Y52" s="133">
        <v>8.5</v>
      </c>
      <c r="Z52" s="133">
        <v>8.5</v>
      </c>
      <c r="AA52" s="133">
        <v>8.5</v>
      </c>
      <c r="AB52" s="133">
        <v>6.5</v>
      </c>
      <c r="AC52" s="133"/>
      <c r="AD52" s="133"/>
      <c r="AE52" s="133">
        <v>8.5</v>
      </c>
      <c r="AF52" s="133">
        <v>8.5</v>
      </c>
      <c r="AG52" s="133">
        <v>8.5</v>
      </c>
      <c r="AH52" s="133">
        <v>8.5</v>
      </c>
      <c r="AI52" s="133">
        <v>6.5</v>
      </c>
      <c r="AJ52" s="161">
        <f>SUM(E52:AI52)</f>
        <v>185.5</v>
      </c>
      <c r="AK52" s="82">
        <v>1</v>
      </c>
      <c r="AL52" s="82"/>
      <c r="AM52" s="82"/>
      <c r="AN52" s="82"/>
      <c r="AO52" s="82">
        <f t="shared" si="8"/>
        <v>1</v>
      </c>
      <c r="AP52" s="82">
        <f t="shared" si="8"/>
        <v>0</v>
      </c>
      <c r="AQ52" s="119">
        <f t="shared" si="9"/>
        <v>1</v>
      </c>
    </row>
    <row r="53" spans="2:52" s="5" customFormat="1" ht="15.75" customHeight="1" outlineLevel="1" x14ac:dyDescent="0.15">
      <c r="B53" s="4">
        <v>15</v>
      </c>
      <c r="C53" s="134" t="s">
        <v>253</v>
      </c>
      <c r="D53" s="312" t="s">
        <v>252</v>
      </c>
      <c r="E53" s="133">
        <v>8.5</v>
      </c>
      <c r="F53" s="133">
        <v>8.5</v>
      </c>
      <c r="G53" s="133">
        <v>6.5</v>
      </c>
      <c r="H53" s="133"/>
      <c r="I53" s="133"/>
      <c r="J53" s="133">
        <v>8.5</v>
      </c>
      <c r="K53" s="133">
        <v>8.5</v>
      </c>
      <c r="L53" s="133">
        <v>8.5</v>
      </c>
      <c r="M53" s="133">
        <v>8.5</v>
      </c>
      <c r="N53" s="133">
        <v>6.5</v>
      </c>
      <c r="O53" s="133"/>
      <c r="P53" s="133"/>
      <c r="Q53" s="133">
        <v>8.5</v>
      </c>
      <c r="R53" s="133">
        <v>8.5</v>
      </c>
      <c r="S53" s="133">
        <v>8.5</v>
      </c>
      <c r="T53" s="133">
        <v>8.5</v>
      </c>
      <c r="U53" s="133">
        <v>6.5</v>
      </c>
      <c r="V53" s="133"/>
      <c r="W53" s="133"/>
      <c r="X53" s="133">
        <v>8.5</v>
      </c>
      <c r="Y53" s="133">
        <v>8.5</v>
      </c>
      <c r="Z53" s="133">
        <v>8.5</v>
      </c>
      <c r="AA53" s="133">
        <v>8.5</v>
      </c>
      <c r="AB53" s="133">
        <v>6.5</v>
      </c>
      <c r="AC53" s="133"/>
      <c r="AD53" s="133"/>
      <c r="AE53" s="133">
        <v>8.5</v>
      </c>
      <c r="AF53" s="133">
        <v>8.5</v>
      </c>
      <c r="AG53" s="133">
        <v>8.5</v>
      </c>
      <c r="AH53" s="133">
        <v>8.5</v>
      </c>
      <c r="AI53" s="133">
        <v>6.5</v>
      </c>
      <c r="AJ53" s="161">
        <f t="shared" si="10"/>
        <v>185.5</v>
      </c>
      <c r="AK53" s="82"/>
      <c r="AL53" s="82">
        <v>1</v>
      </c>
      <c r="AM53" s="82"/>
      <c r="AN53" s="82"/>
      <c r="AO53" s="82">
        <f t="shared" si="8"/>
        <v>0</v>
      </c>
      <c r="AP53" s="82">
        <f t="shared" si="8"/>
        <v>1</v>
      </c>
      <c r="AQ53" s="119">
        <f t="shared" si="9"/>
        <v>1</v>
      </c>
    </row>
    <row r="54" spans="2:52" s="5" customFormat="1" ht="15.75" customHeight="1" outlineLevel="1" x14ac:dyDescent="0.15">
      <c r="B54" s="4">
        <v>16</v>
      </c>
      <c r="C54" s="134" t="s">
        <v>375</v>
      </c>
      <c r="D54" s="53" t="s">
        <v>144</v>
      </c>
      <c r="E54" s="133">
        <v>9</v>
      </c>
      <c r="F54" s="133">
        <v>9</v>
      </c>
      <c r="G54" s="133">
        <v>9</v>
      </c>
      <c r="H54" s="133"/>
      <c r="I54" s="133"/>
      <c r="J54" s="133">
        <v>9</v>
      </c>
      <c r="K54" s="133">
        <v>9</v>
      </c>
      <c r="L54" s="133">
        <v>9</v>
      </c>
      <c r="M54" s="133">
        <v>9</v>
      </c>
      <c r="N54" s="133">
        <v>9</v>
      </c>
      <c r="O54" s="133"/>
      <c r="P54" s="133"/>
      <c r="Q54" s="133">
        <v>9</v>
      </c>
      <c r="R54" s="133">
        <v>9</v>
      </c>
      <c r="S54" s="133">
        <v>9</v>
      </c>
      <c r="T54" s="133">
        <v>9</v>
      </c>
      <c r="U54" s="133">
        <v>9</v>
      </c>
      <c r="V54" s="133"/>
      <c r="W54" s="133"/>
      <c r="X54" s="133">
        <v>9</v>
      </c>
      <c r="Y54" s="133">
        <v>9</v>
      </c>
      <c r="Z54" s="133">
        <v>9</v>
      </c>
      <c r="AA54" s="133">
        <v>9</v>
      </c>
      <c r="AB54" s="133">
        <v>9</v>
      </c>
      <c r="AC54" s="133"/>
      <c r="AD54" s="133"/>
      <c r="AE54" s="133">
        <v>9</v>
      </c>
      <c r="AF54" s="133">
        <v>9</v>
      </c>
      <c r="AG54" s="133">
        <v>9</v>
      </c>
      <c r="AH54" s="133">
        <v>9</v>
      </c>
      <c r="AI54" s="133">
        <v>9</v>
      </c>
      <c r="AJ54" s="161">
        <f t="shared" si="10"/>
        <v>207</v>
      </c>
      <c r="AK54" s="82"/>
      <c r="AL54" s="82">
        <v>1</v>
      </c>
      <c r="AM54" s="82"/>
      <c r="AN54" s="82"/>
      <c r="AO54" s="82">
        <f t="shared" si="8"/>
        <v>0</v>
      </c>
      <c r="AP54" s="82">
        <f t="shared" si="8"/>
        <v>1</v>
      </c>
      <c r="AQ54" s="119">
        <f t="shared" si="9"/>
        <v>1</v>
      </c>
    </row>
    <row r="55" spans="2:52" s="5" customFormat="1" ht="15.75" customHeight="1" outlineLevel="1" x14ac:dyDescent="0.15">
      <c r="B55" s="4">
        <v>17</v>
      </c>
      <c r="C55" s="134" t="s">
        <v>376</v>
      </c>
      <c r="D55" s="53" t="s">
        <v>144</v>
      </c>
      <c r="E55" s="133">
        <v>9</v>
      </c>
      <c r="F55" s="133">
        <v>9</v>
      </c>
      <c r="G55" s="133">
        <v>9</v>
      </c>
      <c r="H55" s="133"/>
      <c r="I55" s="133"/>
      <c r="J55" s="133">
        <v>9</v>
      </c>
      <c r="K55" s="133">
        <v>9</v>
      </c>
      <c r="L55" s="133">
        <v>9</v>
      </c>
      <c r="M55" s="133">
        <v>9</v>
      </c>
      <c r="N55" s="133">
        <v>9</v>
      </c>
      <c r="O55" s="133"/>
      <c r="P55" s="133"/>
      <c r="Q55" s="133">
        <v>9</v>
      </c>
      <c r="R55" s="133">
        <v>9</v>
      </c>
      <c r="S55" s="133">
        <v>9</v>
      </c>
      <c r="T55" s="133">
        <v>9</v>
      </c>
      <c r="U55" s="133">
        <v>9</v>
      </c>
      <c r="V55" s="133"/>
      <c r="W55" s="133"/>
      <c r="X55" s="133">
        <v>9</v>
      </c>
      <c r="Y55" s="133">
        <v>9</v>
      </c>
      <c r="Z55" s="133">
        <v>9</v>
      </c>
      <c r="AA55" s="133">
        <v>9</v>
      </c>
      <c r="AB55" s="133">
        <v>9</v>
      </c>
      <c r="AC55" s="133"/>
      <c r="AD55" s="133"/>
      <c r="AE55" s="133">
        <v>9</v>
      </c>
      <c r="AF55" s="133">
        <v>9</v>
      </c>
      <c r="AG55" s="133">
        <v>9</v>
      </c>
      <c r="AH55" s="133">
        <v>9</v>
      </c>
      <c r="AI55" s="133">
        <v>9</v>
      </c>
      <c r="AJ55" s="161">
        <f t="shared" si="10"/>
        <v>207</v>
      </c>
      <c r="AK55" s="82"/>
      <c r="AL55" s="82">
        <v>1</v>
      </c>
      <c r="AM55" s="82"/>
      <c r="AN55" s="82"/>
      <c r="AO55" s="82">
        <f t="shared" si="8"/>
        <v>0</v>
      </c>
      <c r="AP55" s="82">
        <f t="shared" si="8"/>
        <v>1</v>
      </c>
      <c r="AQ55" s="119">
        <f t="shared" si="9"/>
        <v>1</v>
      </c>
      <c r="AT55" s="2"/>
      <c r="AU55" s="2"/>
      <c r="AV55" s="2"/>
      <c r="AW55" s="2"/>
      <c r="AX55" s="2"/>
      <c r="AY55" s="2"/>
      <c r="AZ55" s="2"/>
    </row>
    <row r="56" spans="2:52" s="2" customFormat="1" ht="17.25" customHeight="1" x14ac:dyDescent="0.2">
      <c r="B56" s="416" t="s">
        <v>289</v>
      </c>
      <c r="C56" s="416"/>
      <c r="D56" s="417"/>
      <c r="E56" s="128">
        <f t="shared" ref="E56:AQ56" si="15">SUM(E39:E55)</f>
        <v>120</v>
      </c>
      <c r="F56" s="128">
        <f t="shared" si="15"/>
        <v>120</v>
      </c>
      <c r="G56" s="128">
        <f t="shared" si="15"/>
        <v>96</v>
      </c>
      <c r="H56" s="128">
        <f t="shared" si="15"/>
        <v>0</v>
      </c>
      <c r="I56" s="128">
        <f t="shared" si="15"/>
        <v>0</v>
      </c>
      <c r="J56" s="128">
        <f t="shared" si="15"/>
        <v>120</v>
      </c>
      <c r="K56" s="128">
        <f t="shared" si="15"/>
        <v>120</v>
      </c>
      <c r="L56" s="128">
        <f t="shared" si="15"/>
        <v>120</v>
      </c>
      <c r="M56" s="128">
        <f t="shared" si="15"/>
        <v>120</v>
      </c>
      <c r="N56" s="128">
        <f t="shared" si="15"/>
        <v>99.25</v>
      </c>
      <c r="O56" s="128">
        <f t="shared" si="15"/>
        <v>0</v>
      </c>
      <c r="P56" s="128">
        <f t="shared" si="15"/>
        <v>0</v>
      </c>
      <c r="Q56" s="128">
        <f t="shared" si="15"/>
        <v>120</v>
      </c>
      <c r="R56" s="128">
        <f t="shared" si="15"/>
        <v>120</v>
      </c>
      <c r="S56" s="128">
        <f t="shared" si="15"/>
        <v>120</v>
      </c>
      <c r="T56" s="128">
        <f t="shared" si="15"/>
        <v>120</v>
      </c>
      <c r="U56" s="128">
        <f t="shared" si="15"/>
        <v>99.25</v>
      </c>
      <c r="V56" s="128">
        <f t="shared" si="15"/>
        <v>0</v>
      </c>
      <c r="W56" s="128">
        <f t="shared" si="15"/>
        <v>0</v>
      </c>
      <c r="X56" s="128">
        <f t="shared" si="15"/>
        <v>120</v>
      </c>
      <c r="Y56" s="129">
        <f t="shared" si="15"/>
        <v>120</v>
      </c>
      <c r="Z56" s="128">
        <f t="shared" si="15"/>
        <v>120</v>
      </c>
      <c r="AA56" s="128">
        <f t="shared" si="15"/>
        <v>120</v>
      </c>
      <c r="AB56" s="128">
        <f t="shared" si="15"/>
        <v>105.75</v>
      </c>
      <c r="AC56" s="128">
        <f t="shared" si="15"/>
        <v>0</v>
      </c>
      <c r="AD56" s="128">
        <f t="shared" si="15"/>
        <v>0</v>
      </c>
      <c r="AE56" s="128">
        <f t="shared" si="15"/>
        <v>128.5</v>
      </c>
      <c r="AF56" s="128">
        <f t="shared" si="15"/>
        <v>128.5</v>
      </c>
      <c r="AG56" s="128">
        <f t="shared" si="15"/>
        <v>128.5</v>
      </c>
      <c r="AH56" s="128">
        <f t="shared" si="15"/>
        <v>128.5</v>
      </c>
      <c r="AI56" s="128">
        <f t="shared" si="15"/>
        <v>105.75</v>
      </c>
      <c r="AJ56" s="88">
        <f t="shared" si="15"/>
        <v>2700</v>
      </c>
      <c r="AK56" s="88">
        <f t="shared" si="15"/>
        <v>11</v>
      </c>
      <c r="AL56" s="88">
        <f t="shared" si="15"/>
        <v>6</v>
      </c>
      <c r="AM56" s="88">
        <f t="shared" si="15"/>
        <v>0</v>
      </c>
      <c r="AN56" s="88">
        <f t="shared" si="15"/>
        <v>0</v>
      </c>
      <c r="AO56" s="88">
        <f t="shared" si="15"/>
        <v>11</v>
      </c>
      <c r="AP56" s="88">
        <f t="shared" si="15"/>
        <v>6</v>
      </c>
      <c r="AQ56" s="139">
        <f t="shared" si="15"/>
        <v>17</v>
      </c>
      <c r="AT56" s="5"/>
      <c r="AU56" s="5"/>
      <c r="AV56" s="5"/>
      <c r="AW56" s="5"/>
      <c r="AX56" s="5"/>
      <c r="AY56" s="5"/>
      <c r="AZ56" s="5"/>
    </row>
    <row r="57" spans="2:52" s="5" customFormat="1" ht="17.25" customHeight="1" x14ac:dyDescent="0.15">
      <c r="AT57" s="64"/>
      <c r="AU57" s="64"/>
      <c r="AV57" s="64"/>
      <c r="AW57" s="64"/>
      <c r="AX57" s="64"/>
      <c r="AY57" s="64"/>
      <c r="AZ57" s="64"/>
    </row>
    <row r="58" spans="2:52" s="64" customFormat="1" ht="24.75" customHeight="1" x14ac:dyDescent="0.15">
      <c r="B58" s="418" t="s">
        <v>283</v>
      </c>
      <c r="C58" s="419"/>
      <c r="D58" s="420"/>
      <c r="E58" s="65">
        <f t="shared" ref="E58:AI58" si="16">E34+E56</f>
        <v>315.5</v>
      </c>
      <c r="F58" s="65">
        <f t="shared" si="16"/>
        <v>315.5</v>
      </c>
      <c r="G58" s="65">
        <f t="shared" si="16"/>
        <v>249.5</v>
      </c>
      <c r="H58" s="65">
        <f t="shared" si="16"/>
        <v>0</v>
      </c>
      <c r="I58" s="65">
        <f t="shared" si="16"/>
        <v>0</v>
      </c>
      <c r="J58" s="65">
        <f t="shared" si="16"/>
        <v>315.5</v>
      </c>
      <c r="K58" s="65">
        <f t="shared" si="16"/>
        <v>315.5</v>
      </c>
      <c r="L58" s="65">
        <f t="shared" si="16"/>
        <v>315.5</v>
      </c>
      <c r="M58" s="65">
        <f t="shared" si="16"/>
        <v>315.5</v>
      </c>
      <c r="N58" s="65">
        <f t="shared" si="16"/>
        <v>248.75</v>
      </c>
      <c r="O58" s="65">
        <f t="shared" si="16"/>
        <v>0</v>
      </c>
      <c r="P58" s="65">
        <f t="shared" si="16"/>
        <v>0</v>
      </c>
      <c r="Q58" s="65">
        <f t="shared" si="16"/>
        <v>315.5</v>
      </c>
      <c r="R58" s="65">
        <f t="shared" si="16"/>
        <v>315.5</v>
      </c>
      <c r="S58" s="65">
        <f t="shared" si="16"/>
        <v>315.5</v>
      </c>
      <c r="T58" s="65">
        <f t="shared" si="16"/>
        <v>315.5</v>
      </c>
      <c r="U58" s="65">
        <f t="shared" si="16"/>
        <v>248.75</v>
      </c>
      <c r="V58" s="65">
        <f t="shared" si="16"/>
        <v>0</v>
      </c>
      <c r="W58" s="65">
        <f t="shared" si="16"/>
        <v>0</v>
      </c>
      <c r="X58" s="65">
        <f t="shared" si="16"/>
        <v>315.5</v>
      </c>
      <c r="Y58" s="65">
        <f t="shared" si="16"/>
        <v>315.5</v>
      </c>
      <c r="Z58" s="65">
        <f t="shared" si="16"/>
        <v>315.5</v>
      </c>
      <c r="AA58" s="65">
        <f t="shared" si="16"/>
        <v>315.5</v>
      </c>
      <c r="AB58" s="65">
        <f t="shared" si="16"/>
        <v>255.25</v>
      </c>
      <c r="AC58" s="65">
        <f t="shared" si="16"/>
        <v>0</v>
      </c>
      <c r="AD58" s="65">
        <f t="shared" si="16"/>
        <v>0</v>
      </c>
      <c r="AE58" s="65">
        <f t="shared" si="16"/>
        <v>324</v>
      </c>
      <c r="AF58" s="65">
        <f t="shared" si="16"/>
        <v>324</v>
      </c>
      <c r="AG58" s="65">
        <f t="shared" si="16"/>
        <v>324</v>
      </c>
      <c r="AH58" s="65">
        <f t="shared" si="16"/>
        <v>324</v>
      </c>
      <c r="AI58" s="65">
        <f t="shared" si="16"/>
        <v>255.25</v>
      </c>
      <c r="AJ58" s="65">
        <f t="shared" ref="AJ58:AQ58" si="17">+AJ56+AJ34</f>
        <v>6970.5</v>
      </c>
      <c r="AK58" s="65">
        <f t="shared" si="17"/>
        <v>28</v>
      </c>
      <c r="AL58" s="65">
        <f t="shared" si="17"/>
        <v>12</v>
      </c>
      <c r="AM58" s="65">
        <f t="shared" si="17"/>
        <v>0</v>
      </c>
      <c r="AN58" s="65">
        <f t="shared" si="17"/>
        <v>0</v>
      </c>
      <c r="AO58" s="65">
        <f t="shared" si="17"/>
        <v>28</v>
      </c>
      <c r="AP58" s="65">
        <f t="shared" si="17"/>
        <v>12</v>
      </c>
      <c r="AQ58" s="65">
        <f t="shared" si="17"/>
        <v>40</v>
      </c>
      <c r="AT58" s="54"/>
      <c r="AU58" s="54"/>
      <c r="AV58" s="54"/>
      <c r="AW58" s="54"/>
      <c r="AX58" s="54"/>
      <c r="AY58" s="54"/>
      <c r="AZ58" s="54"/>
    </row>
    <row r="59" spans="2:52" ht="26.25" customHeight="1" x14ac:dyDescent="0.15">
      <c r="B59" s="408"/>
      <c r="C59" s="408"/>
      <c r="D59" s="408"/>
      <c r="E59" s="408"/>
      <c r="F59" s="408"/>
      <c r="G59" s="408"/>
      <c r="H59" s="408"/>
      <c r="I59" s="408"/>
      <c r="J59" s="408"/>
      <c r="K59" s="408"/>
      <c r="L59" s="408"/>
      <c r="M59" s="408"/>
      <c r="N59" s="408"/>
      <c r="O59" s="408"/>
      <c r="P59" s="408"/>
      <c r="Q59" s="408"/>
      <c r="R59" s="408"/>
      <c r="S59" s="408"/>
      <c r="T59" s="408"/>
      <c r="U59" s="408"/>
      <c r="V59" s="408"/>
      <c r="W59" s="408"/>
      <c r="X59" s="408"/>
      <c r="Y59" s="408"/>
      <c r="Z59" s="408"/>
      <c r="AA59" s="408"/>
      <c r="AB59" s="408"/>
      <c r="AC59" s="408"/>
      <c r="AD59" s="408"/>
      <c r="AE59" s="408"/>
      <c r="AF59" s="408"/>
      <c r="AG59" s="408"/>
      <c r="AH59" s="408"/>
      <c r="AI59" s="408"/>
      <c r="AJ59" s="408"/>
      <c r="AK59" s="408"/>
      <c r="AL59" s="408"/>
      <c r="AM59" s="408"/>
      <c r="AN59" s="408"/>
      <c r="AO59" s="408"/>
      <c r="AP59" s="408"/>
      <c r="AQ59" s="408"/>
      <c r="AT59" s="55"/>
      <c r="AU59" s="55"/>
      <c r="AV59" s="55"/>
      <c r="AW59" s="55"/>
      <c r="AX59" s="55"/>
      <c r="AY59" s="55"/>
      <c r="AZ59" s="55"/>
    </row>
    <row r="60" spans="2:52" s="55" customFormat="1" ht="16.5" customHeight="1" x14ac:dyDescent="0.15">
      <c r="B60" s="142" t="s">
        <v>285</v>
      </c>
      <c r="C60" s="219" t="s">
        <v>284</v>
      </c>
      <c r="D60" s="142"/>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T60" s="54"/>
      <c r="AU60" s="54"/>
      <c r="AV60" s="54"/>
      <c r="AW60" s="54"/>
      <c r="AX60" s="54"/>
      <c r="AY60" s="54"/>
      <c r="AZ60" s="54"/>
    </row>
    <row r="61" spans="2:52" ht="16.5" customHeight="1" x14ac:dyDescent="0.15">
      <c r="B61" s="148"/>
      <c r="C61" s="148"/>
      <c r="D61" s="148"/>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3"/>
      <c r="AH61" s="143"/>
      <c r="AI61" s="143"/>
      <c r="AJ61" s="144"/>
      <c r="AK61" s="400" t="s">
        <v>154</v>
      </c>
      <c r="AL61" s="400"/>
      <c r="AM61" s="401" t="s">
        <v>155</v>
      </c>
      <c r="AN61" s="401"/>
      <c r="AO61" s="400" t="s">
        <v>156</v>
      </c>
      <c r="AP61" s="400"/>
      <c r="AQ61" s="400"/>
    </row>
    <row r="62" spans="2:52" ht="16.5" customHeight="1" x14ac:dyDescent="0.15">
      <c r="B62" s="387" t="s">
        <v>306</v>
      </c>
      <c r="C62" s="388"/>
      <c r="D62" s="388"/>
      <c r="E62" s="112" t="s">
        <v>6</v>
      </c>
      <c r="F62" s="112" t="s">
        <v>5</v>
      </c>
      <c r="G62" s="112" t="s">
        <v>4</v>
      </c>
      <c r="H62" s="112" t="s">
        <v>3</v>
      </c>
      <c r="I62" s="112" t="s">
        <v>2</v>
      </c>
      <c r="J62" s="112" t="s">
        <v>1</v>
      </c>
      <c r="K62" s="112" t="s">
        <v>6</v>
      </c>
      <c r="L62" s="112" t="s">
        <v>6</v>
      </c>
      <c r="M62" s="112" t="s">
        <v>5</v>
      </c>
      <c r="N62" s="112" t="s">
        <v>4</v>
      </c>
      <c r="O62" s="112" t="s">
        <v>3</v>
      </c>
      <c r="P62" s="112" t="s">
        <v>2</v>
      </c>
      <c r="Q62" s="112" t="s">
        <v>1</v>
      </c>
      <c r="R62" s="112" t="s">
        <v>6</v>
      </c>
      <c r="S62" s="112" t="s">
        <v>6</v>
      </c>
      <c r="T62" s="112" t="s">
        <v>5</v>
      </c>
      <c r="U62" s="112" t="s">
        <v>4</v>
      </c>
      <c r="V62" s="112" t="s">
        <v>3</v>
      </c>
      <c r="W62" s="112" t="s">
        <v>2</v>
      </c>
      <c r="X62" s="112" t="s">
        <v>1</v>
      </c>
      <c r="Y62" s="112" t="s">
        <v>6</v>
      </c>
      <c r="Z62" s="112" t="s">
        <v>6</v>
      </c>
      <c r="AA62" s="120" t="s">
        <v>5</v>
      </c>
      <c r="AB62" s="112" t="s">
        <v>4</v>
      </c>
      <c r="AC62" s="112" t="s">
        <v>3</v>
      </c>
      <c r="AD62" s="112" t="s">
        <v>2</v>
      </c>
      <c r="AE62" s="112" t="s">
        <v>1</v>
      </c>
      <c r="AF62" s="112" t="s">
        <v>6</v>
      </c>
      <c r="AG62" s="151" t="s">
        <v>6</v>
      </c>
      <c r="AH62" s="152" t="s">
        <v>5</v>
      </c>
      <c r="AI62" s="151" t="s">
        <v>4</v>
      </c>
      <c r="AJ62" s="153"/>
      <c r="AK62" s="289" t="s">
        <v>157</v>
      </c>
      <c r="AL62" s="289" t="s">
        <v>158</v>
      </c>
      <c r="AM62" s="290" t="s">
        <v>159</v>
      </c>
      <c r="AN62" s="290" t="s">
        <v>2</v>
      </c>
      <c r="AO62" s="289" t="s">
        <v>160</v>
      </c>
      <c r="AP62" s="289" t="s">
        <v>161</v>
      </c>
      <c r="AQ62" s="145" t="s">
        <v>162</v>
      </c>
      <c r="AT62" s="57"/>
      <c r="AU62" s="57"/>
      <c r="AV62" s="57"/>
      <c r="AW62" s="57"/>
      <c r="AX62" s="57"/>
      <c r="AY62" s="57"/>
      <c r="AZ62" s="57"/>
    </row>
    <row r="63" spans="2:52" s="57" customFormat="1" ht="30" customHeight="1" x14ac:dyDescent="0.15">
      <c r="B63" s="388"/>
      <c r="C63" s="388"/>
      <c r="D63" s="388"/>
      <c r="E63" s="127">
        <v>1</v>
      </c>
      <c r="F63" s="127">
        <v>2</v>
      </c>
      <c r="G63" s="127">
        <v>3</v>
      </c>
      <c r="H63" s="127">
        <v>4</v>
      </c>
      <c r="I63" s="127">
        <v>5</v>
      </c>
      <c r="J63" s="127">
        <v>6</v>
      </c>
      <c r="K63" s="127">
        <v>7</v>
      </c>
      <c r="L63" s="127">
        <v>8</v>
      </c>
      <c r="M63" s="127">
        <v>9</v>
      </c>
      <c r="N63" s="127">
        <v>10</v>
      </c>
      <c r="O63" s="127">
        <v>11</v>
      </c>
      <c r="P63" s="127">
        <v>12</v>
      </c>
      <c r="Q63" s="127">
        <v>13</v>
      </c>
      <c r="R63" s="127">
        <v>14</v>
      </c>
      <c r="S63" s="127">
        <v>15</v>
      </c>
      <c r="T63" s="127">
        <v>16</v>
      </c>
      <c r="U63" s="127">
        <v>17</v>
      </c>
      <c r="V63" s="127">
        <v>18</v>
      </c>
      <c r="W63" s="127">
        <v>19</v>
      </c>
      <c r="X63" s="127">
        <v>20</v>
      </c>
      <c r="Y63" s="127">
        <v>21</v>
      </c>
      <c r="Z63" s="127">
        <v>22</v>
      </c>
      <c r="AA63" s="127">
        <v>23</v>
      </c>
      <c r="AB63" s="127">
        <v>24</v>
      </c>
      <c r="AC63" s="127">
        <v>25</v>
      </c>
      <c r="AD63" s="127">
        <v>26</v>
      </c>
      <c r="AE63" s="127">
        <v>27</v>
      </c>
      <c r="AF63" s="127">
        <v>28</v>
      </c>
      <c r="AG63" s="127">
        <v>29</v>
      </c>
      <c r="AH63" s="127">
        <v>30</v>
      </c>
      <c r="AI63" s="127">
        <v>31</v>
      </c>
      <c r="AJ63" s="146" t="s">
        <v>126</v>
      </c>
      <c r="AK63" s="147" t="s">
        <v>49</v>
      </c>
      <c r="AL63" s="147" t="s">
        <v>50</v>
      </c>
      <c r="AM63" s="147" t="s">
        <v>49</v>
      </c>
      <c r="AN63" s="147" t="s">
        <v>50</v>
      </c>
      <c r="AO63" s="147" t="s">
        <v>49</v>
      </c>
      <c r="AP63" s="147" t="s">
        <v>50</v>
      </c>
      <c r="AQ63" s="146" t="s">
        <v>127</v>
      </c>
      <c r="AT63" s="5"/>
      <c r="AU63" s="5"/>
      <c r="AV63" s="5"/>
      <c r="AW63" s="5"/>
      <c r="AX63" s="5"/>
      <c r="AY63" s="5"/>
      <c r="AZ63" s="5"/>
    </row>
    <row r="64" spans="2:52" s="5" customFormat="1" ht="15.75" customHeight="1" outlineLevel="1" x14ac:dyDescent="0.15">
      <c r="B64" s="198">
        <v>1</v>
      </c>
      <c r="C64" s="184" t="s">
        <v>25</v>
      </c>
      <c r="D64" s="126" t="s">
        <v>256</v>
      </c>
      <c r="E64" s="172">
        <v>8.5</v>
      </c>
      <c r="F64" s="172">
        <v>8.5</v>
      </c>
      <c r="G64" s="172">
        <v>6.5</v>
      </c>
      <c r="H64" s="172"/>
      <c r="I64" s="172"/>
      <c r="J64" s="172">
        <v>8.5</v>
      </c>
      <c r="K64" s="172">
        <v>8.5</v>
      </c>
      <c r="L64" s="172">
        <v>8.5</v>
      </c>
      <c r="M64" s="172">
        <v>8.5</v>
      </c>
      <c r="N64" s="172">
        <v>6.5</v>
      </c>
      <c r="O64" s="172"/>
      <c r="P64" s="172"/>
      <c r="Q64" s="172">
        <v>8.5</v>
      </c>
      <c r="R64" s="172">
        <v>8.5</v>
      </c>
      <c r="S64" s="172">
        <v>8.5</v>
      </c>
      <c r="T64" s="172">
        <v>8.5</v>
      </c>
      <c r="U64" s="172">
        <v>6.5</v>
      </c>
      <c r="V64" s="172"/>
      <c r="W64" s="172"/>
      <c r="X64" s="172">
        <v>8.5</v>
      </c>
      <c r="Y64" s="172">
        <v>8.5</v>
      </c>
      <c r="Z64" s="172">
        <v>8.5</v>
      </c>
      <c r="AA64" s="172">
        <v>8.5</v>
      </c>
      <c r="AB64" s="172">
        <v>6.5</v>
      </c>
      <c r="AC64" s="172"/>
      <c r="AD64" s="172"/>
      <c r="AE64" s="172">
        <v>8.5</v>
      </c>
      <c r="AF64" s="172">
        <v>8.5</v>
      </c>
      <c r="AG64" s="172">
        <v>8.5</v>
      </c>
      <c r="AH64" s="172">
        <v>8.5</v>
      </c>
      <c r="AI64" s="172">
        <v>6.5</v>
      </c>
      <c r="AJ64" s="161">
        <f t="shared" ref="AJ64:AJ70" si="18">SUM(E64:AI64)</f>
        <v>185.5</v>
      </c>
      <c r="AK64" s="82">
        <v>1</v>
      </c>
      <c r="AL64" s="82"/>
      <c r="AM64" s="82"/>
      <c r="AN64" s="82"/>
      <c r="AO64" s="82">
        <f t="shared" ref="AO64:AP73" si="19">AK64+AM64</f>
        <v>1</v>
      </c>
      <c r="AP64" s="82">
        <f t="shared" si="19"/>
        <v>0</v>
      </c>
      <c r="AQ64" s="119">
        <f t="shared" ref="AQ64:AQ73" si="20">SUM(AO64:AP64)</f>
        <v>1</v>
      </c>
    </row>
    <row r="65" spans="2:52" s="5" customFormat="1" ht="15.75" customHeight="1" outlineLevel="1" x14ac:dyDescent="0.15">
      <c r="B65" s="179">
        <f t="shared" ref="B65" si="21">+B64+1</f>
        <v>2</v>
      </c>
      <c r="C65" s="183" t="s">
        <v>32</v>
      </c>
      <c r="D65" s="56" t="s">
        <v>38</v>
      </c>
      <c r="E65" s="133">
        <v>8.5</v>
      </c>
      <c r="F65" s="133">
        <v>8.5</v>
      </c>
      <c r="G65" s="133">
        <v>6.5</v>
      </c>
      <c r="H65" s="133"/>
      <c r="I65" s="133"/>
      <c r="J65" s="133">
        <v>8.5</v>
      </c>
      <c r="K65" s="133">
        <v>8.5</v>
      </c>
      <c r="L65" s="133">
        <v>8.5</v>
      </c>
      <c r="M65" s="133">
        <v>8.5</v>
      </c>
      <c r="N65" s="133">
        <v>6.5</v>
      </c>
      <c r="O65" s="133"/>
      <c r="P65" s="133"/>
      <c r="Q65" s="133">
        <v>8.5</v>
      </c>
      <c r="R65" s="133">
        <v>8.5</v>
      </c>
      <c r="S65" s="133">
        <v>8.5</v>
      </c>
      <c r="T65" s="133">
        <v>8.5</v>
      </c>
      <c r="U65" s="133">
        <v>6.5</v>
      </c>
      <c r="V65" s="133"/>
      <c r="W65" s="133"/>
      <c r="X65" s="133">
        <v>8.5</v>
      </c>
      <c r="Y65" s="133">
        <v>8.5</v>
      </c>
      <c r="Z65" s="133">
        <v>8.5</v>
      </c>
      <c r="AA65" s="133">
        <v>8.5</v>
      </c>
      <c r="AB65" s="133">
        <v>6.5</v>
      </c>
      <c r="AC65" s="133"/>
      <c r="AD65" s="133"/>
      <c r="AE65" s="133">
        <v>8.5</v>
      </c>
      <c r="AF65" s="133">
        <v>8.5</v>
      </c>
      <c r="AG65" s="133">
        <v>8.5</v>
      </c>
      <c r="AH65" s="133">
        <v>8.5</v>
      </c>
      <c r="AI65" s="133">
        <v>6.5</v>
      </c>
      <c r="AJ65" s="161">
        <f t="shared" si="18"/>
        <v>185.5</v>
      </c>
      <c r="AK65" s="82"/>
      <c r="AL65" s="82"/>
      <c r="AM65" s="82"/>
      <c r="AN65" s="82">
        <v>1</v>
      </c>
      <c r="AO65" s="82">
        <f t="shared" si="19"/>
        <v>0</v>
      </c>
      <c r="AP65" s="82">
        <f t="shared" si="19"/>
        <v>1</v>
      </c>
      <c r="AQ65" s="119">
        <f t="shared" si="20"/>
        <v>1</v>
      </c>
    </row>
    <row r="66" spans="2:52" s="5" customFormat="1" ht="15.75" customHeight="1" outlineLevel="1" x14ac:dyDescent="0.15">
      <c r="B66" s="179">
        <v>3</v>
      </c>
      <c r="C66" s="183" t="s">
        <v>121</v>
      </c>
      <c r="D66" s="56" t="s">
        <v>257</v>
      </c>
      <c r="E66" s="133">
        <v>8.5</v>
      </c>
      <c r="F66" s="133">
        <v>8.5</v>
      </c>
      <c r="G66" s="133">
        <v>6.5</v>
      </c>
      <c r="H66" s="133"/>
      <c r="I66" s="133"/>
      <c r="J66" s="133">
        <v>8.5</v>
      </c>
      <c r="K66" s="133">
        <v>8.5</v>
      </c>
      <c r="L66" s="133">
        <v>8.5</v>
      </c>
      <c r="M66" s="133">
        <v>8.5</v>
      </c>
      <c r="N66" s="133">
        <v>6.5</v>
      </c>
      <c r="O66" s="133"/>
      <c r="P66" s="133"/>
      <c r="Q66" s="133">
        <v>8.5</v>
      </c>
      <c r="R66" s="133">
        <v>8.5</v>
      </c>
      <c r="S66" s="133">
        <v>8.5</v>
      </c>
      <c r="T66" s="133">
        <v>8.5</v>
      </c>
      <c r="U66" s="133">
        <v>6.5</v>
      </c>
      <c r="V66" s="133"/>
      <c r="W66" s="133"/>
      <c r="X66" s="133">
        <v>8.5</v>
      </c>
      <c r="Y66" s="133">
        <v>8.5</v>
      </c>
      <c r="Z66" s="133">
        <v>8.5</v>
      </c>
      <c r="AA66" s="133">
        <v>8.5</v>
      </c>
      <c r="AB66" s="133">
        <v>6.5</v>
      </c>
      <c r="AC66" s="133"/>
      <c r="AD66" s="133"/>
      <c r="AE66" s="133">
        <v>8.5</v>
      </c>
      <c r="AF66" s="133">
        <v>8.5</v>
      </c>
      <c r="AG66" s="133">
        <v>8.5</v>
      </c>
      <c r="AH66" s="133">
        <v>8.5</v>
      </c>
      <c r="AI66" s="133">
        <v>6.5</v>
      </c>
      <c r="AJ66" s="161">
        <f t="shared" si="18"/>
        <v>185.5</v>
      </c>
      <c r="AK66" s="82">
        <v>1</v>
      </c>
      <c r="AL66" s="82"/>
      <c r="AM66" s="82"/>
      <c r="AN66" s="82"/>
      <c r="AO66" s="82">
        <f t="shared" si="19"/>
        <v>1</v>
      </c>
      <c r="AP66" s="82">
        <f t="shared" si="19"/>
        <v>0</v>
      </c>
      <c r="AQ66" s="119">
        <f t="shared" si="20"/>
        <v>1</v>
      </c>
    </row>
    <row r="67" spans="2:52" s="5" customFormat="1" ht="15.75" customHeight="1" outlineLevel="1" x14ac:dyDescent="0.15">
      <c r="B67" s="179">
        <v>4</v>
      </c>
      <c r="C67" s="183" t="s">
        <v>26</v>
      </c>
      <c r="D67" s="56" t="s">
        <v>148</v>
      </c>
      <c r="E67" s="133">
        <v>8.5</v>
      </c>
      <c r="F67" s="133">
        <v>8.5</v>
      </c>
      <c r="G67" s="133">
        <v>6.5</v>
      </c>
      <c r="H67" s="133"/>
      <c r="I67" s="133"/>
      <c r="J67" s="133">
        <v>8.5</v>
      </c>
      <c r="K67" s="133">
        <v>8.5</v>
      </c>
      <c r="L67" s="133">
        <v>8.5</v>
      </c>
      <c r="M67" s="133">
        <v>8.5</v>
      </c>
      <c r="N67" s="133">
        <v>6.5</v>
      </c>
      <c r="O67" s="133"/>
      <c r="P67" s="133"/>
      <c r="Q67" s="133">
        <v>8.5</v>
      </c>
      <c r="R67" s="133">
        <v>8.5</v>
      </c>
      <c r="S67" s="133">
        <v>8.5</v>
      </c>
      <c r="T67" s="133">
        <v>8.5</v>
      </c>
      <c r="U67" s="133">
        <v>6.5</v>
      </c>
      <c r="V67" s="133"/>
      <c r="W67" s="133"/>
      <c r="X67" s="133">
        <v>8.5</v>
      </c>
      <c r="Y67" s="133">
        <v>8.5</v>
      </c>
      <c r="Z67" s="133">
        <v>8.5</v>
      </c>
      <c r="AA67" s="133">
        <v>8.5</v>
      </c>
      <c r="AB67" s="133">
        <v>6.5</v>
      </c>
      <c r="AC67" s="133"/>
      <c r="AD67" s="133"/>
      <c r="AE67" s="133">
        <v>8.5</v>
      </c>
      <c r="AF67" s="133">
        <v>8.5</v>
      </c>
      <c r="AG67" s="133">
        <v>8.5</v>
      </c>
      <c r="AH67" s="133">
        <v>8.5</v>
      </c>
      <c r="AI67" s="133">
        <v>6.5</v>
      </c>
      <c r="AJ67" s="161">
        <f t="shared" si="18"/>
        <v>185.5</v>
      </c>
      <c r="AK67" s="82"/>
      <c r="AL67" s="82"/>
      <c r="AM67" s="82">
        <v>1</v>
      </c>
      <c r="AN67" s="82"/>
      <c r="AO67" s="82">
        <f t="shared" si="19"/>
        <v>1</v>
      </c>
      <c r="AP67" s="82">
        <f t="shared" si="19"/>
        <v>0</v>
      </c>
      <c r="AQ67" s="119">
        <f t="shared" si="20"/>
        <v>1</v>
      </c>
    </row>
    <row r="68" spans="2:52" s="5" customFormat="1" ht="15.75" customHeight="1" outlineLevel="1" x14ac:dyDescent="0.15">
      <c r="B68" s="179">
        <v>5</v>
      </c>
      <c r="C68" s="183" t="s">
        <v>27</v>
      </c>
      <c r="D68" s="56" t="s">
        <v>148</v>
      </c>
      <c r="E68" s="133">
        <v>8.5</v>
      </c>
      <c r="F68" s="133">
        <v>8.5</v>
      </c>
      <c r="G68" s="133">
        <v>6.5</v>
      </c>
      <c r="H68" s="133"/>
      <c r="I68" s="133"/>
      <c r="J68" s="133">
        <v>8.5</v>
      </c>
      <c r="K68" s="133">
        <v>8.5</v>
      </c>
      <c r="L68" s="133">
        <v>8.5</v>
      </c>
      <c r="M68" s="133">
        <v>8.5</v>
      </c>
      <c r="N68" s="133">
        <v>6.5</v>
      </c>
      <c r="O68" s="133"/>
      <c r="P68" s="133"/>
      <c r="Q68" s="133">
        <v>8.5</v>
      </c>
      <c r="R68" s="133">
        <v>8.5</v>
      </c>
      <c r="S68" s="133">
        <v>8.5</v>
      </c>
      <c r="T68" s="133">
        <v>8.5</v>
      </c>
      <c r="U68" s="133">
        <v>6.5</v>
      </c>
      <c r="V68" s="133"/>
      <c r="W68" s="133"/>
      <c r="X68" s="133">
        <v>8.5</v>
      </c>
      <c r="Y68" s="133">
        <v>8.5</v>
      </c>
      <c r="Z68" s="133">
        <v>8.5</v>
      </c>
      <c r="AA68" s="133">
        <v>8.5</v>
      </c>
      <c r="AB68" s="133">
        <v>6.5</v>
      </c>
      <c r="AC68" s="133"/>
      <c r="AD68" s="133"/>
      <c r="AE68" s="133">
        <v>8.5</v>
      </c>
      <c r="AF68" s="133">
        <v>8.5</v>
      </c>
      <c r="AG68" s="133">
        <v>8.5</v>
      </c>
      <c r="AH68" s="133">
        <v>8.5</v>
      </c>
      <c r="AI68" s="133">
        <v>6.5</v>
      </c>
      <c r="AJ68" s="161">
        <f t="shared" si="18"/>
        <v>185.5</v>
      </c>
      <c r="AK68" s="82">
        <v>1</v>
      </c>
      <c r="AL68" s="82"/>
      <c r="AM68" s="82"/>
      <c r="AN68" s="82"/>
      <c r="AO68" s="82">
        <f t="shared" si="19"/>
        <v>1</v>
      </c>
      <c r="AP68" s="82">
        <f t="shared" si="19"/>
        <v>0</v>
      </c>
      <c r="AQ68" s="119">
        <f t="shared" si="20"/>
        <v>1</v>
      </c>
    </row>
    <row r="69" spans="2:52" s="5" customFormat="1" ht="15.75" customHeight="1" outlineLevel="1" x14ac:dyDescent="0.15">
      <c r="B69" s="179">
        <f t="shared" ref="B69:B73" si="22">+B68+1</f>
        <v>6</v>
      </c>
      <c r="C69" s="183" t="s">
        <v>28</v>
      </c>
      <c r="D69" s="56" t="s">
        <v>37</v>
      </c>
      <c r="E69" s="133"/>
      <c r="F69" s="133"/>
      <c r="G69" s="133"/>
      <c r="H69" s="133"/>
      <c r="I69" s="133"/>
      <c r="J69" s="133"/>
      <c r="K69" s="133"/>
      <c r="L69" s="133">
        <v>8.5</v>
      </c>
      <c r="M69" s="133">
        <v>8.5</v>
      </c>
      <c r="N69" s="133">
        <v>6.5</v>
      </c>
      <c r="O69" s="133"/>
      <c r="P69" s="133"/>
      <c r="Q69" s="133">
        <v>8.5</v>
      </c>
      <c r="R69" s="133">
        <v>8.5</v>
      </c>
      <c r="S69" s="133">
        <v>8.5</v>
      </c>
      <c r="T69" s="133">
        <v>8.5</v>
      </c>
      <c r="U69" s="133">
        <v>6.5</v>
      </c>
      <c r="V69" s="133"/>
      <c r="W69" s="133"/>
      <c r="X69" s="133">
        <v>8.5</v>
      </c>
      <c r="Y69" s="133">
        <v>8.5</v>
      </c>
      <c r="Z69" s="133">
        <v>8.5</v>
      </c>
      <c r="AA69" s="133">
        <v>8.5</v>
      </c>
      <c r="AB69" s="133">
        <v>6.5</v>
      </c>
      <c r="AC69" s="133"/>
      <c r="AD69" s="133"/>
      <c r="AE69" s="133">
        <v>8.5</v>
      </c>
      <c r="AF69" s="133">
        <v>8.5</v>
      </c>
      <c r="AG69" s="133">
        <v>8.5</v>
      </c>
      <c r="AH69" s="133">
        <v>8.5</v>
      </c>
      <c r="AI69" s="133">
        <v>6.5</v>
      </c>
      <c r="AJ69" s="161">
        <f t="shared" si="18"/>
        <v>145</v>
      </c>
      <c r="AK69" s="82"/>
      <c r="AL69" s="82"/>
      <c r="AM69" s="82"/>
      <c r="AN69" s="82">
        <v>1</v>
      </c>
      <c r="AO69" s="82">
        <f t="shared" si="19"/>
        <v>0</v>
      </c>
      <c r="AP69" s="82">
        <f t="shared" si="19"/>
        <v>1</v>
      </c>
      <c r="AQ69" s="119">
        <f t="shared" si="20"/>
        <v>1</v>
      </c>
    </row>
    <row r="70" spans="2:52" s="5" customFormat="1" ht="15.75" customHeight="1" outlineLevel="1" x14ac:dyDescent="0.15">
      <c r="B70" s="179">
        <f t="shared" si="22"/>
        <v>7</v>
      </c>
      <c r="C70" s="183" t="s">
        <v>29</v>
      </c>
      <c r="D70" s="56" t="s">
        <v>36</v>
      </c>
      <c r="E70" s="133">
        <v>8.5</v>
      </c>
      <c r="F70" s="133">
        <v>8.5</v>
      </c>
      <c r="G70" s="133">
        <v>6.5</v>
      </c>
      <c r="H70" s="133"/>
      <c r="I70" s="133"/>
      <c r="J70" s="133">
        <v>8.5</v>
      </c>
      <c r="K70" s="133">
        <v>8.5</v>
      </c>
      <c r="L70" s="133">
        <v>8.5</v>
      </c>
      <c r="M70" s="133">
        <v>8.5</v>
      </c>
      <c r="N70" s="133">
        <v>6.5</v>
      </c>
      <c r="O70" s="133"/>
      <c r="P70" s="133"/>
      <c r="Q70" s="133">
        <v>8.5</v>
      </c>
      <c r="R70" s="133">
        <v>8.5</v>
      </c>
      <c r="S70" s="133">
        <v>8.5</v>
      </c>
      <c r="T70" s="133">
        <v>8.5</v>
      </c>
      <c r="U70" s="133">
        <v>6.5</v>
      </c>
      <c r="V70" s="133"/>
      <c r="W70" s="133"/>
      <c r="X70" s="133">
        <v>8.5</v>
      </c>
      <c r="Y70" s="133">
        <v>8.5</v>
      </c>
      <c r="Z70" s="133">
        <v>8.5</v>
      </c>
      <c r="AA70" s="133">
        <v>8.5</v>
      </c>
      <c r="AB70" s="133">
        <v>6.5</v>
      </c>
      <c r="AC70" s="133"/>
      <c r="AD70" s="133"/>
      <c r="AE70" s="133">
        <v>8.5</v>
      </c>
      <c r="AF70" s="133">
        <v>8.5</v>
      </c>
      <c r="AG70" s="133">
        <v>8.5</v>
      </c>
      <c r="AH70" s="133">
        <v>8.5</v>
      </c>
      <c r="AI70" s="133">
        <v>6.5</v>
      </c>
      <c r="AJ70" s="161">
        <f t="shared" si="18"/>
        <v>185.5</v>
      </c>
      <c r="AK70" s="82"/>
      <c r="AL70" s="82"/>
      <c r="AM70" s="82"/>
      <c r="AN70" s="82">
        <v>1</v>
      </c>
      <c r="AO70" s="82">
        <f t="shared" si="19"/>
        <v>0</v>
      </c>
      <c r="AP70" s="82">
        <f t="shared" si="19"/>
        <v>1</v>
      </c>
      <c r="AQ70" s="119">
        <f t="shared" si="20"/>
        <v>1</v>
      </c>
    </row>
    <row r="71" spans="2:52" s="5" customFormat="1" ht="15.75" customHeight="1" outlineLevel="1" x14ac:dyDescent="0.15">
      <c r="B71" s="179">
        <f t="shared" si="22"/>
        <v>8</v>
      </c>
      <c r="C71" s="183" t="s">
        <v>30</v>
      </c>
      <c r="D71" s="56" t="s">
        <v>134</v>
      </c>
      <c r="E71" s="133">
        <v>8.5</v>
      </c>
      <c r="F71" s="133">
        <v>8.5</v>
      </c>
      <c r="G71" s="133">
        <v>6.5</v>
      </c>
      <c r="H71" s="133"/>
      <c r="I71" s="133"/>
      <c r="J71" s="133">
        <v>8.5</v>
      </c>
      <c r="K71" s="133">
        <v>8.5</v>
      </c>
      <c r="L71" s="133">
        <v>8.5</v>
      </c>
      <c r="M71" s="133">
        <v>8.5</v>
      </c>
      <c r="N71" s="133">
        <v>6.5</v>
      </c>
      <c r="O71" s="133"/>
      <c r="P71" s="133"/>
      <c r="Q71" s="133">
        <v>8.5</v>
      </c>
      <c r="R71" s="133">
        <v>8.5</v>
      </c>
      <c r="S71" s="133">
        <v>8.5</v>
      </c>
      <c r="T71" s="133">
        <v>8.5</v>
      </c>
      <c r="U71" s="133">
        <v>6.5</v>
      </c>
      <c r="V71" s="133"/>
      <c r="W71" s="133"/>
      <c r="X71" s="133">
        <v>8.5</v>
      </c>
      <c r="Y71" s="133">
        <v>8.5</v>
      </c>
      <c r="Z71" s="133">
        <v>8.5</v>
      </c>
      <c r="AA71" s="133">
        <v>8.5</v>
      </c>
      <c r="AB71" s="133">
        <v>6.5</v>
      </c>
      <c r="AC71" s="133"/>
      <c r="AD71" s="133"/>
      <c r="AE71" s="133">
        <v>8.5</v>
      </c>
      <c r="AF71" s="133">
        <v>8.5</v>
      </c>
      <c r="AG71" s="133">
        <v>8.5</v>
      </c>
      <c r="AH71" s="133">
        <v>8.5</v>
      </c>
      <c r="AI71" s="133">
        <v>6.5</v>
      </c>
      <c r="AJ71" s="161">
        <f t="shared" ref="AJ71:AJ73" si="23">SUM(E71:AI71)</f>
        <v>185.5</v>
      </c>
      <c r="AK71" s="82"/>
      <c r="AL71" s="82"/>
      <c r="AM71" s="82"/>
      <c r="AN71" s="82">
        <v>1</v>
      </c>
      <c r="AO71" s="82">
        <f t="shared" si="19"/>
        <v>0</v>
      </c>
      <c r="AP71" s="82">
        <f t="shared" si="19"/>
        <v>1</v>
      </c>
      <c r="AQ71" s="119">
        <f t="shared" si="20"/>
        <v>1</v>
      </c>
    </row>
    <row r="72" spans="2:52" s="5" customFormat="1" ht="15.75" customHeight="1" outlineLevel="1" x14ac:dyDescent="0.15">
      <c r="B72" s="179">
        <f t="shared" si="22"/>
        <v>9</v>
      </c>
      <c r="C72" s="183" t="s">
        <v>31</v>
      </c>
      <c r="D72" s="56" t="s">
        <v>38</v>
      </c>
      <c r="E72" s="133">
        <v>8.5</v>
      </c>
      <c r="F72" s="133">
        <v>8.5</v>
      </c>
      <c r="G72" s="133">
        <v>6.5</v>
      </c>
      <c r="H72" s="133"/>
      <c r="I72" s="133"/>
      <c r="J72" s="133">
        <v>8.5</v>
      </c>
      <c r="K72" s="133">
        <v>8.5</v>
      </c>
      <c r="L72" s="133">
        <v>8.5</v>
      </c>
      <c r="M72" s="133">
        <v>8.5</v>
      </c>
      <c r="N72" s="133">
        <v>6.5</v>
      </c>
      <c r="O72" s="133"/>
      <c r="P72" s="133"/>
      <c r="Q72" s="133">
        <v>8.5</v>
      </c>
      <c r="R72" s="133">
        <v>8.5</v>
      </c>
      <c r="S72" s="133">
        <v>8.5</v>
      </c>
      <c r="T72" s="133">
        <v>8.5</v>
      </c>
      <c r="U72" s="133">
        <v>6.5</v>
      </c>
      <c r="V72" s="133"/>
      <c r="W72" s="133"/>
      <c r="X72" s="133">
        <v>8.5</v>
      </c>
      <c r="Y72" s="133">
        <v>8.5</v>
      </c>
      <c r="Z72" s="133">
        <v>8.5</v>
      </c>
      <c r="AA72" s="133">
        <v>8.5</v>
      </c>
      <c r="AB72" s="133">
        <v>6.5</v>
      </c>
      <c r="AC72" s="133"/>
      <c r="AD72" s="133"/>
      <c r="AE72" s="133">
        <v>8.5</v>
      </c>
      <c r="AF72" s="133">
        <v>8.5</v>
      </c>
      <c r="AG72" s="133">
        <v>8.5</v>
      </c>
      <c r="AH72" s="133">
        <v>8.5</v>
      </c>
      <c r="AI72" s="133">
        <v>6.5</v>
      </c>
      <c r="AJ72" s="161">
        <f>SUM(E72:AI72)</f>
        <v>185.5</v>
      </c>
      <c r="AK72" s="82"/>
      <c r="AL72" s="82"/>
      <c r="AM72" s="82"/>
      <c r="AN72" s="82">
        <v>1</v>
      </c>
      <c r="AO72" s="82">
        <f t="shared" si="19"/>
        <v>0</v>
      </c>
      <c r="AP72" s="82">
        <f t="shared" si="19"/>
        <v>1</v>
      </c>
      <c r="AQ72" s="119">
        <f t="shared" si="20"/>
        <v>1</v>
      </c>
    </row>
    <row r="73" spans="2:52" s="5" customFormat="1" ht="15.75" customHeight="1" outlineLevel="1" x14ac:dyDescent="0.15">
      <c r="B73" s="99">
        <f t="shared" si="22"/>
        <v>10</v>
      </c>
      <c r="C73" s="180" t="s">
        <v>123</v>
      </c>
      <c r="D73" s="121" t="s">
        <v>124</v>
      </c>
      <c r="E73" s="175">
        <v>8.5</v>
      </c>
      <c r="F73" s="175">
        <v>8.5</v>
      </c>
      <c r="G73" s="175">
        <v>6.5</v>
      </c>
      <c r="H73" s="175"/>
      <c r="I73" s="175"/>
      <c r="J73" s="175">
        <v>8.5</v>
      </c>
      <c r="K73" s="175">
        <v>8.5</v>
      </c>
      <c r="L73" s="175">
        <v>8.5</v>
      </c>
      <c r="M73" s="175">
        <v>8.5</v>
      </c>
      <c r="N73" s="175">
        <v>6.5</v>
      </c>
      <c r="O73" s="175"/>
      <c r="P73" s="175"/>
      <c r="Q73" s="175">
        <v>8.5</v>
      </c>
      <c r="R73" s="175">
        <v>8.5</v>
      </c>
      <c r="S73" s="175">
        <v>8.5</v>
      </c>
      <c r="T73" s="175">
        <v>8.5</v>
      </c>
      <c r="U73" s="175">
        <v>6.5</v>
      </c>
      <c r="V73" s="175"/>
      <c r="W73" s="175"/>
      <c r="X73" s="175">
        <v>8.5</v>
      </c>
      <c r="Y73" s="175">
        <v>8.5</v>
      </c>
      <c r="Z73" s="175">
        <v>8.5</v>
      </c>
      <c r="AA73" s="175">
        <v>8.5</v>
      </c>
      <c r="AB73" s="175">
        <v>6.5</v>
      </c>
      <c r="AC73" s="175"/>
      <c r="AD73" s="175"/>
      <c r="AE73" s="175">
        <v>8.5</v>
      </c>
      <c r="AF73" s="175">
        <v>8.5</v>
      </c>
      <c r="AG73" s="175">
        <v>8.5</v>
      </c>
      <c r="AH73" s="175">
        <v>8.5</v>
      </c>
      <c r="AI73" s="175">
        <v>6.5</v>
      </c>
      <c r="AJ73" s="161">
        <f t="shared" si="23"/>
        <v>185.5</v>
      </c>
      <c r="AK73" s="82"/>
      <c r="AL73" s="82"/>
      <c r="AM73" s="82">
        <v>1</v>
      </c>
      <c r="AN73" s="82"/>
      <c r="AO73" s="82">
        <f t="shared" si="19"/>
        <v>1</v>
      </c>
      <c r="AP73" s="82">
        <f t="shared" si="19"/>
        <v>0</v>
      </c>
      <c r="AQ73" s="119">
        <f t="shared" si="20"/>
        <v>1</v>
      </c>
      <c r="AT73" s="2"/>
      <c r="AU73" s="2"/>
      <c r="AV73" s="2"/>
      <c r="AW73" s="2"/>
      <c r="AX73" s="2"/>
      <c r="AY73" s="2"/>
      <c r="AZ73" s="2"/>
    </row>
    <row r="74" spans="2:52" s="2" customFormat="1" ht="17.25" customHeight="1" x14ac:dyDescent="0.2">
      <c r="B74" s="101"/>
      <c r="C74" s="389" t="s">
        <v>291</v>
      </c>
      <c r="D74" s="390"/>
      <c r="E74" s="170">
        <f>SUM(E64:E73)</f>
        <v>76.5</v>
      </c>
      <c r="F74" s="170">
        <f t="shared" ref="F74:AP74" si="24">SUM(F64:F73)</f>
        <v>76.5</v>
      </c>
      <c r="G74" s="170">
        <f t="shared" si="24"/>
        <v>58.5</v>
      </c>
      <c r="H74" s="170">
        <f t="shared" si="24"/>
        <v>0</v>
      </c>
      <c r="I74" s="170">
        <f t="shared" si="24"/>
        <v>0</v>
      </c>
      <c r="J74" s="170">
        <f t="shared" si="24"/>
        <v>76.5</v>
      </c>
      <c r="K74" s="170">
        <f t="shared" si="24"/>
        <v>76.5</v>
      </c>
      <c r="L74" s="170">
        <f t="shared" si="24"/>
        <v>85</v>
      </c>
      <c r="M74" s="170">
        <f t="shared" si="24"/>
        <v>85</v>
      </c>
      <c r="N74" s="170">
        <f t="shared" si="24"/>
        <v>65</v>
      </c>
      <c r="O74" s="170">
        <f t="shared" si="24"/>
        <v>0</v>
      </c>
      <c r="P74" s="170">
        <f t="shared" si="24"/>
        <v>0</v>
      </c>
      <c r="Q74" s="170">
        <f t="shared" si="24"/>
        <v>85</v>
      </c>
      <c r="R74" s="170">
        <f t="shared" si="24"/>
        <v>85</v>
      </c>
      <c r="S74" s="170">
        <f t="shared" si="24"/>
        <v>85</v>
      </c>
      <c r="T74" s="170">
        <f t="shared" si="24"/>
        <v>85</v>
      </c>
      <c r="U74" s="170">
        <f t="shared" si="24"/>
        <v>65</v>
      </c>
      <c r="V74" s="170">
        <f t="shared" si="24"/>
        <v>0</v>
      </c>
      <c r="W74" s="170">
        <f t="shared" si="24"/>
        <v>0</v>
      </c>
      <c r="X74" s="170">
        <f t="shared" si="24"/>
        <v>85</v>
      </c>
      <c r="Y74" s="170">
        <f t="shared" si="24"/>
        <v>85</v>
      </c>
      <c r="Z74" s="170">
        <f t="shared" si="24"/>
        <v>85</v>
      </c>
      <c r="AA74" s="170">
        <f t="shared" si="24"/>
        <v>85</v>
      </c>
      <c r="AB74" s="170">
        <f t="shared" si="24"/>
        <v>65</v>
      </c>
      <c r="AC74" s="170">
        <f t="shared" si="24"/>
        <v>0</v>
      </c>
      <c r="AD74" s="170">
        <f t="shared" si="24"/>
        <v>0</v>
      </c>
      <c r="AE74" s="170">
        <f t="shared" si="24"/>
        <v>85</v>
      </c>
      <c r="AF74" s="170">
        <f t="shared" si="24"/>
        <v>85</v>
      </c>
      <c r="AG74" s="170">
        <f>SUM(AG64:AG73)</f>
        <v>85</v>
      </c>
      <c r="AH74" s="170">
        <f t="shared" ref="AH74:AI74" si="25">SUM(AH64:AH73)</f>
        <v>85</v>
      </c>
      <c r="AI74" s="170">
        <f t="shared" si="25"/>
        <v>65</v>
      </c>
      <c r="AJ74" s="89">
        <f>SUM(AJ64:AJ73)</f>
        <v>1814.5</v>
      </c>
      <c r="AK74" s="89">
        <f>SUM(AK64:AK73)</f>
        <v>3</v>
      </c>
      <c r="AL74" s="89">
        <f>SUM(AL64:AL73)</f>
        <v>0</v>
      </c>
      <c r="AM74" s="89">
        <f>SUM(AM64:AM73)</f>
        <v>2</v>
      </c>
      <c r="AN74" s="89">
        <f>SUM(AN64:AN73)</f>
        <v>5</v>
      </c>
      <c r="AO74" s="89">
        <f t="shared" si="24"/>
        <v>5</v>
      </c>
      <c r="AP74" s="89">
        <f t="shared" si="24"/>
        <v>5</v>
      </c>
      <c r="AQ74" s="140">
        <f>SUM(AQ64:AQ73)</f>
        <v>10</v>
      </c>
      <c r="AT74" s="54"/>
      <c r="AU74" s="54"/>
      <c r="AV74" s="54"/>
      <c r="AW74" s="54"/>
      <c r="AX74" s="54"/>
      <c r="AY74" s="54"/>
      <c r="AZ74" s="54"/>
    </row>
    <row r="75" spans="2:52" ht="6" customHeight="1" x14ac:dyDescent="0.15">
      <c r="AK75" s="90"/>
      <c r="AL75" s="90"/>
      <c r="AM75" s="90"/>
      <c r="AN75" s="90"/>
      <c r="AO75" s="90"/>
      <c r="AP75" s="90"/>
    </row>
    <row r="76" spans="2:52" ht="16.5" customHeight="1" x14ac:dyDescent="0.15">
      <c r="B76" s="148"/>
      <c r="C76" s="148"/>
      <c r="D76" s="148"/>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3"/>
      <c r="AH76" s="143"/>
      <c r="AI76" s="143"/>
      <c r="AJ76" s="144"/>
      <c r="AK76" s="400" t="s">
        <v>154</v>
      </c>
      <c r="AL76" s="400"/>
      <c r="AM76" s="401" t="s">
        <v>155</v>
      </c>
      <c r="AN76" s="401"/>
      <c r="AO76" s="400" t="s">
        <v>156</v>
      </c>
      <c r="AP76" s="400"/>
      <c r="AQ76" s="400"/>
    </row>
    <row r="77" spans="2:52" ht="16.5" customHeight="1" x14ac:dyDescent="0.15">
      <c r="B77" s="391" t="s">
        <v>307</v>
      </c>
      <c r="C77" s="392"/>
      <c r="D77" s="393"/>
      <c r="E77" s="112" t="s">
        <v>6</v>
      </c>
      <c r="F77" s="112" t="s">
        <v>5</v>
      </c>
      <c r="G77" s="112" t="s">
        <v>4</v>
      </c>
      <c r="H77" s="112" t="s">
        <v>3</v>
      </c>
      <c r="I77" s="112" t="s">
        <v>2</v>
      </c>
      <c r="J77" s="112" t="s">
        <v>1</v>
      </c>
      <c r="K77" s="112" t="s">
        <v>6</v>
      </c>
      <c r="L77" s="112" t="s">
        <v>6</v>
      </c>
      <c r="M77" s="112" t="s">
        <v>5</v>
      </c>
      <c r="N77" s="112" t="s">
        <v>4</v>
      </c>
      <c r="O77" s="112" t="s">
        <v>3</v>
      </c>
      <c r="P77" s="112" t="s">
        <v>2</v>
      </c>
      <c r="Q77" s="112" t="s">
        <v>1</v>
      </c>
      <c r="R77" s="112" t="s">
        <v>6</v>
      </c>
      <c r="S77" s="112" t="s">
        <v>6</v>
      </c>
      <c r="T77" s="112" t="s">
        <v>5</v>
      </c>
      <c r="U77" s="112" t="s">
        <v>4</v>
      </c>
      <c r="V77" s="112" t="s">
        <v>3</v>
      </c>
      <c r="W77" s="112" t="s">
        <v>2</v>
      </c>
      <c r="X77" s="112" t="s">
        <v>1</v>
      </c>
      <c r="Y77" s="112" t="s">
        <v>6</v>
      </c>
      <c r="Z77" s="112" t="s">
        <v>6</v>
      </c>
      <c r="AA77" s="120" t="s">
        <v>5</v>
      </c>
      <c r="AB77" s="112" t="s">
        <v>4</v>
      </c>
      <c r="AC77" s="112" t="s">
        <v>3</v>
      </c>
      <c r="AD77" s="112" t="s">
        <v>2</v>
      </c>
      <c r="AE77" s="112" t="s">
        <v>1</v>
      </c>
      <c r="AF77" s="112" t="s">
        <v>6</v>
      </c>
      <c r="AG77" s="151" t="s">
        <v>6</v>
      </c>
      <c r="AH77" s="152" t="s">
        <v>5</v>
      </c>
      <c r="AI77" s="151" t="s">
        <v>4</v>
      </c>
      <c r="AJ77" s="153"/>
      <c r="AK77" s="289" t="s">
        <v>157</v>
      </c>
      <c r="AL77" s="289" t="s">
        <v>158</v>
      </c>
      <c r="AM77" s="290" t="s">
        <v>159</v>
      </c>
      <c r="AN77" s="290" t="s">
        <v>2</v>
      </c>
      <c r="AO77" s="289" t="s">
        <v>160</v>
      </c>
      <c r="AP77" s="289" t="s">
        <v>161</v>
      </c>
      <c r="AQ77" s="145" t="s">
        <v>162</v>
      </c>
      <c r="AT77" s="57"/>
      <c r="AU77" s="57"/>
      <c r="AV77" s="57"/>
      <c r="AW77" s="57"/>
      <c r="AX77" s="57"/>
      <c r="AY77" s="57"/>
      <c r="AZ77" s="57"/>
    </row>
    <row r="78" spans="2:52" s="57" customFormat="1" ht="30" customHeight="1" x14ac:dyDescent="0.15">
      <c r="B78" s="392"/>
      <c r="C78" s="392"/>
      <c r="D78" s="393"/>
      <c r="E78" s="127">
        <v>1</v>
      </c>
      <c r="F78" s="127">
        <v>2</v>
      </c>
      <c r="G78" s="127">
        <v>3</v>
      </c>
      <c r="H78" s="127">
        <v>4</v>
      </c>
      <c r="I78" s="127">
        <v>5</v>
      </c>
      <c r="J78" s="127">
        <v>6</v>
      </c>
      <c r="K78" s="127">
        <v>7</v>
      </c>
      <c r="L78" s="127">
        <v>8</v>
      </c>
      <c r="M78" s="127">
        <v>9</v>
      </c>
      <c r="N78" s="127">
        <v>10</v>
      </c>
      <c r="O78" s="127">
        <v>11</v>
      </c>
      <c r="P78" s="127">
        <v>12</v>
      </c>
      <c r="Q78" s="127">
        <v>13</v>
      </c>
      <c r="R78" s="127">
        <v>14</v>
      </c>
      <c r="S78" s="127">
        <v>15</v>
      </c>
      <c r="T78" s="127">
        <v>16</v>
      </c>
      <c r="U78" s="127">
        <v>17</v>
      </c>
      <c r="V78" s="127">
        <v>18</v>
      </c>
      <c r="W78" s="127">
        <v>19</v>
      </c>
      <c r="X78" s="127">
        <v>20</v>
      </c>
      <c r="Y78" s="127">
        <v>21</v>
      </c>
      <c r="Z78" s="127">
        <v>22</v>
      </c>
      <c r="AA78" s="127">
        <v>23</v>
      </c>
      <c r="AB78" s="127">
        <v>24</v>
      </c>
      <c r="AC78" s="127">
        <v>25</v>
      </c>
      <c r="AD78" s="127">
        <v>26</v>
      </c>
      <c r="AE78" s="127">
        <v>27</v>
      </c>
      <c r="AF78" s="127">
        <v>28</v>
      </c>
      <c r="AG78" s="127">
        <v>29</v>
      </c>
      <c r="AH78" s="127">
        <v>30</v>
      </c>
      <c r="AI78" s="127">
        <v>31</v>
      </c>
      <c r="AJ78" s="146" t="s">
        <v>126</v>
      </c>
      <c r="AK78" s="147" t="s">
        <v>49</v>
      </c>
      <c r="AL78" s="147" t="s">
        <v>50</v>
      </c>
      <c r="AM78" s="147" t="s">
        <v>49</v>
      </c>
      <c r="AN78" s="147" t="s">
        <v>50</v>
      </c>
      <c r="AO78" s="147" t="s">
        <v>49</v>
      </c>
      <c r="AP78" s="147" t="s">
        <v>50</v>
      </c>
      <c r="AQ78" s="146" t="s">
        <v>127</v>
      </c>
      <c r="AT78" s="5"/>
      <c r="AU78" s="5"/>
      <c r="AV78" s="5"/>
      <c r="AW78" s="5"/>
      <c r="AX78" s="5"/>
      <c r="AY78" s="5"/>
      <c r="AZ78" s="5"/>
    </row>
    <row r="79" spans="2:52" s="5" customFormat="1" ht="17.25" customHeight="1" x14ac:dyDescent="0.15">
      <c r="B79" s="4">
        <v>1</v>
      </c>
      <c r="C79" s="134" t="s">
        <v>258</v>
      </c>
      <c r="D79" s="53" t="s">
        <v>365</v>
      </c>
      <c r="E79" s="132">
        <v>8</v>
      </c>
      <c r="F79" s="133">
        <v>8</v>
      </c>
      <c r="G79" s="133">
        <v>8</v>
      </c>
      <c r="H79" s="133"/>
      <c r="I79" s="133"/>
      <c r="J79" s="133">
        <v>8</v>
      </c>
      <c r="K79" s="133">
        <v>8</v>
      </c>
      <c r="L79" s="133">
        <v>8</v>
      </c>
      <c r="M79" s="133">
        <v>8</v>
      </c>
      <c r="N79" s="133">
        <v>8</v>
      </c>
      <c r="O79" s="133"/>
      <c r="P79" s="133"/>
      <c r="Q79" s="133">
        <v>8</v>
      </c>
      <c r="R79" s="133">
        <v>8</v>
      </c>
      <c r="S79" s="133">
        <v>8</v>
      </c>
      <c r="T79" s="133">
        <v>8</v>
      </c>
      <c r="U79" s="133">
        <v>8</v>
      </c>
      <c r="V79" s="133"/>
      <c r="W79" s="133"/>
      <c r="X79" s="133">
        <v>8</v>
      </c>
      <c r="Y79" s="133">
        <v>8</v>
      </c>
      <c r="Z79" s="133">
        <v>8</v>
      </c>
      <c r="AA79" s="133">
        <v>8</v>
      </c>
      <c r="AB79" s="133">
        <v>8</v>
      </c>
      <c r="AC79" s="133"/>
      <c r="AD79" s="133"/>
      <c r="AE79" s="133">
        <v>8</v>
      </c>
      <c r="AF79" s="133">
        <v>8</v>
      </c>
      <c r="AG79" s="133">
        <v>8</v>
      </c>
      <c r="AH79" s="133">
        <v>8</v>
      </c>
      <c r="AI79" s="133">
        <v>8</v>
      </c>
      <c r="AJ79" s="156">
        <f>SUM(E79:AI79)</f>
        <v>184</v>
      </c>
      <c r="AK79" s="82">
        <v>0</v>
      </c>
      <c r="AL79" s="82">
        <v>0</v>
      </c>
      <c r="AM79" s="82">
        <v>0</v>
      </c>
      <c r="AN79" s="82">
        <v>1</v>
      </c>
      <c r="AO79" s="82">
        <f t="shared" ref="AO79:AP80" si="26">AK79+AM79</f>
        <v>0</v>
      </c>
      <c r="AP79" s="82">
        <f t="shared" si="26"/>
        <v>1</v>
      </c>
      <c r="AQ79" s="119">
        <f>SUM(AO79:AP79)</f>
        <v>1</v>
      </c>
    </row>
    <row r="80" spans="2:52" s="5" customFormat="1" ht="17.25" customHeight="1" x14ac:dyDescent="0.15">
      <c r="B80" s="217">
        <v>4</v>
      </c>
      <c r="C80" s="164" t="s">
        <v>147</v>
      </c>
      <c r="D80" s="165"/>
      <c r="E80" s="162">
        <v>24</v>
      </c>
      <c r="F80" s="162">
        <v>24</v>
      </c>
      <c r="G80" s="162">
        <v>24</v>
      </c>
      <c r="H80" s="162"/>
      <c r="I80" s="162"/>
      <c r="J80" s="162">
        <v>24</v>
      </c>
      <c r="K80" s="162">
        <v>24</v>
      </c>
      <c r="L80" s="162">
        <v>24</v>
      </c>
      <c r="M80" s="162">
        <v>24</v>
      </c>
      <c r="N80" s="162">
        <v>24</v>
      </c>
      <c r="O80" s="162"/>
      <c r="P80" s="162"/>
      <c r="Q80" s="162">
        <v>24</v>
      </c>
      <c r="R80" s="162">
        <v>24</v>
      </c>
      <c r="S80" s="162">
        <v>24</v>
      </c>
      <c r="T80" s="162">
        <v>24</v>
      </c>
      <c r="U80" s="162">
        <v>24</v>
      </c>
      <c r="V80" s="162"/>
      <c r="W80" s="162"/>
      <c r="X80" s="162">
        <v>24</v>
      </c>
      <c r="Y80" s="162">
        <v>24</v>
      </c>
      <c r="Z80" s="162">
        <v>24</v>
      </c>
      <c r="AA80" s="162">
        <v>24</v>
      </c>
      <c r="AB80" s="162">
        <v>24</v>
      </c>
      <c r="AC80" s="162"/>
      <c r="AD80" s="162"/>
      <c r="AE80" s="162">
        <v>24</v>
      </c>
      <c r="AF80" s="162">
        <v>24</v>
      </c>
      <c r="AG80" s="162">
        <v>24</v>
      </c>
      <c r="AH80" s="162">
        <v>24</v>
      </c>
      <c r="AI80" s="162">
        <v>24</v>
      </c>
      <c r="AJ80" s="156">
        <f>SUM(E80:AI80)</f>
        <v>552</v>
      </c>
      <c r="AK80" s="82">
        <v>0</v>
      </c>
      <c r="AL80" s="82">
        <v>0</v>
      </c>
      <c r="AM80" s="82">
        <v>0</v>
      </c>
      <c r="AN80" s="82">
        <v>4</v>
      </c>
      <c r="AO80" s="82">
        <f t="shared" si="26"/>
        <v>0</v>
      </c>
      <c r="AP80" s="82">
        <f t="shared" si="26"/>
        <v>4</v>
      </c>
      <c r="AQ80" s="119">
        <f t="shared" ref="AQ80" si="27">SUM(AO80:AP80)</f>
        <v>4</v>
      </c>
      <c r="AT80" s="2"/>
      <c r="AU80" s="2"/>
      <c r="AV80" s="2"/>
      <c r="AW80" s="2"/>
      <c r="AX80" s="2"/>
      <c r="AY80" s="2"/>
      <c r="AZ80" s="2"/>
    </row>
    <row r="81" spans="2:52" s="2" customFormat="1" ht="17.25" customHeight="1" x14ac:dyDescent="0.2">
      <c r="B81" s="101"/>
      <c r="C81" s="389" t="s">
        <v>293</v>
      </c>
      <c r="D81" s="390"/>
      <c r="E81" s="169">
        <f t="shared" ref="E81:AQ81" si="28">SUM(E79:E80)</f>
        <v>32</v>
      </c>
      <c r="F81" s="169">
        <f t="shared" si="28"/>
        <v>32</v>
      </c>
      <c r="G81" s="169">
        <f t="shared" si="28"/>
        <v>32</v>
      </c>
      <c r="H81" s="169">
        <f t="shared" si="28"/>
        <v>0</v>
      </c>
      <c r="I81" s="169">
        <f t="shared" si="28"/>
        <v>0</v>
      </c>
      <c r="J81" s="169">
        <f t="shared" si="28"/>
        <v>32</v>
      </c>
      <c r="K81" s="169">
        <f t="shared" si="28"/>
        <v>32</v>
      </c>
      <c r="L81" s="169">
        <f t="shared" si="28"/>
        <v>32</v>
      </c>
      <c r="M81" s="169">
        <f t="shared" si="28"/>
        <v>32</v>
      </c>
      <c r="N81" s="169">
        <f t="shared" si="28"/>
        <v>32</v>
      </c>
      <c r="O81" s="169">
        <f t="shared" si="28"/>
        <v>0</v>
      </c>
      <c r="P81" s="169">
        <f t="shared" si="28"/>
        <v>0</v>
      </c>
      <c r="Q81" s="169">
        <f t="shared" si="28"/>
        <v>32</v>
      </c>
      <c r="R81" s="169">
        <f t="shared" si="28"/>
        <v>32</v>
      </c>
      <c r="S81" s="169">
        <f t="shared" si="28"/>
        <v>32</v>
      </c>
      <c r="T81" s="169">
        <f t="shared" si="28"/>
        <v>32</v>
      </c>
      <c r="U81" s="169">
        <f t="shared" si="28"/>
        <v>32</v>
      </c>
      <c r="V81" s="169">
        <f t="shared" si="28"/>
        <v>0</v>
      </c>
      <c r="W81" s="169">
        <f t="shared" si="28"/>
        <v>0</v>
      </c>
      <c r="X81" s="169">
        <f t="shared" si="28"/>
        <v>32</v>
      </c>
      <c r="Y81" s="169">
        <f t="shared" si="28"/>
        <v>32</v>
      </c>
      <c r="Z81" s="169">
        <f t="shared" si="28"/>
        <v>32</v>
      </c>
      <c r="AA81" s="169">
        <f t="shared" si="28"/>
        <v>32</v>
      </c>
      <c r="AB81" s="169">
        <f t="shared" si="28"/>
        <v>32</v>
      </c>
      <c r="AC81" s="169">
        <f t="shared" si="28"/>
        <v>0</v>
      </c>
      <c r="AD81" s="169">
        <f t="shared" si="28"/>
        <v>0</v>
      </c>
      <c r="AE81" s="169">
        <f t="shared" si="28"/>
        <v>32</v>
      </c>
      <c r="AF81" s="169">
        <f t="shared" si="28"/>
        <v>32</v>
      </c>
      <c r="AG81" s="169">
        <f t="shared" si="28"/>
        <v>32</v>
      </c>
      <c r="AH81" s="169">
        <f t="shared" si="28"/>
        <v>32</v>
      </c>
      <c r="AI81" s="169">
        <f t="shared" si="28"/>
        <v>32</v>
      </c>
      <c r="AJ81" s="91">
        <f t="shared" si="28"/>
        <v>736</v>
      </c>
      <c r="AK81" s="91">
        <f t="shared" si="28"/>
        <v>0</v>
      </c>
      <c r="AL81" s="91">
        <f t="shared" si="28"/>
        <v>0</v>
      </c>
      <c r="AM81" s="91">
        <f t="shared" si="28"/>
        <v>0</v>
      </c>
      <c r="AN81" s="91">
        <f t="shared" si="28"/>
        <v>5</v>
      </c>
      <c r="AO81" s="91">
        <f t="shared" si="28"/>
        <v>0</v>
      </c>
      <c r="AP81" s="91">
        <f t="shared" si="28"/>
        <v>5</v>
      </c>
      <c r="AQ81" s="140">
        <f t="shared" si="28"/>
        <v>5</v>
      </c>
      <c r="AT81" s="5"/>
      <c r="AU81" s="5"/>
      <c r="AV81" s="5"/>
      <c r="AW81" s="5"/>
      <c r="AX81" s="5"/>
      <c r="AY81" s="5"/>
      <c r="AZ81" s="5"/>
    </row>
    <row r="82" spans="2:52" s="5" customFormat="1" ht="17.25" customHeight="1" x14ac:dyDescent="0.15">
      <c r="AT82" s="64"/>
      <c r="AU82" s="64"/>
      <c r="AV82" s="64"/>
      <c r="AW82" s="64"/>
      <c r="AX82" s="64"/>
      <c r="AY82" s="64"/>
      <c r="AZ82" s="64"/>
    </row>
    <row r="83" spans="2:52" s="64" customFormat="1" ht="24.75" customHeight="1" x14ac:dyDescent="0.15">
      <c r="B83" s="394" t="s">
        <v>294</v>
      </c>
      <c r="C83" s="395"/>
      <c r="D83" s="396"/>
      <c r="E83" s="97">
        <f t="shared" ref="E83:AI83" si="29">E74+E81</f>
        <v>108.5</v>
      </c>
      <c r="F83" s="97">
        <f t="shared" si="29"/>
        <v>108.5</v>
      </c>
      <c r="G83" s="97">
        <f t="shared" si="29"/>
        <v>90.5</v>
      </c>
      <c r="H83" s="97">
        <f t="shared" si="29"/>
        <v>0</v>
      </c>
      <c r="I83" s="97">
        <f t="shared" si="29"/>
        <v>0</v>
      </c>
      <c r="J83" s="97">
        <f t="shared" si="29"/>
        <v>108.5</v>
      </c>
      <c r="K83" s="97">
        <f t="shared" si="29"/>
        <v>108.5</v>
      </c>
      <c r="L83" s="97">
        <f t="shared" si="29"/>
        <v>117</v>
      </c>
      <c r="M83" s="97">
        <f t="shared" si="29"/>
        <v>117</v>
      </c>
      <c r="N83" s="97">
        <f t="shared" si="29"/>
        <v>97</v>
      </c>
      <c r="O83" s="97">
        <f t="shared" si="29"/>
        <v>0</v>
      </c>
      <c r="P83" s="97">
        <f t="shared" si="29"/>
        <v>0</v>
      </c>
      <c r="Q83" s="97">
        <f t="shared" si="29"/>
        <v>117</v>
      </c>
      <c r="R83" s="97">
        <f t="shared" si="29"/>
        <v>117</v>
      </c>
      <c r="S83" s="97">
        <f t="shared" si="29"/>
        <v>117</v>
      </c>
      <c r="T83" s="97">
        <f t="shared" si="29"/>
        <v>117</v>
      </c>
      <c r="U83" s="97">
        <f t="shared" si="29"/>
        <v>97</v>
      </c>
      <c r="V83" s="97">
        <f t="shared" si="29"/>
        <v>0</v>
      </c>
      <c r="W83" s="97">
        <f t="shared" si="29"/>
        <v>0</v>
      </c>
      <c r="X83" s="97">
        <f t="shared" si="29"/>
        <v>117</v>
      </c>
      <c r="Y83" s="97">
        <f t="shared" si="29"/>
        <v>117</v>
      </c>
      <c r="Z83" s="97">
        <f t="shared" si="29"/>
        <v>117</v>
      </c>
      <c r="AA83" s="97">
        <f t="shared" si="29"/>
        <v>117</v>
      </c>
      <c r="AB83" s="97">
        <f t="shared" si="29"/>
        <v>97</v>
      </c>
      <c r="AC83" s="97">
        <f t="shared" si="29"/>
        <v>0</v>
      </c>
      <c r="AD83" s="97">
        <f t="shared" si="29"/>
        <v>0</v>
      </c>
      <c r="AE83" s="97">
        <f t="shared" si="29"/>
        <v>117</v>
      </c>
      <c r="AF83" s="97">
        <f t="shared" si="29"/>
        <v>117</v>
      </c>
      <c r="AG83" s="97">
        <f t="shared" si="29"/>
        <v>117</v>
      </c>
      <c r="AH83" s="97">
        <f t="shared" si="29"/>
        <v>117</v>
      </c>
      <c r="AI83" s="97">
        <f t="shared" si="29"/>
        <v>97</v>
      </c>
      <c r="AJ83" s="97">
        <f t="shared" ref="AJ83:AQ83" si="30">+AJ74+AJ81</f>
        <v>2550.5</v>
      </c>
      <c r="AK83" s="97">
        <f t="shared" si="30"/>
        <v>3</v>
      </c>
      <c r="AL83" s="97">
        <f t="shared" si="30"/>
        <v>0</v>
      </c>
      <c r="AM83" s="97">
        <f t="shared" si="30"/>
        <v>2</v>
      </c>
      <c r="AN83" s="97">
        <f t="shared" si="30"/>
        <v>10</v>
      </c>
      <c r="AO83" s="97">
        <f t="shared" si="30"/>
        <v>5</v>
      </c>
      <c r="AP83" s="97">
        <f t="shared" si="30"/>
        <v>10</v>
      </c>
      <c r="AQ83" s="97">
        <f t="shared" si="30"/>
        <v>15</v>
      </c>
      <c r="AT83" s="5"/>
      <c r="AU83" s="5"/>
      <c r="AV83" s="5"/>
      <c r="AW83" s="5"/>
      <c r="AX83" s="5"/>
      <c r="AY83" s="5"/>
      <c r="AZ83" s="5"/>
    </row>
    <row r="84" spans="2:52" s="5" customFormat="1" ht="23.25" customHeight="1" x14ac:dyDescent="0.15">
      <c r="B84" s="397"/>
      <c r="C84" s="397"/>
      <c r="D84" s="397"/>
      <c r="E84" s="397"/>
      <c r="F84" s="397"/>
      <c r="G84" s="397"/>
      <c r="H84" s="397"/>
      <c r="I84" s="397"/>
      <c r="J84" s="397"/>
      <c r="K84" s="397"/>
      <c r="L84" s="397"/>
      <c r="M84" s="397"/>
      <c r="N84" s="397"/>
      <c r="O84" s="397"/>
      <c r="P84" s="397"/>
      <c r="Q84" s="397"/>
      <c r="R84" s="397"/>
      <c r="S84" s="397"/>
      <c r="T84" s="397"/>
      <c r="U84" s="397"/>
      <c r="V84" s="397"/>
      <c r="W84" s="397"/>
      <c r="X84" s="397"/>
      <c r="Y84" s="397"/>
      <c r="Z84" s="397"/>
      <c r="AA84" s="397"/>
      <c r="AB84" s="397"/>
      <c r="AC84" s="397"/>
      <c r="AD84" s="397"/>
      <c r="AE84" s="397"/>
      <c r="AF84" s="397"/>
      <c r="AG84" s="397"/>
      <c r="AH84" s="397"/>
      <c r="AI84" s="397"/>
      <c r="AJ84" s="397"/>
      <c r="AK84" s="397"/>
      <c r="AL84" s="397"/>
      <c r="AM84" s="397"/>
      <c r="AN84" s="397"/>
      <c r="AO84" s="397"/>
      <c r="AP84" s="397"/>
      <c r="AQ84" s="397"/>
      <c r="AT84" s="55"/>
      <c r="AU84" s="55"/>
      <c r="AV84" s="55"/>
      <c r="AW84" s="55"/>
      <c r="AX84" s="55"/>
      <c r="AY84" s="55"/>
      <c r="AZ84" s="55"/>
    </row>
    <row r="85" spans="2:52" s="55" customFormat="1" ht="16.5" customHeight="1" x14ac:dyDescent="0.15">
      <c r="B85" s="142" t="s">
        <v>295</v>
      </c>
      <c r="C85" s="219" t="s">
        <v>296</v>
      </c>
      <c r="D85" s="142"/>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150"/>
      <c r="AO85" s="150"/>
      <c r="AP85" s="150"/>
      <c r="AQ85" s="150"/>
      <c r="AR85" s="150"/>
      <c r="AT85" s="54"/>
      <c r="AU85" s="54"/>
      <c r="AV85" s="54"/>
      <c r="AW85" s="54"/>
      <c r="AX85" s="54"/>
      <c r="AY85" s="54"/>
      <c r="AZ85" s="54"/>
    </row>
    <row r="86" spans="2:52" ht="16.5" customHeight="1" x14ac:dyDescent="0.15">
      <c r="B86" s="148"/>
      <c r="C86" s="148"/>
      <c r="D86" s="148"/>
      <c r="E86" s="149"/>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3"/>
      <c r="AH86" s="143"/>
      <c r="AI86" s="143"/>
      <c r="AJ86" s="144"/>
      <c r="AK86" s="400" t="s">
        <v>154</v>
      </c>
      <c r="AL86" s="400"/>
      <c r="AM86" s="401" t="s">
        <v>155</v>
      </c>
      <c r="AN86" s="401"/>
      <c r="AO86" s="400" t="s">
        <v>156</v>
      </c>
      <c r="AP86" s="400"/>
      <c r="AQ86" s="400"/>
    </row>
    <row r="87" spans="2:52" ht="16.5" customHeight="1" x14ac:dyDescent="0.15">
      <c r="B87" s="402" t="s">
        <v>308</v>
      </c>
      <c r="C87" s="403"/>
      <c r="D87" s="404"/>
      <c r="E87" s="112" t="s">
        <v>6</v>
      </c>
      <c r="F87" s="112" t="s">
        <v>5</v>
      </c>
      <c r="G87" s="112" t="s">
        <v>4</v>
      </c>
      <c r="H87" s="112" t="s">
        <v>3</v>
      </c>
      <c r="I87" s="112" t="s">
        <v>2</v>
      </c>
      <c r="J87" s="112" t="s">
        <v>1</v>
      </c>
      <c r="K87" s="112" t="s">
        <v>6</v>
      </c>
      <c r="L87" s="112" t="s">
        <v>6</v>
      </c>
      <c r="M87" s="112" t="s">
        <v>5</v>
      </c>
      <c r="N87" s="112" t="s">
        <v>4</v>
      </c>
      <c r="O87" s="112" t="s">
        <v>3</v>
      </c>
      <c r="P87" s="112" t="s">
        <v>2</v>
      </c>
      <c r="Q87" s="112" t="s">
        <v>1</v>
      </c>
      <c r="R87" s="112" t="s">
        <v>6</v>
      </c>
      <c r="S87" s="112" t="s">
        <v>6</v>
      </c>
      <c r="T87" s="112" t="s">
        <v>5</v>
      </c>
      <c r="U87" s="112" t="s">
        <v>4</v>
      </c>
      <c r="V87" s="112" t="s">
        <v>3</v>
      </c>
      <c r="W87" s="112" t="s">
        <v>2</v>
      </c>
      <c r="X87" s="112" t="s">
        <v>1</v>
      </c>
      <c r="Y87" s="112" t="s">
        <v>6</v>
      </c>
      <c r="Z87" s="112" t="s">
        <v>6</v>
      </c>
      <c r="AA87" s="120" t="s">
        <v>5</v>
      </c>
      <c r="AB87" s="112" t="s">
        <v>4</v>
      </c>
      <c r="AC87" s="112" t="s">
        <v>3</v>
      </c>
      <c r="AD87" s="112" t="s">
        <v>2</v>
      </c>
      <c r="AE87" s="112" t="s">
        <v>1</v>
      </c>
      <c r="AF87" s="112" t="s">
        <v>6</v>
      </c>
      <c r="AG87" s="151" t="s">
        <v>6</v>
      </c>
      <c r="AH87" s="152" t="s">
        <v>5</v>
      </c>
      <c r="AI87" s="151" t="s">
        <v>4</v>
      </c>
      <c r="AJ87" s="153"/>
      <c r="AK87" s="289" t="s">
        <v>157</v>
      </c>
      <c r="AL87" s="289" t="s">
        <v>158</v>
      </c>
      <c r="AM87" s="290" t="s">
        <v>159</v>
      </c>
      <c r="AN87" s="290" t="s">
        <v>2</v>
      </c>
      <c r="AO87" s="289" t="s">
        <v>160</v>
      </c>
      <c r="AP87" s="289" t="s">
        <v>161</v>
      </c>
      <c r="AQ87" s="145" t="s">
        <v>162</v>
      </c>
      <c r="AT87" s="57"/>
      <c r="AU87" s="57"/>
      <c r="AV87" s="57"/>
      <c r="AW87" s="57"/>
      <c r="AX87" s="57"/>
      <c r="AY87" s="57"/>
      <c r="AZ87" s="57"/>
    </row>
    <row r="88" spans="2:52" s="57" customFormat="1" ht="30" customHeight="1" x14ac:dyDescent="0.15">
      <c r="B88" s="405"/>
      <c r="C88" s="406"/>
      <c r="D88" s="407"/>
      <c r="E88" s="127">
        <v>1</v>
      </c>
      <c r="F88" s="127">
        <v>2</v>
      </c>
      <c r="G88" s="127">
        <v>3</v>
      </c>
      <c r="H88" s="127">
        <v>4</v>
      </c>
      <c r="I88" s="127">
        <v>5</v>
      </c>
      <c r="J88" s="127">
        <v>6</v>
      </c>
      <c r="K88" s="127">
        <v>7</v>
      </c>
      <c r="L88" s="127">
        <v>8</v>
      </c>
      <c r="M88" s="127">
        <v>9</v>
      </c>
      <c r="N88" s="127">
        <v>10</v>
      </c>
      <c r="O88" s="127">
        <v>11</v>
      </c>
      <c r="P88" s="127">
        <v>12</v>
      </c>
      <c r="Q88" s="127">
        <v>13</v>
      </c>
      <c r="R88" s="127">
        <v>14</v>
      </c>
      <c r="S88" s="127">
        <v>15</v>
      </c>
      <c r="T88" s="127">
        <v>16</v>
      </c>
      <c r="U88" s="127">
        <v>17</v>
      </c>
      <c r="V88" s="127">
        <v>18</v>
      </c>
      <c r="W88" s="127">
        <v>19</v>
      </c>
      <c r="X88" s="127">
        <v>20</v>
      </c>
      <c r="Y88" s="127">
        <v>21</v>
      </c>
      <c r="Z88" s="127">
        <v>22</v>
      </c>
      <c r="AA88" s="127">
        <v>23</v>
      </c>
      <c r="AB88" s="127">
        <v>24</v>
      </c>
      <c r="AC88" s="127">
        <v>25</v>
      </c>
      <c r="AD88" s="127">
        <v>26</v>
      </c>
      <c r="AE88" s="127">
        <v>27</v>
      </c>
      <c r="AF88" s="127">
        <v>28</v>
      </c>
      <c r="AG88" s="127">
        <v>29</v>
      </c>
      <c r="AH88" s="127">
        <v>30</v>
      </c>
      <c r="AI88" s="127">
        <v>31</v>
      </c>
      <c r="AJ88" s="146" t="s">
        <v>126</v>
      </c>
      <c r="AK88" s="147" t="s">
        <v>49</v>
      </c>
      <c r="AL88" s="147" t="s">
        <v>50</v>
      </c>
      <c r="AM88" s="147" t="s">
        <v>49</v>
      </c>
      <c r="AN88" s="147" t="s">
        <v>50</v>
      </c>
      <c r="AO88" s="147" t="s">
        <v>49</v>
      </c>
      <c r="AP88" s="147" t="s">
        <v>50</v>
      </c>
      <c r="AQ88" s="146" t="s">
        <v>127</v>
      </c>
      <c r="AT88" s="5"/>
      <c r="AU88" s="5"/>
      <c r="AV88" s="5"/>
      <c r="AW88" s="5"/>
      <c r="AX88" s="5"/>
      <c r="AY88" s="5"/>
      <c r="AZ88" s="5"/>
    </row>
    <row r="89" spans="2:52" s="5" customFormat="1" ht="15.75" customHeight="1" outlineLevel="1" x14ac:dyDescent="0.15">
      <c r="B89" s="309">
        <v>1</v>
      </c>
      <c r="C89" s="313" t="s">
        <v>39</v>
      </c>
      <c r="D89" s="314" t="s">
        <v>44</v>
      </c>
      <c r="E89" s="315">
        <v>10</v>
      </c>
      <c r="F89" s="315">
        <v>10</v>
      </c>
      <c r="G89" s="315">
        <v>10</v>
      </c>
      <c r="H89" s="315">
        <v>10</v>
      </c>
      <c r="I89" s="315">
        <v>10</v>
      </c>
      <c r="J89" s="315">
        <v>10</v>
      </c>
      <c r="K89" s="315">
        <v>10</v>
      </c>
      <c r="L89" s="315"/>
      <c r="M89" s="315"/>
      <c r="N89" s="315"/>
      <c r="O89" s="315"/>
      <c r="P89" s="315"/>
      <c r="Q89" s="315"/>
      <c r="R89" s="315">
        <v>10</v>
      </c>
      <c r="S89" s="315">
        <v>10</v>
      </c>
      <c r="T89" s="315">
        <v>10</v>
      </c>
      <c r="U89" s="315">
        <v>10</v>
      </c>
      <c r="V89" s="315">
        <v>10</v>
      </c>
      <c r="W89" s="315">
        <v>10</v>
      </c>
      <c r="X89" s="315">
        <v>10</v>
      </c>
      <c r="Y89" s="315">
        <v>10</v>
      </c>
      <c r="Z89" s="315"/>
      <c r="AA89" s="315"/>
      <c r="AB89" s="315"/>
      <c r="AC89" s="315"/>
      <c r="AD89" s="315"/>
      <c r="AE89" s="315"/>
      <c r="AF89" s="315">
        <v>10</v>
      </c>
      <c r="AG89" s="315"/>
      <c r="AH89" s="315"/>
      <c r="AI89" s="315"/>
      <c r="AJ89" s="156">
        <f>SUM(E89:AI89)</f>
        <v>160</v>
      </c>
      <c r="AK89" s="82">
        <v>1</v>
      </c>
      <c r="AL89" s="82"/>
      <c r="AM89" s="82"/>
      <c r="AN89" s="82"/>
      <c r="AO89" s="82">
        <f t="shared" ref="AO89:AP93" si="31">AK89+AM89</f>
        <v>1</v>
      </c>
      <c r="AP89" s="82">
        <f t="shared" si="31"/>
        <v>0</v>
      </c>
      <c r="AQ89" s="119">
        <f>SUM(AO89:AP89)</f>
        <v>1</v>
      </c>
    </row>
    <row r="90" spans="2:52" s="5" customFormat="1" ht="15.75" customHeight="1" outlineLevel="1" x14ac:dyDescent="0.15">
      <c r="B90" s="179">
        <f>+B89+1</f>
        <v>2</v>
      </c>
      <c r="C90" s="46" t="s">
        <v>40</v>
      </c>
      <c r="D90" s="56" t="s">
        <v>44</v>
      </c>
      <c r="E90" s="132"/>
      <c r="F90" s="132"/>
      <c r="G90" s="132"/>
      <c r="H90" s="132"/>
      <c r="I90" s="132"/>
      <c r="J90" s="132"/>
      <c r="K90" s="132">
        <v>10</v>
      </c>
      <c r="L90" s="132">
        <v>10</v>
      </c>
      <c r="M90" s="132">
        <v>10</v>
      </c>
      <c r="N90" s="132">
        <v>10</v>
      </c>
      <c r="O90" s="132">
        <v>10</v>
      </c>
      <c r="P90" s="132">
        <v>10</v>
      </c>
      <c r="Q90" s="132">
        <v>10</v>
      </c>
      <c r="R90" s="132">
        <v>10</v>
      </c>
      <c r="S90" s="132"/>
      <c r="T90" s="132"/>
      <c r="U90" s="132"/>
      <c r="V90" s="132"/>
      <c r="W90" s="132"/>
      <c r="X90" s="132"/>
      <c r="Y90" s="132">
        <v>10</v>
      </c>
      <c r="Z90" s="132">
        <v>10</v>
      </c>
      <c r="AA90" s="132">
        <v>10</v>
      </c>
      <c r="AB90" s="132">
        <v>10</v>
      </c>
      <c r="AC90" s="132">
        <v>10</v>
      </c>
      <c r="AD90" s="132">
        <v>10</v>
      </c>
      <c r="AE90" s="132">
        <v>10</v>
      </c>
      <c r="AF90" s="132">
        <v>10</v>
      </c>
      <c r="AG90" s="132"/>
      <c r="AH90" s="132"/>
      <c r="AI90" s="132"/>
      <c r="AJ90" s="156">
        <f>SUM(E90:AI90)</f>
        <v>160</v>
      </c>
      <c r="AK90" s="82">
        <v>1</v>
      </c>
      <c r="AL90" s="82"/>
      <c r="AM90" s="82"/>
      <c r="AN90" s="82"/>
      <c r="AO90" s="82">
        <f t="shared" si="31"/>
        <v>1</v>
      </c>
      <c r="AP90" s="82">
        <f t="shared" si="31"/>
        <v>0</v>
      </c>
      <c r="AQ90" s="119">
        <f t="shared" ref="AQ90:AQ93" si="32">SUM(AO90:AP90)</f>
        <v>1</v>
      </c>
    </row>
    <row r="91" spans="2:52" s="5" customFormat="1" ht="15.75" customHeight="1" outlineLevel="1" x14ac:dyDescent="0.15">
      <c r="B91" s="179">
        <f>+B90+1</f>
        <v>3</v>
      </c>
      <c r="C91" s="46" t="s">
        <v>41</v>
      </c>
      <c r="D91" s="56" t="s">
        <v>45</v>
      </c>
      <c r="E91" s="320">
        <v>10</v>
      </c>
      <c r="F91" s="320">
        <v>10</v>
      </c>
      <c r="G91" s="132">
        <v>10</v>
      </c>
      <c r="H91" s="132">
        <v>10</v>
      </c>
      <c r="I91" s="132">
        <v>10</v>
      </c>
      <c r="J91" s="132">
        <v>10</v>
      </c>
      <c r="K91" s="132">
        <v>10</v>
      </c>
      <c r="L91" s="132"/>
      <c r="M91" s="132"/>
      <c r="N91" s="132"/>
      <c r="O91" s="132"/>
      <c r="P91" s="132"/>
      <c r="Q91" s="132"/>
      <c r="R91" s="132">
        <v>10</v>
      </c>
      <c r="S91" s="132">
        <v>10</v>
      </c>
      <c r="T91" s="132">
        <v>10</v>
      </c>
      <c r="U91" s="132">
        <v>10</v>
      </c>
      <c r="V91" s="132">
        <v>10</v>
      </c>
      <c r="W91" s="132">
        <v>10</v>
      </c>
      <c r="X91" s="132">
        <v>10</v>
      </c>
      <c r="Y91" s="132">
        <v>10</v>
      </c>
      <c r="Z91" s="132"/>
      <c r="AA91" s="132"/>
      <c r="AB91" s="132"/>
      <c r="AC91" s="132"/>
      <c r="AD91" s="132"/>
      <c r="AE91" s="132"/>
      <c r="AF91" s="132">
        <v>10</v>
      </c>
      <c r="AG91" s="132">
        <v>10</v>
      </c>
      <c r="AH91" s="132">
        <v>10</v>
      </c>
      <c r="AI91" s="132">
        <v>10</v>
      </c>
      <c r="AJ91" s="156">
        <f>SUM(E91:AI91)</f>
        <v>190</v>
      </c>
      <c r="AK91" s="82">
        <v>1</v>
      </c>
      <c r="AL91" s="82"/>
      <c r="AM91" s="82"/>
      <c r="AN91" s="82"/>
      <c r="AO91" s="82">
        <f t="shared" si="31"/>
        <v>1</v>
      </c>
      <c r="AP91" s="82">
        <f t="shared" si="31"/>
        <v>0</v>
      </c>
      <c r="AQ91" s="119">
        <f t="shared" si="32"/>
        <v>1</v>
      </c>
    </row>
    <row r="92" spans="2:52" s="5" customFormat="1" ht="15.75" customHeight="1" outlineLevel="1" x14ac:dyDescent="0.15">
      <c r="B92" s="179">
        <f>+B91+1</f>
        <v>4</v>
      </c>
      <c r="C92" s="46" t="s">
        <v>42</v>
      </c>
      <c r="D92" s="56" t="s">
        <v>44</v>
      </c>
      <c r="E92" s="132"/>
      <c r="F92" s="132"/>
      <c r="G92" s="132"/>
      <c r="H92" s="132"/>
      <c r="I92" s="132"/>
      <c r="J92" s="132"/>
      <c r="K92" s="132">
        <v>10</v>
      </c>
      <c r="L92" s="132">
        <v>10</v>
      </c>
      <c r="M92" s="132">
        <v>10</v>
      </c>
      <c r="N92" s="132">
        <v>10</v>
      </c>
      <c r="O92" s="132">
        <v>10</v>
      </c>
      <c r="P92" s="132">
        <v>10</v>
      </c>
      <c r="Q92" s="132">
        <v>10</v>
      </c>
      <c r="R92" s="132">
        <v>10</v>
      </c>
      <c r="S92" s="132"/>
      <c r="T92" s="132"/>
      <c r="U92" s="132"/>
      <c r="V92" s="132"/>
      <c r="W92" s="132"/>
      <c r="X92" s="132"/>
      <c r="Y92" s="132">
        <v>10</v>
      </c>
      <c r="Z92" s="132">
        <v>10</v>
      </c>
      <c r="AA92" s="132">
        <v>10</v>
      </c>
      <c r="AB92" s="132">
        <v>10</v>
      </c>
      <c r="AC92" s="132">
        <v>10</v>
      </c>
      <c r="AD92" s="132">
        <v>10</v>
      </c>
      <c r="AE92" s="132">
        <v>10</v>
      </c>
      <c r="AF92" s="132">
        <v>10</v>
      </c>
      <c r="AG92" s="132"/>
      <c r="AH92" s="132"/>
      <c r="AI92" s="132"/>
      <c r="AJ92" s="156">
        <f>SUM(E92:AI92)</f>
        <v>160</v>
      </c>
      <c r="AK92" s="82">
        <v>1</v>
      </c>
      <c r="AL92" s="82"/>
      <c r="AM92" s="82"/>
      <c r="AN92" s="82"/>
      <c r="AO92" s="82">
        <f t="shared" si="31"/>
        <v>1</v>
      </c>
      <c r="AP92" s="82">
        <f t="shared" si="31"/>
        <v>0</v>
      </c>
      <c r="AQ92" s="119">
        <f t="shared" si="32"/>
        <v>1</v>
      </c>
    </row>
    <row r="93" spans="2:52" s="5" customFormat="1" ht="15.75" customHeight="1" outlineLevel="1" x14ac:dyDescent="0.15">
      <c r="B93" s="99">
        <f>+B92+1</f>
        <v>5</v>
      </c>
      <c r="C93" s="100" t="s">
        <v>43</v>
      </c>
      <c r="D93" s="62" t="s">
        <v>44</v>
      </c>
      <c r="E93" s="316">
        <v>10</v>
      </c>
      <c r="F93" s="316">
        <v>10</v>
      </c>
      <c r="G93" s="316">
        <v>10</v>
      </c>
      <c r="H93" s="316">
        <v>10</v>
      </c>
      <c r="I93" s="316">
        <v>10</v>
      </c>
      <c r="J93" s="316">
        <v>10</v>
      </c>
      <c r="K93" s="316">
        <v>10</v>
      </c>
      <c r="L93" s="316"/>
      <c r="M93" s="316"/>
      <c r="N93" s="316"/>
      <c r="O93" s="316"/>
      <c r="P93" s="316"/>
      <c r="Q93" s="316"/>
      <c r="R93" s="316">
        <v>10</v>
      </c>
      <c r="S93" s="316">
        <v>10</v>
      </c>
      <c r="T93" s="316">
        <v>10</v>
      </c>
      <c r="U93" s="316">
        <v>10</v>
      </c>
      <c r="V93" s="316">
        <v>10</v>
      </c>
      <c r="W93" s="316">
        <v>10</v>
      </c>
      <c r="X93" s="316">
        <v>10</v>
      </c>
      <c r="Y93" s="316">
        <v>10</v>
      </c>
      <c r="Z93" s="316"/>
      <c r="AA93" s="316"/>
      <c r="AB93" s="316"/>
      <c r="AC93" s="316"/>
      <c r="AD93" s="316"/>
      <c r="AE93" s="316"/>
      <c r="AF93" s="316">
        <v>10</v>
      </c>
      <c r="AG93" s="316">
        <v>10</v>
      </c>
      <c r="AH93" s="316">
        <v>10</v>
      </c>
      <c r="AI93" s="316">
        <v>10</v>
      </c>
      <c r="AJ93" s="156">
        <f t="shared" ref="AJ93" si="33">SUM(E93:AI93)</f>
        <v>190</v>
      </c>
      <c r="AK93" s="82">
        <v>1</v>
      </c>
      <c r="AL93" s="82"/>
      <c r="AM93" s="82"/>
      <c r="AN93" s="82"/>
      <c r="AO93" s="82">
        <f t="shared" si="31"/>
        <v>1</v>
      </c>
      <c r="AP93" s="82">
        <f t="shared" si="31"/>
        <v>0</v>
      </c>
      <c r="AQ93" s="119">
        <f t="shared" si="32"/>
        <v>1</v>
      </c>
      <c r="AT93" s="2"/>
      <c r="AU93" s="2"/>
      <c r="AV93" s="2"/>
      <c r="AW93" s="2"/>
      <c r="AX93" s="2"/>
      <c r="AY93" s="2"/>
      <c r="AZ93" s="2"/>
    </row>
    <row r="94" spans="2:52" s="2" customFormat="1" ht="17.25" customHeight="1" x14ac:dyDescent="0.2">
      <c r="B94" s="102"/>
      <c r="C94" s="398" t="s">
        <v>297</v>
      </c>
      <c r="D94" s="399"/>
      <c r="E94" s="168">
        <f>SUM(E89:E93)</f>
        <v>30</v>
      </c>
      <c r="F94" s="168">
        <f t="shared" ref="F94:AQ94" si="34">SUM(F89:F93)</f>
        <v>30</v>
      </c>
      <c r="G94" s="168">
        <f t="shared" si="34"/>
        <v>30</v>
      </c>
      <c r="H94" s="168">
        <f t="shared" si="34"/>
        <v>30</v>
      </c>
      <c r="I94" s="168">
        <f t="shared" si="34"/>
        <v>30</v>
      </c>
      <c r="J94" s="168">
        <f t="shared" si="34"/>
        <v>30</v>
      </c>
      <c r="K94" s="168">
        <f t="shared" si="34"/>
        <v>50</v>
      </c>
      <c r="L94" s="168">
        <f t="shared" si="34"/>
        <v>20</v>
      </c>
      <c r="M94" s="168">
        <f t="shared" si="34"/>
        <v>20</v>
      </c>
      <c r="N94" s="168">
        <f t="shared" si="34"/>
        <v>20</v>
      </c>
      <c r="O94" s="168">
        <f t="shared" si="34"/>
        <v>20</v>
      </c>
      <c r="P94" s="168">
        <f t="shared" si="34"/>
        <v>20</v>
      </c>
      <c r="Q94" s="168">
        <f t="shared" si="34"/>
        <v>20</v>
      </c>
      <c r="R94" s="168">
        <f t="shared" si="34"/>
        <v>50</v>
      </c>
      <c r="S94" s="168">
        <f t="shared" si="34"/>
        <v>30</v>
      </c>
      <c r="T94" s="168">
        <f t="shared" si="34"/>
        <v>30</v>
      </c>
      <c r="U94" s="168">
        <f t="shared" si="34"/>
        <v>30</v>
      </c>
      <c r="V94" s="168">
        <f t="shared" si="34"/>
        <v>30</v>
      </c>
      <c r="W94" s="168">
        <f t="shared" si="34"/>
        <v>30</v>
      </c>
      <c r="X94" s="168">
        <f t="shared" si="34"/>
        <v>30</v>
      </c>
      <c r="Y94" s="168">
        <f t="shared" si="34"/>
        <v>50</v>
      </c>
      <c r="Z94" s="168">
        <f t="shared" si="34"/>
        <v>20</v>
      </c>
      <c r="AA94" s="168">
        <f t="shared" si="34"/>
        <v>20</v>
      </c>
      <c r="AB94" s="168">
        <f t="shared" si="34"/>
        <v>20</v>
      </c>
      <c r="AC94" s="168">
        <f t="shared" si="34"/>
        <v>20</v>
      </c>
      <c r="AD94" s="168">
        <f t="shared" si="34"/>
        <v>20</v>
      </c>
      <c r="AE94" s="168">
        <f t="shared" si="34"/>
        <v>20</v>
      </c>
      <c r="AF94" s="168">
        <f>SUM(AF89:AF93)</f>
        <v>50</v>
      </c>
      <c r="AG94" s="168">
        <f t="shared" ref="AG94:AI94" si="35">SUM(AG89:AG93)</f>
        <v>20</v>
      </c>
      <c r="AH94" s="168">
        <f t="shared" si="35"/>
        <v>20</v>
      </c>
      <c r="AI94" s="168">
        <f t="shared" si="35"/>
        <v>20</v>
      </c>
      <c r="AJ94" s="103">
        <f>SUM(AJ89:AJ93)</f>
        <v>860</v>
      </c>
      <c r="AK94" s="103">
        <f t="shared" si="34"/>
        <v>5</v>
      </c>
      <c r="AL94" s="103">
        <f t="shared" si="34"/>
        <v>0</v>
      </c>
      <c r="AM94" s="103">
        <f t="shared" si="34"/>
        <v>0</v>
      </c>
      <c r="AN94" s="103">
        <f t="shared" si="34"/>
        <v>0</v>
      </c>
      <c r="AO94" s="103">
        <f t="shared" si="34"/>
        <v>5</v>
      </c>
      <c r="AP94" s="103">
        <f t="shared" si="34"/>
        <v>0</v>
      </c>
      <c r="AQ94" s="135">
        <f t="shared" si="34"/>
        <v>5</v>
      </c>
      <c r="AT94" s="5"/>
      <c r="AU94" s="5"/>
      <c r="AV94" s="5"/>
      <c r="AW94" s="5"/>
      <c r="AX94" s="5"/>
      <c r="AY94" s="5"/>
      <c r="AZ94" s="5"/>
    </row>
    <row r="95" spans="2:52" s="5" customFormat="1" ht="12" customHeight="1" x14ac:dyDescent="0.15">
      <c r="B95" s="58"/>
      <c r="C95" s="47"/>
      <c r="D95" s="48"/>
      <c r="E95" s="49"/>
      <c r="F95" s="49"/>
      <c r="G95" s="49"/>
      <c r="H95" s="47"/>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90"/>
      <c r="AL95" s="90"/>
      <c r="AM95" s="90"/>
      <c r="AN95" s="90"/>
      <c r="AO95" s="90"/>
      <c r="AP95" s="90"/>
      <c r="AQ95" s="31"/>
      <c r="AT95" s="54"/>
      <c r="AU95" s="54"/>
      <c r="AV95" s="54"/>
      <c r="AW95" s="54"/>
      <c r="AX95" s="54"/>
      <c r="AY95" s="54"/>
      <c r="AZ95" s="54"/>
    </row>
    <row r="96" spans="2:52" ht="16.5" customHeight="1" x14ac:dyDescent="0.15">
      <c r="B96" s="148"/>
      <c r="C96" s="148"/>
      <c r="D96" s="148"/>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3"/>
      <c r="AH96" s="143"/>
      <c r="AI96" s="143"/>
      <c r="AJ96" s="144"/>
      <c r="AK96" s="400" t="s">
        <v>154</v>
      </c>
      <c r="AL96" s="400"/>
      <c r="AM96" s="401" t="s">
        <v>155</v>
      </c>
      <c r="AN96" s="401"/>
      <c r="AO96" s="400" t="s">
        <v>156</v>
      </c>
      <c r="AP96" s="400"/>
      <c r="AQ96" s="400"/>
    </row>
    <row r="97" spans="2:52" ht="16.5" customHeight="1" x14ac:dyDescent="0.15">
      <c r="B97" s="402" t="s">
        <v>309</v>
      </c>
      <c r="C97" s="403"/>
      <c r="D97" s="404"/>
      <c r="E97" s="112" t="s">
        <v>6</v>
      </c>
      <c r="F97" s="112" t="s">
        <v>5</v>
      </c>
      <c r="G97" s="112" t="s">
        <v>4</v>
      </c>
      <c r="H97" s="112" t="s">
        <v>3</v>
      </c>
      <c r="I97" s="112" t="s">
        <v>2</v>
      </c>
      <c r="J97" s="112" t="s">
        <v>1</v>
      </c>
      <c r="K97" s="112" t="s">
        <v>6</v>
      </c>
      <c r="L97" s="112" t="s">
        <v>6</v>
      </c>
      <c r="M97" s="112" t="s">
        <v>5</v>
      </c>
      <c r="N97" s="112" t="s">
        <v>4</v>
      </c>
      <c r="O97" s="112" t="s">
        <v>3</v>
      </c>
      <c r="P97" s="112" t="s">
        <v>2</v>
      </c>
      <c r="Q97" s="112" t="s">
        <v>1</v>
      </c>
      <c r="R97" s="112" t="s">
        <v>6</v>
      </c>
      <c r="S97" s="112" t="s">
        <v>6</v>
      </c>
      <c r="T97" s="112" t="s">
        <v>5</v>
      </c>
      <c r="U97" s="112" t="s">
        <v>4</v>
      </c>
      <c r="V97" s="112" t="s">
        <v>3</v>
      </c>
      <c r="W97" s="112" t="s">
        <v>2</v>
      </c>
      <c r="X97" s="112" t="s">
        <v>1</v>
      </c>
      <c r="Y97" s="112" t="s">
        <v>6</v>
      </c>
      <c r="Z97" s="112" t="s">
        <v>6</v>
      </c>
      <c r="AA97" s="120" t="s">
        <v>5</v>
      </c>
      <c r="AB97" s="112" t="s">
        <v>4</v>
      </c>
      <c r="AC97" s="112" t="s">
        <v>3</v>
      </c>
      <c r="AD97" s="112" t="s">
        <v>2</v>
      </c>
      <c r="AE97" s="112" t="s">
        <v>1</v>
      </c>
      <c r="AF97" s="112" t="s">
        <v>6</v>
      </c>
      <c r="AG97" s="151" t="s">
        <v>6</v>
      </c>
      <c r="AH97" s="152" t="s">
        <v>5</v>
      </c>
      <c r="AI97" s="151" t="s">
        <v>4</v>
      </c>
      <c r="AJ97" s="153"/>
      <c r="AK97" s="289" t="s">
        <v>157</v>
      </c>
      <c r="AL97" s="289" t="s">
        <v>158</v>
      </c>
      <c r="AM97" s="290" t="s">
        <v>159</v>
      </c>
      <c r="AN97" s="290" t="s">
        <v>2</v>
      </c>
      <c r="AO97" s="289" t="s">
        <v>160</v>
      </c>
      <c r="AP97" s="289" t="s">
        <v>161</v>
      </c>
      <c r="AQ97" s="145" t="s">
        <v>162</v>
      </c>
      <c r="AT97" s="57"/>
      <c r="AU97" s="57"/>
      <c r="AV97" s="57"/>
      <c r="AW97" s="57"/>
      <c r="AX97" s="57"/>
      <c r="AY97" s="57"/>
      <c r="AZ97" s="57"/>
    </row>
    <row r="98" spans="2:52" s="57" customFormat="1" ht="30" customHeight="1" x14ac:dyDescent="0.15">
      <c r="B98" s="405"/>
      <c r="C98" s="406"/>
      <c r="D98" s="407"/>
      <c r="E98" s="127">
        <v>1</v>
      </c>
      <c r="F98" s="127">
        <v>2</v>
      </c>
      <c r="G98" s="127">
        <v>3</v>
      </c>
      <c r="H98" s="127">
        <v>4</v>
      </c>
      <c r="I98" s="127">
        <v>5</v>
      </c>
      <c r="J98" s="127">
        <v>6</v>
      </c>
      <c r="K98" s="127">
        <v>7</v>
      </c>
      <c r="L98" s="127">
        <v>8</v>
      </c>
      <c r="M98" s="127">
        <v>9</v>
      </c>
      <c r="N98" s="127">
        <v>10</v>
      </c>
      <c r="O98" s="127">
        <v>11</v>
      </c>
      <c r="P98" s="127">
        <v>12</v>
      </c>
      <c r="Q98" s="127">
        <v>13</v>
      </c>
      <c r="R98" s="127">
        <v>14</v>
      </c>
      <c r="S98" s="127">
        <v>15</v>
      </c>
      <c r="T98" s="127">
        <v>16</v>
      </c>
      <c r="U98" s="127">
        <v>17</v>
      </c>
      <c r="V98" s="127">
        <v>18</v>
      </c>
      <c r="W98" s="127">
        <v>19</v>
      </c>
      <c r="X98" s="127">
        <v>20</v>
      </c>
      <c r="Y98" s="127">
        <v>21</v>
      </c>
      <c r="Z98" s="127">
        <v>22</v>
      </c>
      <c r="AA98" s="127">
        <v>23</v>
      </c>
      <c r="AB98" s="127">
        <v>24</v>
      </c>
      <c r="AC98" s="127">
        <v>25</v>
      </c>
      <c r="AD98" s="127">
        <v>26</v>
      </c>
      <c r="AE98" s="127">
        <v>27</v>
      </c>
      <c r="AF98" s="127">
        <v>28</v>
      </c>
      <c r="AG98" s="127">
        <v>29</v>
      </c>
      <c r="AH98" s="127">
        <v>30</v>
      </c>
      <c r="AI98" s="127">
        <v>31</v>
      </c>
      <c r="AJ98" s="146" t="s">
        <v>126</v>
      </c>
      <c r="AK98" s="147" t="s">
        <v>49</v>
      </c>
      <c r="AL98" s="147" t="s">
        <v>50</v>
      </c>
      <c r="AM98" s="147" t="s">
        <v>49</v>
      </c>
      <c r="AN98" s="147" t="s">
        <v>50</v>
      </c>
      <c r="AO98" s="147" t="s">
        <v>49</v>
      </c>
      <c r="AP98" s="147" t="s">
        <v>50</v>
      </c>
      <c r="AQ98" s="146" t="s">
        <v>127</v>
      </c>
      <c r="AR98" s="147" t="s">
        <v>478</v>
      </c>
      <c r="AS98" s="147" t="s">
        <v>479</v>
      </c>
      <c r="AT98" s="147" t="s">
        <v>480</v>
      </c>
      <c r="AU98" s="5"/>
      <c r="AV98" s="5"/>
      <c r="AW98" s="5"/>
      <c r="AX98" s="5"/>
      <c r="AY98" s="5"/>
      <c r="AZ98" s="5"/>
    </row>
    <row r="99" spans="2:52" s="5" customFormat="1" ht="17.25" customHeight="1" x14ac:dyDescent="0.15">
      <c r="B99" s="4">
        <v>1</v>
      </c>
      <c r="C99" s="164" t="s">
        <v>175</v>
      </c>
      <c r="D99" s="317"/>
      <c r="E99" s="163">
        <v>135</v>
      </c>
      <c r="F99" s="163">
        <v>135</v>
      </c>
      <c r="G99" s="162">
        <v>135</v>
      </c>
      <c r="H99" s="162"/>
      <c r="I99" s="162"/>
      <c r="J99" s="162">
        <v>135</v>
      </c>
      <c r="K99" s="162">
        <v>135</v>
      </c>
      <c r="L99" s="163">
        <v>135</v>
      </c>
      <c r="M99" s="163">
        <v>135</v>
      </c>
      <c r="N99" s="162">
        <v>135</v>
      </c>
      <c r="O99" s="162"/>
      <c r="P99" s="162"/>
      <c r="Q99" s="162">
        <v>135</v>
      </c>
      <c r="R99" s="162">
        <v>135</v>
      </c>
      <c r="S99" s="163">
        <v>135</v>
      </c>
      <c r="T99" s="163">
        <v>54</v>
      </c>
      <c r="U99" s="162">
        <v>54</v>
      </c>
      <c r="V99" s="162"/>
      <c r="W99" s="162"/>
      <c r="X99" s="162">
        <v>54</v>
      </c>
      <c r="Y99" s="162">
        <v>54</v>
      </c>
      <c r="Z99" s="163">
        <v>54</v>
      </c>
      <c r="AA99" s="163">
        <v>54</v>
      </c>
      <c r="AB99" s="162">
        <v>54</v>
      </c>
      <c r="AC99" s="162"/>
      <c r="AD99" s="162"/>
      <c r="AE99" s="162">
        <v>45</v>
      </c>
      <c r="AF99" s="162">
        <v>45</v>
      </c>
      <c r="AG99" s="162">
        <v>54</v>
      </c>
      <c r="AH99" s="162">
        <v>54</v>
      </c>
      <c r="AI99" s="162">
        <v>45</v>
      </c>
      <c r="AJ99" s="156">
        <f>SUM(E99:AI99)</f>
        <v>2106</v>
      </c>
      <c r="AK99" s="82">
        <v>2</v>
      </c>
      <c r="AL99" s="82">
        <v>0</v>
      </c>
      <c r="AM99" s="82">
        <v>15</v>
      </c>
      <c r="AN99" s="82">
        <v>0</v>
      </c>
      <c r="AO99" s="82">
        <f t="shared" ref="AO99:AP117" si="36">AK99+AM99</f>
        <v>17</v>
      </c>
      <c r="AP99" s="82">
        <f t="shared" si="36"/>
        <v>0</v>
      </c>
      <c r="AQ99" s="119">
        <f t="shared" ref="AQ99:AQ128" si="37">SUM(AO99:AP99)</f>
        <v>17</v>
      </c>
      <c r="AR99" s="5" t="s">
        <v>442</v>
      </c>
      <c r="AS99" s="5" t="s">
        <v>443</v>
      </c>
      <c r="AT99" s="5" t="s">
        <v>447</v>
      </c>
    </row>
    <row r="100" spans="2:52" s="5" customFormat="1" ht="17.25" customHeight="1" x14ac:dyDescent="0.15">
      <c r="B100" s="4">
        <v>2</v>
      </c>
      <c r="C100" s="164" t="s">
        <v>177</v>
      </c>
      <c r="D100" s="317"/>
      <c r="E100" s="163">
        <v>81</v>
      </c>
      <c r="F100" s="163">
        <v>81</v>
      </c>
      <c r="G100" s="162">
        <v>81</v>
      </c>
      <c r="H100" s="162"/>
      <c r="I100" s="162"/>
      <c r="J100" s="162">
        <v>81</v>
      </c>
      <c r="K100" s="162">
        <v>81</v>
      </c>
      <c r="L100" s="163">
        <v>81</v>
      </c>
      <c r="M100" s="163">
        <v>81</v>
      </c>
      <c r="N100" s="162">
        <v>81</v>
      </c>
      <c r="O100" s="162"/>
      <c r="P100" s="162"/>
      <c r="Q100" s="162">
        <v>81</v>
      </c>
      <c r="R100" s="162">
        <v>81</v>
      </c>
      <c r="S100" s="163">
        <v>81</v>
      </c>
      <c r="T100" s="163">
        <v>81</v>
      </c>
      <c r="U100" s="162">
        <v>81</v>
      </c>
      <c r="V100" s="162"/>
      <c r="W100" s="162"/>
      <c r="X100" s="162">
        <v>18</v>
      </c>
      <c r="Y100" s="162">
        <v>18</v>
      </c>
      <c r="Z100" s="163">
        <v>18</v>
      </c>
      <c r="AA100" s="163">
        <v>18</v>
      </c>
      <c r="AB100" s="162">
        <v>18</v>
      </c>
      <c r="AC100" s="162"/>
      <c r="AD100" s="162"/>
      <c r="AE100" s="162">
        <v>18</v>
      </c>
      <c r="AF100" s="162">
        <v>18</v>
      </c>
      <c r="AG100" s="162">
        <v>18</v>
      </c>
      <c r="AH100" s="162">
        <v>18</v>
      </c>
      <c r="AI100" s="162"/>
      <c r="AJ100" s="156">
        <f t="shared" ref="AJ100:AJ131" si="38">SUM(E100:AI100)</f>
        <v>1215</v>
      </c>
      <c r="AK100" s="82">
        <v>8</v>
      </c>
      <c r="AL100" s="82">
        <v>1</v>
      </c>
      <c r="AM100" s="82">
        <v>0</v>
      </c>
      <c r="AN100" s="82">
        <v>0</v>
      </c>
      <c r="AO100" s="82">
        <f t="shared" si="36"/>
        <v>8</v>
      </c>
      <c r="AP100" s="82">
        <f t="shared" si="36"/>
        <v>1</v>
      </c>
      <c r="AQ100" s="119">
        <f t="shared" si="37"/>
        <v>9</v>
      </c>
      <c r="AR100" s="5" t="s">
        <v>442</v>
      </c>
      <c r="AS100" s="5" t="s">
        <v>444</v>
      </c>
      <c r="AT100" s="5" t="s">
        <v>447</v>
      </c>
    </row>
    <row r="101" spans="2:52" s="5" customFormat="1" ht="17.25" customHeight="1" x14ac:dyDescent="0.15">
      <c r="B101" s="4">
        <v>3</v>
      </c>
      <c r="C101" s="164" t="s">
        <v>214</v>
      </c>
      <c r="D101" s="317"/>
      <c r="E101" s="163">
        <v>0</v>
      </c>
      <c r="F101" s="163">
        <v>0</v>
      </c>
      <c r="G101" s="162">
        <v>0</v>
      </c>
      <c r="H101" s="162">
        <v>0</v>
      </c>
      <c r="I101" s="162">
        <v>0</v>
      </c>
      <c r="J101" s="162">
        <v>0</v>
      </c>
      <c r="K101" s="162">
        <v>0</v>
      </c>
      <c r="L101" s="163">
        <v>44</v>
      </c>
      <c r="M101" s="163">
        <v>44</v>
      </c>
      <c r="N101" s="162">
        <v>44</v>
      </c>
      <c r="O101" s="162">
        <v>44</v>
      </c>
      <c r="P101" s="162">
        <v>44</v>
      </c>
      <c r="Q101" s="162">
        <v>44</v>
      </c>
      <c r="R101" s="162">
        <v>44</v>
      </c>
      <c r="S101" s="163">
        <v>44</v>
      </c>
      <c r="T101" s="163">
        <v>44</v>
      </c>
      <c r="U101" s="162">
        <v>0</v>
      </c>
      <c r="V101" s="162">
        <v>0</v>
      </c>
      <c r="W101" s="162">
        <v>0</v>
      </c>
      <c r="X101" s="162">
        <v>0</v>
      </c>
      <c r="Y101" s="162">
        <v>0</v>
      </c>
      <c r="Z101" s="163">
        <v>44</v>
      </c>
      <c r="AA101" s="163">
        <v>44</v>
      </c>
      <c r="AB101" s="162">
        <v>44</v>
      </c>
      <c r="AC101" s="162">
        <v>44</v>
      </c>
      <c r="AD101" s="162">
        <v>44</v>
      </c>
      <c r="AE101" s="162">
        <v>44</v>
      </c>
      <c r="AF101" s="162">
        <v>44</v>
      </c>
      <c r="AG101" s="162">
        <v>11</v>
      </c>
      <c r="AH101" s="162">
        <v>44</v>
      </c>
      <c r="AI101" s="162">
        <v>0</v>
      </c>
      <c r="AJ101" s="156">
        <f t="shared" si="38"/>
        <v>759</v>
      </c>
      <c r="AK101" s="82">
        <v>1</v>
      </c>
      <c r="AL101" s="82">
        <v>0</v>
      </c>
      <c r="AM101" s="82">
        <v>3</v>
      </c>
      <c r="AN101" s="82">
        <v>0</v>
      </c>
      <c r="AO101" s="82">
        <f t="shared" si="36"/>
        <v>4</v>
      </c>
      <c r="AP101" s="82">
        <f t="shared" si="36"/>
        <v>0</v>
      </c>
      <c r="AQ101" s="119">
        <f t="shared" si="37"/>
        <v>4</v>
      </c>
      <c r="AR101" s="5" t="s">
        <v>445</v>
      </c>
      <c r="AS101" s="5" t="s">
        <v>443</v>
      </c>
      <c r="AT101" s="5" t="s">
        <v>447</v>
      </c>
    </row>
    <row r="102" spans="2:52" s="5" customFormat="1" ht="17.25" customHeight="1" x14ac:dyDescent="0.15">
      <c r="B102" s="4">
        <v>4</v>
      </c>
      <c r="C102" s="164" t="s">
        <v>216</v>
      </c>
      <c r="D102" s="317"/>
      <c r="E102" s="163"/>
      <c r="F102" s="163"/>
      <c r="G102" s="162"/>
      <c r="H102" s="162"/>
      <c r="I102" s="162"/>
      <c r="J102" s="162"/>
      <c r="K102" s="162"/>
      <c r="L102" s="163"/>
      <c r="M102" s="163"/>
      <c r="N102" s="162"/>
      <c r="O102" s="162"/>
      <c r="P102" s="162"/>
      <c r="Q102" s="162"/>
      <c r="R102" s="162"/>
      <c r="S102" s="163"/>
      <c r="T102" s="163"/>
      <c r="U102" s="162"/>
      <c r="V102" s="162"/>
      <c r="W102" s="162"/>
      <c r="X102" s="162"/>
      <c r="Y102" s="162"/>
      <c r="Z102" s="163"/>
      <c r="AA102" s="163"/>
      <c r="AB102" s="162"/>
      <c r="AC102" s="162"/>
      <c r="AD102" s="162"/>
      <c r="AE102" s="162"/>
      <c r="AF102" s="162"/>
      <c r="AG102" s="162"/>
      <c r="AH102" s="162"/>
      <c r="AI102" s="162"/>
      <c r="AJ102" s="156">
        <f t="shared" si="38"/>
        <v>0</v>
      </c>
      <c r="AK102" s="82"/>
      <c r="AL102" s="82"/>
      <c r="AM102" s="82"/>
      <c r="AN102" s="82"/>
      <c r="AO102" s="82">
        <f t="shared" si="36"/>
        <v>0</v>
      </c>
      <c r="AP102" s="82">
        <f t="shared" si="36"/>
        <v>0</v>
      </c>
      <c r="AQ102" s="119">
        <f t="shared" si="37"/>
        <v>0</v>
      </c>
      <c r="AR102" s="5" t="s">
        <v>445</v>
      </c>
      <c r="AS102" s="5" t="s">
        <v>444</v>
      </c>
      <c r="AT102" s="5" t="s">
        <v>447</v>
      </c>
    </row>
    <row r="103" spans="2:52" s="5" customFormat="1" ht="17.25" customHeight="1" x14ac:dyDescent="0.15">
      <c r="B103" s="4">
        <v>5</v>
      </c>
      <c r="C103" s="164" t="s">
        <v>181</v>
      </c>
      <c r="D103" s="317"/>
      <c r="E103" s="163">
        <v>12</v>
      </c>
      <c r="F103" s="163">
        <v>12</v>
      </c>
      <c r="G103" s="162"/>
      <c r="H103" s="162"/>
      <c r="I103" s="162"/>
      <c r="J103" s="162"/>
      <c r="K103" s="162"/>
      <c r="L103" s="163"/>
      <c r="M103" s="163"/>
      <c r="N103" s="162"/>
      <c r="O103" s="162"/>
      <c r="P103" s="162"/>
      <c r="Q103" s="162"/>
      <c r="R103" s="162"/>
      <c r="S103" s="163">
        <v>12</v>
      </c>
      <c r="T103" s="163">
        <v>12</v>
      </c>
      <c r="U103" s="162"/>
      <c r="V103" s="162"/>
      <c r="W103" s="162"/>
      <c r="X103" s="162"/>
      <c r="Y103" s="162"/>
      <c r="Z103" s="163"/>
      <c r="AA103" s="163"/>
      <c r="AB103" s="162"/>
      <c r="AC103" s="162"/>
      <c r="AD103" s="162"/>
      <c r="AE103" s="162"/>
      <c r="AF103" s="162"/>
      <c r="AG103" s="162"/>
      <c r="AH103" s="162"/>
      <c r="AI103" s="162"/>
      <c r="AJ103" s="156">
        <f t="shared" si="38"/>
        <v>48</v>
      </c>
      <c r="AK103" s="82">
        <v>1</v>
      </c>
      <c r="AL103" s="82">
        <v>1</v>
      </c>
      <c r="AM103" s="82">
        <v>0</v>
      </c>
      <c r="AN103" s="82">
        <v>0</v>
      </c>
      <c r="AO103" s="82">
        <f t="shared" si="36"/>
        <v>1</v>
      </c>
      <c r="AP103" s="82">
        <f t="shared" si="36"/>
        <v>1</v>
      </c>
      <c r="AQ103" s="119">
        <f t="shared" si="37"/>
        <v>2</v>
      </c>
      <c r="AR103" s="5" t="s">
        <v>446</v>
      </c>
      <c r="AS103" s="5" t="s">
        <v>443</v>
      </c>
      <c r="AT103" s="5" t="s">
        <v>447</v>
      </c>
    </row>
    <row r="104" spans="2:52" s="5" customFormat="1" ht="17.25" customHeight="1" x14ac:dyDescent="0.15">
      <c r="B104" s="4">
        <v>6</v>
      </c>
      <c r="C104" s="164" t="s">
        <v>164</v>
      </c>
      <c r="D104" s="317"/>
      <c r="E104" s="163">
        <v>0</v>
      </c>
      <c r="F104" s="163">
        <v>0</v>
      </c>
      <c r="G104" s="162">
        <v>0</v>
      </c>
      <c r="H104" s="162">
        <v>20</v>
      </c>
      <c r="I104" s="162">
        <v>40</v>
      </c>
      <c r="J104" s="162">
        <v>210</v>
      </c>
      <c r="K104" s="162">
        <v>220</v>
      </c>
      <c r="L104" s="163">
        <v>220</v>
      </c>
      <c r="M104" s="163">
        <v>220</v>
      </c>
      <c r="N104" s="162">
        <v>220</v>
      </c>
      <c r="O104" s="162">
        <v>150</v>
      </c>
      <c r="P104" s="162">
        <v>120</v>
      </c>
      <c r="Q104" s="162">
        <v>120</v>
      </c>
      <c r="R104" s="162">
        <v>120</v>
      </c>
      <c r="S104" s="163">
        <v>0</v>
      </c>
      <c r="T104" s="163">
        <v>0</v>
      </c>
      <c r="U104" s="162">
        <v>0</v>
      </c>
      <c r="V104" s="162">
        <v>0</v>
      </c>
      <c r="W104" s="162">
        <v>0</v>
      </c>
      <c r="X104" s="162">
        <v>0</v>
      </c>
      <c r="Y104" s="162">
        <v>0</v>
      </c>
      <c r="Z104" s="163">
        <v>0</v>
      </c>
      <c r="AA104" s="163">
        <v>0</v>
      </c>
      <c r="AB104" s="162">
        <v>0</v>
      </c>
      <c r="AC104" s="162">
        <v>0</v>
      </c>
      <c r="AD104" s="162">
        <v>0</v>
      </c>
      <c r="AE104" s="162">
        <v>230</v>
      </c>
      <c r="AF104" s="162">
        <v>230</v>
      </c>
      <c r="AG104" s="162">
        <v>250</v>
      </c>
      <c r="AH104" s="162">
        <v>250</v>
      </c>
      <c r="AI104" s="162">
        <v>270</v>
      </c>
      <c r="AJ104" s="156">
        <f>SUM(E104:AI104)</f>
        <v>2890</v>
      </c>
      <c r="AK104" s="82">
        <v>20</v>
      </c>
      <c r="AL104" s="82">
        <v>7</v>
      </c>
      <c r="AM104" s="82">
        <v>0</v>
      </c>
      <c r="AN104" s="82">
        <v>0</v>
      </c>
      <c r="AO104" s="82">
        <f t="shared" si="36"/>
        <v>20</v>
      </c>
      <c r="AP104" s="82">
        <f t="shared" si="36"/>
        <v>7</v>
      </c>
      <c r="AQ104" s="119">
        <f t="shared" si="37"/>
        <v>27</v>
      </c>
      <c r="AR104" s="5" t="s">
        <v>448</v>
      </c>
      <c r="AS104" s="5" t="s">
        <v>443</v>
      </c>
      <c r="AT104" s="5" t="s">
        <v>447</v>
      </c>
    </row>
    <row r="105" spans="2:52" s="5" customFormat="1" ht="17.25" customHeight="1" x14ac:dyDescent="0.15">
      <c r="B105" s="4">
        <v>7</v>
      </c>
      <c r="C105" s="164" t="s">
        <v>183</v>
      </c>
      <c r="D105" s="317"/>
      <c r="E105" s="163">
        <v>24</v>
      </c>
      <c r="F105" s="163">
        <v>24</v>
      </c>
      <c r="G105" s="162">
        <v>24</v>
      </c>
      <c r="H105" s="162">
        <v>24</v>
      </c>
      <c r="I105" s="162">
        <v>24</v>
      </c>
      <c r="J105" s="162">
        <v>24</v>
      </c>
      <c r="K105" s="162">
        <v>48</v>
      </c>
      <c r="L105" s="163">
        <v>48</v>
      </c>
      <c r="M105" s="163">
        <v>48</v>
      </c>
      <c r="N105" s="162">
        <v>48</v>
      </c>
      <c r="O105" s="162">
        <v>48</v>
      </c>
      <c r="P105" s="162">
        <v>48</v>
      </c>
      <c r="Q105" s="162">
        <v>24</v>
      </c>
      <c r="R105" s="162">
        <v>24</v>
      </c>
      <c r="S105" s="163">
        <v>24</v>
      </c>
      <c r="T105" s="163">
        <v>24</v>
      </c>
      <c r="U105" s="162">
        <v>24</v>
      </c>
      <c r="V105" s="162">
        <v>24</v>
      </c>
      <c r="W105" s="162">
        <v>24</v>
      </c>
      <c r="X105" s="162">
        <v>24</v>
      </c>
      <c r="Y105" s="162">
        <v>48</v>
      </c>
      <c r="Z105" s="163">
        <v>60</v>
      </c>
      <c r="AA105" s="163">
        <v>60</v>
      </c>
      <c r="AB105" s="162">
        <v>60</v>
      </c>
      <c r="AC105" s="162">
        <v>48</v>
      </c>
      <c r="AD105" s="162">
        <v>48</v>
      </c>
      <c r="AE105" s="162">
        <v>60</v>
      </c>
      <c r="AF105" s="162">
        <v>60</v>
      </c>
      <c r="AG105" s="162">
        <v>60</v>
      </c>
      <c r="AH105" s="162">
        <v>60</v>
      </c>
      <c r="AI105" s="162">
        <v>60</v>
      </c>
      <c r="AJ105" s="156">
        <f t="shared" si="38"/>
        <v>1248</v>
      </c>
      <c r="AK105" s="82">
        <v>2</v>
      </c>
      <c r="AL105" s="82">
        <v>0</v>
      </c>
      <c r="AM105" s="82">
        <v>4</v>
      </c>
      <c r="AN105" s="82">
        <v>1</v>
      </c>
      <c r="AO105" s="82">
        <f t="shared" si="36"/>
        <v>6</v>
      </c>
      <c r="AP105" s="82">
        <f t="shared" si="36"/>
        <v>1</v>
      </c>
      <c r="AQ105" s="119">
        <f t="shared" si="37"/>
        <v>7</v>
      </c>
      <c r="AR105" s="5" t="s">
        <v>475</v>
      </c>
      <c r="AS105" s="5" t="s">
        <v>443</v>
      </c>
      <c r="AT105" s="5" t="s">
        <v>447</v>
      </c>
    </row>
    <row r="106" spans="2:52" s="5" customFormat="1" ht="17.25" customHeight="1" x14ac:dyDescent="0.15">
      <c r="B106" s="4">
        <v>8</v>
      </c>
      <c r="C106" s="164" t="s">
        <v>187</v>
      </c>
      <c r="D106" s="317"/>
      <c r="E106" s="163"/>
      <c r="F106" s="163"/>
      <c r="G106" s="162"/>
      <c r="H106" s="162"/>
      <c r="I106" s="162"/>
      <c r="J106" s="162"/>
      <c r="K106" s="162"/>
      <c r="L106" s="163"/>
      <c r="M106" s="163"/>
      <c r="N106" s="162"/>
      <c r="O106" s="162"/>
      <c r="P106" s="162"/>
      <c r="Q106" s="162"/>
      <c r="R106" s="162"/>
      <c r="S106" s="163"/>
      <c r="T106" s="163"/>
      <c r="U106" s="162"/>
      <c r="V106" s="162"/>
      <c r="W106" s="162"/>
      <c r="X106" s="162"/>
      <c r="Y106" s="162"/>
      <c r="Z106" s="163"/>
      <c r="AA106" s="163"/>
      <c r="AB106" s="162"/>
      <c r="AC106" s="162"/>
      <c r="AD106" s="162"/>
      <c r="AE106" s="162"/>
      <c r="AF106" s="162"/>
      <c r="AG106" s="162"/>
      <c r="AH106" s="162"/>
      <c r="AI106" s="162"/>
      <c r="AJ106" s="156">
        <f t="shared" si="38"/>
        <v>0</v>
      </c>
      <c r="AK106" s="82"/>
      <c r="AL106" s="82"/>
      <c r="AM106" s="82"/>
      <c r="AN106" s="82"/>
      <c r="AO106" s="82">
        <f t="shared" si="36"/>
        <v>0</v>
      </c>
      <c r="AP106" s="82">
        <f t="shared" si="36"/>
        <v>0</v>
      </c>
      <c r="AQ106" s="119">
        <f t="shared" si="37"/>
        <v>0</v>
      </c>
      <c r="AR106" s="5" t="s">
        <v>476</v>
      </c>
      <c r="AS106" s="5" t="s">
        <v>443</v>
      </c>
      <c r="AT106" s="5" t="s">
        <v>447</v>
      </c>
    </row>
    <row r="107" spans="2:52" s="5" customFormat="1" ht="17.25" customHeight="1" x14ac:dyDescent="0.15">
      <c r="B107" s="4">
        <v>9</v>
      </c>
      <c r="C107" s="164" t="s">
        <v>186</v>
      </c>
      <c r="D107" s="317"/>
      <c r="E107" s="163"/>
      <c r="F107" s="163"/>
      <c r="G107" s="162"/>
      <c r="H107" s="162"/>
      <c r="I107" s="162"/>
      <c r="J107" s="162"/>
      <c r="K107" s="162"/>
      <c r="L107" s="163"/>
      <c r="M107" s="163"/>
      <c r="N107" s="162"/>
      <c r="O107" s="162"/>
      <c r="P107" s="162"/>
      <c r="Q107" s="162"/>
      <c r="R107" s="162"/>
      <c r="S107" s="163"/>
      <c r="T107" s="163"/>
      <c r="U107" s="162"/>
      <c r="V107" s="162"/>
      <c r="W107" s="162"/>
      <c r="X107" s="162"/>
      <c r="Y107" s="162"/>
      <c r="Z107" s="163"/>
      <c r="AA107" s="163"/>
      <c r="AB107" s="162"/>
      <c r="AC107" s="162"/>
      <c r="AD107" s="162"/>
      <c r="AE107" s="162"/>
      <c r="AF107" s="162"/>
      <c r="AG107" s="162"/>
      <c r="AH107" s="162"/>
      <c r="AI107" s="162"/>
      <c r="AJ107" s="156">
        <f t="shared" si="38"/>
        <v>0</v>
      </c>
      <c r="AK107" s="82"/>
      <c r="AL107" s="82"/>
      <c r="AM107" s="82"/>
      <c r="AN107" s="82"/>
      <c r="AO107" s="82">
        <f t="shared" si="36"/>
        <v>0</v>
      </c>
      <c r="AP107" s="82">
        <f t="shared" si="36"/>
        <v>0</v>
      </c>
      <c r="AQ107" s="119">
        <f t="shared" si="37"/>
        <v>0</v>
      </c>
      <c r="AR107" s="5" t="s">
        <v>476</v>
      </c>
      <c r="AS107" s="5" t="s">
        <v>444</v>
      </c>
      <c r="AT107" s="5" t="s">
        <v>447</v>
      </c>
    </row>
    <row r="108" spans="2:52" s="5" customFormat="1" ht="17.25" customHeight="1" x14ac:dyDescent="0.15">
      <c r="B108" s="4">
        <v>10</v>
      </c>
      <c r="C108" s="164" t="s">
        <v>179</v>
      </c>
      <c r="D108" s="317"/>
      <c r="E108" s="163"/>
      <c r="F108" s="163"/>
      <c r="G108" s="162"/>
      <c r="H108" s="162"/>
      <c r="I108" s="162"/>
      <c r="J108" s="162"/>
      <c r="K108" s="162"/>
      <c r="L108" s="163"/>
      <c r="M108" s="163"/>
      <c r="N108" s="162"/>
      <c r="O108" s="162"/>
      <c r="P108" s="162"/>
      <c r="Q108" s="162"/>
      <c r="R108" s="162"/>
      <c r="S108" s="163"/>
      <c r="T108" s="163"/>
      <c r="U108" s="162"/>
      <c r="V108" s="162"/>
      <c r="W108" s="162"/>
      <c r="X108" s="162"/>
      <c r="Y108" s="162"/>
      <c r="Z108" s="163"/>
      <c r="AA108" s="163"/>
      <c r="AB108" s="162"/>
      <c r="AC108" s="162"/>
      <c r="AD108" s="162"/>
      <c r="AE108" s="162"/>
      <c r="AF108" s="162"/>
      <c r="AG108" s="162"/>
      <c r="AH108" s="162"/>
      <c r="AI108" s="162"/>
      <c r="AJ108" s="156">
        <f t="shared" si="38"/>
        <v>0</v>
      </c>
      <c r="AK108" s="82">
        <v>0</v>
      </c>
      <c r="AL108" s="82">
        <v>0</v>
      </c>
      <c r="AM108" s="82">
        <v>0</v>
      </c>
      <c r="AN108" s="82">
        <v>0</v>
      </c>
      <c r="AO108" s="82">
        <f t="shared" si="36"/>
        <v>0</v>
      </c>
      <c r="AP108" s="82">
        <f t="shared" si="36"/>
        <v>0</v>
      </c>
      <c r="AQ108" s="119">
        <f t="shared" si="37"/>
        <v>0</v>
      </c>
      <c r="AR108" s="5" t="s">
        <v>449</v>
      </c>
      <c r="AS108" s="5" t="s">
        <v>443</v>
      </c>
      <c r="AT108" s="5" t="s">
        <v>447</v>
      </c>
    </row>
    <row r="109" spans="2:52" s="5" customFormat="1" ht="17.25" customHeight="1" x14ac:dyDescent="0.15">
      <c r="B109" s="4">
        <v>11</v>
      </c>
      <c r="C109" s="164" t="s">
        <v>367</v>
      </c>
      <c r="D109" s="317"/>
      <c r="E109" s="163"/>
      <c r="F109" s="163"/>
      <c r="G109" s="162"/>
      <c r="H109" s="162"/>
      <c r="I109" s="162"/>
      <c r="J109" s="162"/>
      <c r="K109" s="162"/>
      <c r="L109" s="163"/>
      <c r="M109" s="163"/>
      <c r="N109" s="162"/>
      <c r="O109" s="162"/>
      <c r="P109" s="162"/>
      <c r="Q109" s="162"/>
      <c r="R109" s="162"/>
      <c r="S109" s="163"/>
      <c r="T109" s="163"/>
      <c r="U109" s="162"/>
      <c r="V109" s="162"/>
      <c r="W109" s="162"/>
      <c r="X109" s="162"/>
      <c r="Y109" s="162"/>
      <c r="Z109" s="163"/>
      <c r="AA109" s="163"/>
      <c r="AB109" s="162"/>
      <c r="AC109" s="162"/>
      <c r="AD109" s="162"/>
      <c r="AE109" s="162"/>
      <c r="AF109" s="162"/>
      <c r="AG109" s="162"/>
      <c r="AH109" s="162"/>
      <c r="AI109" s="162"/>
      <c r="AJ109" s="156"/>
      <c r="AK109" s="82"/>
      <c r="AL109" s="82"/>
      <c r="AM109" s="82"/>
      <c r="AN109" s="82"/>
      <c r="AO109" s="82">
        <f t="shared" ref="AO109:AO110" si="39">AK109+AM109</f>
        <v>0</v>
      </c>
      <c r="AP109" s="82">
        <f t="shared" ref="AP109:AP110" si="40">AL109+AN109</f>
        <v>0</v>
      </c>
      <c r="AQ109" s="119">
        <f t="shared" ref="AQ109:AQ110" si="41">SUM(AO109:AP109)</f>
        <v>0</v>
      </c>
      <c r="AR109" s="5" t="s">
        <v>450</v>
      </c>
      <c r="AS109" s="5" t="s">
        <v>443</v>
      </c>
      <c r="AT109" s="5" t="s">
        <v>447</v>
      </c>
    </row>
    <row r="110" spans="2:52" s="5" customFormat="1" ht="17.25" customHeight="1" x14ac:dyDescent="0.15">
      <c r="B110" s="4">
        <v>12</v>
      </c>
      <c r="C110" s="164" t="s">
        <v>368</v>
      </c>
      <c r="D110" s="317"/>
      <c r="E110" s="163"/>
      <c r="F110" s="163"/>
      <c r="G110" s="162"/>
      <c r="H110" s="162"/>
      <c r="I110" s="162"/>
      <c r="J110" s="162"/>
      <c r="K110" s="162"/>
      <c r="L110" s="163"/>
      <c r="M110" s="163"/>
      <c r="N110" s="162"/>
      <c r="O110" s="162"/>
      <c r="P110" s="162"/>
      <c r="Q110" s="162"/>
      <c r="R110" s="162"/>
      <c r="S110" s="163"/>
      <c r="T110" s="163"/>
      <c r="U110" s="162"/>
      <c r="V110" s="162"/>
      <c r="W110" s="162"/>
      <c r="X110" s="162"/>
      <c r="Y110" s="162"/>
      <c r="Z110" s="163"/>
      <c r="AA110" s="163"/>
      <c r="AB110" s="162"/>
      <c r="AC110" s="162"/>
      <c r="AD110" s="162"/>
      <c r="AE110" s="162"/>
      <c r="AF110" s="162"/>
      <c r="AG110" s="162"/>
      <c r="AH110" s="162"/>
      <c r="AI110" s="162"/>
      <c r="AJ110" s="156"/>
      <c r="AK110" s="82"/>
      <c r="AL110" s="82"/>
      <c r="AM110" s="82"/>
      <c r="AN110" s="82"/>
      <c r="AO110" s="82">
        <f t="shared" si="39"/>
        <v>0</v>
      </c>
      <c r="AP110" s="82">
        <f t="shared" si="40"/>
        <v>0</v>
      </c>
      <c r="AQ110" s="119">
        <f t="shared" si="41"/>
        <v>0</v>
      </c>
      <c r="AR110" s="5" t="s">
        <v>450</v>
      </c>
      <c r="AS110" s="5" t="s">
        <v>444</v>
      </c>
      <c r="AT110" s="5" t="s">
        <v>447</v>
      </c>
    </row>
    <row r="111" spans="2:52" s="5" customFormat="1" ht="17.25" customHeight="1" x14ac:dyDescent="0.15">
      <c r="B111" s="4">
        <v>13</v>
      </c>
      <c r="C111" s="164" t="s">
        <v>359</v>
      </c>
      <c r="D111" s="317"/>
      <c r="E111" s="163">
        <v>49</v>
      </c>
      <c r="F111" s="163">
        <v>20</v>
      </c>
      <c r="G111" s="162">
        <v>20</v>
      </c>
      <c r="H111" s="162">
        <v>20</v>
      </c>
      <c r="I111" s="162">
        <v>20</v>
      </c>
      <c r="J111" s="162">
        <v>80</v>
      </c>
      <c r="K111" s="162">
        <v>80</v>
      </c>
      <c r="L111" s="163">
        <v>100</v>
      </c>
      <c r="M111" s="163">
        <v>80</v>
      </c>
      <c r="N111" s="162">
        <v>80</v>
      </c>
      <c r="O111" s="162">
        <v>80</v>
      </c>
      <c r="P111" s="162">
        <v>80</v>
      </c>
      <c r="Q111" s="162">
        <v>80</v>
      </c>
      <c r="R111" s="162">
        <v>80</v>
      </c>
      <c r="S111" s="163">
        <v>109</v>
      </c>
      <c r="T111" s="163">
        <v>80</v>
      </c>
      <c r="U111" s="162">
        <v>80</v>
      </c>
      <c r="V111" s="162">
        <v>80</v>
      </c>
      <c r="W111" s="162">
        <v>80</v>
      </c>
      <c r="X111" s="162">
        <v>80</v>
      </c>
      <c r="Y111" s="162">
        <v>80</v>
      </c>
      <c r="Z111" s="163">
        <v>100</v>
      </c>
      <c r="AA111" s="163">
        <v>80</v>
      </c>
      <c r="AB111" s="162">
        <v>80</v>
      </c>
      <c r="AC111" s="162">
        <v>80</v>
      </c>
      <c r="AD111" s="162">
        <v>80</v>
      </c>
      <c r="AE111" s="162">
        <v>80</v>
      </c>
      <c r="AF111" s="162">
        <v>80</v>
      </c>
      <c r="AG111" s="162">
        <v>100</v>
      </c>
      <c r="AH111" s="162">
        <v>80</v>
      </c>
      <c r="AI111" s="162">
        <v>80</v>
      </c>
      <c r="AJ111" s="156">
        <f t="shared" si="38"/>
        <v>2298</v>
      </c>
      <c r="AK111" s="82">
        <v>0</v>
      </c>
      <c r="AL111" s="82">
        <v>0</v>
      </c>
      <c r="AM111" s="82">
        <v>15</v>
      </c>
      <c r="AN111" s="82">
        <v>0</v>
      </c>
      <c r="AO111" s="82">
        <f t="shared" si="36"/>
        <v>15</v>
      </c>
      <c r="AP111" s="82">
        <f t="shared" si="36"/>
        <v>0</v>
      </c>
      <c r="AQ111" s="119">
        <f t="shared" si="37"/>
        <v>15</v>
      </c>
      <c r="AR111" s="5" t="s">
        <v>451</v>
      </c>
      <c r="AS111" s="5" t="s">
        <v>443</v>
      </c>
      <c r="AT111" s="5" t="s">
        <v>447</v>
      </c>
    </row>
    <row r="112" spans="2:52" s="5" customFormat="1" ht="17.25" customHeight="1" x14ac:dyDescent="0.15">
      <c r="B112" s="4">
        <v>14</v>
      </c>
      <c r="C112" s="164" t="s">
        <v>191</v>
      </c>
      <c r="D112" s="317"/>
      <c r="E112" s="163"/>
      <c r="F112" s="163"/>
      <c r="G112" s="162"/>
      <c r="H112" s="162"/>
      <c r="I112" s="162"/>
      <c r="J112" s="162"/>
      <c r="K112" s="162"/>
      <c r="L112" s="163"/>
      <c r="M112" s="163"/>
      <c r="N112" s="162"/>
      <c r="O112" s="162"/>
      <c r="P112" s="162"/>
      <c r="Q112" s="162"/>
      <c r="R112" s="162"/>
      <c r="S112" s="163"/>
      <c r="T112" s="163"/>
      <c r="U112" s="162"/>
      <c r="V112" s="162"/>
      <c r="W112" s="162"/>
      <c r="X112" s="162"/>
      <c r="Y112" s="162"/>
      <c r="Z112" s="163"/>
      <c r="AA112" s="163"/>
      <c r="AB112" s="162"/>
      <c r="AC112" s="162"/>
      <c r="AD112" s="162"/>
      <c r="AE112" s="162"/>
      <c r="AF112" s="162"/>
      <c r="AG112" s="162"/>
      <c r="AH112" s="162"/>
      <c r="AI112" s="162"/>
      <c r="AJ112" s="156">
        <f t="shared" si="38"/>
        <v>0</v>
      </c>
      <c r="AK112" s="82"/>
      <c r="AL112" s="82"/>
      <c r="AM112" s="82"/>
      <c r="AN112" s="82"/>
      <c r="AO112" s="82">
        <f t="shared" si="36"/>
        <v>0</v>
      </c>
      <c r="AP112" s="82">
        <f t="shared" si="36"/>
        <v>0</v>
      </c>
      <c r="AQ112" s="119">
        <f t="shared" si="37"/>
        <v>0</v>
      </c>
      <c r="AR112" s="5" t="s">
        <v>453</v>
      </c>
      <c r="AS112" s="5" t="s">
        <v>443</v>
      </c>
      <c r="AT112" s="5" t="s">
        <v>447</v>
      </c>
    </row>
    <row r="113" spans="2:47" s="5" customFormat="1" ht="17.25" customHeight="1" x14ac:dyDescent="0.15">
      <c r="B113" s="4">
        <v>15</v>
      </c>
      <c r="C113" s="164" t="s">
        <v>193</v>
      </c>
      <c r="D113" s="317"/>
      <c r="E113" s="163">
        <v>68</v>
      </c>
      <c r="F113" s="163">
        <v>68</v>
      </c>
      <c r="G113" s="162">
        <v>68</v>
      </c>
      <c r="H113" s="162">
        <v>60</v>
      </c>
      <c r="I113" s="162">
        <v>60</v>
      </c>
      <c r="J113" s="162">
        <v>88</v>
      </c>
      <c r="K113" s="162">
        <v>108</v>
      </c>
      <c r="L113" s="163">
        <v>108</v>
      </c>
      <c r="M113" s="163">
        <v>58</v>
      </c>
      <c r="N113" s="162">
        <v>58</v>
      </c>
      <c r="O113" s="162">
        <v>50</v>
      </c>
      <c r="P113" s="162">
        <v>50</v>
      </c>
      <c r="Q113" s="162">
        <v>68</v>
      </c>
      <c r="R113" s="162">
        <v>48</v>
      </c>
      <c r="S113" s="163">
        <v>68</v>
      </c>
      <c r="T113" s="163">
        <v>68</v>
      </c>
      <c r="U113" s="162">
        <v>68</v>
      </c>
      <c r="V113" s="162">
        <v>60</v>
      </c>
      <c r="W113" s="162">
        <v>60</v>
      </c>
      <c r="X113" s="162">
        <v>98</v>
      </c>
      <c r="Y113" s="162">
        <v>118</v>
      </c>
      <c r="Z113" s="163">
        <v>118</v>
      </c>
      <c r="AA113" s="163">
        <v>68</v>
      </c>
      <c r="AB113" s="162">
        <v>68</v>
      </c>
      <c r="AC113" s="162">
        <v>60</v>
      </c>
      <c r="AD113" s="162">
        <v>60</v>
      </c>
      <c r="AE113" s="162">
        <v>78</v>
      </c>
      <c r="AF113" s="162">
        <v>48</v>
      </c>
      <c r="AG113" s="162">
        <v>68</v>
      </c>
      <c r="AH113" s="162">
        <v>68</v>
      </c>
      <c r="AI113" s="162">
        <v>68</v>
      </c>
      <c r="AJ113" s="156">
        <f t="shared" si="38"/>
        <v>2204</v>
      </c>
      <c r="AK113" s="82">
        <v>8</v>
      </c>
      <c r="AL113" s="82">
        <v>2</v>
      </c>
      <c r="AM113" s="82">
        <v>3</v>
      </c>
      <c r="AN113" s="82">
        <v>0</v>
      </c>
      <c r="AO113" s="82">
        <f t="shared" si="36"/>
        <v>11</v>
      </c>
      <c r="AP113" s="82">
        <f t="shared" si="36"/>
        <v>2</v>
      </c>
      <c r="AQ113" s="119">
        <f t="shared" si="37"/>
        <v>13</v>
      </c>
      <c r="AR113" s="5" t="s">
        <v>454</v>
      </c>
      <c r="AS113" s="5" t="s">
        <v>443</v>
      </c>
      <c r="AT113" s="5" t="s">
        <v>447</v>
      </c>
    </row>
    <row r="114" spans="2:47" s="5" customFormat="1" ht="17.25" customHeight="1" x14ac:dyDescent="0.15">
      <c r="B114" s="4">
        <v>16</v>
      </c>
      <c r="C114" s="164" t="s">
        <v>195</v>
      </c>
      <c r="D114" s="317"/>
      <c r="E114" s="163"/>
      <c r="F114" s="163"/>
      <c r="G114" s="162"/>
      <c r="H114" s="162"/>
      <c r="I114" s="162">
        <v>6</v>
      </c>
      <c r="J114" s="162">
        <v>24</v>
      </c>
      <c r="K114" s="162"/>
      <c r="L114" s="163"/>
      <c r="M114" s="163"/>
      <c r="N114" s="162"/>
      <c r="O114" s="162">
        <v>60</v>
      </c>
      <c r="P114" s="162">
        <v>60</v>
      </c>
      <c r="Q114" s="162">
        <v>60</v>
      </c>
      <c r="R114" s="162">
        <v>60</v>
      </c>
      <c r="S114" s="163">
        <v>60</v>
      </c>
      <c r="T114" s="163">
        <v>60</v>
      </c>
      <c r="U114" s="162">
        <v>60</v>
      </c>
      <c r="V114" s="162">
        <v>60</v>
      </c>
      <c r="W114" s="162">
        <v>60</v>
      </c>
      <c r="X114" s="162">
        <v>60</v>
      </c>
      <c r="Y114" s="162">
        <v>48</v>
      </c>
      <c r="Z114" s="163">
        <v>60</v>
      </c>
      <c r="AA114" s="163">
        <v>69</v>
      </c>
      <c r="AB114" s="162">
        <v>69</v>
      </c>
      <c r="AC114" s="162">
        <v>72</v>
      </c>
      <c r="AD114" s="162">
        <v>72</v>
      </c>
      <c r="AE114" s="162">
        <v>81</v>
      </c>
      <c r="AF114" s="162">
        <v>81</v>
      </c>
      <c r="AG114" s="162">
        <v>81</v>
      </c>
      <c r="AH114" s="162">
        <v>81</v>
      </c>
      <c r="AI114" s="162">
        <v>81</v>
      </c>
      <c r="AJ114" s="156">
        <f t="shared" si="38"/>
        <v>1425</v>
      </c>
      <c r="AK114" s="82">
        <v>2</v>
      </c>
      <c r="AL114" s="82">
        <v>0</v>
      </c>
      <c r="AM114" s="82">
        <v>10</v>
      </c>
      <c r="AN114" s="82">
        <v>4</v>
      </c>
      <c r="AO114" s="82">
        <f t="shared" si="36"/>
        <v>12</v>
      </c>
      <c r="AP114" s="82">
        <f t="shared" si="36"/>
        <v>4</v>
      </c>
      <c r="AQ114" s="119">
        <f t="shared" si="37"/>
        <v>16</v>
      </c>
      <c r="AR114" s="5" t="s">
        <v>455</v>
      </c>
      <c r="AS114" s="5" t="s">
        <v>443</v>
      </c>
      <c r="AT114" s="5" t="s">
        <v>447</v>
      </c>
    </row>
    <row r="115" spans="2:47" s="5" customFormat="1" ht="17.25" customHeight="1" x14ac:dyDescent="0.15">
      <c r="B115" s="4">
        <v>17</v>
      </c>
      <c r="C115" s="164" t="s">
        <v>357</v>
      </c>
      <c r="D115" s="317"/>
      <c r="E115" s="163"/>
      <c r="F115" s="163"/>
      <c r="G115" s="162"/>
      <c r="H115" s="162"/>
      <c r="I115" s="162"/>
      <c r="J115" s="162"/>
      <c r="K115" s="162"/>
      <c r="L115" s="163"/>
      <c r="M115" s="163"/>
      <c r="N115" s="162"/>
      <c r="O115" s="162"/>
      <c r="P115" s="162"/>
      <c r="Q115" s="162"/>
      <c r="R115" s="162"/>
      <c r="S115" s="163"/>
      <c r="T115" s="163">
        <v>48</v>
      </c>
      <c r="U115" s="162">
        <v>48</v>
      </c>
      <c r="V115" s="162">
        <v>48</v>
      </c>
      <c r="W115" s="162">
        <v>48</v>
      </c>
      <c r="X115" s="162">
        <v>42</v>
      </c>
      <c r="Y115" s="162">
        <v>42</v>
      </c>
      <c r="Z115" s="163">
        <v>21</v>
      </c>
      <c r="AA115" s="163">
        <v>21</v>
      </c>
      <c r="AB115" s="162">
        <v>42</v>
      </c>
      <c r="AC115" s="162">
        <v>42</v>
      </c>
      <c r="AD115" s="162">
        <v>42</v>
      </c>
      <c r="AE115" s="162">
        <v>42</v>
      </c>
      <c r="AF115" s="162">
        <v>27</v>
      </c>
      <c r="AG115" s="162">
        <v>46</v>
      </c>
      <c r="AH115" s="162">
        <v>72</v>
      </c>
      <c r="AI115" s="162">
        <v>72</v>
      </c>
      <c r="AJ115" s="156">
        <f t="shared" ref="AJ115" si="42">SUM(E115:AI115)</f>
        <v>703</v>
      </c>
      <c r="AK115" s="82">
        <v>12</v>
      </c>
      <c r="AL115" s="82">
        <v>0</v>
      </c>
      <c r="AM115" s="82">
        <v>0</v>
      </c>
      <c r="AN115" s="82">
        <v>0</v>
      </c>
      <c r="AO115" s="82">
        <f t="shared" ref="AO115" si="43">AK115+AM115</f>
        <v>12</v>
      </c>
      <c r="AP115" s="82">
        <f t="shared" ref="AP115" si="44">AL115+AN115</f>
        <v>0</v>
      </c>
      <c r="AQ115" s="119">
        <f t="shared" ref="AQ115" si="45">SUM(AO115:AP115)</f>
        <v>12</v>
      </c>
      <c r="AR115" s="5" t="s">
        <v>455</v>
      </c>
      <c r="AS115" s="5" t="s">
        <v>444</v>
      </c>
      <c r="AT115" s="5" t="s">
        <v>447</v>
      </c>
    </row>
    <row r="116" spans="2:47" s="5" customFormat="1" ht="17.25" customHeight="1" x14ac:dyDescent="0.15">
      <c r="B116" s="4">
        <v>18</v>
      </c>
      <c r="C116" s="164" t="s">
        <v>196</v>
      </c>
      <c r="D116" s="317"/>
      <c r="E116" s="163"/>
      <c r="F116" s="163"/>
      <c r="G116" s="162"/>
      <c r="H116" s="162"/>
      <c r="I116" s="162"/>
      <c r="J116" s="162"/>
      <c r="K116" s="162"/>
      <c r="L116" s="163"/>
      <c r="M116" s="163"/>
      <c r="N116" s="162"/>
      <c r="O116" s="162"/>
      <c r="P116" s="162"/>
      <c r="Q116" s="162"/>
      <c r="R116" s="162"/>
      <c r="S116" s="163"/>
      <c r="T116" s="163"/>
      <c r="U116" s="162"/>
      <c r="V116" s="162"/>
      <c r="W116" s="162"/>
      <c r="X116" s="162"/>
      <c r="Y116" s="162"/>
      <c r="Z116" s="163"/>
      <c r="AA116" s="163"/>
      <c r="AB116" s="162"/>
      <c r="AC116" s="162"/>
      <c r="AD116" s="162"/>
      <c r="AE116" s="162"/>
      <c r="AF116" s="162"/>
      <c r="AG116" s="162"/>
      <c r="AH116" s="162"/>
      <c r="AI116" s="162"/>
      <c r="AJ116" s="156">
        <f t="shared" si="38"/>
        <v>0</v>
      </c>
      <c r="AK116" s="82"/>
      <c r="AL116" s="82"/>
      <c r="AM116" s="82"/>
      <c r="AN116" s="82"/>
      <c r="AO116" s="82">
        <f t="shared" si="36"/>
        <v>0</v>
      </c>
      <c r="AP116" s="82">
        <f t="shared" si="36"/>
        <v>0</v>
      </c>
      <c r="AQ116" s="119">
        <f t="shared" si="37"/>
        <v>0</v>
      </c>
      <c r="AR116" s="5" t="s">
        <v>456</v>
      </c>
      <c r="AS116" s="5" t="s">
        <v>443</v>
      </c>
      <c r="AT116" s="5" t="s">
        <v>447</v>
      </c>
    </row>
    <row r="117" spans="2:47" s="5" customFormat="1" ht="17.25" customHeight="1" x14ac:dyDescent="0.15">
      <c r="B117" s="4">
        <v>19</v>
      </c>
      <c r="C117" s="164" t="s">
        <v>166</v>
      </c>
      <c r="D117" s="317"/>
      <c r="E117" s="163"/>
      <c r="F117" s="163"/>
      <c r="G117" s="162"/>
      <c r="H117" s="162"/>
      <c r="I117" s="162"/>
      <c r="J117" s="162"/>
      <c r="K117" s="162"/>
      <c r="L117" s="163"/>
      <c r="M117" s="163"/>
      <c r="N117" s="162"/>
      <c r="O117" s="162"/>
      <c r="P117" s="162"/>
      <c r="Q117" s="162"/>
      <c r="R117" s="162"/>
      <c r="S117" s="163"/>
      <c r="T117" s="163"/>
      <c r="U117" s="162"/>
      <c r="V117" s="162"/>
      <c r="W117" s="162"/>
      <c r="X117" s="162"/>
      <c r="Y117" s="162"/>
      <c r="Z117" s="163"/>
      <c r="AA117" s="163"/>
      <c r="AB117" s="162"/>
      <c r="AC117" s="162"/>
      <c r="AD117" s="162"/>
      <c r="AE117" s="162"/>
      <c r="AF117" s="162"/>
      <c r="AG117" s="162"/>
      <c r="AH117" s="162"/>
      <c r="AI117" s="162"/>
      <c r="AJ117" s="156">
        <f t="shared" si="38"/>
        <v>0</v>
      </c>
      <c r="AK117" s="82"/>
      <c r="AL117" s="82"/>
      <c r="AM117" s="82"/>
      <c r="AN117" s="82"/>
      <c r="AO117" s="82">
        <f t="shared" si="36"/>
        <v>0</v>
      </c>
      <c r="AP117" s="82">
        <f t="shared" si="36"/>
        <v>0</v>
      </c>
      <c r="AQ117" s="119">
        <f t="shared" si="37"/>
        <v>0</v>
      </c>
      <c r="AR117" s="5" t="s">
        <v>457</v>
      </c>
      <c r="AS117" s="5" t="s">
        <v>443</v>
      </c>
      <c r="AT117" s="5" t="s">
        <v>447</v>
      </c>
    </row>
    <row r="118" spans="2:47" s="5" customFormat="1" ht="17.25" customHeight="1" x14ac:dyDescent="0.15">
      <c r="B118" s="4">
        <v>20</v>
      </c>
      <c r="C118" s="164" t="s">
        <v>199</v>
      </c>
      <c r="D118" s="317"/>
      <c r="E118" s="163"/>
      <c r="F118" s="163"/>
      <c r="G118" s="162"/>
      <c r="H118" s="162"/>
      <c r="I118" s="162"/>
      <c r="J118" s="162"/>
      <c r="K118" s="162"/>
      <c r="L118" s="163"/>
      <c r="M118" s="163"/>
      <c r="N118" s="162"/>
      <c r="O118" s="162"/>
      <c r="P118" s="162"/>
      <c r="Q118" s="162"/>
      <c r="R118" s="162"/>
      <c r="S118" s="163"/>
      <c r="T118" s="163"/>
      <c r="U118" s="162"/>
      <c r="V118" s="162"/>
      <c r="W118" s="162"/>
      <c r="X118" s="162"/>
      <c r="Y118" s="162"/>
      <c r="Z118" s="163"/>
      <c r="AA118" s="163"/>
      <c r="AB118" s="162"/>
      <c r="AC118" s="162"/>
      <c r="AD118" s="162"/>
      <c r="AE118" s="162"/>
      <c r="AF118" s="162"/>
      <c r="AG118" s="162"/>
      <c r="AH118" s="162"/>
      <c r="AI118" s="162"/>
      <c r="AJ118" s="156">
        <f t="shared" si="38"/>
        <v>0</v>
      </c>
      <c r="AK118" s="82"/>
      <c r="AL118" s="82"/>
      <c r="AM118" s="82"/>
      <c r="AN118" s="82"/>
      <c r="AO118" s="82">
        <f t="shared" ref="AO118:AP128" si="46">AK118+AM118</f>
        <v>0</v>
      </c>
      <c r="AP118" s="82">
        <f t="shared" si="46"/>
        <v>0</v>
      </c>
      <c r="AQ118" s="119">
        <f t="shared" si="37"/>
        <v>0</v>
      </c>
      <c r="AR118" s="5" t="s">
        <v>458</v>
      </c>
      <c r="AS118" s="5" t="s">
        <v>443</v>
      </c>
      <c r="AT118" s="5" t="s">
        <v>447</v>
      </c>
    </row>
    <row r="119" spans="2:47" s="5" customFormat="1" ht="17.25" customHeight="1" x14ac:dyDescent="0.15">
      <c r="B119" s="4">
        <v>21</v>
      </c>
      <c r="C119" s="164" t="s">
        <v>201</v>
      </c>
      <c r="D119" s="317"/>
      <c r="E119" s="163"/>
      <c r="F119" s="163"/>
      <c r="G119" s="162"/>
      <c r="H119" s="162"/>
      <c r="I119" s="162"/>
      <c r="J119" s="162"/>
      <c r="K119" s="162"/>
      <c r="L119" s="163"/>
      <c r="M119" s="163"/>
      <c r="N119" s="162"/>
      <c r="O119" s="162"/>
      <c r="P119" s="162"/>
      <c r="Q119" s="162"/>
      <c r="R119" s="162"/>
      <c r="S119" s="163"/>
      <c r="T119" s="163"/>
      <c r="U119" s="162"/>
      <c r="V119" s="162"/>
      <c r="W119" s="162"/>
      <c r="X119" s="162"/>
      <c r="Y119" s="162"/>
      <c r="Z119" s="163"/>
      <c r="AA119" s="163"/>
      <c r="AB119" s="162"/>
      <c r="AC119" s="162"/>
      <c r="AD119" s="162"/>
      <c r="AE119" s="162"/>
      <c r="AF119" s="162"/>
      <c r="AG119" s="162"/>
      <c r="AH119" s="162"/>
      <c r="AI119" s="162"/>
      <c r="AJ119" s="156">
        <f t="shared" si="38"/>
        <v>0</v>
      </c>
      <c r="AK119" s="82"/>
      <c r="AL119" s="82"/>
      <c r="AM119" s="82"/>
      <c r="AN119" s="82"/>
      <c r="AO119" s="82">
        <f t="shared" si="46"/>
        <v>0</v>
      </c>
      <c r="AP119" s="82">
        <f t="shared" si="46"/>
        <v>0</v>
      </c>
      <c r="AQ119" s="119">
        <f t="shared" si="37"/>
        <v>0</v>
      </c>
      <c r="AR119" s="5" t="s">
        <v>459</v>
      </c>
      <c r="AS119" s="5" t="s">
        <v>443</v>
      </c>
      <c r="AT119" s="5" t="s">
        <v>447</v>
      </c>
      <c r="AU119" s="167"/>
    </row>
    <row r="120" spans="2:47" s="5" customFormat="1" ht="17.25" customHeight="1" x14ac:dyDescent="0.15">
      <c r="B120" s="4">
        <v>22</v>
      </c>
      <c r="C120" s="164" t="s">
        <v>203</v>
      </c>
      <c r="D120" s="317"/>
      <c r="E120" s="163"/>
      <c r="F120" s="163"/>
      <c r="G120" s="162"/>
      <c r="H120" s="162"/>
      <c r="I120" s="162"/>
      <c r="J120" s="162"/>
      <c r="K120" s="162"/>
      <c r="L120" s="163"/>
      <c r="M120" s="163"/>
      <c r="N120" s="162"/>
      <c r="O120" s="162"/>
      <c r="P120" s="162"/>
      <c r="Q120" s="162"/>
      <c r="R120" s="162"/>
      <c r="S120" s="163"/>
      <c r="T120" s="163"/>
      <c r="U120" s="162"/>
      <c r="V120" s="162"/>
      <c r="W120" s="162"/>
      <c r="X120" s="162"/>
      <c r="Y120" s="162"/>
      <c r="Z120" s="163"/>
      <c r="AA120" s="163"/>
      <c r="AB120" s="162"/>
      <c r="AC120" s="162"/>
      <c r="AD120" s="162"/>
      <c r="AE120" s="162"/>
      <c r="AF120" s="162"/>
      <c r="AG120" s="162"/>
      <c r="AH120" s="162"/>
      <c r="AI120" s="162"/>
      <c r="AJ120" s="156">
        <f>SUM(E120:AI120)</f>
        <v>0</v>
      </c>
      <c r="AK120" s="82"/>
      <c r="AL120" s="82"/>
      <c r="AM120" s="82"/>
      <c r="AN120" s="82"/>
      <c r="AO120" s="82">
        <f t="shared" si="46"/>
        <v>0</v>
      </c>
      <c r="AP120" s="82">
        <f t="shared" si="46"/>
        <v>0</v>
      </c>
      <c r="AQ120" s="119">
        <f t="shared" si="37"/>
        <v>0</v>
      </c>
      <c r="AR120" s="5" t="s">
        <v>460</v>
      </c>
      <c r="AS120" s="5" t="s">
        <v>443</v>
      </c>
      <c r="AT120" s="5" t="s">
        <v>447</v>
      </c>
      <c r="AU120" s="167"/>
    </row>
    <row r="121" spans="2:47" s="5" customFormat="1" ht="17.25" customHeight="1" x14ac:dyDescent="0.15">
      <c r="B121" s="4">
        <v>23</v>
      </c>
      <c r="C121" s="164" t="s">
        <v>205</v>
      </c>
      <c r="D121" s="317"/>
      <c r="E121" s="163"/>
      <c r="F121" s="163"/>
      <c r="G121" s="162"/>
      <c r="H121" s="162"/>
      <c r="I121" s="162"/>
      <c r="J121" s="162"/>
      <c r="K121" s="162"/>
      <c r="L121" s="163"/>
      <c r="M121" s="163"/>
      <c r="N121" s="162"/>
      <c r="O121" s="162"/>
      <c r="P121" s="162"/>
      <c r="Q121" s="162"/>
      <c r="R121" s="162"/>
      <c r="S121" s="163"/>
      <c r="T121" s="163"/>
      <c r="U121" s="162"/>
      <c r="V121" s="162"/>
      <c r="W121" s="162"/>
      <c r="X121" s="162"/>
      <c r="Y121" s="162"/>
      <c r="Z121" s="163"/>
      <c r="AA121" s="163"/>
      <c r="AB121" s="162"/>
      <c r="AC121" s="162"/>
      <c r="AD121" s="162"/>
      <c r="AE121" s="162"/>
      <c r="AF121" s="162"/>
      <c r="AG121" s="162"/>
      <c r="AH121" s="162"/>
      <c r="AI121" s="162"/>
      <c r="AJ121" s="156">
        <f t="shared" si="38"/>
        <v>0</v>
      </c>
      <c r="AK121" s="82"/>
      <c r="AL121" s="82"/>
      <c r="AM121" s="82"/>
      <c r="AN121" s="82"/>
      <c r="AO121" s="82">
        <f t="shared" si="46"/>
        <v>0</v>
      </c>
      <c r="AP121" s="82">
        <f t="shared" si="46"/>
        <v>0</v>
      </c>
      <c r="AQ121" s="119">
        <f t="shared" si="37"/>
        <v>0</v>
      </c>
      <c r="AR121" s="5" t="s">
        <v>461</v>
      </c>
      <c r="AS121" s="5" t="s">
        <v>443</v>
      </c>
      <c r="AT121" s="5" t="s">
        <v>447</v>
      </c>
      <c r="AU121" s="167"/>
    </row>
    <row r="122" spans="2:47" s="5" customFormat="1" ht="17.25" customHeight="1" x14ac:dyDescent="0.15">
      <c r="B122" s="4">
        <v>24</v>
      </c>
      <c r="C122" s="164" t="s">
        <v>173</v>
      </c>
      <c r="D122" s="317"/>
      <c r="E122" s="163">
        <v>8</v>
      </c>
      <c r="F122" s="163">
        <v>8</v>
      </c>
      <c r="G122" s="163">
        <v>8</v>
      </c>
      <c r="H122" s="163">
        <v>8</v>
      </c>
      <c r="I122" s="163">
        <v>8</v>
      </c>
      <c r="J122" s="163">
        <v>8</v>
      </c>
      <c r="K122" s="163">
        <v>8</v>
      </c>
      <c r="L122" s="163">
        <v>8</v>
      </c>
      <c r="M122" s="163"/>
      <c r="N122" s="163"/>
      <c r="O122" s="163"/>
      <c r="P122" s="163"/>
      <c r="Q122" s="163"/>
      <c r="R122" s="163"/>
      <c r="S122" s="163"/>
      <c r="T122" s="163"/>
      <c r="U122" s="162"/>
      <c r="V122" s="162"/>
      <c r="W122" s="162"/>
      <c r="X122" s="162"/>
      <c r="Y122" s="162"/>
      <c r="Z122" s="163"/>
      <c r="AA122" s="163"/>
      <c r="AB122" s="162"/>
      <c r="AC122" s="162"/>
      <c r="AD122" s="162"/>
      <c r="AE122" s="162"/>
      <c r="AF122" s="162"/>
      <c r="AG122" s="162"/>
      <c r="AH122" s="162"/>
      <c r="AI122" s="162"/>
      <c r="AJ122" s="156">
        <f t="shared" si="38"/>
        <v>64</v>
      </c>
      <c r="AK122" s="82">
        <v>1</v>
      </c>
      <c r="AL122" s="82">
        <v>0</v>
      </c>
      <c r="AM122" s="82">
        <v>0</v>
      </c>
      <c r="AN122" s="82">
        <v>0</v>
      </c>
      <c r="AO122" s="82">
        <f t="shared" si="46"/>
        <v>1</v>
      </c>
      <c r="AP122" s="82">
        <f t="shared" si="46"/>
        <v>0</v>
      </c>
      <c r="AQ122" s="119">
        <f t="shared" si="37"/>
        <v>1</v>
      </c>
      <c r="AR122" s="5" t="s">
        <v>474</v>
      </c>
      <c r="AS122" s="5" t="s">
        <v>443</v>
      </c>
      <c r="AT122" s="5" t="s">
        <v>447</v>
      </c>
      <c r="AU122" s="167"/>
    </row>
    <row r="123" spans="2:47" s="5" customFormat="1" ht="17.25" customHeight="1" x14ac:dyDescent="0.15">
      <c r="B123" s="4">
        <v>25</v>
      </c>
      <c r="C123" s="164" t="s">
        <v>207</v>
      </c>
      <c r="D123" s="317"/>
      <c r="E123" s="163"/>
      <c r="F123" s="163"/>
      <c r="G123" s="162"/>
      <c r="H123" s="162"/>
      <c r="I123" s="162"/>
      <c r="J123" s="162"/>
      <c r="K123" s="162"/>
      <c r="L123" s="163"/>
      <c r="M123" s="163"/>
      <c r="N123" s="162"/>
      <c r="O123" s="162"/>
      <c r="P123" s="162"/>
      <c r="Q123" s="162"/>
      <c r="R123" s="162"/>
      <c r="S123" s="163"/>
      <c r="T123" s="163"/>
      <c r="U123" s="162"/>
      <c r="V123" s="162"/>
      <c r="W123" s="162"/>
      <c r="X123" s="162"/>
      <c r="Y123" s="162"/>
      <c r="Z123" s="163"/>
      <c r="AA123" s="163"/>
      <c r="AB123" s="162"/>
      <c r="AC123" s="162"/>
      <c r="AD123" s="162"/>
      <c r="AE123" s="162"/>
      <c r="AF123" s="162"/>
      <c r="AG123" s="162"/>
      <c r="AH123" s="162"/>
      <c r="AI123" s="162"/>
      <c r="AJ123" s="156">
        <f t="shared" si="38"/>
        <v>0</v>
      </c>
      <c r="AK123" s="82"/>
      <c r="AL123" s="82"/>
      <c r="AM123" s="82"/>
      <c r="AN123" s="82"/>
      <c r="AO123" s="82">
        <f t="shared" si="46"/>
        <v>0</v>
      </c>
      <c r="AP123" s="82">
        <f t="shared" si="46"/>
        <v>0</v>
      </c>
      <c r="AQ123" s="119">
        <f t="shared" si="37"/>
        <v>0</v>
      </c>
      <c r="AR123" s="5" t="s">
        <v>462</v>
      </c>
      <c r="AS123" s="5" t="s">
        <v>443</v>
      </c>
      <c r="AT123" s="5" t="s">
        <v>447</v>
      </c>
      <c r="AU123" s="167"/>
    </row>
    <row r="124" spans="2:47" s="5" customFormat="1" ht="17.25" customHeight="1" x14ac:dyDescent="0.15">
      <c r="B124" s="4">
        <v>26</v>
      </c>
      <c r="C124" s="164" t="s">
        <v>169</v>
      </c>
      <c r="D124" s="317"/>
      <c r="E124" s="163"/>
      <c r="F124" s="163"/>
      <c r="G124" s="162"/>
      <c r="H124" s="162"/>
      <c r="I124" s="162"/>
      <c r="J124" s="162"/>
      <c r="K124" s="162"/>
      <c r="L124" s="163"/>
      <c r="M124" s="163"/>
      <c r="N124" s="162"/>
      <c r="O124" s="162"/>
      <c r="P124" s="162"/>
      <c r="Q124" s="162"/>
      <c r="R124" s="162"/>
      <c r="S124" s="163"/>
      <c r="T124" s="163"/>
      <c r="U124" s="162"/>
      <c r="V124" s="162"/>
      <c r="W124" s="162"/>
      <c r="X124" s="162"/>
      <c r="Y124" s="162"/>
      <c r="Z124" s="163"/>
      <c r="AA124" s="163"/>
      <c r="AB124" s="162"/>
      <c r="AC124" s="162"/>
      <c r="AD124" s="162"/>
      <c r="AE124" s="162"/>
      <c r="AF124" s="162"/>
      <c r="AG124" s="162"/>
      <c r="AH124" s="162"/>
      <c r="AI124" s="162"/>
      <c r="AJ124" s="156">
        <f t="shared" si="38"/>
        <v>0</v>
      </c>
      <c r="AK124" s="82"/>
      <c r="AL124" s="82"/>
      <c r="AM124" s="82"/>
      <c r="AN124" s="82"/>
      <c r="AO124" s="82">
        <f t="shared" si="46"/>
        <v>0</v>
      </c>
      <c r="AP124" s="82">
        <f t="shared" si="46"/>
        <v>0</v>
      </c>
      <c r="AQ124" s="119">
        <f t="shared" si="37"/>
        <v>0</v>
      </c>
      <c r="AR124" s="5" t="s">
        <v>456</v>
      </c>
      <c r="AS124" s="5" t="s">
        <v>443</v>
      </c>
      <c r="AT124" s="5" t="s">
        <v>447</v>
      </c>
      <c r="AU124" s="167"/>
    </row>
    <row r="125" spans="2:47" s="5" customFormat="1" ht="17.25" customHeight="1" x14ac:dyDescent="0.15">
      <c r="B125" s="4">
        <v>27</v>
      </c>
      <c r="C125" s="164" t="s">
        <v>171</v>
      </c>
      <c r="D125" s="317"/>
      <c r="E125" s="163"/>
      <c r="F125" s="163"/>
      <c r="G125" s="162"/>
      <c r="H125" s="162"/>
      <c r="I125" s="162"/>
      <c r="J125" s="162"/>
      <c r="K125" s="162"/>
      <c r="L125" s="163"/>
      <c r="M125" s="163"/>
      <c r="N125" s="162"/>
      <c r="O125" s="162"/>
      <c r="P125" s="162"/>
      <c r="Q125" s="162"/>
      <c r="R125" s="162"/>
      <c r="S125" s="163"/>
      <c r="T125" s="163"/>
      <c r="U125" s="162"/>
      <c r="V125" s="162"/>
      <c r="W125" s="162"/>
      <c r="X125" s="162"/>
      <c r="Y125" s="162"/>
      <c r="Z125" s="163"/>
      <c r="AA125" s="163"/>
      <c r="AB125" s="162"/>
      <c r="AC125" s="162"/>
      <c r="AD125" s="162"/>
      <c r="AE125" s="162"/>
      <c r="AF125" s="162"/>
      <c r="AG125" s="162"/>
      <c r="AH125" s="162"/>
      <c r="AI125" s="162"/>
      <c r="AJ125" s="156">
        <f t="shared" si="38"/>
        <v>0</v>
      </c>
      <c r="AK125" s="82"/>
      <c r="AL125" s="82"/>
      <c r="AM125" s="82"/>
      <c r="AN125" s="82"/>
      <c r="AO125" s="82">
        <f t="shared" si="46"/>
        <v>0</v>
      </c>
      <c r="AP125" s="82">
        <f t="shared" si="46"/>
        <v>0</v>
      </c>
      <c r="AQ125" s="119">
        <f t="shared" si="37"/>
        <v>0</v>
      </c>
      <c r="AR125" s="5" t="s">
        <v>463</v>
      </c>
      <c r="AS125" s="5" t="s">
        <v>443</v>
      </c>
      <c r="AT125" s="5" t="s">
        <v>447</v>
      </c>
      <c r="AU125" s="167"/>
    </row>
    <row r="126" spans="2:47" s="5" customFormat="1" ht="17.25" customHeight="1" x14ac:dyDescent="0.15">
      <c r="B126" s="4">
        <v>28</v>
      </c>
      <c r="C126" s="164" t="s">
        <v>209</v>
      </c>
      <c r="D126" s="317"/>
      <c r="E126" s="163"/>
      <c r="F126" s="163"/>
      <c r="G126" s="162"/>
      <c r="H126" s="162"/>
      <c r="I126" s="162"/>
      <c r="J126" s="162"/>
      <c r="K126" s="162"/>
      <c r="L126" s="163"/>
      <c r="M126" s="163"/>
      <c r="N126" s="162"/>
      <c r="O126" s="162"/>
      <c r="P126" s="162"/>
      <c r="Q126" s="162"/>
      <c r="R126" s="162"/>
      <c r="S126" s="163"/>
      <c r="T126" s="163"/>
      <c r="U126" s="162"/>
      <c r="V126" s="162"/>
      <c r="W126" s="162"/>
      <c r="X126" s="162"/>
      <c r="Y126" s="162"/>
      <c r="Z126" s="163"/>
      <c r="AA126" s="163"/>
      <c r="AB126" s="162"/>
      <c r="AC126" s="162"/>
      <c r="AD126" s="162"/>
      <c r="AE126" s="162"/>
      <c r="AF126" s="162"/>
      <c r="AG126" s="162"/>
      <c r="AH126" s="162"/>
      <c r="AI126" s="162"/>
      <c r="AJ126" s="156">
        <f t="shared" si="38"/>
        <v>0</v>
      </c>
      <c r="AK126" s="82"/>
      <c r="AL126" s="82"/>
      <c r="AM126" s="82"/>
      <c r="AN126" s="82"/>
      <c r="AO126" s="82">
        <f t="shared" si="46"/>
        <v>0</v>
      </c>
      <c r="AP126" s="82">
        <f t="shared" si="46"/>
        <v>0</v>
      </c>
      <c r="AQ126" s="119">
        <f t="shared" si="37"/>
        <v>0</v>
      </c>
      <c r="AR126" s="5" t="s">
        <v>464</v>
      </c>
      <c r="AS126" s="5" t="s">
        <v>443</v>
      </c>
      <c r="AT126" s="5" t="s">
        <v>447</v>
      </c>
      <c r="AU126" s="167"/>
    </row>
    <row r="127" spans="2:47" s="5" customFormat="1" ht="17.25" customHeight="1" x14ac:dyDescent="0.15">
      <c r="B127" s="4">
        <v>29</v>
      </c>
      <c r="C127" s="164" t="s">
        <v>211</v>
      </c>
      <c r="D127" s="317"/>
      <c r="E127" s="163"/>
      <c r="F127" s="163"/>
      <c r="G127" s="162"/>
      <c r="H127" s="162"/>
      <c r="I127" s="162"/>
      <c r="J127" s="162"/>
      <c r="K127" s="162"/>
      <c r="L127" s="163"/>
      <c r="M127" s="163"/>
      <c r="N127" s="162"/>
      <c r="O127" s="162"/>
      <c r="P127" s="162"/>
      <c r="Q127" s="162"/>
      <c r="R127" s="162"/>
      <c r="S127" s="163"/>
      <c r="T127" s="163"/>
      <c r="U127" s="162"/>
      <c r="V127" s="162"/>
      <c r="W127" s="162"/>
      <c r="X127" s="162"/>
      <c r="Y127" s="162"/>
      <c r="Z127" s="163"/>
      <c r="AA127" s="163"/>
      <c r="AB127" s="162"/>
      <c r="AC127" s="162"/>
      <c r="AD127" s="162"/>
      <c r="AE127" s="162"/>
      <c r="AF127" s="162"/>
      <c r="AG127" s="162"/>
      <c r="AH127" s="162"/>
      <c r="AI127" s="162"/>
      <c r="AJ127" s="156">
        <f t="shared" si="38"/>
        <v>0</v>
      </c>
      <c r="AK127" s="82"/>
      <c r="AL127" s="82"/>
      <c r="AM127" s="82"/>
      <c r="AN127" s="82"/>
      <c r="AO127" s="82">
        <f t="shared" si="46"/>
        <v>0</v>
      </c>
      <c r="AP127" s="82">
        <f t="shared" si="46"/>
        <v>0</v>
      </c>
      <c r="AQ127" s="119">
        <f t="shared" si="37"/>
        <v>0</v>
      </c>
      <c r="AR127" s="5" t="s">
        <v>465</v>
      </c>
      <c r="AS127" s="5" t="s">
        <v>443</v>
      </c>
      <c r="AT127" s="5" t="s">
        <v>447</v>
      </c>
      <c r="AU127" s="167"/>
    </row>
    <row r="128" spans="2:47" s="5" customFormat="1" ht="17.25" customHeight="1" x14ac:dyDescent="0.15">
      <c r="B128" s="4">
        <v>30</v>
      </c>
      <c r="C128" s="164" t="s">
        <v>212</v>
      </c>
      <c r="D128" s="317"/>
      <c r="E128" s="163">
        <v>16</v>
      </c>
      <c r="F128" s="163">
        <v>64</v>
      </c>
      <c r="G128" s="162"/>
      <c r="H128" s="162"/>
      <c r="I128" s="162">
        <v>96</v>
      </c>
      <c r="J128" s="162"/>
      <c r="K128" s="162"/>
      <c r="L128" s="163">
        <v>64</v>
      </c>
      <c r="M128" s="163">
        <v>16</v>
      </c>
      <c r="N128" s="162">
        <v>64</v>
      </c>
      <c r="O128" s="162"/>
      <c r="P128" s="162">
        <v>16</v>
      </c>
      <c r="Q128" s="162"/>
      <c r="R128" s="162"/>
      <c r="S128" s="163"/>
      <c r="T128" s="163">
        <v>96</v>
      </c>
      <c r="U128" s="162">
        <v>64</v>
      </c>
      <c r="V128" s="162">
        <v>16</v>
      </c>
      <c r="W128" s="162">
        <v>16</v>
      </c>
      <c r="X128" s="162"/>
      <c r="Y128" s="162">
        <v>64</v>
      </c>
      <c r="Z128" s="163"/>
      <c r="AA128" s="163"/>
      <c r="AB128" s="162"/>
      <c r="AC128" s="162"/>
      <c r="AD128" s="162">
        <v>64</v>
      </c>
      <c r="AE128" s="162"/>
      <c r="AF128" s="162"/>
      <c r="AG128" s="162"/>
      <c r="AH128" s="162"/>
      <c r="AI128" s="162"/>
      <c r="AJ128" s="156">
        <f t="shared" si="38"/>
        <v>656</v>
      </c>
      <c r="AK128" s="82">
        <v>7</v>
      </c>
      <c r="AL128" s="82">
        <v>0</v>
      </c>
      <c r="AM128" s="82">
        <v>0</v>
      </c>
      <c r="AN128" s="82">
        <v>0</v>
      </c>
      <c r="AO128" s="82">
        <f t="shared" si="46"/>
        <v>7</v>
      </c>
      <c r="AP128" s="82">
        <f t="shared" si="46"/>
        <v>0</v>
      </c>
      <c r="AQ128" s="119">
        <f t="shared" si="37"/>
        <v>7</v>
      </c>
      <c r="AR128" s="5" t="s">
        <v>466</v>
      </c>
      <c r="AS128" s="5" t="s">
        <v>443</v>
      </c>
      <c r="AT128" s="5" t="s">
        <v>447</v>
      </c>
      <c r="AU128" s="167"/>
    </row>
    <row r="129" spans="2:52" s="5" customFormat="1" ht="17.25" customHeight="1" x14ac:dyDescent="0.15">
      <c r="B129" s="4">
        <v>31</v>
      </c>
      <c r="C129" s="164" t="s">
        <v>361</v>
      </c>
      <c r="D129" s="317"/>
      <c r="E129" s="163"/>
      <c r="F129" s="163"/>
      <c r="G129" s="162"/>
      <c r="H129" s="162"/>
      <c r="I129" s="162"/>
      <c r="J129" s="162"/>
      <c r="K129" s="162"/>
      <c r="L129" s="163"/>
      <c r="M129" s="163"/>
      <c r="N129" s="162"/>
      <c r="O129" s="162"/>
      <c r="P129" s="162"/>
      <c r="Q129" s="162"/>
      <c r="R129" s="162"/>
      <c r="S129" s="163">
        <v>96</v>
      </c>
      <c r="T129" s="163">
        <v>96</v>
      </c>
      <c r="U129" s="162">
        <v>96</v>
      </c>
      <c r="V129" s="162">
        <v>96</v>
      </c>
      <c r="W129" s="162">
        <v>96</v>
      </c>
      <c r="X129" s="162">
        <v>96</v>
      </c>
      <c r="Y129" s="162">
        <v>96</v>
      </c>
      <c r="Z129" s="163">
        <v>96</v>
      </c>
      <c r="AA129" s="163">
        <v>96</v>
      </c>
      <c r="AB129" s="162">
        <v>96</v>
      </c>
      <c r="AC129" s="162">
        <v>96</v>
      </c>
      <c r="AD129" s="162">
        <v>108</v>
      </c>
      <c r="AE129" s="162">
        <v>252</v>
      </c>
      <c r="AF129" s="162">
        <v>240</v>
      </c>
      <c r="AG129" s="162">
        <v>264</v>
      </c>
      <c r="AH129" s="162">
        <v>264</v>
      </c>
      <c r="AI129" s="162">
        <v>264</v>
      </c>
      <c r="AJ129" s="156">
        <f t="shared" si="38"/>
        <v>2448</v>
      </c>
      <c r="AK129" s="82">
        <v>20</v>
      </c>
      <c r="AL129" s="82">
        <v>0</v>
      </c>
      <c r="AM129" s="82">
        <v>10</v>
      </c>
      <c r="AN129" s="82">
        <v>0</v>
      </c>
      <c r="AO129" s="82">
        <f t="shared" ref="AO129:AO130" si="47">AK129+AM129</f>
        <v>30</v>
      </c>
      <c r="AP129" s="82">
        <f t="shared" ref="AP129:AP130" si="48">AL129+AN129</f>
        <v>0</v>
      </c>
      <c r="AQ129" s="119">
        <f t="shared" ref="AQ129:AQ130" si="49">SUM(AO129:AP129)</f>
        <v>30</v>
      </c>
      <c r="AR129" s="5" t="s">
        <v>467</v>
      </c>
      <c r="AS129" s="5" t="s">
        <v>443</v>
      </c>
      <c r="AT129" s="5" t="s">
        <v>447</v>
      </c>
      <c r="AU129" s="167"/>
    </row>
    <row r="130" spans="2:52" s="5" customFormat="1" ht="17.25" customHeight="1" x14ac:dyDescent="0.15">
      <c r="B130" s="4">
        <v>32</v>
      </c>
      <c r="C130" s="164" t="s">
        <v>362</v>
      </c>
      <c r="D130" s="317"/>
      <c r="E130" s="163"/>
      <c r="F130" s="163"/>
      <c r="G130" s="162"/>
      <c r="H130" s="162"/>
      <c r="I130" s="162"/>
      <c r="J130" s="162"/>
      <c r="K130" s="162"/>
      <c r="L130" s="163"/>
      <c r="M130" s="163"/>
      <c r="N130" s="162"/>
      <c r="O130" s="162"/>
      <c r="P130" s="162"/>
      <c r="Q130" s="162"/>
      <c r="R130" s="162"/>
      <c r="S130" s="163"/>
      <c r="T130" s="163"/>
      <c r="U130" s="162"/>
      <c r="V130" s="162"/>
      <c r="W130" s="162"/>
      <c r="X130" s="162"/>
      <c r="Y130" s="162"/>
      <c r="Z130" s="163"/>
      <c r="AA130" s="163"/>
      <c r="AB130" s="162"/>
      <c r="AC130" s="162"/>
      <c r="AD130" s="162"/>
      <c r="AE130" s="162"/>
      <c r="AF130" s="162"/>
      <c r="AG130" s="162"/>
      <c r="AH130" s="162"/>
      <c r="AI130" s="162"/>
      <c r="AJ130" s="156">
        <f t="shared" si="38"/>
        <v>0</v>
      </c>
      <c r="AK130" s="82"/>
      <c r="AL130" s="82"/>
      <c r="AM130" s="82"/>
      <c r="AN130" s="82"/>
      <c r="AO130" s="82">
        <f t="shared" si="47"/>
        <v>0</v>
      </c>
      <c r="AP130" s="82">
        <f t="shared" si="48"/>
        <v>0</v>
      </c>
      <c r="AQ130" s="119">
        <f t="shared" si="49"/>
        <v>0</v>
      </c>
      <c r="AR130" s="5" t="s">
        <v>467</v>
      </c>
      <c r="AS130" s="5" t="s">
        <v>444</v>
      </c>
      <c r="AT130" s="5" t="s">
        <v>447</v>
      </c>
      <c r="AU130" s="167"/>
    </row>
    <row r="131" spans="2:52" s="5" customFormat="1" ht="17.25" customHeight="1" x14ac:dyDescent="0.15">
      <c r="B131" s="4">
        <v>33</v>
      </c>
      <c r="C131" s="164" t="s">
        <v>372</v>
      </c>
      <c r="D131" s="317"/>
      <c r="E131" s="163"/>
      <c r="F131" s="163"/>
      <c r="G131" s="162"/>
      <c r="H131" s="162"/>
      <c r="I131" s="162"/>
      <c r="J131" s="162"/>
      <c r="K131" s="162"/>
      <c r="L131" s="163"/>
      <c r="M131" s="163"/>
      <c r="N131" s="162"/>
      <c r="O131" s="162"/>
      <c r="P131" s="162"/>
      <c r="Q131" s="162"/>
      <c r="R131" s="162"/>
      <c r="S131" s="163"/>
      <c r="T131" s="163"/>
      <c r="U131" s="162"/>
      <c r="V131" s="162"/>
      <c r="W131" s="162"/>
      <c r="X131" s="162"/>
      <c r="Y131" s="162"/>
      <c r="Z131" s="163"/>
      <c r="AA131" s="163"/>
      <c r="AB131" s="162"/>
      <c r="AC131" s="162"/>
      <c r="AD131" s="162"/>
      <c r="AE131" s="162"/>
      <c r="AF131" s="162"/>
      <c r="AG131" s="162"/>
      <c r="AH131" s="162"/>
      <c r="AI131" s="162"/>
      <c r="AJ131" s="156">
        <f t="shared" si="38"/>
        <v>0</v>
      </c>
      <c r="AK131" s="82"/>
      <c r="AL131" s="82"/>
      <c r="AM131" s="82"/>
      <c r="AN131" s="82"/>
      <c r="AO131" s="82"/>
      <c r="AP131" s="82"/>
      <c r="AQ131" s="119"/>
      <c r="AR131" s="5" t="s">
        <v>472</v>
      </c>
      <c r="AS131" s="166" t="s">
        <v>443</v>
      </c>
      <c r="AT131" s="5" t="s">
        <v>447</v>
      </c>
      <c r="AU131" s="2"/>
      <c r="AV131" s="2"/>
      <c r="AW131" s="2"/>
      <c r="AX131" s="2"/>
      <c r="AY131" s="2"/>
      <c r="AZ131" s="2"/>
    </row>
    <row r="132" spans="2:52" s="2" customFormat="1" ht="17.25" customHeight="1" x14ac:dyDescent="0.2">
      <c r="B132" s="102"/>
      <c r="C132" s="398" t="s">
        <v>298</v>
      </c>
      <c r="D132" s="399"/>
      <c r="E132" s="168">
        <f>SUM(E99:E131)</f>
        <v>393</v>
      </c>
      <c r="F132" s="168">
        <f t="shared" ref="F132:AI132" si="50">SUM(F99:F131)</f>
        <v>412</v>
      </c>
      <c r="G132" s="168">
        <f t="shared" si="50"/>
        <v>336</v>
      </c>
      <c r="H132" s="168">
        <f t="shared" si="50"/>
        <v>132</v>
      </c>
      <c r="I132" s="168">
        <f t="shared" si="50"/>
        <v>254</v>
      </c>
      <c r="J132" s="168">
        <f t="shared" si="50"/>
        <v>650</v>
      </c>
      <c r="K132" s="168">
        <f t="shared" si="50"/>
        <v>680</v>
      </c>
      <c r="L132" s="168">
        <f t="shared" si="50"/>
        <v>808</v>
      </c>
      <c r="M132" s="168">
        <f t="shared" si="50"/>
        <v>682</v>
      </c>
      <c r="N132" s="168">
        <f t="shared" si="50"/>
        <v>730</v>
      </c>
      <c r="O132" s="168">
        <f t="shared" si="50"/>
        <v>432</v>
      </c>
      <c r="P132" s="168">
        <f t="shared" si="50"/>
        <v>418</v>
      </c>
      <c r="Q132" s="168">
        <f t="shared" si="50"/>
        <v>612</v>
      </c>
      <c r="R132" s="168">
        <f t="shared" si="50"/>
        <v>592</v>
      </c>
      <c r="S132" s="168">
        <f t="shared" si="50"/>
        <v>629</v>
      </c>
      <c r="T132" s="168">
        <f t="shared" si="50"/>
        <v>663</v>
      </c>
      <c r="U132" s="168">
        <f t="shared" si="50"/>
        <v>575</v>
      </c>
      <c r="V132" s="168">
        <f t="shared" si="50"/>
        <v>384</v>
      </c>
      <c r="W132" s="168">
        <f t="shared" si="50"/>
        <v>384</v>
      </c>
      <c r="X132" s="168">
        <f t="shared" si="50"/>
        <v>472</v>
      </c>
      <c r="Y132" s="168">
        <f t="shared" si="50"/>
        <v>568</v>
      </c>
      <c r="Z132" s="168">
        <f t="shared" si="50"/>
        <v>571</v>
      </c>
      <c r="AA132" s="168">
        <f t="shared" si="50"/>
        <v>510</v>
      </c>
      <c r="AB132" s="168">
        <f t="shared" si="50"/>
        <v>531</v>
      </c>
      <c r="AC132" s="168">
        <f t="shared" si="50"/>
        <v>442</v>
      </c>
      <c r="AD132" s="168">
        <f t="shared" si="50"/>
        <v>518</v>
      </c>
      <c r="AE132" s="168">
        <f t="shared" si="50"/>
        <v>930</v>
      </c>
      <c r="AF132" s="168">
        <f t="shared" si="50"/>
        <v>873</v>
      </c>
      <c r="AG132" s="168">
        <f t="shared" si="50"/>
        <v>952</v>
      </c>
      <c r="AH132" s="168">
        <f t="shared" si="50"/>
        <v>991</v>
      </c>
      <c r="AI132" s="168">
        <f t="shared" si="50"/>
        <v>940</v>
      </c>
      <c r="AJ132" s="103">
        <f>SUM(AJ99:AJ131)</f>
        <v>18064</v>
      </c>
      <c r="AK132" s="103">
        <f>SUM(AK99:AK131)</f>
        <v>84</v>
      </c>
      <c r="AL132" s="103">
        <f t="shared" ref="AL132:AP132" si="51">SUM(AL99:AL131)</f>
        <v>11</v>
      </c>
      <c r="AM132" s="103">
        <f t="shared" si="51"/>
        <v>60</v>
      </c>
      <c r="AN132" s="103">
        <f t="shared" si="51"/>
        <v>5</v>
      </c>
      <c r="AO132" s="103">
        <f t="shared" si="51"/>
        <v>144</v>
      </c>
      <c r="AP132" s="103">
        <f t="shared" si="51"/>
        <v>16</v>
      </c>
      <c r="AQ132" s="135">
        <f>SUM(AQ99:AQ131)</f>
        <v>160</v>
      </c>
      <c r="AR132" s="5"/>
      <c r="AS132" s="5"/>
      <c r="AT132" s="5"/>
      <c r="AU132" s="5"/>
      <c r="AV132" s="5"/>
      <c r="AW132" s="5"/>
      <c r="AX132" s="5"/>
      <c r="AY132" s="5"/>
      <c r="AZ132" s="5"/>
    </row>
    <row r="133" spans="2:52" s="5" customFormat="1" ht="17.25" customHeight="1" x14ac:dyDescent="0.15">
      <c r="AU133" s="64"/>
      <c r="AV133" s="64"/>
      <c r="AW133" s="64"/>
      <c r="AX133" s="64"/>
      <c r="AY133" s="64"/>
      <c r="AZ133" s="64"/>
    </row>
    <row r="134" spans="2:52" s="64" customFormat="1" ht="24.75" customHeight="1" x14ac:dyDescent="0.15">
      <c r="B134" s="384" t="s">
        <v>299</v>
      </c>
      <c r="C134" s="385"/>
      <c r="D134" s="386"/>
      <c r="E134" s="221">
        <f t="shared" ref="E134:AJ134" si="52">E94+E132</f>
        <v>423</v>
      </c>
      <c r="F134" s="221">
        <f t="shared" si="52"/>
        <v>442</v>
      </c>
      <c r="G134" s="221">
        <f t="shared" si="52"/>
        <v>366</v>
      </c>
      <c r="H134" s="221">
        <f t="shared" si="52"/>
        <v>162</v>
      </c>
      <c r="I134" s="221">
        <f t="shared" si="52"/>
        <v>284</v>
      </c>
      <c r="J134" s="221">
        <f t="shared" si="52"/>
        <v>680</v>
      </c>
      <c r="K134" s="221">
        <f t="shared" si="52"/>
        <v>730</v>
      </c>
      <c r="L134" s="221">
        <f t="shared" si="52"/>
        <v>828</v>
      </c>
      <c r="M134" s="221">
        <f t="shared" si="52"/>
        <v>702</v>
      </c>
      <c r="N134" s="221">
        <f t="shared" si="52"/>
        <v>750</v>
      </c>
      <c r="O134" s="221">
        <f t="shared" si="52"/>
        <v>452</v>
      </c>
      <c r="P134" s="221">
        <f t="shared" si="52"/>
        <v>438</v>
      </c>
      <c r="Q134" s="221">
        <f t="shared" si="52"/>
        <v>632</v>
      </c>
      <c r="R134" s="221">
        <f t="shared" si="52"/>
        <v>642</v>
      </c>
      <c r="S134" s="221">
        <f t="shared" si="52"/>
        <v>659</v>
      </c>
      <c r="T134" s="221">
        <f t="shared" si="52"/>
        <v>693</v>
      </c>
      <c r="U134" s="221">
        <f t="shared" si="52"/>
        <v>605</v>
      </c>
      <c r="V134" s="221">
        <f t="shared" si="52"/>
        <v>414</v>
      </c>
      <c r="W134" s="221">
        <f t="shared" si="52"/>
        <v>414</v>
      </c>
      <c r="X134" s="221">
        <f t="shared" si="52"/>
        <v>502</v>
      </c>
      <c r="Y134" s="221">
        <f t="shared" si="52"/>
        <v>618</v>
      </c>
      <c r="Z134" s="221">
        <f t="shared" si="52"/>
        <v>591</v>
      </c>
      <c r="AA134" s="221">
        <f t="shared" si="52"/>
        <v>530</v>
      </c>
      <c r="AB134" s="221">
        <f t="shared" si="52"/>
        <v>551</v>
      </c>
      <c r="AC134" s="221">
        <f t="shared" si="52"/>
        <v>462</v>
      </c>
      <c r="AD134" s="221">
        <f t="shared" si="52"/>
        <v>538</v>
      </c>
      <c r="AE134" s="221">
        <f t="shared" si="52"/>
        <v>950</v>
      </c>
      <c r="AF134" s="221">
        <f t="shared" si="52"/>
        <v>923</v>
      </c>
      <c r="AG134" s="221">
        <f t="shared" si="52"/>
        <v>972</v>
      </c>
      <c r="AH134" s="221">
        <f t="shared" si="52"/>
        <v>1011</v>
      </c>
      <c r="AI134" s="221">
        <f t="shared" si="52"/>
        <v>960</v>
      </c>
      <c r="AJ134" s="221">
        <f t="shared" si="52"/>
        <v>18924</v>
      </c>
      <c r="AK134" s="221">
        <f>+AK120+AK132</f>
        <v>84</v>
      </c>
      <c r="AL134" s="221">
        <f>+AL120+AL132</f>
        <v>11</v>
      </c>
      <c r="AM134" s="221">
        <f>+AM120+AM132</f>
        <v>60</v>
      </c>
      <c r="AN134" s="221">
        <f>+AN120+AN132</f>
        <v>5</v>
      </c>
      <c r="AO134" s="221">
        <f>AO94+AO132</f>
        <v>149</v>
      </c>
      <c r="AP134" s="221">
        <f>AP94+AP132</f>
        <v>16</v>
      </c>
      <c r="AQ134" s="221">
        <f>AQ94+AQ132</f>
        <v>165</v>
      </c>
      <c r="AR134" s="5"/>
      <c r="AS134" s="166"/>
      <c r="AT134" s="5"/>
      <c r="AU134" s="5"/>
      <c r="AV134" s="5"/>
      <c r="AW134" s="5"/>
      <c r="AX134" s="5"/>
      <c r="AY134" s="5"/>
      <c r="AZ134" s="5"/>
    </row>
    <row r="135" spans="2:52" s="5" customFormat="1" ht="23.25" customHeight="1" x14ac:dyDescent="0.15">
      <c r="B135" s="359"/>
      <c r="C135" s="359"/>
      <c r="D135" s="359"/>
      <c r="E135" s="359"/>
      <c r="F135" s="359"/>
      <c r="G135" s="359"/>
      <c r="H135" s="359"/>
      <c r="I135" s="359"/>
      <c r="J135" s="359"/>
      <c r="K135" s="359"/>
      <c r="L135" s="359"/>
      <c r="M135" s="359"/>
      <c r="N135" s="359"/>
      <c r="O135" s="359"/>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U135" s="55"/>
      <c r="AV135" s="55"/>
      <c r="AW135" s="55"/>
      <c r="AX135" s="55"/>
      <c r="AY135" s="55"/>
      <c r="AZ135" s="55"/>
    </row>
    <row r="136" spans="2:52" s="55" customFormat="1" ht="16.5" customHeight="1" x14ac:dyDescent="0.15">
      <c r="B136" s="142" t="s">
        <v>303</v>
      </c>
      <c r="C136" s="219" t="s">
        <v>281</v>
      </c>
      <c r="D136" s="142"/>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0"/>
      <c r="AO136" s="150"/>
      <c r="AP136" s="150"/>
      <c r="AQ136" s="150"/>
      <c r="AR136" s="5"/>
      <c r="AS136" s="166"/>
      <c r="AT136" s="5"/>
      <c r="AU136" s="5"/>
      <c r="AV136" s="5"/>
      <c r="AW136" s="5"/>
      <c r="AX136" s="5"/>
      <c r="AY136" s="5"/>
      <c r="AZ136" s="5"/>
    </row>
    <row r="137" spans="2:52" s="5" customFormat="1" ht="17.25" customHeight="1" x14ac:dyDescent="0.15">
      <c r="AS137" s="166"/>
      <c r="AU137" s="54"/>
      <c r="AV137" s="54"/>
      <c r="AW137" s="54"/>
      <c r="AX137" s="54"/>
      <c r="AY137" s="54"/>
      <c r="AZ137" s="54"/>
    </row>
    <row r="138" spans="2:52" ht="16.5" customHeight="1" x14ac:dyDescent="0.15">
      <c r="B138" s="402" t="s">
        <v>310</v>
      </c>
      <c r="C138" s="403"/>
      <c r="D138" s="404"/>
      <c r="E138" s="112" t="s">
        <v>6</v>
      </c>
      <c r="F138" s="112" t="s">
        <v>5</v>
      </c>
      <c r="G138" s="112" t="s">
        <v>4</v>
      </c>
      <c r="H138" s="112" t="s">
        <v>3</v>
      </c>
      <c r="I138" s="112" t="s">
        <v>2</v>
      </c>
      <c r="J138" s="112" t="s">
        <v>1</v>
      </c>
      <c r="K138" s="112" t="s">
        <v>6</v>
      </c>
      <c r="L138" s="112" t="s">
        <v>6</v>
      </c>
      <c r="M138" s="112" t="s">
        <v>5</v>
      </c>
      <c r="N138" s="112" t="s">
        <v>4</v>
      </c>
      <c r="O138" s="112" t="s">
        <v>3</v>
      </c>
      <c r="P138" s="112" t="s">
        <v>2</v>
      </c>
      <c r="Q138" s="112" t="s">
        <v>1</v>
      </c>
      <c r="R138" s="112" t="s">
        <v>6</v>
      </c>
      <c r="S138" s="112" t="s">
        <v>6</v>
      </c>
      <c r="T138" s="112" t="s">
        <v>5</v>
      </c>
      <c r="U138" s="112" t="s">
        <v>4</v>
      </c>
      <c r="V138" s="112" t="s">
        <v>3</v>
      </c>
      <c r="W138" s="112" t="s">
        <v>2</v>
      </c>
      <c r="X138" s="112" t="s">
        <v>1</v>
      </c>
      <c r="Y138" s="112" t="s">
        <v>6</v>
      </c>
      <c r="Z138" s="112" t="s">
        <v>6</v>
      </c>
      <c r="AA138" s="120" t="s">
        <v>5</v>
      </c>
      <c r="AB138" s="112" t="s">
        <v>4</v>
      </c>
      <c r="AC138" s="112" t="s">
        <v>3</v>
      </c>
      <c r="AD138" s="112" t="s">
        <v>2</v>
      </c>
      <c r="AE138" s="112" t="s">
        <v>1</v>
      </c>
      <c r="AF138" s="112" t="s">
        <v>6</v>
      </c>
      <c r="AG138" s="151" t="s">
        <v>6</v>
      </c>
      <c r="AH138" s="152" t="s">
        <v>5</v>
      </c>
      <c r="AI138" s="151" t="s">
        <v>4</v>
      </c>
      <c r="AJ138" s="153"/>
      <c r="AK138" s="289" t="s">
        <v>157</v>
      </c>
      <c r="AL138" s="289" t="s">
        <v>158</v>
      </c>
      <c r="AM138" s="290" t="s">
        <v>159</v>
      </c>
      <c r="AN138" s="290" t="s">
        <v>2</v>
      </c>
      <c r="AO138" s="289" t="s">
        <v>160</v>
      </c>
      <c r="AP138" s="289" t="s">
        <v>161</v>
      </c>
      <c r="AQ138" s="145" t="s">
        <v>162</v>
      </c>
      <c r="AR138" s="5"/>
      <c r="AS138" s="166"/>
      <c r="AT138" s="5"/>
      <c r="AU138" s="57"/>
      <c r="AV138" s="57"/>
      <c r="AW138" s="57"/>
      <c r="AX138" s="57"/>
      <c r="AY138" s="57"/>
      <c r="AZ138" s="57"/>
    </row>
    <row r="139" spans="2:52" s="57" customFormat="1" ht="30" customHeight="1" x14ac:dyDescent="0.15">
      <c r="B139" s="405"/>
      <c r="C139" s="406"/>
      <c r="D139" s="407"/>
      <c r="E139" s="127">
        <v>1</v>
      </c>
      <c r="F139" s="127">
        <v>2</v>
      </c>
      <c r="G139" s="127">
        <v>3</v>
      </c>
      <c r="H139" s="127">
        <v>4</v>
      </c>
      <c r="I139" s="127">
        <v>5</v>
      </c>
      <c r="J139" s="127">
        <v>6</v>
      </c>
      <c r="K139" s="127">
        <v>7</v>
      </c>
      <c r="L139" s="127">
        <v>8</v>
      </c>
      <c r="M139" s="127">
        <v>9</v>
      </c>
      <c r="N139" s="127">
        <v>10</v>
      </c>
      <c r="O139" s="127">
        <v>11</v>
      </c>
      <c r="P139" s="127">
        <v>12</v>
      </c>
      <c r="Q139" s="127">
        <v>13</v>
      </c>
      <c r="R139" s="127">
        <v>14</v>
      </c>
      <c r="S139" s="127">
        <v>15</v>
      </c>
      <c r="T139" s="127">
        <v>16</v>
      </c>
      <c r="U139" s="127">
        <v>17</v>
      </c>
      <c r="V139" s="127">
        <v>18</v>
      </c>
      <c r="W139" s="127">
        <v>19</v>
      </c>
      <c r="X139" s="127">
        <v>20</v>
      </c>
      <c r="Y139" s="127">
        <v>21</v>
      </c>
      <c r="Z139" s="127">
        <v>22</v>
      </c>
      <c r="AA139" s="127">
        <v>23</v>
      </c>
      <c r="AB139" s="127">
        <v>24</v>
      </c>
      <c r="AC139" s="127">
        <v>25</v>
      </c>
      <c r="AD139" s="127">
        <v>26</v>
      </c>
      <c r="AE139" s="127">
        <v>27</v>
      </c>
      <c r="AF139" s="127">
        <v>28</v>
      </c>
      <c r="AG139" s="127">
        <v>29</v>
      </c>
      <c r="AH139" s="127">
        <v>30</v>
      </c>
      <c r="AI139" s="127">
        <v>31</v>
      </c>
      <c r="AJ139" s="146" t="s">
        <v>126</v>
      </c>
      <c r="AK139" s="147" t="s">
        <v>49</v>
      </c>
      <c r="AL139" s="147" t="s">
        <v>50</v>
      </c>
      <c r="AM139" s="147" t="s">
        <v>49</v>
      </c>
      <c r="AN139" s="147" t="s">
        <v>50</v>
      </c>
      <c r="AO139" s="147" t="s">
        <v>49</v>
      </c>
      <c r="AP139" s="147" t="s">
        <v>50</v>
      </c>
      <c r="AQ139" s="146" t="s">
        <v>127</v>
      </c>
      <c r="AR139" s="147" t="s">
        <v>478</v>
      </c>
      <c r="AS139" s="147" t="s">
        <v>479</v>
      </c>
      <c r="AT139" s="147" t="s">
        <v>480</v>
      </c>
      <c r="AU139" s="5"/>
      <c r="AV139" s="5"/>
      <c r="AW139" s="5"/>
      <c r="AX139" s="5"/>
      <c r="AY139" s="5"/>
      <c r="AZ139" s="5"/>
    </row>
    <row r="140" spans="2:52" s="5" customFormat="1" ht="17.25" customHeight="1" x14ac:dyDescent="0.15">
      <c r="B140" s="4">
        <v>1</v>
      </c>
      <c r="C140" s="164" t="s">
        <v>174</v>
      </c>
      <c r="D140" s="317"/>
      <c r="E140" s="163"/>
      <c r="F140" s="163"/>
      <c r="G140" s="162"/>
      <c r="H140" s="162"/>
      <c r="I140" s="162"/>
      <c r="J140" s="162"/>
      <c r="K140" s="162"/>
      <c r="L140" s="163"/>
      <c r="M140" s="163"/>
      <c r="N140" s="162"/>
      <c r="O140" s="162"/>
      <c r="P140" s="162"/>
      <c r="Q140" s="162"/>
      <c r="R140" s="162"/>
      <c r="S140" s="163"/>
      <c r="T140" s="163"/>
      <c r="U140" s="162"/>
      <c r="V140" s="162"/>
      <c r="W140" s="162"/>
      <c r="X140" s="162"/>
      <c r="Y140" s="162"/>
      <c r="Z140" s="163"/>
      <c r="AA140" s="163"/>
      <c r="AB140" s="162"/>
      <c r="AC140" s="162"/>
      <c r="AD140" s="162"/>
      <c r="AE140" s="162"/>
      <c r="AF140" s="162"/>
      <c r="AG140" s="162"/>
      <c r="AH140" s="162"/>
      <c r="AI140" s="162"/>
      <c r="AJ140" s="156">
        <f>SUM(E140:AI140)</f>
        <v>0</v>
      </c>
      <c r="AK140" s="82"/>
      <c r="AL140" s="82"/>
      <c r="AM140" s="82"/>
      <c r="AN140" s="82"/>
      <c r="AO140" s="82">
        <f>AK140+AM140</f>
        <v>0</v>
      </c>
      <c r="AP140" s="82">
        <f>AL140+AN140</f>
        <v>0</v>
      </c>
      <c r="AQ140" s="119">
        <f>SUM(AO140:AP140)</f>
        <v>0</v>
      </c>
      <c r="AR140" s="5" t="s">
        <v>442</v>
      </c>
      <c r="AS140" s="5" t="s">
        <v>443</v>
      </c>
      <c r="AT140" s="5" t="s">
        <v>477</v>
      </c>
    </row>
    <row r="141" spans="2:52" s="5" customFormat="1" ht="17.25" customHeight="1" x14ac:dyDescent="0.15">
      <c r="B141" s="4">
        <v>2</v>
      </c>
      <c r="C141" s="164" t="s">
        <v>176</v>
      </c>
      <c r="D141" s="317"/>
      <c r="E141" s="163"/>
      <c r="F141" s="163"/>
      <c r="G141" s="162"/>
      <c r="H141" s="162"/>
      <c r="I141" s="162"/>
      <c r="J141" s="162"/>
      <c r="K141" s="162"/>
      <c r="L141" s="163"/>
      <c r="M141" s="163"/>
      <c r="N141" s="162"/>
      <c r="O141" s="162"/>
      <c r="P141" s="162"/>
      <c r="Q141" s="162"/>
      <c r="R141" s="162"/>
      <c r="S141" s="163"/>
      <c r="T141" s="163"/>
      <c r="U141" s="162"/>
      <c r="V141" s="162"/>
      <c r="W141" s="162"/>
      <c r="X141" s="162"/>
      <c r="Y141" s="162"/>
      <c r="Z141" s="163"/>
      <c r="AA141" s="163"/>
      <c r="AB141" s="162"/>
      <c r="AC141" s="162"/>
      <c r="AD141" s="162"/>
      <c r="AE141" s="162"/>
      <c r="AF141" s="162"/>
      <c r="AG141" s="162"/>
      <c r="AH141" s="162"/>
      <c r="AI141" s="162"/>
      <c r="AJ141" s="156">
        <f t="shared" ref="AJ141:AJ168" si="53">SUM(E141:AI141)</f>
        <v>0</v>
      </c>
      <c r="AK141" s="82"/>
      <c r="AL141" s="82"/>
      <c r="AM141" s="82"/>
      <c r="AN141" s="82"/>
      <c r="AO141" s="82">
        <f t="shared" ref="AO141:AP168" si="54">AK141+AM141</f>
        <v>0</v>
      </c>
      <c r="AP141" s="82">
        <f t="shared" si="54"/>
        <v>0</v>
      </c>
      <c r="AQ141" s="119">
        <f t="shared" ref="AQ141:AQ168" si="55">SUM(AO141:AP141)</f>
        <v>0</v>
      </c>
      <c r="AR141" s="5" t="s">
        <v>442</v>
      </c>
      <c r="AS141" s="5" t="s">
        <v>444</v>
      </c>
      <c r="AT141" s="5" t="s">
        <v>477</v>
      </c>
    </row>
    <row r="142" spans="2:52" s="5" customFormat="1" ht="17.25" customHeight="1" x14ac:dyDescent="0.15">
      <c r="B142" s="4">
        <v>3</v>
      </c>
      <c r="C142" s="164" t="s">
        <v>213</v>
      </c>
      <c r="D142" s="317"/>
      <c r="E142" s="163">
        <v>30</v>
      </c>
      <c r="F142" s="163">
        <v>23.5</v>
      </c>
      <c r="G142" s="162">
        <v>12</v>
      </c>
      <c r="H142" s="162">
        <v>0</v>
      </c>
      <c r="I142" s="162">
        <v>0</v>
      </c>
      <c r="J142" s="162">
        <v>13</v>
      </c>
      <c r="K142" s="162">
        <v>10.5</v>
      </c>
      <c r="L142" s="163">
        <v>14</v>
      </c>
      <c r="M142" s="163">
        <v>21.5</v>
      </c>
      <c r="N142" s="162">
        <v>18.5</v>
      </c>
      <c r="O142" s="162">
        <v>0</v>
      </c>
      <c r="P142" s="162">
        <v>0</v>
      </c>
      <c r="Q142" s="162">
        <v>16</v>
      </c>
      <c r="R142" s="162">
        <v>8.5</v>
      </c>
      <c r="S142" s="163">
        <v>8.5</v>
      </c>
      <c r="T142" s="163">
        <v>9.5</v>
      </c>
      <c r="U142" s="162">
        <v>21</v>
      </c>
      <c r="V142" s="162">
        <v>0</v>
      </c>
      <c r="W142" s="162">
        <v>0</v>
      </c>
      <c r="X142" s="162">
        <v>25</v>
      </c>
      <c r="Y142" s="162">
        <v>19</v>
      </c>
      <c r="Z142" s="163">
        <v>18.5</v>
      </c>
      <c r="AA142" s="163">
        <v>18.5</v>
      </c>
      <c r="AB142" s="162">
        <v>27.5</v>
      </c>
      <c r="AC142" s="162">
        <v>0</v>
      </c>
      <c r="AD142" s="162">
        <v>0</v>
      </c>
      <c r="AE142" s="162">
        <v>31</v>
      </c>
      <c r="AF142" s="162">
        <v>33</v>
      </c>
      <c r="AG142" s="162">
        <v>19</v>
      </c>
      <c r="AH142" s="162">
        <v>14</v>
      </c>
      <c r="AI142" s="162">
        <v>9.5</v>
      </c>
      <c r="AJ142" s="156">
        <f t="shared" si="53"/>
        <v>421.5</v>
      </c>
      <c r="AK142" s="82">
        <v>7</v>
      </c>
      <c r="AL142" s="82">
        <v>1</v>
      </c>
      <c r="AM142" s="82">
        <v>0</v>
      </c>
      <c r="AN142" s="82">
        <v>0</v>
      </c>
      <c r="AO142" s="82">
        <f t="shared" si="54"/>
        <v>7</v>
      </c>
      <c r="AP142" s="82">
        <f t="shared" si="54"/>
        <v>1</v>
      </c>
      <c r="AQ142" s="119">
        <f t="shared" si="55"/>
        <v>8</v>
      </c>
      <c r="AR142" s="5" t="s">
        <v>445</v>
      </c>
      <c r="AS142" s="5" t="s">
        <v>443</v>
      </c>
      <c r="AT142" s="5" t="s">
        <v>477</v>
      </c>
    </row>
    <row r="143" spans="2:52" s="5" customFormat="1" ht="17.25" customHeight="1" x14ac:dyDescent="0.15">
      <c r="B143" s="4">
        <v>4</v>
      </c>
      <c r="C143" s="164" t="s">
        <v>215</v>
      </c>
      <c r="D143" s="317"/>
      <c r="E143" s="163">
        <v>16</v>
      </c>
      <c r="F143" s="163">
        <v>16</v>
      </c>
      <c r="G143" s="162">
        <v>12</v>
      </c>
      <c r="H143" s="162"/>
      <c r="I143" s="162"/>
      <c r="J143" s="162">
        <v>16</v>
      </c>
      <c r="K143" s="162">
        <v>16</v>
      </c>
      <c r="L143" s="163">
        <v>16</v>
      </c>
      <c r="M143" s="163">
        <v>16</v>
      </c>
      <c r="N143" s="162">
        <v>12</v>
      </c>
      <c r="O143" s="162"/>
      <c r="P143" s="162">
        <v>16</v>
      </c>
      <c r="Q143" s="162">
        <v>16</v>
      </c>
      <c r="R143" s="162">
        <v>16</v>
      </c>
      <c r="S143" s="163">
        <v>16</v>
      </c>
      <c r="T143" s="163">
        <v>16</v>
      </c>
      <c r="U143" s="162">
        <v>12</v>
      </c>
      <c r="V143" s="162"/>
      <c r="W143" s="162"/>
      <c r="X143" s="162">
        <v>16</v>
      </c>
      <c r="Y143" s="162">
        <v>16</v>
      </c>
      <c r="Z143" s="163">
        <v>16</v>
      </c>
      <c r="AA143" s="163">
        <v>16</v>
      </c>
      <c r="AB143" s="162">
        <v>12</v>
      </c>
      <c r="AC143" s="162"/>
      <c r="AD143" s="162"/>
      <c r="AE143" s="162">
        <v>16</v>
      </c>
      <c r="AF143" s="162">
        <v>16</v>
      </c>
      <c r="AG143" s="162">
        <v>16</v>
      </c>
      <c r="AH143" s="162">
        <v>16</v>
      </c>
      <c r="AI143" s="162">
        <v>12</v>
      </c>
      <c r="AJ143" s="156">
        <f t="shared" si="53"/>
        <v>364</v>
      </c>
      <c r="AK143" s="82">
        <v>2</v>
      </c>
      <c r="AL143" s="82">
        <v>1</v>
      </c>
      <c r="AM143" s="82">
        <v>0</v>
      </c>
      <c r="AN143" s="82">
        <v>0</v>
      </c>
      <c r="AO143" s="82">
        <f t="shared" si="54"/>
        <v>2</v>
      </c>
      <c r="AP143" s="82">
        <f t="shared" si="54"/>
        <v>1</v>
      </c>
      <c r="AQ143" s="119">
        <f t="shared" si="55"/>
        <v>3</v>
      </c>
      <c r="AR143" s="5" t="s">
        <v>445</v>
      </c>
      <c r="AS143" s="5" t="s">
        <v>444</v>
      </c>
      <c r="AT143" s="5" t="s">
        <v>477</v>
      </c>
    </row>
    <row r="144" spans="2:52" s="5" customFormat="1" ht="17.25" customHeight="1" x14ac:dyDescent="0.15">
      <c r="B144" s="4">
        <v>5</v>
      </c>
      <c r="C144" s="164" t="s">
        <v>180</v>
      </c>
      <c r="D144" s="317"/>
      <c r="E144" s="163">
        <v>10</v>
      </c>
      <c r="F144" s="163">
        <v>10</v>
      </c>
      <c r="G144" s="162">
        <v>8</v>
      </c>
      <c r="H144" s="162"/>
      <c r="I144" s="162"/>
      <c r="J144" s="162">
        <v>8</v>
      </c>
      <c r="K144" s="162">
        <v>8</v>
      </c>
      <c r="L144" s="163">
        <v>10</v>
      </c>
      <c r="M144" s="163">
        <v>6</v>
      </c>
      <c r="N144" s="162">
        <v>4</v>
      </c>
      <c r="O144" s="162"/>
      <c r="P144" s="162"/>
      <c r="Q144" s="162">
        <v>9</v>
      </c>
      <c r="R144" s="162">
        <v>8</v>
      </c>
      <c r="S144" s="163">
        <v>8</v>
      </c>
      <c r="T144" s="163">
        <v>6</v>
      </c>
      <c r="U144" s="162">
        <v>6</v>
      </c>
      <c r="V144" s="162"/>
      <c r="W144" s="162"/>
      <c r="X144" s="162">
        <v>10</v>
      </c>
      <c r="Y144" s="162">
        <v>8</v>
      </c>
      <c r="Z144" s="163">
        <v>8</v>
      </c>
      <c r="AA144" s="163">
        <v>10</v>
      </c>
      <c r="AB144" s="162">
        <v>6</v>
      </c>
      <c r="AC144" s="162"/>
      <c r="AD144" s="162"/>
      <c r="AE144" s="162">
        <v>8</v>
      </c>
      <c r="AF144" s="162">
        <v>10</v>
      </c>
      <c r="AG144" s="162">
        <v>8</v>
      </c>
      <c r="AH144" s="162">
        <v>10</v>
      </c>
      <c r="AI144" s="162">
        <v>4</v>
      </c>
      <c r="AJ144" s="156">
        <f t="shared" si="53"/>
        <v>183</v>
      </c>
      <c r="AK144" s="82">
        <v>3</v>
      </c>
      <c r="AL144" s="82">
        <v>1</v>
      </c>
      <c r="AM144" s="82">
        <v>0</v>
      </c>
      <c r="AN144" s="82">
        <v>0</v>
      </c>
      <c r="AO144" s="82">
        <f t="shared" si="54"/>
        <v>3</v>
      </c>
      <c r="AP144" s="82">
        <f t="shared" si="54"/>
        <v>1</v>
      </c>
      <c r="AQ144" s="119">
        <f t="shared" si="55"/>
        <v>4</v>
      </c>
      <c r="AR144" s="5" t="s">
        <v>446</v>
      </c>
      <c r="AS144" s="5" t="s">
        <v>443</v>
      </c>
      <c r="AT144" s="5" t="s">
        <v>477</v>
      </c>
    </row>
    <row r="145" spans="2:46" s="5" customFormat="1" ht="17.25" customHeight="1" x14ac:dyDescent="0.15">
      <c r="B145" s="4">
        <v>6</v>
      </c>
      <c r="C145" s="164" t="s">
        <v>163</v>
      </c>
      <c r="D145" s="317"/>
      <c r="E145" s="163">
        <v>20</v>
      </c>
      <c r="F145" s="163">
        <v>15.5</v>
      </c>
      <c r="G145" s="162">
        <v>27</v>
      </c>
      <c r="H145" s="162">
        <v>0</v>
      </c>
      <c r="I145" s="162">
        <v>0</v>
      </c>
      <c r="J145" s="162">
        <v>56.3</v>
      </c>
      <c r="K145" s="162">
        <v>30</v>
      </c>
      <c r="L145" s="163">
        <v>37.299999999999997</v>
      </c>
      <c r="M145" s="163">
        <v>26</v>
      </c>
      <c r="N145" s="162">
        <v>21</v>
      </c>
      <c r="O145" s="162">
        <v>10</v>
      </c>
      <c r="P145" s="162">
        <v>0</v>
      </c>
      <c r="Q145" s="162">
        <v>50</v>
      </c>
      <c r="R145" s="162">
        <v>50</v>
      </c>
      <c r="S145" s="163">
        <v>60.5</v>
      </c>
      <c r="T145" s="163">
        <v>60.5</v>
      </c>
      <c r="U145" s="162">
        <v>51.5</v>
      </c>
      <c r="V145" s="162">
        <v>0</v>
      </c>
      <c r="W145" s="162">
        <v>0</v>
      </c>
      <c r="X145" s="162">
        <v>67</v>
      </c>
      <c r="Y145" s="162">
        <v>75.8</v>
      </c>
      <c r="Z145" s="163">
        <v>75.5</v>
      </c>
      <c r="AA145" s="163">
        <v>84</v>
      </c>
      <c r="AB145" s="162">
        <v>60.5</v>
      </c>
      <c r="AC145" s="162">
        <v>5</v>
      </c>
      <c r="AD145" s="162">
        <v>0</v>
      </c>
      <c r="AE145" s="162">
        <v>29.5</v>
      </c>
      <c r="AF145" s="162">
        <v>18.5</v>
      </c>
      <c r="AG145" s="162">
        <v>24.5</v>
      </c>
      <c r="AH145" s="162">
        <v>25.5</v>
      </c>
      <c r="AI145" s="162">
        <v>5</v>
      </c>
      <c r="AJ145" s="156">
        <f t="shared" si="53"/>
        <v>986.4</v>
      </c>
      <c r="AK145" s="82">
        <v>10</v>
      </c>
      <c r="AL145" s="82">
        <v>7</v>
      </c>
      <c r="AM145" s="82">
        <v>0</v>
      </c>
      <c r="AN145" s="82">
        <v>0</v>
      </c>
      <c r="AO145" s="82">
        <f t="shared" si="54"/>
        <v>10</v>
      </c>
      <c r="AP145" s="82">
        <f t="shared" si="54"/>
        <v>7</v>
      </c>
      <c r="AQ145" s="119">
        <f t="shared" si="55"/>
        <v>17</v>
      </c>
      <c r="AR145" s="5" t="s">
        <v>448</v>
      </c>
      <c r="AS145" s="5" t="s">
        <v>443</v>
      </c>
      <c r="AT145" s="5" t="s">
        <v>477</v>
      </c>
    </row>
    <row r="146" spans="2:46" s="5" customFormat="1" ht="17.25" customHeight="1" x14ac:dyDescent="0.15">
      <c r="B146" s="4">
        <v>7</v>
      </c>
      <c r="C146" s="164" t="s">
        <v>182</v>
      </c>
      <c r="D146" s="317"/>
      <c r="E146" s="163"/>
      <c r="F146" s="163"/>
      <c r="G146" s="162"/>
      <c r="H146" s="162"/>
      <c r="I146" s="162"/>
      <c r="J146" s="162"/>
      <c r="K146" s="162"/>
      <c r="L146" s="163"/>
      <c r="M146" s="163"/>
      <c r="N146" s="162"/>
      <c r="O146" s="162"/>
      <c r="P146" s="162"/>
      <c r="Q146" s="162"/>
      <c r="R146" s="162"/>
      <c r="S146" s="163"/>
      <c r="T146" s="163"/>
      <c r="U146" s="162"/>
      <c r="V146" s="162"/>
      <c r="W146" s="162"/>
      <c r="X146" s="162"/>
      <c r="Y146" s="162"/>
      <c r="Z146" s="163"/>
      <c r="AA146" s="163"/>
      <c r="AB146" s="162"/>
      <c r="AC146" s="162"/>
      <c r="AD146" s="162"/>
      <c r="AE146" s="162"/>
      <c r="AF146" s="162"/>
      <c r="AG146" s="162"/>
      <c r="AH146" s="162"/>
      <c r="AI146" s="162"/>
      <c r="AJ146" s="156">
        <f t="shared" si="53"/>
        <v>0</v>
      </c>
      <c r="AK146" s="82"/>
      <c r="AL146" s="82"/>
      <c r="AM146" s="82"/>
      <c r="AN146" s="82"/>
      <c r="AO146" s="82">
        <f t="shared" si="54"/>
        <v>0</v>
      </c>
      <c r="AP146" s="82">
        <f t="shared" si="54"/>
        <v>0</v>
      </c>
      <c r="AQ146" s="119">
        <f t="shared" si="55"/>
        <v>0</v>
      </c>
      <c r="AR146" s="5" t="s">
        <v>475</v>
      </c>
      <c r="AS146" s="5" t="s">
        <v>443</v>
      </c>
      <c r="AT146" s="5" t="s">
        <v>477</v>
      </c>
    </row>
    <row r="147" spans="2:46" s="5" customFormat="1" ht="17.25" customHeight="1" x14ac:dyDescent="0.15">
      <c r="B147" s="4">
        <v>8</v>
      </c>
      <c r="C147" s="164" t="s">
        <v>184</v>
      </c>
      <c r="D147" s="317"/>
      <c r="E147" s="163">
        <v>32</v>
      </c>
      <c r="F147" s="163">
        <v>32</v>
      </c>
      <c r="G147" s="162">
        <v>32</v>
      </c>
      <c r="H147" s="162"/>
      <c r="I147" s="162"/>
      <c r="J147" s="162">
        <v>40</v>
      </c>
      <c r="K147" s="162">
        <v>40</v>
      </c>
      <c r="L147" s="163">
        <v>40</v>
      </c>
      <c r="M147" s="163">
        <v>40</v>
      </c>
      <c r="N147" s="162">
        <v>40</v>
      </c>
      <c r="O147" s="162"/>
      <c r="P147" s="162"/>
      <c r="Q147" s="162">
        <v>40</v>
      </c>
      <c r="R147" s="162">
        <v>40</v>
      </c>
      <c r="S147" s="163">
        <v>40</v>
      </c>
      <c r="T147" s="163">
        <v>40</v>
      </c>
      <c r="U147" s="162">
        <v>40</v>
      </c>
      <c r="V147" s="162"/>
      <c r="W147" s="162"/>
      <c r="X147" s="162">
        <v>40</v>
      </c>
      <c r="Y147" s="162">
        <v>40</v>
      </c>
      <c r="Z147" s="163" t="s">
        <v>366</v>
      </c>
      <c r="AA147" s="163">
        <v>40</v>
      </c>
      <c r="AB147" s="162">
        <v>32</v>
      </c>
      <c r="AC147" s="162"/>
      <c r="AD147" s="162"/>
      <c r="AE147" s="162">
        <v>40</v>
      </c>
      <c r="AF147" s="162">
        <v>40</v>
      </c>
      <c r="AG147" s="162">
        <v>24</v>
      </c>
      <c r="AH147" s="162">
        <v>24</v>
      </c>
      <c r="AI147" s="162">
        <v>24</v>
      </c>
      <c r="AJ147" s="156">
        <f t="shared" si="53"/>
        <v>800</v>
      </c>
      <c r="AK147" s="82">
        <v>4</v>
      </c>
      <c r="AL147" s="82">
        <v>2</v>
      </c>
      <c r="AM147" s="82">
        <v>0</v>
      </c>
      <c r="AN147" s="82">
        <v>0</v>
      </c>
      <c r="AO147" s="82">
        <f t="shared" si="54"/>
        <v>4</v>
      </c>
      <c r="AP147" s="82">
        <f t="shared" si="54"/>
        <v>2</v>
      </c>
      <c r="AQ147" s="119">
        <f t="shared" si="55"/>
        <v>6</v>
      </c>
      <c r="AR147" s="5" t="s">
        <v>476</v>
      </c>
      <c r="AS147" s="5" t="s">
        <v>443</v>
      </c>
      <c r="AT147" s="5" t="s">
        <v>477</v>
      </c>
    </row>
    <row r="148" spans="2:46" s="5" customFormat="1" ht="17.25" customHeight="1" x14ac:dyDescent="0.15">
      <c r="B148" s="4">
        <v>9</v>
      </c>
      <c r="C148" s="164" t="s">
        <v>185</v>
      </c>
      <c r="D148" s="317"/>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62"/>
      <c r="AH148" s="162"/>
      <c r="AI148" s="162"/>
      <c r="AJ148" s="156">
        <f t="shared" si="53"/>
        <v>0</v>
      </c>
      <c r="AK148" s="82"/>
      <c r="AL148" s="82"/>
      <c r="AM148" s="82"/>
      <c r="AN148" s="82"/>
      <c r="AO148" s="82">
        <f t="shared" si="54"/>
        <v>0</v>
      </c>
      <c r="AP148" s="82">
        <f t="shared" si="54"/>
        <v>0</v>
      </c>
      <c r="AQ148" s="119">
        <f t="shared" si="55"/>
        <v>0</v>
      </c>
      <c r="AR148" s="5" t="s">
        <v>476</v>
      </c>
      <c r="AS148" s="5" t="s">
        <v>444</v>
      </c>
      <c r="AT148" s="5" t="s">
        <v>477</v>
      </c>
    </row>
    <row r="149" spans="2:46" s="5" customFormat="1" ht="17.25" customHeight="1" x14ac:dyDescent="0.15">
      <c r="B149" s="4">
        <v>10</v>
      </c>
      <c r="C149" s="164" t="s">
        <v>178</v>
      </c>
      <c r="D149" s="317"/>
      <c r="E149" s="163"/>
      <c r="F149" s="163">
        <v>14.6</v>
      </c>
      <c r="G149" s="162">
        <v>14.6</v>
      </c>
      <c r="H149" s="162">
        <v>14.6</v>
      </c>
      <c r="I149" s="162">
        <v>14.6</v>
      </c>
      <c r="J149" s="162">
        <v>14.6</v>
      </c>
      <c r="K149" s="162"/>
      <c r="L149" s="163"/>
      <c r="M149" s="163">
        <v>14.6</v>
      </c>
      <c r="N149" s="162">
        <v>14.6</v>
      </c>
      <c r="O149" s="162">
        <v>14.6</v>
      </c>
      <c r="P149" s="162">
        <v>14.6</v>
      </c>
      <c r="Q149" s="162">
        <v>14.6</v>
      </c>
      <c r="R149" s="162"/>
      <c r="S149" s="163"/>
      <c r="T149" s="163">
        <v>14.6</v>
      </c>
      <c r="U149" s="162">
        <v>14.6</v>
      </c>
      <c r="V149" s="162">
        <v>14.6</v>
      </c>
      <c r="W149" s="162">
        <v>14.6</v>
      </c>
      <c r="X149" s="162">
        <v>14.6</v>
      </c>
      <c r="Y149" s="162"/>
      <c r="Z149" s="163"/>
      <c r="AA149" s="163">
        <v>14.6</v>
      </c>
      <c r="AB149" s="162">
        <v>14.6</v>
      </c>
      <c r="AC149" s="162">
        <v>14.6</v>
      </c>
      <c r="AD149" s="162">
        <v>14.6</v>
      </c>
      <c r="AE149" s="162">
        <v>14.6</v>
      </c>
      <c r="AF149" s="162"/>
      <c r="AG149" s="162"/>
      <c r="AH149" s="162">
        <v>14.6</v>
      </c>
      <c r="AI149" s="162"/>
      <c r="AJ149" s="156">
        <f t="shared" si="53"/>
        <v>306.60000000000002</v>
      </c>
      <c r="AK149" s="82">
        <v>16</v>
      </c>
      <c r="AL149" s="82">
        <v>0</v>
      </c>
      <c r="AM149" s="82">
        <v>0</v>
      </c>
      <c r="AN149" s="82">
        <v>0</v>
      </c>
      <c r="AO149" s="82">
        <f t="shared" si="54"/>
        <v>16</v>
      </c>
      <c r="AP149" s="82">
        <f t="shared" si="54"/>
        <v>0</v>
      </c>
      <c r="AQ149" s="119">
        <f t="shared" si="55"/>
        <v>16</v>
      </c>
      <c r="AR149" s="5" t="s">
        <v>449</v>
      </c>
      <c r="AS149" s="5" t="s">
        <v>443</v>
      </c>
      <c r="AT149" s="5" t="s">
        <v>477</v>
      </c>
    </row>
    <row r="150" spans="2:46" s="5" customFormat="1" ht="17.25" customHeight="1" x14ac:dyDescent="0.15">
      <c r="B150" s="4">
        <v>11</v>
      </c>
      <c r="C150" s="164" t="s">
        <v>369</v>
      </c>
      <c r="D150" s="317"/>
      <c r="E150" s="163">
        <v>423.5</v>
      </c>
      <c r="F150" s="163">
        <v>439</v>
      </c>
      <c r="G150" s="162">
        <v>88</v>
      </c>
      <c r="H150" s="162">
        <v>3</v>
      </c>
      <c r="I150" s="162">
        <v>9</v>
      </c>
      <c r="J150" s="162">
        <v>483</v>
      </c>
      <c r="K150" s="162">
        <v>460</v>
      </c>
      <c r="L150" s="163">
        <v>445.5</v>
      </c>
      <c r="M150" s="163">
        <v>457</v>
      </c>
      <c r="N150" s="162">
        <v>425</v>
      </c>
      <c r="O150" s="162"/>
      <c r="P150" s="162"/>
      <c r="Q150" s="162">
        <v>453</v>
      </c>
      <c r="R150" s="162">
        <v>465.5</v>
      </c>
      <c r="S150" s="163">
        <v>453.5</v>
      </c>
      <c r="T150" s="163">
        <v>393.5</v>
      </c>
      <c r="U150" s="162">
        <v>22.5</v>
      </c>
      <c r="V150" s="162"/>
      <c r="W150" s="162"/>
      <c r="X150" s="162">
        <v>440</v>
      </c>
      <c r="Y150" s="162">
        <v>452</v>
      </c>
      <c r="Z150" s="163">
        <v>439</v>
      </c>
      <c r="AA150" s="163">
        <v>462</v>
      </c>
      <c r="AB150" s="162">
        <v>383</v>
      </c>
      <c r="AC150" s="162">
        <v>35</v>
      </c>
      <c r="AD150" s="162">
        <v>27</v>
      </c>
      <c r="AE150" s="162">
        <v>442</v>
      </c>
      <c r="AF150" s="162">
        <v>422</v>
      </c>
      <c r="AG150" s="162">
        <v>454</v>
      </c>
      <c r="AH150" s="162">
        <v>457.5</v>
      </c>
      <c r="AI150" s="162">
        <v>29</v>
      </c>
      <c r="AJ150" s="156">
        <f t="shared" si="53"/>
        <v>9063.5</v>
      </c>
      <c r="AK150" s="82">
        <v>64</v>
      </c>
      <c r="AL150" s="82">
        <v>16</v>
      </c>
      <c r="AM150" s="82">
        <v>0</v>
      </c>
      <c r="AN150" s="82">
        <v>0</v>
      </c>
      <c r="AO150" s="82">
        <f t="shared" si="54"/>
        <v>64</v>
      </c>
      <c r="AP150" s="82">
        <f t="shared" si="54"/>
        <v>16</v>
      </c>
      <c r="AQ150" s="119">
        <f t="shared" si="55"/>
        <v>80</v>
      </c>
      <c r="AR150" s="5" t="s">
        <v>450</v>
      </c>
      <c r="AS150" s="5" t="s">
        <v>443</v>
      </c>
      <c r="AT150" s="5" t="s">
        <v>477</v>
      </c>
    </row>
    <row r="151" spans="2:46" s="5" customFormat="1" ht="17.25" customHeight="1" x14ac:dyDescent="0.15">
      <c r="B151" s="4">
        <v>12</v>
      </c>
      <c r="C151" s="164" t="s">
        <v>370</v>
      </c>
      <c r="D151" s="317"/>
      <c r="E151" s="163">
        <v>96.5</v>
      </c>
      <c r="F151" s="163">
        <v>92</v>
      </c>
      <c r="G151" s="162">
        <v>93</v>
      </c>
      <c r="H151" s="162"/>
      <c r="I151" s="162"/>
      <c r="J151" s="162">
        <v>107</v>
      </c>
      <c r="K151" s="162">
        <v>108</v>
      </c>
      <c r="L151" s="163">
        <v>85</v>
      </c>
      <c r="M151" s="163">
        <v>102</v>
      </c>
      <c r="N151" s="162">
        <v>105</v>
      </c>
      <c r="O151" s="162"/>
      <c r="P151" s="162"/>
      <c r="Q151" s="162">
        <v>116.5</v>
      </c>
      <c r="R151" s="162">
        <v>126.5</v>
      </c>
      <c r="S151" s="163">
        <v>121.5</v>
      </c>
      <c r="T151" s="163">
        <v>110.5</v>
      </c>
      <c r="U151" s="162">
        <v>107</v>
      </c>
      <c r="V151" s="162"/>
      <c r="W151" s="162"/>
      <c r="X151" s="162">
        <v>90.5</v>
      </c>
      <c r="Y151" s="162">
        <v>91.5</v>
      </c>
      <c r="Z151" s="163">
        <v>114.5</v>
      </c>
      <c r="AA151" s="163">
        <v>100.5</v>
      </c>
      <c r="AB151" s="162">
        <v>112.5</v>
      </c>
      <c r="AC151" s="162"/>
      <c r="AD151" s="162"/>
      <c r="AE151" s="162">
        <v>99.5</v>
      </c>
      <c r="AF151" s="162">
        <v>111</v>
      </c>
      <c r="AG151" s="162">
        <v>103</v>
      </c>
      <c r="AH151" s="162">
        <v>132</v>
      </c>
      <c r="AI151" s="162">
        <v>119.5</v>
      </c>
      <c r="AJ151" s="156">
        <f t="shared" si="53"/>
        <v>2445</v>
      </c>
      <c r="AK151" s="82">
        <v>24</v>
      </c>
      <c r="AL151" s="82">
        <v>7</v>
      </c>
      <c r="AM151" s="82">
        <v>0</v>
      </c>
      <c r="AN151" s="82">
        <v>0</v>
      </c>
      <c r="AO151" s="82">
        <f t="shared" si="54"/>
        <v>24</v>
      </c>
      <c r="AP151" s="82">
        <f t="shared" si="54"/>
        <v>7</v>
      </c>
      <c r="AQ151" s="119">
        <f t="shared" si="55"/>
        <v>31</v>
      </c>
      <c r="AR151" s="5" t="s">
        <v>450</v>
      </c>
      <c r="AS151" s="5" t="s">
        <v>444</v>
      </c>
      <c r="AT151" s="5" t="s">
        <v>477</v>
      </c>
    </row>
    <row r="152" spans="2:46" s="5" customFormat="1" ht="17.25" customHeight="1" x14ac:dyDescent="0.15">
      <c r="B152" s="4">
        <v>13</v>
      </c>
      <c r="C152" s="164" t="s">
        <v>360</v>
      </c>
      <c r="D152" s="317"/>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62"/>
      <c r="AH152" s="162"/>
      <c r="AI152" s="162"/>
      <c r="AJ152" s="156">
        <f t="shared" si="53"/>
        <v>0</v>
      </c>
      <c r="AK152" s="82"/>
      <c r="AL152" s="82"/>
      <c r="AM152" s="82"/>
      <c r="AN152" s="82"/>
      <c r="AO152" s="82">
        <f t="shared" si="54"/>
        <v>0</v>
      </c>
      <c r="AP152" s="82">
        <f t="shared" si="54"/>
        <v>0</v>
      </c>
      <c r="AQ152" s="119">
        <f t="shared" si="55"/>
        <v>0</v>
      </c>
      <c r="AR152" s="5" t="s">
        <v>451</v>
      </c>
      <c r="AS152" s="5" t="s">
        <v>443</v>
      </c>
      <c r="AT152" s="5" t="s">
        <v>477</v>
      </c>
    </row>
    <row r="153" spans="2:46" s="5" customFormat="1" ht="17.25" customHeight="1" x14ac:dyDescent="0.15">
      <c r="B153" s="4">
        <v>14</v>
      </c>
      <c r="C153" s="164" t="s">
        <v>190</v>
      </c>
      <c r="D153" s="317"/>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62"/>
      <c r="AH153" s="162"/>
      <c r="AI153" s="162"/>
      <c r="AJ153" s="156">
        <f t="shared" si="53"/>
        <v>0</v>
      </c>
      <c r="AK153" s="82"/>
      <c r="AL153" s="82"/>
      <c r="AM153" s="82"/>
      <c r="AN153" s="82"/>
      <c r="AO153" s="82">
        <f t="shared" si="54"/>
        <v>0</v>
      </c>
      <c r="AP153" s="82">
        <f t="shared" si="54"/>
        <v>0</v>
      </c>
      <c r="AQ153" s="119">
        <f t="shared" si="55"/>
        <v>0</v>
      </c>
      <c r="AR153" s="5" t="s">
        <v>453</v>
      </c>
      <c r="AS153" s="5" t="s">
        <v>443</v>
      </c>
      <c r="AT153" s="5" t="s">
        <v>477</v>
      </c>
    </row>
    <row r="154" spans="2:46" s="5" customFormat="1" ht="17.25" customHeight="1" x14ac:dyDescent="0.15">
      <c r="B154" s="4">
        <v>15</v>
      </c>
      <c r="C154" s="164" t="s">
        <v>192</v>
      </c>
      <c r="D154" s="317"/>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62"/>
      <c r="AH154" s="162"/>
      <c r="AI154" s="162"/>
      <c r="AJ154" s="156">
        <f t="shared" si="53"/>
        <v>0</v>
      </c>
      <c r="AK154" s="82"/>
      <c r="AL154" s="82"/>
      <c r="AM154" s="82"/>
      <c r="AN154" s="82"/>
      <c r="AO154" s="82">
        <f t="shared" si="54"/>
        <v>0</v>
      </c>
      <c r="AP154" s="82">
        <f t="shared" si="54"/>
        <v>0</v>
      </c>
      <c r="AQ154" s="119">
        <f t="shared" si="55"/>
        <v>0</v>
      </c>
      <c r="AR154" s="5" t="s">
        <v>454</v>
      </c>
      <c r="AS154" s="5" t="s">
        <v>443</v>
      </c>
      <c r="AT154" s="5" t="s">
        <v>477</v>
      </c>
    </row>
    <row r="155" spans="2:46" s="5" customFormat="1" ht="17.25" customHeight="1" x14ac:dyDescent="0.15">
      <c r="B155" s="4">
        <v>16</v>
      </c>
      <c r="C155" s="164" t="s">
        <v>194</v>
      </c>
      <c r="D155" s="317"/>
      <c r="E155" s="163">
        <v>36</v>
      </c>
      <c r="F155" s="163">
        <v>36</v>
      </c>
      <c r="G155" s="162">
        <v>36</v>
      </c>
      <c r="H155" s="162"/>
      <c r="I155" s="162"/>
      <c r="J155" s="162">
        <v>36</v>
      </c>
      <c r="K155" s="162">
        <v>36</v>
      </c>
      <c r="L155" s="163">
        <v>36</v>
      </c>
      <c r="M155" s="163">
        <v>36</v>
      </c>
      <c r="N155" s="162">
        <v>36</v>
      </c>
      <c r="O155" s="162"/>
      <c r="P155" s="162"/>
      <c r="Q155" s="162">
        <v>36</v>
      </c>
      <c r="R155" s="162">
        <v>36</v>
      </c>
      <c r="S155" s="163">
        <v>36</v>
      </c>
      <c r="T155" s="163">
        <v>36</v>
      </c>
      <c r="U155" s="162">
        <v>36</v>
      </c>
      <c r="V155" s="162"/>
      <c r="W155" s="162"/>
      <c r="X155" s="162">
        <v>36</v>
      </c>
      <c r="Y155" s="162">
        <v>36</v>
      </c>
      <c r="Z155" s="163">
        <v>36</v>
      </c>
      <c r="AA155" s="163">
        <v>45</v>
      </c>
      <c r="AB155" s="162">
        <v>45</v>
      </c>
      <c r="AC155" s="162"/>
      <c r="AD155" s="162"/>
      <c r="AE155" s="162">
        <v>45</v>
      </c>
      <c r="AF155" s="162">
        <v>45</v>
      </c>
      <c r="AG155" s="162">
        <v>45</v>
      </c>
      <c r="AH155" s="162">
        <v>45</v>
      </c>
      <c r="AI155" s="162">
        <v>45</v>
      </c>
      <c r="AJ155" s="156">
        <f t="shared" si="53"/>
        <v>891</v>
      </c>
      <c r="AK155" s="82">
        <v>0</v>
      </c>
      <c r="AL155" s="82">
        <v>0</v>
      </c>
      <c r="AM155" s="82">
        <v>2</v>
      </c>
      <c r="AN155" s="82">
        <v>2</v>
      </c>
      <c r="AO155" s="82">
        <f t="shared" si="54"/>
        <v>2</v>
      </c>
      <c r="AP155" s="82">
        <f t="shared" si="54"/>
        <v>2</v>
      </c>
      <c r="AQ155" s="119">
        <f t="shared" si="55"/>
        <v>4</v>
      </c>
      <c r="AR155" s="5" t="s">
        <v>455</v>
      </c>
      <c r="AS155" s="5" t="s">
        <v>443</v>
      </c>
      <c r="AT155" s="5" t="s">
        <v>477</v>
      </c>
    </row>
    <row r="156" spans="2:46" s="5" customFormat="1" ht="17.25" customHeight="1" x14ac:dyDescent="0.15">
      <c r="B156" s="4">
        <v>17</v>
      </c>
      <c r="C156" s="164" t="s">
        <v>358</v>
      </c>
      <c r="D156" s="317"/>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62"/>
      <c r="AH156" s="162"/>
      <c r="AI156" s="162"/>
      <c r="AJ156" s="156">
        <f t="shared" ref="AJ156" si="56">SUM(E156:AI156)</f>
        <v>0</v>
      </c>
      <c r="AK156" s="82"/>
      <c r="AL156" s="82"/>
      <c r="AM156" s="82"/>
      <c r="AN156" s="82"/>
      <c r="AO156" s="82">
        <f t="shared" ref="AO156" si="57">AK156+AM156</f>
        <v>0</v>
      </c>
      <c r="AP156" s="82">
        <f t="shared" ref="AP156" si="58">AL156+AN156</f>
        <v>0</v>
      </c>
      <c r="AQ156" s="119">
        <f t="shared" ref="AQ156" si="59">SUM(AO156:AP156)</f>
        <v>0</v>
      </c>
      <c r="AR156" s="5" t="s">
        <v>455</v>
      </c>
      <c r="AS156" s="5" t="s">
        <v>444</v>
      </c>
      <c r="AT156" s="5" t="s">
        <v>477</v>
      </c>
    </row>
    <row r="157" spans="2:46" s="5" customFormat="1" ht="17.25" customHeight="1" x14ac:dyDescent="0.15">
      <c r="B157" s="4">
        <v>18</v>
      </c>
      <c r="C157" s="164" t="s">
        <v>197</v>
      </c>
      <c r="D157" s="317"/>
      <c r="E157" s="163"/>
      <c r="F157" s="163"/>
      <c r="G157" s="162"/>
      <c r="H157" s="162"/>
      <c r="I157" s="162"/>
      <c r="J157" s="162">
        <v>8</v>
      </c>
      <c r="K157" s="162"/>
      <c r="L157" s="163"/>
      <c r="M157" s="163"/>
      <c r="N157" s="162"/>
      <c r="O157" s="162"/>
      <c r="P157" s="162"/>
      <c r="Q157" s="162">
        <v>8</v>
      </c>
      <c r="R157" s="162"/>
      <c r="S157" s="163"/>
      <c r="T157" s="163">
        <v>8</v>
      </c>
      <c r="U157" s="162"/>
      <c r="V157" s="162"/>
      <c r="W157" s="162"/>
      <c r="X157" s="162">
        <v>8</v>
      </c>
      <c r="Y157" s="162"/>
      <c r="Z157" s="163"/>
      <c r="AA157" s="163"/>
      <c r="AB157" s="162"/>
      <c r="AC157" s="162"/>
      <c r="AD157" s="162"/>
      <c r="AE157" s="162"/>
      <c r="AF157" s="162">
        <v>8</v>
      </c>
      <c r="AG157" s="162"/>
      <c r="AH157" s="162"/>
      <c r="AI157" s="162"/>
      <c r="AJ157" s="156">
        <f>SUM(E157:AI157)</f>
        <v>40</v>
      </c>
      <c r="AK157" s="82">
        <v>1</v>
      </c>
      <c r="AL157" s="82">
        <v>0</v>
      </c>
      <c r="AM157" s="82">
        <v>0</v>
      </c>
      <c r="AN157" s="82">
        <v>0</v>
      </c>
      <c r="AO157" s="82">
        <f t="shared" si="54"/>
        <v>1</v>
      </c>
      <c r="AP157" s="82">
        <f t="shared" si="54"/>
        <v>0</v>
      </c>
      <c r="AQ157" s="119">
        <f t="shared" si="55"/>
        <v>1</v>
      </c>
      <c r="AR157" s="5" t="s">
        <v>456</v>
      </c>
      <c r="AS157" s="5" t="s">
        <v>443</v>
      </c>
      <c r="AT157" s="5" t="s">
        <v>477</v>
      </c>
    </row>
    <row r="158" spans="2:46" s="5" customFormat="1" ht="17.25" customHeight="1" x14ac:dyDescent="0.15">
      <c r="B158" s="4">
        <v>19</v>
      </c>
      <c r="C158" s="164" t="s">
        <v>165</v>
      </c>
      <c r="D158" s="317"/>
      <c r="E158" s="163"/>
      <c r="F158" s="163"/>
      <c r="G158" s="162"/>
      <c r="H158" s="162"/>
      <c r="I158" s="162"/>
      <c r="J158" s="162"/>
      <c r="K158" s="162"/>
      <c r="L158" s="163"/>
      <c r="M158" s="163"/>
      <c r="N158" s="162">
        <v>3</v>
      </c>
      <c r="O158" s="162"/>
      <c r="P158" s="162"/>
      <c r="Q158" s="162"/>
      <c r="R158" s="162"/>
      <c r="S158" s="163"/>
      <c r="T158" s="163"/>
      <c r="U158" s="162"/>
      <c r="V158" s="162"/>
      <c r="W158" s="162"/>
      <c r="X158" s="162"/>
      <c r="Y158" s="162"/>
      <c r="Z158" s="163"/>
      <c r="AA158" s="163"/>
      <c r="AB158" s="162"/>
      <c r="AC158" s="162"/>
      <c r="AD158" s="162"/>
      <c r="AE158" s="162"/>
      <c r="AF158" s="162">
        <v>11.5</v>
      </c>
      <c r="AG158" s="162"/>
      <c r="AH158" s="162"/>
      <c r="AI158" s="162"/>
      <c r="AJ158" s="156">
        <f t="shared" si="53"/>
        <v>14.5</v>
      </c>
      <c r="AK158" s="82">
        <v>2</v>
      </c>
      <c r="AL158" s="82">
        <v>0</v>
      </c>
      <c r="AM158" s="82">
        <v>0</v>
      </c>
      <c r="AN158" s="82">
        <v>0</v>
      </c>
      <c r="AO158" s="82">
        <f t="shared" si="54"/>
        <v>2</v>
      </c>
      <c r="AP158" s="82">
        <f t="shared" si="54"/>
        <v>0</v>
      </c>
      <c r="AQ158" s="119">
        <f t="shared" si="55"/>
        <v>2</v>
      </c>
      <c r="AR158" s="5" t="s">
        <v>457</v>
      </c>
      <c r="AS158" s="5" t="s">
        <v>443</v>
      </c>
      <c r="AT158" s="5" t="s">
        <v>477</v>
      </c>
    </row>
    <row r="159" spans="2:46" s="5" customFormat="1" ht="17.25" customHeight="1" x14ac:dyDescent="0.15">
      <c r="B159" s="4">
        <v>20</v>
      </c>
      <c r="C159" s="164" t="s">
        <v>198</v>
      </c>
      <c r="D159" s="317"/>
      <c r="E159" s="163"/>
      <c r="F159" s="163"/>
      <c r="G159" s="162"/>
      <c r="H159" s="162"/>
      <c r="I159" s="162"/>
      <c r="J159" s="162"/>
      <c r="K159" s="162"/>
      <c r="L159" s="163"/>
      <c r="M159" s="163"/>
      <c r="N159" s="162"/>
      <c r="O159" s="162"/>
      <c r="P159" s="162"/>
      <c r="Q159" s="162"/>
      <c r="R159" s="162"/>
      <c r="S159" s="163"/>
      <c r="T159" s="163"/>
      <c r="U159" s="162"/>
      <c r="V159" s="162"/>
      <c r="W159" s="162"/>
      <c r="X159" s="162"/>
      <c r="Y159" s="162"/>
      <c r="Z159" s="163"/>
      <c r="AA159" s="163"/>
      <c r="AB159" s="162"/>
      <c r="AC159" s="162"/>
      <c r="AD159" s="162"/>
      <c r="AE159" s="162"/>
      <c r="AF159" s="162"/>
      <c r="AG159" s="162"/>
      <c r="AH159" s="162"/>
      <c r="AI159" s="162"/>
      <c r="AJ159" s="156">
        <f t="shared" si="53"/>
        <v>0</v>
      </c>
      <c r="AK159" s="82"/>
      <c r="AL159" s="82"/>
      <c r="AM159" s="82"/>
      <c r="AN159" s="82"/>
      <c r="AO159" s="82">
        <f t="shared" si="54"/>
        <v>0</v>
      </c>
      <c r="AP159" s="82">
        <f t="shared" si="54"/>
        <v>0</v>
      </c>
      <c r="AQ159" s="119">
        <f t="shared" si="55"/>
        <v>0</v>
      </c>
      <c r="AR159" s="5" t="s">
        <v>458</v>
      </c>
      <c r="AS159" s="5" t="s">
        <v>443</v>
      </c>
      <c r="AT159" s="5" t="s">
        <v>477</v>
      </c>
    </row>
    <row r="160" spans="2:46" s="5" customFormat="1" ht="17.25" customHeight="1" x14ac:dyDescent="0.15">
      <c r="B160" s="4">
        <v>21</v>
      </c>
      <c r="C160" s="164" t="s">
        <v>200</v>
      </c>
      <c r="D160" s="317"/>
      <c r="E160" s="163"/>
      <c r="F160" s="163"/>
      <c r="G160" s="162"/>
      <c r="H160" s="162"/>
      <c r="I160" s="162"/>
      <c r="J160" s="162"/>
      <c r="K160" s="162"/>
      <c r="L160" s="163"/>
      <c r="M160" s="163"/>
      <c r="N160" s="162"/>
      <c r="O160" s="162"/>
      <c r="P160" s="162"/>
      <c r="Q160" s="162"/>
      <c r="R160" s="162"/>
      <c r="S160" s="163"/>
      <c r="T160" s="163"/>
      <c r="U160" s="162"/>
      <c r="V160" s="162"/>
      <c r="W160" s="162"/>
      <c r="X160" s="162"/>
      <c r="Y160" s="162"/>
      <c r="Z160" s="163"/>
      <c r="AA160" s="163"/>
      <c r="AB160" s="162"/>
      <c r="AC160" s="162"/>
      <c r="AD160" s="162"/>
      <c r="AE160" s="162"/>
      <c r="AF160" s="162"/>
      <c r="AG160" s="162"/>
      <c r="AH160" s="162"/>
      <c r="AI160" s="162"/>
      <c r="AJ160" s="156">
        <f t="shared" si="53"/>
        <v>0</v>
      </c>
      <c r="AK160" s="82"/>
      <c r="AL160" s="82"/>
      <c r="AM160" s="82"/>
      <c r="AN160" s="82"/>
      <c r="AO160" s="82">
        <f t="shared" si="54"/>
        <v>0</v>
      </c>
      <c r="AP160" s="82">
        <f t="shared" si="54"/>
        <v>0</v>
      </c>
      <c r="AQ160" s="119">
        <f t="shared" si="55"/>
        <v>0</v>
      </c>
      <c r="AR160" s="5" t="s">
        <v>459</v>
      </c>
      <c r="AS160" s="5" t="s">
        <v>443</v>
      </c>
      <c r="AT160" s="5" t="s">
        <v>477</v>
      </c>
    </row>
    <row r="161" spans="2:52" s="5" customFormat="1" ht="17.25" customHeight="1" x14ac:dyDescent="0.15">
      <c r="B161" s="4">
        <v>22</v>
      </c>
      <c r="C161" s="164" t="s">
        <v>202</v>
      </c>
      <c r="D161" s="317"/>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62"/>
      <c r="AH161" s="162"/>
      <c r="AI161" s="162"/>
      <c r="AJ161" s="156">
        <f t="shared" si="53"/>
        <v>0</v>
      </c>
      <c r="AK161" s="82"/>
      <c r="AL161" s="82"/>
      <c r="AM161" s="82"/>
      <c r="AN161" s="82"/>
      <c r="AO161" s="82">
        <f t="shared" si="54"/>
        <v>0</v>
      </c>
      <c r="AP161" s="82">
        <f t="shared" si="54"/>
        <v>0</v>
      </c>
      <c r="AQ161" s="119">
        <f t="shared" si="55"/>
        <v>0</v>
      </c>
      <c r="AR161" s="5" t="s">
        <v>460</v>
      </c>
      <c r="AS161" s="5" t="s">
        <v>443</v>
      </c>
      <c r="AT161" s="5" t="s">
        <v>477</v>
      </c>
      <c r="AU161" s="167"/>
    </row>
    <row r="162" spans="2:52" s="5" customFormat="1" ht="17.25" customHeight="1" x14ac:dyDescent="0.15">
      <c r="B162" s="4">
        <v>23</v>
      </c>
      <c r="C162" s="164" t="s">
        <v>204</v>
      </c>
      <c r="D162" s="317"/>
      <c r="E162" s="163"/>
      <c r="F162" s="163"/>
      <c r="G162" s="162"/>
      <c r="H162" s="162"/>
      <c r="I162" s="162"/>
      <c r="J162" s="162"/>
      <c r="K162" s="162"/>
      <c r="L162" s="163"/>
      <c r="M162" s="163"/>
      <c r="N162" s="162"/>
      <c r="O162" s="162"/>
      <c r="P162" s="162"/>
      <c r="Q162" s="162"/>
      <c r="R162" s="162"/>
      <c r="S162" s="163"/>
      <c r="T162" s="163"/>
      <c r="U162" s="162"/>
      <c r="V162" s="162"/>
      <c r="W162" s="162"/>
      <c r="X162" s="162"/>
      <c r="Y162" s="162"/>
      <c r="Z162" s="163"/>
      <c r="AA162" s="163"/>
      <c r="AB162" s="162"/>
      <c r="AC162" s="162"/>
      <c r="AD162" s="162"/>
      <c r="AE162" s="162"/>
      <c r="AF162" s="162"/>
      <c r="AG162" s="162"/>
      <c r="AH162" s="162"/>
      <c r="AI162" s="162"/>
      <c r="AJ162" s="156">
        <f t="shared" si="53"/>
        <v>0</v>
      </c>
      <c r="AK162" s="82"/>
      <c r="AL162" s="82"/>
      <c r="AM162" s="82"/>
      <c r="AN162" s="82"/>
      <c r="AO162" s="82">
        <f t="shared" si="54"/>
        <v>0</v>
      </c>
      <c r="AP162" s="82">
        <f t="shared" si="54"/>
        <v>0</v>
      </c>
      <c r="AQ162" s="119">
        <f t="shared" si="55"/>
        <v>0</v>
      </c>
      <c r="AR162" s="5" t="s">
        <v>461</v>
      </c>
      <c r="AS162" s="5" t="s">
        <v>443</v>
      </c>
      <c r="AT162" s="5" t="s">
        <v>477</v>
      </c>
      <c r="AU162" s="167"/>
    </row>
    <row r="163" spans="2:52" s="5" customFormat="1" ht="17.25" customHeight="1" x14ac:dyDescent="0.15">
      <c r="B163" s="4">
        <v>24</v>
      </c>
      <c r="C163" s="164" t="s">
        <v>172</v>
      </c>
      <c r="D163" s="317"/>
      <c r="E163" s="163"/>
      <c r="F163" s="163"/>
      <c r="G163" s="162"/>
      <c r="H163" s="162"/>
      <c r="I163" s="162"/>
      <c r="J163" s="162"/>
      <c r="K163" s="162"/>
      <c r="L163" s="163"/>
      <c r="M163" s="163">
        <v>1</v>
      </c>
      <c r="N163" s="162"/>
      <c r="O163" s="162"/>
      <c r="P163" s="162"/>
      <c r="Q163" s="162">
        <v>4</v>
      </c>
      <c r="R163" s="162"/>
      <c r="S163" s="163"/>
      <c r="T163" s="163"/>
      <c r="U163" s="162"/>
      <c r="V163" s="162"/>
      <c r="W163" s="162"/>
      <c r="X163" s="162"/>
      <c r="Y163" s="162"/>
      <c r="Z163" s="163"/>
      <c r="AA163" s="163">
        <v>8</v>
      </c>
      <c r="AB163" s="162"/>
      <c r="AC163" s="162"/>
      <c r="AD163" s="162"/>
      <c r="AE163" s="162"/>
      <c r="AF163" s="162"/>
      <c r="AG163" s="162"/>
      <c r="AH163" s="162"/>
      <c r="AI163" s="162"/>
      <c r="AJ163" s="156">
        <f t="shared" si="53"/>
        <v>13</v>
      </c>
      <c r="AK163" s="82">
        <v>1</v>
      </c>
      <c r="AL163" s="82">
        <v>0</v>
      </c>
      <c r="AM163" s="82">
        <v>0</v>
      </c>
      <c r="AN163" s="82">
        <v>0</v>
      </c>
      <c r="AO163" s="82">
        <f t="shared" si="54"/>
        <v>1</v>
      </c>
      <c r="AP163" s="82">
        <f t="shared" si="54"/>
        <v>0</v>
      </c>
      <c r="AQ163" s="119">
        <f t="shared" si="55"/>
        <v>1</v>
      </c>
      <c r="AR163" s="5" t="s">
        <v>474</v>
      </c>
      <c r="AS163" s="5" t="s">
        <v>443</v>
      </c>
      <c r="AT163" s="5" t="s">
        <v>477</v>
      </c>
      <c r="AU163" s="167"/>
    </row>
    <row r="164" spans="2:52" s="5" customFormat="1" ht="17.25" customHeight="1" x14ac:dyDescent="0.15">
      <c r="B164" s="4">
        <v>25</v>
      </c>
      <c r="C164" s="164" t="s">
        <v>206</v>
      </c>
      <c r="D164" s="317"/>
      <c r="E164" s="163"/>
      <c r="F164" s="163"/>
      <c r="G164" s="162"/>
      <c r="H164" s="162"/>
      <c r="I164" s="162"/>
      <c r="J164" s="162"/>
      <c r="K164" s="162"/>
      <c r="L164" s="163"/>
      <c r="M164" s="163"/>
      <c r="N164" s="162"/>
      <c r="O164" s="162"/>
      <c r="P164" s="162"/>
      <c r="Q164" s="162"/>
      <c r="R164" s="162"/>
      <c r="S164" s="163"/>
      <c r="T164" s="163"/>
      <c r="U164" s="162"/>
      <c r="V164" s="162"/>
      <c r="W164" s="162"/>
      <c r="X164" s="162"/>
      <c r="Y164" s="162"/>
      <c r="Z164" s="163"/>
      <c r="AA164" s="163"/>
      <c r="AB164" s="162"/>
      <c r="AC164" s="162"/>
      <c r="AD164" s="162"/>
      <c r="AE164" s="162"/>
      <c r="AF164" s="162"/>
      <c r="AG164" s="162"/>
      <c r="AH164" s="162"/>
      <c r="AI164" s="162"/>
      <c r="AJ164" s="156">
        <f t="shared" si="53"/>
        <v>0</v>
      </c>
      <c r="AK164" s="82"/>
      <c r="AL164" s="82"/>
      <c r="AM164" s="82"/>
      <c r="AN164" s="82"/>
      <c r="AO164" s="82">
        <f t="shared" si="54"/>
        <v>0</v>
      </c>
      <c r="AP164" s="82">
        <f t="shared" si="54"/>
        <v>0</v>
      </c>
      <c r="AQ164" s="119">
        <f t="shared" si="55"/>
        <v>0</v>
      </c>
      <c r="AR164" s="5" t="s">
        <v>462</v>
      </c>
      <c r="AS164" s="5" t="s">
        <v>443</v>
      </c>
      <c r="AT164" s="5" t="s">
        <v>477</v>
      </c>
      <c r="AU164" s="167"/>
    </row>
    <row r="165" spans="2:52" s="5" customFormat="1" ht="17.25" customHeight="1" x14ac:dyDescent="0.15">
      <c r="B165" s="4">
        <v>26</v>
      </c>
      <c r="C165" s="164" t="s">
        <v>168</v>
      </c>
      <c r="D165" s="317"/>
      <c r="E165" s="163"/>
      <c r="F165" s="163"/>
      <c r="G165" s="162"/>
      <c r="H165" s="162"/>
      <c r="I165" s="162"/>
      <c r="J165" s="162"/>
      <c r="K165" s="162"/>
      <c r="L165" s="163"/>
      <c r="M165" s="163"/>
      <c r="N165" s="162"/>
      <c r="O165" s="162"/>
      <c r="P165" s="162"/>
      <c r="Q165" s="162"/>
      <c r="R165" s="162"/>
      <c r="S165" s="163"/>
      <c r="T165" s="163"/>
      <c r="U165" s="162"/>
      <c r="V165" s="162"/>
      <c r="W165" s="162"/>
      <c r="X165" s="162"/>
      <c r="Y165" s="162"/>
      <c r="Z165" s="163"/>
      <c r="AA165" s="163"/>
      <c r="AB165" s="162"/>
      <c r="AC165" s="162"/>
      <c r="AD165" s="162"/>
      <c r="AE165" s="162"/>
      <c r="AF165" s="162"/>
      <c r="AG165" s="162"/>
      <c r="AH165" s="162"/>
      <c r="AI165" s="162"/>
      <c r="AJ165" s="156">
        <f t="shared" si="53"/>
        <v>0</v>
      </c>
      <c r="AK165" s="82"/>
      <c r="AL165" s="82"/>
      <c r="AM165" s="82"/>
      <c r="AN165" s="82"/>
      <c r="AO165" s="82">
        <f t="shared" si="54"/>
        <v>0</v>
      </c>
      <c r="AP165" s="82">
        <f t="shared" si="54"/>
        <v>0</v>
      </c>
      <c r="AQ165" s="119">
        <f t="shared" si="55"/>
        <v>0</v>
      </c>
      <c r="AR165" s="5" t="s">
        <v>456</v>
      </c>
      <c r="AS165" s="5" t="s">
        <v>443</v>
      </c>
      <c r="AT165" s="5" t="s">
        <v>477</v>
      </c>
      <c r="AU165" s="167"/>
    </row>
    <row r="166" spans="2:52" s="5" customFormat="1" ht="17.25" customHeight="1" x14ac:dyDescent="0.15">
      <c r="B166" s="4">
        <v>27</v>
      </c>
      <c r="C166" s="164" t="s">
        <v>170</v>
      </c>
      <c r="D166" s="317"/>
      <c r="E166" s="163"/>
      <c r="F166" s="163"/>
      <c r="G166" s="162"/>
      <c r="H166" s="162"/>
      <c r="I166" s="162"/>
      <c r="J166" s="162"/>
      <c r="K166" s="162"/>
      <c r="L166" s="163"/>
      <c r="M166" s="163"/>
      <c r="N166" s="162"/>
      <c r="O166" s="162"/>
      <c r="P166" s="162"/>
      <c r="Q166" s="162"/>
      <c r="R166" s="162"/>
      <c r="S166" s="163"/>
      <c r="T166" s="163"/>
      <c r="U166" s="162"/>
      <c r="V166" s="162"/>
      <c r="W166" s="162"/>
      <c r="X166" s="162"/>
      <c r="Y166" s="162"/>
      <c r="Z166" s="163"/>
      <c r="AA166" s="163"/>
      <c r="AB166" s="162"/>
      <c r="AC166" s="162"/>
      <c r="AD166" s="162"/>
      <c r="AE166" s="162"/>
      <c r="AF166" s="162"/>
      <c r="AG166" s="162"/>
      <c r="AH166" s="162"/>
      <c r="AI166" s="162"/>
      <c r="AJ166" s="156">
        <f t="shared" si="53"/>
        <v>0</v>
      </c>
      <c r="AK166" s="82"/>
      <c r="AL166" s="82"/>
      <c r="AM166" s="82"/>
      <c r="AN166" s="82"/>
      <c r="AO166" s="82">
        <f t="shared" si="54"/>
        <v>0</v>
      </c>
      <c r="AP166" s="82">
        <f t="shared" si="54"/>
        <v>0</v>
      </c>
      <c r="AQ166" s="119">
        <f t="shared" si="55"/>
        <v>0</v>
      </c>
      <c r="AR166" s="5" t="s">
        <v>463</v>
      </c>
      <c r="AS166" s="5" t="s">
        <v>443</v>
      </c>
      <c r="AT166" s="5" t="s">
        <v>477</v>
      </c>
      <c r="AU166" s="167"/>
    </row>
    <row r="167" spans="2:52" s="5" customFormat="1" ht="17.25" customHeight="1" x14ac:dyDescent="0.15">
      <c r="B167" s="4">
        <v>28</v>
      </c>
      <c r="C167" s="164" t="s">
        <v>208</v>
      </c>
      <c r="D167" s="317"/>
      <c r="E167" s="163"/>
      <c r="F167" s="163"/>
      <c r="G167" s="162"/>
      <c r="H167" s="162"/>
      <c r="I167" s="162"/>
      <c r="J167" s="162"/>
      <c r="K167" s="162"/>
      <c r="L167" s="163"/>
      <c r="M167" s="163"/>
      <c r="N167" s="162"/>
      <c r="O167" s="162"/>
      <c r="P167" s="162"/>
      <c r="Q167" s="162"/>
      <c r="R167" s="162"/>
      <c r="S167" s="163"/>
      <c r="T167" s="163"/>
      <c r="U167" s="162"/>
      <c r="V167" s="162"/>
      <c r="W167" s="162"/>
      <c r="X167" s="162"/>
      <c r="Y167" s="162"/>
      <c r="Z167" s="163"/>
      <c r="AA167" s="163"/>
      <c r="AB167" s="162"/>
      <c r="AC167" s="162"/>
      <c r="AD167" s="162"/>
      <c r="AE167" s="162"/>
      <c r="AF167" s="162"/>
      <c r="AG167" s="162"/>
      <c r="AH167" s="162"/>
      <c r="AI167" s="162"/>
      <c r="AJ167" s="156">
        <f t="shared" si="53"/>
        <v>0</v>
      </c>
      <c r="AK167" s="82"/>
      <c r="AL167" s="82"/>
      <c r="AM167" s="82"/>
      <c r="AN167" s="82"/>
      <c r="AO167" s="82">
        <f t="shared" si="54"/>
        <v>0</v>
      </c>
      <c r="AP167" s="82">
        <f t="shared" si="54"/>
        <v>0</v>
      </c>
      <c r="AQ167" s="119">
        <f t="shared" si="55"/>
        <v>0</v>
      </c>
      <c r="AR167" s="5" t="s">
        <v>464</v>
      </c>
      <c r="AS167" s="5" t="s">
        <v>443</v>
      </c>
      <c r="AT167" s="5" t="s">
        <v>477</v>
      </c>
      <c r="AU167" s="167"/>
    </row>
    <row r="168" spans="2:52" s="5" customFormat="1" ht="17.25" customHeight="1" x14ac:dyDescent="0.15">
      <c r="B168" s="4">
        <v>29</v>
      </c>
      <c r="C168" s="164" t="s">
        <v>210</v>
      </c>
      <c r="D168" s="317"/>
      <c r="E168" s="163"/>
      <c r="F168" s="163"/>
      <c r="G168" s="162"/>
      <c r="H168" s="162"/>
      <c r="I168" s="162"/>
      <c r="J168" s="162"/>
      <c r="K168" s="162"/>
      <c r="L168" s="163"/>
      <c r="M168" s="163"/>
      <c r="N168" s="162"/>
      <c r="O168" s="162"/>
      <c r="P168" s="162"/>
      <c r="Q168" s="162"/>
      <c r="R168" s="162"/>
      <c r="S168" s="163"/>
      <c r="T168" s="163"/>
      <c r="U168" s="162"/>
      <c r="V168" s="162"/>
      <c r="W168" s="162"/>
      <c r="X168" s="162"/>
      <c r="Y168" s="162"/>
      <c r="Z168" s="163"/>
      <c r="AA168" s="163"/>
      <c r="AB168" s="162"/>
      <c r="AC168" s="162"/>
      <c r="AD168" s="162"/>
      <c r="AE168" s="162"/>
      <c r="AF168" s="162"/>
      <c r="AG168" s="162"/>
      <c r="AH168" s="162"/>
      <c r="AI168" s="162"/>
      <c r="AJ168" s="156">
        <f t="shared" si="53"/>
        <v>0</v>
      </c>
      <c r="AK168" s="82"/>
      <c r="AL168" s="82"/>
      <c r="AM168" s="82"/>
      <c r="AN168" s="82"/>
      <c r="AO168" s="82">
        <f t="shared" si="54"/>
        <v>0</v>
      </c>
      <c r="AP168" s="82">
        <f t="shared" si="54"/>
        <v>0</v>
      </c>
      <c r="AQ168" s="119">
        <f t="shared" si="55"/>
        <v>0</v>
      </c>
      <c r="AR168" s="5" t="s">
        <v>465</v>
      </c>
      <c r="AS168" s="5" t="s">
        <v>443</v>
      </c>
      <c r="AT168" s="5" t="s">
        <v>477</v>
      </c>
      <c r="AU168" s="167"/>
    </row>
    <row r="169" spans="2:52" s="5" customFormat="1" ht="17.25" customHeight="1" x14ac:dyDescent="0.15">
      <c r="B169" s="4">
        <v>30</v>
      </c>
      <c r="C169" s="164" t="s">
        <v>167</v>
      </c>
      <c r="D169" s="317"/>
      <c r="E169" s="163"/>
      <c r="F169" s="163"/>
      <c r="G169" s="162"/>
      <c r="H169" s="162"/>
      <c r="I169" s="162"/>
      <c r="J169" s="162"/>
      <c r="K169" s="162"/>
      <c r="L169" s="163"/>
      <c r="M169" s="163"/>
      <c r="N169" s="162"/>
      <c r="O169" s="162"/>
      <c r="P169" s="162"/>
      <c r="Q169" s="162"/>
      <c r="R169" s="162"/>
      <c r="S169" s="163"/>
      <c r="T169" s="163"/>
      <c r="U169" s="162"/>
      <c r="V169" s="162"/>
      <c r="W169" s="162"/>
      <c r="X169" s="162"/>
      <c r="Y169" s="162"/>
      <c r="Z169" s="163"/>
      <c r="AA169" s="163"/>
      <c r="AB169" s="162"/>
      <c r="AC169" s="162"/>
      <c r="AD169" s="162"/>
      <c r="AE169" s="162"/>
      <c r="AF169" s="162"/>
      <c r="AG169" s="162"/>
      <c r="AH169" s="162"/>
      <c r="AI169" s="162"/>
      <c r="AJ169" s="156">
        <f>SUM(E169:AI169)</f>
        <v>0</v>
      </c>
      <c r="AK169" s="82"/>
      <c r="AL169" s="82"/>
      <c r="AM169" s="82"/>
      <c r="AN169" s="82"/>
      <c r="AO169" s="82">
        <f t="shared" ref="AO169:AO171" si="60">AK169+AM169</f>
        <v>0</v>
      </c>
      <c r="AP169" s="82">
        <f t="shared" ref="AP169:AP171" si="61">AL169+AN169</f>
        <v>0</v>
      </c>
      <c r="AQ169" s="119">
        <f t="shared" ref="AQ169:AQ171" si="62">SUM(AO169:AP169)</f>
        <v>0</v>
      </c>
      <c r="AR169" s="5" t="s">
        <v>466</v>
      </c>
      <c r="AS169" s="5" t="s">
        <v>443</v>
      </c>
      <c r="AT169" s="5" t="s">
        <v>477</v>
      </c>
      <c r="AU169" s="167"/>
    </row>
    <row r="170" spans="2:52" s="5" customFormat="1" ht="17.25" customHeight="1" x14ac:dyDescent="0.15">
      <c r="B170" s="4">
        <v>31</v>
      </c>
      <c r="C170" s="164" t="s">
        <v>363</v>
      </c>
      <c r="D170" s="317"/>
      <c r="E170" s="163"/>
      <c r="F170" s="163"/>
      <c r="G170" s="162"/>
      <c r="H170" s="162"/>
      <c r="I170" s="162"/>
      <c r="J170" s="162"/>
      <c r="K170" s="162"/>
      <c r="L170" s="163"/>
      <c r="M170" s="163"/>
      <c r="N170" s="162"/>
      <c r="O170" s="162"/>
      <c r="P170" s="162"/>
      <c r="Q170" s="162"/>
      <c r="R170" s="162"/>
      <c r="S170" s="163"/>
      <c r="T170" s="163"/>
      <c r="U170" s="162"/>
      <c r="V170" s="162"/>
      <c r="W170" s="162"/>
      <c r="X170" s="162"/>
      <c r="Y170" s="162"/>
      <c r="Z170" s="163"/>
      <c r="AA170" s="163"/>
      <c r="AB170" s="162"/>
      <c r="AC170" s="162"/>
      <c r="AD170" s="162"/>
      <c r="AE170" s="162"/>
      <c r="AF170" s="162"/>
      <c r="AG170" s="162"/>
      <c r="AH170" s="162"/>
      <c r="AI170" s="162"/>
      <c r="AJ170" s="156">
        <f>SUM(E170:AI170)</f>
        <v>0</v>
      </c>
      <c r="AK170" s="82"/>
      <c r="AL170" s="82"/>
      <c r="AM170" s="82"/>
      <c r="AN170" s="82"/>
      <c r="AO170" s="82">
        <f t="shared" si="60"/>
        <v>0</v>
      </c>
      <c r="AP170" s="82">
        <f t="shared" si="61"/>
        <v>0</v>
      </c>
      <c r="AQ170" s="119">
        <f t="shared" si="62"/>
        <v>0</v>
      </c>
      <c r="AR170" s="5" t="s">
        <v>467</v>
      </c>
      <c r="AS170" s="5" t="s">
        <v>443</v>
      </c>
      <c r="AT170" s="5" t="s">
        <v>477</v>
      </c>
      <c r="AU170" s="167"/>
    </row>
    <row r="171" spans="2:52" s="5" customFormat="1" ht="17.25" customHeight="1" x14ac:dyDescent="0.15">
      <c r="B171" s="4">
        <v>32</v>
      </c>
      <c r="C171" s="164" t="s">
        <v>364</v>
      </c>
      <c r="D171" s="317"/>
      <c r="E171" s="163"/>
      <c r="F171" s="163"/>
      <c r="G171" s="162"/>
      <c r="H171" s="162"/>
      <c r="I171" s="162"/>
      <c r="J171" s="162"/>
      <c r="K171" s="162"/>
      <c r="L171" s="163"/>
      <c r="M171" s="163"/>
      <c r="N171" s="162"/>
      <c r="O171" s="162"/>
      <c r="P171" s="162"/>
      <c r="Q171" s="162"/>
      <c r="R171" s="162"/>
      <c r="S171" s="163"/>
      <c r="T171" s="163"/>
      <c r="U171" s="162"/>
      <c r="V171" s="162"/>
      <c r="W171" s="162"/>
      <c r="X171" s="162"/>
      <c r="Y171" s="162"/>
      <c r="Z171" s="163"/>
      <c r="AA171" s="163"/>
      <c r="AB171" s="162"/>
      <c r="AC171" s="162"/>
      <c r="AD171" s="162"/>
      <c r="AE171" s="162"/>
      <c r="AF171" s="162"/>
      <c r="AG171" s="162"/>
      <c r="AH171" s="162"/>
      <c r="AI171" s="162"/>
      <c r="AJ171" s="156">
        <f>SUM(E171:AI171)</f>
        <v>0</v>
      </c>
      <c r="AK171" s="82"/>
      <c r="AL171" s="82"/>
      <c r="AM171" s="82"/>
      <c r="AN171" s="82"/>
      <c r="AO171" s="82">
        <f t="shared" si="60"/>
        <v>0</v>
      </c>
      <c r="AP171" s="82">
        <f t="shared" si="61"/>
        <v>0</v>
      </c>
      <c r="AQ171" s="119">
        <f t="shared" si="62"/>
        <v>0</v>
      </c>
      <c r="AR171" s="5" t="s">
        <v>467</v>
      </c>
      <c r="AS171" s="5" t="s">
        <v>444</v>
      </c>
      <c r="AT171" s="5" t="s">
        <v>477</v>
      </c>
      <c r="AU171" s="167"/>
    </row>
    <row r="172" spans="2:52" s="5" customFormat="1" ht="17.25" customHeight="1" x14ac:dyDescent="0.15">
      <c r="B172" s="4">
        <v>33</v>
      </c>
      <c r="C172" s="164" t="s">
        <v>371</v>
      </c>
      <c r="D172" s="317"/>
      <c r="E172" s="163">
        <v>12</v>
      </c>
      <c r="F172" s="163">
        <v>12</v>
      </c>
      <c r="G172" s="162">
        <v>12</v>
      </c>
      <c r="H172" s="162"/>
      <c r="I172" s="162"/>
      <c r="J172" s="162">
        <v>12</v>
      </c>
      <c r="K172" s="162">
        <v>11</v>
      </c>
      <c r="L172" s="163">
        <v>12</v>
      </c>
      <c r="M172" s="163">
        <v>12</v>
      </c>
      <c r="N172" s="162">
        <v>12</v>
      </c>
      <c r="O172" s="162"/>
      <c r="P172" s="162"/>
      <c r="Q172" s="162">
        <v>11</v>
      </c>
      <c r="R172" s="162">
        <v>11</v>
      </c>
      <c r="S172" s="163">
        <v>11</v>
      </c>
      <c r="T172" s="163">
        <v>12</v>
      </c>
      <c r="U172" s="162">
        <v>12</v>
      </c>
      <c r="V172" s="162"/>
      <c r="W172" s="162"/>
      <c r="X172" s="162">
        <v>12</v>
      </c>
      <c r="Y172" s="162">
        <v>12</v>
      </c>
      <c r="Z172" s="163">
        <v>12</v>
      </c>
      <c r="AA172" s="163">
        <v>12</v>
      </c>
      <c r="AB172" s="162">
        <v>12</v>
      </c>
      <c r="AC172" s="162"/>
      <c r="AD172" s="162"/>
      <c r="AE172" s="162">
        <v>12</v>
      </c>
      <c r="AF172" s="162">
        <v>12</v>
      </c>
      <c r="AG172" s="162">
        <v>12</v>
      </c>
      <c r="AH172" s="162">
        <v>12</v>
      </c>
      <c r="AI172" s="162">
        <v>12</v>
      </c>
      <c r="AJ172" s="156">
        <f>SUM(E172:AI172)</f>
        <v>272</v>
      </c>
      <c r="AK172" s="82">
        <v>1</v>
      </c>
      <c r="AL172" s="82">
        <v>1</v>
      </c>
      <c r="AM172" s="82">
        <v>0</v>
      </c>
      <c r="AN172" s="82">
        <v>0</v>
      </c>
      <c r="AO172" s="82">
        <f t="shared" ref="AO172" si="63">AK172+AM172</f>
        <v>1</v>
      </c>
      <c r="AP172" s="82">
        <f t="shared" ref="AP172" si="64">AL172+AN172</f>
        <v>1</v>
      </c>
      <c r="AQ172" s="119">
        <f t="shared" ref="AQ172" si="65">SUM(AO172:AP172)</f>
        <v>2</v>
      </c>
      <c r="AR172" s="5" t="s">
        <v>472</v>
      </c>
      <c r="AS172" s="166" t="s">
        <v>443</v>
      </c>
      <c r="AT172" s="5" t="s">
        <v>477</v>
      </c>
      <c r="AU172" s="2"/>
      <c r="AV172" s="2"/>
      <c r="AW172" s="2"/>
      <c r="AX172" s="2"/>
      <c r="AY172" s="2"/>
      <c r="AZ172" s="2"/>
    </row>
    <row r="173" spans="2:52" s="2" customFormat="1" ht="17.25" customHeight="1" x14ac:dyDescent="0.2">
      <c r="B173" s="102"/>
      <c r="C173" s="398" t="s">
        <v>280</v>
      </c>
      <c r="D173" s="399"/>
      <c r="E173" s="168">
        <f t="shared" ref="E173:AH173" si="66">SUM(E140:E172)</f>
        <v>676</v>
      </c>
      <c r="F173" s="168">
        <f t="shared" si="66"/>
        <v>690.6</v>
      </c>
      <c r="G173" s="168">
        <f t="shared" si="66"/>
        <v>334.6</v>
      </c>
      <c r="H173" s="168">
        <f t="shared" si="66"/>
        <v>17.600000000000001</v>
      </c>
      <c r="I173" s="168">
        <f t="shared" si="66"/>
        <v>23.6</v>
      </c>
      <c r="J173" s="168">
        <f t="shared" si="66"/>
        <v>793.9</v>
      </c>
      <c r="K173" s="168">
        <f t="shared" si="66"/>
        <v>719.5</v>
      </c>
      <c r="L173" s="168">
        <f t="shared" si="66"/>
        <v>695.8</v>
      </c>
      <c r="M173" s="168">
        <f t="shared" si="66"/>
        <v>732.1</v>
      </c>
      <c r="N173" s="168">
        <f t="shared" si="66"/>
        <v>691.1</v>
      </c>
      <c r="O173" s="168">
        <f t="shared" si="66"/>
        <v>24.6</v>
      </c>
      <c r="P173" s="168">
        <f t="shared" si="66"/>
        <v>30.6</v>
      </c>
      <c r="Q173" s="168">
        <f t="shared" si="66"/>
        <v>774.1</v>
      </c>
      <c r="R173" s="168">
        <f t="shared" si="66"/>
        <v>761.5</v>
      </c>
      <c r="S173" s="168">
        <f t="shared" si="66"/>
        <v>755</v>
      </c>
      <c r="T173" s="168">
        <f t="shared" si="66"/>
        <v>706.6</v>
      </c>
      <c r="U173" s="168">
        <f t="shared" si="66"/>
        <v>322.60000000000002</v>
      </c>
      <c r="V173" s="168">
        <f t="shared" si="66"/>
        <v>14.6</v>
      </c>
      <c r="W173" s="168">
        <f t="shared" si="66"/>
        <v>14.6</v>
      </c>
      <c r="X173" s="168">
        <f t="shared" si="66"/>
        <v>759.1</v>
      </c>
      <c r="Y173" s="168">
        <f t="shared" si="66"/>
        <v>750.3</v>
      </c>
      <c r="Z173" s="168">
        <f t="shared" si="66"/>
        <v>719.5</v>
      </c>
      <c r="AA173" s="168">
        <f t="shared" si="66"/>
        <v>810.6</v>
      </c>
      <c r="AB173" s="168">
        <f t="shared" si="66"/>
        <v>705.1</v>
      </c>
      <c r="AC173" s="168">
        <f t="shared" si="66"/>
        <v>54.6</v>
      </c>
      <c r="AD173" s="168">
        <f t="shared" si="66"/>
        <v>41.6</v>
      </c>
      <c r="AE173" s="168">
        <f t="shared" si="66"/>
        <v>737.6</v>
      </c>
      <c r="AF173" s="168">
        <f t="shared" si="66"/>
        <v>727</v>
      </c>
      <c r="AG173" s="168">
        <f t="shared" si="66"/>
        <v>705.5</v>
      </c>
      <c r="AH173" s="168">
        <f t="shared" si="66"/>
        <v>750.6</v>
      </c>
      <c r="AI173" s="168">
        <f>SUM(AI140:AI172)</f>
        <v>260</v>
      </c>
      <c r="AJ173" s="103">
        <f>SUM(AJ140:AJ172)</f>
        <v>15800.5</v>
      </c>
      <c r="AK173" s="103">
        <f t="shared" ref="AK173:AO173" si="67">SUM(AK140:AK172)</f>
        <v>135</v>
      </c>
      <c r="AL173" s="103">
        <f t="shared" si="67"/>
        <v>36</v>
      </c>
      <c r="AM173" s="103">
        <f t="shared" si="67"/>
        <v>2</v>
      </c>
      <c r="AN173" s="103">
        <f t="shared" si="67"/>
        <v>2</v>
      </c>
      <c r="AO173" s="103">
        <f t="shared" si="67"/>
        <v>137</v>
      </c>
      <c r="AP173" s="103">
        <f>SUM(AP140:AP172)</f>
        <v>38</v>
      </c>
      <c r="AQ173" s="135">
        <f>SUM(AQ140:AQ172)</f>
        <v>175</v>
      </c>
      <c r="AR173" s="5"/>
      <c r="AT173" s="5"/>
      <c r="AU173" s="5"/>
      <c r="AV173" s="5"/>
      <c r="AW173" s="5"/>
      <c r="AX173" s="5"/>
      <c r="AY173" s="5"/>
      <c r="AZ173" s="5"/>
    </row>
    <row r="174" spans="2:52" s="5" customFormat="1" ht="17.25" customHeight="1" x14ac:dyDescent="0.15">
      <c r="AT174" s="64"/>
      <c r="AU174" s="64"/>
      <c r="AV174" s="64"/>
      <c r="AW174" s="64"/>
      <c r="AX174" s="64"/>
      <c r="AY174" s="64"/>
      <c r="AZ174" s="64"/>
    </row>
    <row r="175" spans="2:52" s="64" customFormat="1" ht="24.75" customHeight="1" x14ac:dyDescent="0.15">
      <c r="B175" s="384" t="s">
        <v>331</v>
      </c>
      <c r="C175" s="385"/>
      <c r="D175" s="386"/>
      <c r="E175" s="221">
        <f>E173</f>
        <v>676</v>
      </c>
      <c r="F175" s="221">
        <f t="shared" ref="F175:AE175" si="68">F173</f>
        <v>690.6</v>
      </c>
      <c r="G175" s="221">
        <f t="shared" si="68"/>
        <v>334.6</v>
      </c>
      <c r="H175" s="221">
        <f t="shared" si="68"/>
        <v>17.600000000000001</v>
      </c>
      <c r="I175" s="221">
        <f t="shared" si="68"/>
        <v>23.6</v>
      </c>
      <c r="J175" s="221">
        <f t="shared" si="68"/>
        <v>793.9</v>
      </c>
      <c r="K175" s="221">
        <f t="shared" si="68"/>
        <v>719.5</v>
      </c>
      <c r="L175" s="221">
        <f t="shared" si="68"/>
        <v>695.8</v>
      </c>
      <c r="M175" s="221">
        <f t="shared" si="68"/>
        <v>732.1</v>
      </c>
      <c r="N175" s="221">
        <f t="shared" si="68"/>
        <v>691.1</v>
      </c>
      <c r="O175" s="221">
        <f t="shared" si="68"/>
        <v>24.6</v>
      </c>
      <c r="P175" s="221">
        <f t="shared" si="68"/>
        <v>30.6</v>
      </c>
      <c r="Q175" s="221">
        <f t="shared" si="68"/>
        <v>774.1</v>
      </c>
      <c r="R175" s="221">
        <f t="shared" si="68"/>
        <v>761.5</v>
      </c>
      <c r="S175" s="221">
        <f t="shared" si="68"/>
        <v>755</v>
      </c>
      <c r="T175" s="221">
        <f t="shared" si="68"/>
        <v>706.6</v>
      </c>
      <c r="U175" s="221">
        <f t="shared" si="68"/>
        <v>322.60000000000002</v>
      </c>
      <c r="V175" s="221">
        <f t="shared" si="68"/>
        <v>14.6</v>
      </c>
      <c r="W175" s="221">
        <f t="shared" si="68"/>
        <v>14.6</v>
      </c>
      <c r="X175" s="221">
        <f t="shared" si="68"/>
        <v>759.1</v>
      </c>
      <c r="Y175" s="221">
        <f t="shared" si="68"/>
        <v>750.3</v>
      </c>
      <c r="Z175" s="221">
        <f t="shared" si="68"/>
        <v>719.5</v>
      </c>
      <c r="AA175" s="221">
        <f t="shared" si="68"/>
        <v>810.6</v>
      </c>
      <c r="AB175" s="221">
        <f t="shared" si="68"/>
        <v>705.1</v>
      </c>
      <c r="AC175" s="221">
        <f t="shared" si="68"/>
        <v>54.6</v>
      </c>
      <c r="AD175" s="221">
        <f t="shared" si="68"/>
        <v>41.6</v>
      </c>
      <c r="AE175" s="221">
        <f t="shared" si="68"/>
        <v>737.6</v>
      </c>
      <c r="AF175" s="221">
        <f>AF173</f>
        <v>727</v>
      </c>
      <c r="AG175" s="221">
        <f t="shared" ref="AG175:AH175" si="69">AG173</f>
        <v>705.5</v>
      </c>
      <c r="AH175" s="221">
        <f t="shared" si="69"/>
        <v>750.6</v>
      </c>
      <c r="AI175" s="221">
        <f>AI173</f>
        <v>260</v>
      </c>
      <c r="AJ175" s="221">
        <f>AJ173</f>
        <v>15800.5</v>
      </c>
      <c r="AK175" s="221">
        <f>+AK161+AK173</f>
        <v>135</v>
      </c>
      <c r="AL175" s="221">
        <f>+AL161+AL173</f>
        <v>36</v>
      </c>
      <c r="AM175" s="221">
        <f>+AM161+AM173</f>
        <v>2</v>
      </c>
      <c r="AN175" s="221">
        <f>+AN161+AN173</f>
        <v>2</v>
      </c>
      <c r="AO175" s="221">
        <f t="shared" ref="AO175:AQ175" si="70">AO173</f>
        <v>137</v>
      </c>
      <c r="AP175" s="221">
        <f t="shared" si="70"/>
        <v>38</v>
      </c>
      <c r="AQ175" s="221">
        <f t="shared" si="70"/>
        <v>175</v>
      </c>
      <c r="AT175" s="5"/>
      <c r="AU175" s="5"/>
      <c r="AV175" s="5"/>
      <c r="AW175" s="5"/>
      <c r="AX175" s="5"/>
      <c r="AY175" s="5"/>
      <c r="AZ175" s="5"/>
    </row>
    <row r="176" spans="2:52" s="5" customFormat="1" ht="17.25" customHeight="1" x14ac:dyDescent="0.15">
      <c r="AJ176" s="222"/>
      <c r="AT176" s="54"/>
      <c r="AU176" s="54"/>
      <c r="AV176" s="54"/>
      <c r="AW176" s="54"/>
      <c r="AX176" s="54"/>
      <c r="AY176" s="54"/>
      <c r="AZ176" s="54"/>
    </row>
    <row r="177" spans="2:52" ht="16" x14ac:dyDescent="0.2">
      <c r="B177" s="218" t="s">
        <v>220</v>
      </c>
      <c r="C177" s="218" t="s">
        <v>344</v>
      </c>
      <c r="X177" s="223" t="s">
        <v>311</v>
      </c>
      <c r="Y177" s="223" t="s">
        <v>286</v>
      </c>
      <c r="Z177" s="224"/>
      <c r="AA177" s="72"/>
      <c r="AB177" s="79"/>
      <c r="AC177" s="72"/>
      <c r="AD177" s="72"/>
      <c r="AE177" s="79"/>
      <c r="AF177" s="72"/>
      <c r="AG177" s="72"/>
      <c r="AH177" s="72"/>
      <c r="AI177" s="72"/>
      <c r="AJ177" s="73"/>
      <c r="AK177" s="72"/>
      <c r="AL177" s="72"/>
      <c r="AM177" s="72"/>
      <c r="AN177" s="72"/>
      <c r="AO177" s="72"/>
      <c r="AP177" s="72"/>
      <c r="AQ177" s="74">
        <f>AQ34</f>
        <v>23</v>
      </c>
      <c r="AS177" s="54" t="s">
        <v>300</v>
      </c>
    </row>
    <row r="178" spans="2:52" ht="16" x14ac:dyDescent="0.2">
      <c r="B178" s="54"/>
      <c r="X178" s="225" t="s">
        <v>312</v>
      </c>
      <c r="Y178" s="225" t="s">
        <v>288</v>
      </c>
      <c r="Z178" s="226"/>
      <c r="AA178" s="67"/>
      <c r="AB178" s="66"/>
      <c r="AC178" s="67"/>
      <c r="AD178" s="67"/>
      <c r="AE178" s="66"/>
      <c r="AF178" s="67"/>
      <c r="AG178" s="67"/>
      <c r="AH178" s="67"/>
      <c r="AI178" s="67"/>
      <c r="AJ178" s="68"/>
      <c r="AK178" s="67"/>
      <c r="AL178" s="67"/>
      <c r="AM178" s="67"/>
      <c r="AN178" s="67"/>
      <c r="AO178" s="67"/>
      <c r="AP178" s="67"/>
      <c r="AQ178" s="105">
        <f>AQ56</f>
        <v>17</v>
      </c>
      <c r="AS178" s="54" t="s">
        <v>301</v>
      </c>
    </row>
    <row r="179" spans="2:52" ht="16" x14ac:dyDescent="0.2">
      <c r="B179" s="54"/>
      <c r="X179" s="225" t="s">
        <v>313</v>
      </c>
      <c r="Y179" s="225" t="s">
        <v>290</v>
      </c>
      <c r="Z179" s="226"/>
      <c r="AA179" s="67"/>
      <c r="AB179" s="66"/>
      <c r="AC179" s="67"/>
      <c r="AD179" s="67"/>
      <c r="AE179" s="66"/>
      <c r="AF179" s="67"/>
      <c r="AG179" s="67"/>
      <c r="AH179" s="67"/>
      <c r="AI179" s="67"/>
      <c r="AJ179" s="68"/>
      <c r="AK179" s="67"/>
      <c r="AL179" s="68"/>
      <c r="AM179" s="67"/>
      <c r="AN179" s="68"/>
      <c r="AO179" s="67"/>
      <c r="AP179" s="68"/>
      <c r="AQ179" s="75">
        <f>AQ74</f>
        <v>10</v>
      </c>
      <c r="AS179" s="54" t="s">
        <v>302</v>
      </c>
    </row>
    <row r="180" spans="2:52" ht="16" x14ac:dyDescent="0.2">
      <c r="B180" s="54"/>
      <c r="X180" s="225" t="s">
        <v>314</v>
      </c>
      <c r="Y180" s="225" t="s">
        <v>292</v>
      </c>
      <c r="Z180" s="226"/>
      <c r="AA180" s="67"/>
      <c r="AB180" s="66"/>
      <c r="AC180" s="67"/>
      <c r="AD180" s="67"/>
      <c r="AE180" s="66"/>
      <c r="AF180" s="67"/>
      <c r="AG180" s="67"/>
      <c r="AH180" s="67"/>
      <c r="AI180" s="67"/>
      <c r="AJ180" s="68"/>
      <c r="AK180" s="67"/>
      <c r="AL180" s="68"/>
      <c r="AM180" s="67"/>
      <c r="AN180" s="68"/>
      <c r="AO180" s="67"/>
      <c r="AP180" s="68"/>
      <c r="AQ180" s="75">
        <f>AQ81</f>
        <v>5</v>
      </c>
      <c r="AS180" s="54" t="s">
        <v>319</v>
      </c>
    </row>
    <row r="181" spans="2:52" ht="16" x14ac:dyDescent="0.2">
      <c r="B181" s="54"/>
      <c r="X181" s="225" t="s">
        <v>315</v>
      </c>
      <c r="Y181" s="225" t="s">
        <v>278</v>
      </c>
      <c r="Z181" s="226"/>
      <c r="AA181" s="67"/>
      <c r="AB181" s="66"/>
      <c r="AC181" s="67"/>
      <c r="AD181" s="67"/>
      <c r="AE181" s="66"/>
      <c r="AF181" s="67"/>
      <c r="AG181" s="67"/>
      <c r="AH181" s="67"/>
      <c r="AI181" s="67"/>
      <c r="AJ181" s="68"/>
      <c r="AK181" s="67"/>
      <c r="AL181" s="68"/>
      <c r="AM181" s="67"/>
      <c r="AN181" s="68"/>
      <c r="AO181" s="67"/>
      <c r="AP181" s="68"/>
      <c r="AQ181" s="75">
        <f>AQ94</f>
        <v>5</v>
      </c>
      <c r="AS181" s="54" t="s">
        <v>328</v>
      </c>
    </row>
    <row r="182" spans="2:52" ht="16" x14ac:dyDescent="0.2">
      <c r="B182" s="54"/>
      <c r="X182" s="225" t="s">
        <v>316</v>
      </c>
      <c r="Y182" s="225" t="s">
        <v>279</v>
      </c>
      <c r="Z182" s="226"/>
      <c r="AA182" s="67"/>
      <c r="AB182" s="66"/>
      <c r="AC182" s="67"/>
      <c r="AD182" s="67"/>
      <c r="AE182" s="66"/>
      <c r="AF182" s="67"/>
      <c r="AG182" s="67"/>
      <c r="AH182" s="67"/>
      <c r="AI182" s="67"/>
      <c r="AJ182" s="68"/>
      <c r="AK182" s="67"/>
      <c r="AL182" s="68"/>
      <c r="AM182" s="67"/>
      <c r="AN182" s="68"/>
      <c r="AO182" s="67"/>
      <c r="AP182" s="68"/>
      <c r="AQ182" s="75">
        <f>AQ132</f>
        <v>160</v>
      </c>
      <c r="AS182" s="54" t="s">
        <v>329</v>
      </c>
    </row>
    <row r="183" spans="2:52" ht="16" x14ac:dyDescent="0.2">
      <c r="B183" s="54"/>
      <c r="X183" s="227" t="s">
        <v>317</v>
      </c>
      <c r="Y183" s="225" t="s">
        <v>281</v>
      </c>
      <c r="Z183" s="226"/>
      <c r="AA183" s="67"/>
      <c r="AB183" s="66"/>
      <c r="AC183" s="67"/>
      <c r="AD183" s="220"/>
      <c r="AE183" s="66"/>
      <c r="AF183" s="67"/>
      <c r="AG183" s="67"/>
      <c r="AH183" s="67"/>
      <c r="AI183" s="67"/>
      <c r="AJ183" s="68"/>
      <c r="AK183" s="67"/>
      <c r="AL183" s="68"/>
      <c r="AM183" s="67"/>
      <c r="AN183" s="68"/>
      <c r="AO183" s="67"/>
      <c r="AP183" s="68"/>
      <c r="AQ183" s="75">
        <f>AQ173</f>
        <v>175</v>
      </c>
      <c r="AS183" s="54" t="s">
        <v>330</v>
      </c>
    </row>
    <row r="184" spans="2:52" ht="16" x14ac:dyDescent="0.2">
      <c r="B184" s="54"/>
      <c r="X184" s="228" t="s">
        <v>311</v>
      </c>
      <c r="Y184" s="228" t="s">
        <v>318</v>
      </c>
      <c r="Z184" s="229"/>
      <c r="AA184" s="107"/>
      <c r="AB184" s="106"/>
      <c r="AC184" s="107"/>
      <c r="AD184" s="107"/>
      <c r="AE184" s="106"/>
      <c r="AF184" s="107"/>
      <c r="AG184" s="107"/>
      <c r="AH184" s="107"/>
      <c r="AI184" s="107"/>
      <c r="AJ184" s="157">
        <f>AJ34</f>
        <v>4270.5</v>
      </c>
      <c r="AK184" s="108"/>
      <c r="AL184" s="109"/>
      <c r="AM184" s="108"/>
      <c r="AN184" s="109"/>
      <c r="AO184" s="108"/>
      <c r="AP184" s="109"/>
      <c r="AQ184" s="110"/>
    </row>
    <row r="185" spans="2:52" ht="16" x14ac:dyDescent="0.2">
      <c r="B185" s="54"/>
      <c r="X185" s="230" t="s">
        <v>312</v>
      </c>
      <c r="Y185" s="230" t="s">
        <v>321</v>
      </c>
      <c r="Z185" s="231"/>
      <c r="AA185" s="70"/>
      <c r="AB185" s="69"/>
      <c r="AC185" s="70"/>
      <c r="AD185" s="70"/>
      <c r="AE185" s="69"/>
      <c r="AF185" s="70"/>
      <c r="AG185" s="70"/>
      <c r="AH185" s="70"/>
      <c r="AI185" s="70"/>
      <c r="AJ185" s="158">
        <f>AJ56</f>
        <v>2700</v>
      </c>
      <c r="AK185" s="51"/>
      <c r="AL185" s="51"/>
      <c r="AM185" s="51"/>
      <c r="AN185" s="51"/>
      <c r="AO185" s="51"/>
      <c r="AP185" s="51"/>
      <c r="AQ185" s="76"/>
    </row>
    <row r="186" spans="2:52" ht="16" x14ac:dyDescent="0.2">
      <c r="B186" s="54"/>
      <c r="X186" s="230" t="s">
        <v>313</v>
      </c>
      <c r="Y186" s="230" t="s">
        <v>320</v>
      </c>
      <c r="Z186" s="231"/>
      <c r="AA186" s="70"/>
      <c r="AB186" s="69"/>
      <c r="AC186" s="70"/>
      <c r="AD186" s="70"/>
      <c r="AE186" s="69"/>
      <c r="AF186" s="70"/>
      <c r="AG186" s="70"/>
      <c r="AH186" s="70"/>
      <c r="AI186" s="70"/>
      <c r="AJ186" s="158">
        <f>AJ74</f>
        <v>1814.5</v>
      </c>
      <c r="AK186" s="51"/>
      <c r="AL186" s="51"/>
      <c r="AM186" s="51"/>
      <c r="AN186" s="51"/>
      <c r="AO186" s="51"/>
      <c r="AP186" s="51"/>
      <c r="AQ186" s="76"/>
    </row>
    <row r="187" spans="2:52" ht="16" x14ac:dyDescent="0.2">
      <c r="B187" s="54"/>
      <c r="X187" s="230" t="s">
        <v>314</v>
      </c>
      <c r="Y187" s="230" t="s">
        <v>322</v>
      </c>
      <c r="Z187" s="231"/>
      <c r="AA187" s="70"/>
      <c r="AB187" s="69"/>
      <c r="AC187" s="70"/>
      <c r="AD187" s="70"/>
      <c r="AE187" s="69"/>
      <c r="AF187" s="70"/>
      <c r="AG187" s="70"/>
      <c r="AH187" s="70"/>
      <c r="AI187" s="70"/>
      <c r="AJ187" s="158">
        <f>AJ81</f>
        <v>736</v>
      </c>
      <c r="AK187" s="51"/>
      <c r="AL187" s="51"/>
      <c r="AM187" s="51"/>
      <c r="AN187" s="51"/>
      <c r="AO187" s="51"/>
      <c r="AP187" s="51"/>
      <c r="AQ187" s="76"/>
    </row>
    <row r="188" spans="2:52" ht="16" x14ac:dyDescent="0.2">
      <c r="B188" s="54"/>
      <c r="X188" s="230" t="s">
        <v>315</v>
      </c>
      <c r="Y188" s="230" t="s">
        <v>276</v>
      </c>
      <c r="Z188" s="231"/>
      <c r="AA188" s="70"/>
      <c r="AB188" s="69"/>
      <c r="AC188" s="70"/>
      <c r="AD188" s="70"/>
      <c r="AE188" s="69"/>
      <c r="AF188" s="70"/>
      <c r="AG188" s="70"/>
      <c r="AH188" s="70"/>
      <c r="AI188" s="70"/>
      <c r="AJ188" s="158">
        <f>AJ94</f>
        <v>860</v>
      </c>
      <c r="AK188" s="51"/>
      <c r="AL188" s="51"/>
      <c r="AM188" s="51"/>
      <c r="AN188" s="51"/>
      <c r="AO188" s="51"/>
      <c r="AP188" s="51"/>
      <c r="AQ188" s="76"/>
    </row>
    <row r="189" spans="2:52" ht="16" x14ac:dyDescent="0.2">
      <c r="B189" s="54"/>
      <c r="X189" s="230" t="s">
        <v>316</v>
      </c>
      <c r="Y189" s="230" t="s">
        <v>277</v>
      </c>
      <c r="Z189" s="231"/>
      <c r="AA189" s="70"/>
      <c r="AB189" s="69"/>
      <c r="AC189" s="70"/>
      <c r="AD189" s="70"/>
      <c r="AE189" s="69"/>
      <c r="AF189" s="70"/>
      <c r="AG189" s="70"/>
      <c r="AH189" s="70"/>
      <c r="AI189" s="70"/>
      <c r="AJ189" s="158">
        <f>AJ132</f>
        <v>18064</v>
      </c>
      <c r="AK189" s="51"/>
      <c r="AL189" s="51"/>
      <c r="AM189" s="51"/>
      <c r="AN189" s="51"/>
      <c r="AO189" s="51"/>
      <c r="AP189" s="51"/>
      <c r="AQ189" s="76"/>
    </row>
    <row r="190" spans="2:52" ht="16" x14ac:dyDescent="0.2">
      <c r="B190" s="54"/>
      <c r="X190" s="232" t="s">
        <v>317</v>
      </c>
      <c r="Y190" s="232" t="s">
        <v>323</v>
      </c>
      <c r="Z190" s="233"/>
      <c r="AA190" s="77"/>
      <c r="AB190" s="80"/>
      <c r="AC190" s="77"/>
      <c r="AD190" s="77"/>
      <c r="AE190" s="80"/>
      <c r="AF190" s="77"/>
      <c r="AG190" s="77"/>
      <c r="AH190" s="77"/>
      <c r="AI190" s="77"/>
      <c r="AJ190" s="159">
        <f>AJ173</f>
        <v>15800.5</v>
      </c>
      <c r="AK190" s="92"/>
      <c r="AL190" s="92"/>
      <c r="AM190" s="92"/>
      <c r="AN190" s="92"/>
      <c r="AO190" s="92"/>
      <c r="AP190" s="92"/>
      <c r="AQ190" s="78"/>
      <c r="AT190" s="234"/>
      <c r="AU190" s="234"/>
      <c r="AV190" s="234"/>
      <c r="AW190" s="234"/>
      <c r="AX190" s="234"/>
      <c r="AY190" s="234"/>
      <c r="AZ190" s="234"/>
    </row>
    <row r="191" spans="2:52" s="234" customFormat="1" ht="30" customHeight="1" x14ac:dyDescent="0.15">
      <c r="Y191" s="55"/>
      <c r="AE191" s="235"/>
      <c r="AF191" s="235"/>
      <c r="AG191" s="235"/>
      <c r="AH191" s="235"/>
      <c r="AI191" s="235"/>
      <c r="AJ191" s="236" t="s">
        <v>130</v>
      </c>
      <c r="AK191" s="238" t="s">
        <v>324</v>
      </c>
      <c r="AL191" s="238" t="s">
        <v>325</v>
      </c>
      <c r="AM191" s="238" t="s">
        <v>326</v>
      </c>
      <c r="AN191" s="238" t="s">
        <v>327</v>
      </c>
      <c r="AO191" s="237" t="s">
        <v>129</v>
      </c>
      <c r="AP191" s="237" t="s">
        <v>128</v>
      </c>
      <c r="AQ191" s="237" t="s">
        <v>127</v>
      </c>
      <c r="AT191" s="54"/>
      <c r="AU191" s="54"/>
      <c r="AV191" s="54"/>
      <c r="AW191" s="54"/>
      <c r="AX191" s="54"/>
      <c r="AY191" s="54"/>
      <c r="AZ191" s="54"/>
    </row>
    <row r="192" spans="2:52" ht="18" x14ac:dyDescent="0.2">
      <c r="AJ192" s="160">
        <f>SUM(AJ184:AJ190)</f>
        <v>44245.5</v>
      </c>
      <c r="AK192" s="96">
        <f t="shared" ref="AK192:AP192" si="71">AK34+AK56+AK74+AK81+AK94+AK132+AK173</f>
        <v>255</v>
      </c>
      <c r="AL192" s="96">
        <f t="shared" si="71"/>
        <v>59</v>
      </c>
      <c r="AM192" s="96">
        <f t="shared" si="71"/>
        <v>64</v>
      </c>
      <c r="AN192" s="96">
        <f t="shared" si="71"/>
        <v>17</v>
      </c>
      <c r="AO192" s="96">
        <f t="shared" si="71"/>
        <v>319</v>
      </c>
      <c r="AP192" s="96">
        <f t="shared" si="71"/>
        <v>76</v>
      </c>
      <c r="AQ192" s="95">
        <f>SUM(AQ177:AQ183)</f>
        <v>395</v>
      </c>
    </row>
    <row r="193" spans="8:47" x14ac:dyDescent="0.15">
      <c r="AL193" s="93"/>
      <c r="AN193" s="93"/>
      <c r="AP193" s="93"/>
    </row>
    <row r="194" spans="8:47" x14ac:dyDescent="0.15">
      <c r="H194" s="243"/>
      <c r="I194" s="243"/>
      <c r="J194" s="243"/>
      <c r="K194" s="243"/>
      <c r="L194" s="243"/>
      <c r="M194" s="243"/>
      <c r="N194" s="243"/>
      <c r="O194" s="243"/>
      <c r="P194" s="243"/>
      <c r="Q194" s="243"/>
      <c r="R194" s="243"/>
      <c r="S194" s="243"/>
      <c r="T194" s="243"/>
      <c r="U194" s="243"/>
    </row>
    <row r="195" spans="8:47" ht="14" x14ac:dyDescent="0.15">
      <c r="H195" s="244"/>
      <c r="I195" s="243"/>
      <c r="J195" s="243"/>
      <c r="K195" s="245"/>
      <c r="L195" s="246"/>
      <c r="M195" s="246"/>
      <c r="N195" s="246"/>
      <c r="O195" s="246"/>
      <c r="P195" s="246"/>
      <c r="Q195" s="246"/>
      <c r="R195" s="247"/>
      <c r="S195" s="243"/>
      <c r="T195" s="243"/>
      <c r="U195" s="243"/>
      <c r="X195" s="218" t="s">
        <v>337</v>
      </c>
      <c r="AB195" s="243"/>
      <c r="AC195" s="243"/>
      <c r="AD195" s="244"/>
      <c r="AE195" s="243"/>
      <c r="AF195" s="243"/>
      <c r="AG195" s="243"/>
      <c r="AH195" s="243"/>
      <c r="AI195" s="243"/>
      <c r="AJ195" s="245"/>
      <c r="AK195" s="246"/>
      <c r="AL195" s="246"/>
      <c r="AM195" s="246"/>
      <c r="AN195" s="246"/>
      <c r="AO195" s="246"/>
      <c r="AP195" s="246"/>
      <c r="AQ195" s="272" t="s">
        <v>127</v>
      </c>
      <c r="AR195" s="243"/>
      <c r="AS195" s="243"/>
      <c r="AT195" s="243"/>
      <c r="AU195" s="243"/>
    </row>
    <row r="196" spans="8:47" ht="16" x14ac:dyDescent="0.2">
      <c r="H196" s="243"/>
      <c r="I196" s="243"/>
      <c r="J196" s="243"/>
      <c r="K196" s="245"/>
      <c r="L196" s="246"/>
      <c r="M196" s="246"/>
      <c r="N196" s="246"/>
      <c r="O196" s="246"/>
      <c r="P196" s="246"/>
      <c r="Q196" s="246"/>
      <c r="R196" s="248"/>
      <c r="S196" s="243"/>
      <c r="T196" s="243"/>
      <c r="U196" s="243"/>
      <c r="X196" s="223">
        <v>1</v>
      </c>
      <c r="Y196" s="253" t="s">
        <v>271</v>
      </c>
      <c r="Z196" s="224"/>
      <c r="AA196" s="72"/>
      <c r="AB196" s="79"/>
      <c r="AC196" s="72"/>
      <c r="AD196" s="72"/>
      <c r="AE196" s="79"/>
      <c r="AF196" s="72"/>
      <c r="AG196" s="72"/>
      <c r="AH196" s="72"/>
      <c r="AI196" s="72"/>
      <c r="AJ196" s="73"/>
      <c r="AK196" s="72"/>
      <c r="AL196" s="72"/>
      <c r="AM196" s="72"/>
      <c r="AN196" s="72"/>
      <c r="AO196" s="72"/>
      <c r="AP196" s="72"/>
      <c r="AQ196" s="273">
        <f>AQ177+AQ179+AQ181</f>
        <v>38</v>
      </c>
      <c r="AR196" s="243"/>
      <c r="AS196" s="291" t="s">
        <v>347</v>
      </c>
      <c r="AT196" s="243"/>
      <c r="AU196" s="243"/>
    </row>
    <row r="197" spans="8:47" ht="16" x14ac:dyDescent="0.2">
      <c r="H197" s="243"/>
      <c r="I197" s="243"/>
      <c r="J197" s="243"/>
      <c r="K197" s="245"/>
      <c r="L197" s="246"/>
      <c r="M197" s="246"/>
      <c r="N197" s="246"/>
      <c r="O197" s="246"/>
      <c r="P197" s="246"/>
      <c r="Q197" s="246"/>
      <c r="R197" s="248"/>
      <c r="S197" s="243"/>
      <c r="T197" s="243"/>
      <c r="U197" s="243"/>
      <c r="X197" s="225">
        <v>2</v>
      </c>
      <c r="Y197" s="254" t="s">
        <v>356</v>
      </c>
      <c r="Z197" s="226"/>
      <c r="AA197" s="67"/>
      <c r="AB197" s="66"/>
      <c r="AC197" s="67"/>
      <c r="AD197" s="67"/>
      <c r="AE197" s="66"/>
      <c r="AF197" s="67"/>
      <c r="AG197" s="67"/>
      <c r="AH197" s="67"/>
      <c r="AI197" s="67"/>
      <c r="AJ197" s="68"/>
      <c r="AK197" s="67"/>
      <c r="AL197" s="67"/>
      <c r="AM197" s="67"/>
      <c r="AN197" s="67"/>
      <c r="AO197" s="67"/>
      <c r="AP197" s="67"/>
      <c r="AQ197" s="274">
        <f>AQ178+AQ180</f>
        <v>22</v>
      </c>
      <c r="AR197" s="243"/>
      <c r="AS197" s="291" t="s">
        <v>348</v>
      </c>
      <c r="AT197" s="243"/>
      <c r="AU197" s="243"/>
    </row>
    <row r="198" spans="8:47" ht="16" x14ac:dyDescent="0.2">
      <c r="H198" s="243"/>
      <c r="I198" s="243"/>
      <c r="J198" s="243"/>
      <c r="K198" s="245"/>
      <c r="L198" s="246"/>
      <c r="M198" s="246"/>
      <c r="N198" s="246"/>
      <c r="O198" s="246"/>
      <c r="P198" s="246"/>
      <c r="Q198" s="246"/>
      <c r="R198" s="248"/>
      <c r="S198" s="243"/>
      <c r="T198" s="243"/>
      <c r="U198" s="243"/>
      <c r="X198" s="225">
        <v>3</v>
      </c>
      <c r="Y198" s="254" t="s">
        <v>272</v>
      </c>
      <c r="Z198" s="226"/>
      <c r="AA198" s="67"/>
      <c r="AB198" s="66"/>
      <c r="AC198" s="67"/>
      <c r="AD198" s="67"/>
      <c r="AE198" s="66"/>
      <c r="AF198" s="67"/>
      <c r="AG198" s="67"/>
      <c r="AH198" s="67"/>
      <c r="AI198" s="67"/>
      <c r="AJ198" s="68"/>
      <c r="AK198" s="67"/>
      <c r="AL198" s="68"/>
      <c r="AM198" s="67"/>
      <c r="AN198" s="68"/>
      <c r="AO198" s="67"/>
      <c r="AP198" s="68"/>
      <c r="AQ198" s="275">
        <f>AQ182</f>
        <v>160</v>
      </c>
      <c r="AR198" s="243"/>
      <c r="AS198" s="291" t="s">
        <v>316</v>
      </c>
      <c r="AT198" s="243"/>
      <c r="AU198" s="243"/>
    </row>
    <row r="199" spans="8:47" ht="16" x14ac:dyDescent="0.2">
      <c r="H199" s="243"/>
      <c r="I199" s="243"/>
      <c r="J199" s="243"/>
      <c r="K199" s="245"/>
      <c r="L199" s="246"/>
      <c r="M199" s="246"/>
      <c r="N199" s="246"/>
      <c r="O199" s="246"/>
      <c r="P199" s="246"/>
      <c r="Q199" s="246"/>
      <c r="R199" s="248"/>
      <c r="S199" s="243"/>
      <c r="T199" s="243"/>
      <c r="U199" s="243"/>
      <c r="X199" s="249">
        <v>4</v>
      </c>
      <c r="Y199" s="255" t="s">
        <v>273</v>
      </c>
      <c r="Z199" s="250"/>
      <c r="AA199" s="220"/>
      <c r="AB199" s="251"/>
      <c r="AC199" s="220"/>
      <c r="AD199" s="220"/>
      <c r="AE199" s="251"/>
      <c r="AF199" s="220"/>
      <c r="AG199" s="220"/>
      <c r="AH199" s="220"/>
      <c r="AI199" s="220"/>
      <c r="AJ199" s="252"/>
      <c r="AK199" s="220"/>
      <c r="AL199" s="252"/>
      <c r="AM199" s="220"/>
      <c r="AN199" s="252"/>
      <c r="AO199" s="220"/>
      <c r="AP199" s="252"/>
      <c r="AQ199" s="276">
        <f>AQ183</f>
        <v>175</v>
      </c>
      <c r="AR199" s="243"/>
      <c r="AS199" s="291" t="s">
        <v>317</v>
      </c>
      <c r="AT199" s="5"/>
      <c r="AU199" s="243"/>
    </row>
    <row r="200" spans="8:47" ht="16" x14ac:dyDescent="0.15">
      <c r="H200" s="243"/>
      <c r="I200" s="243"/>
      <c r="J200" s="243"/>
      <c r="K200" s="245"/>
      <c r="L200" s="246"/>
      <c r="M200" s="246"/>
      <c r="N200" s="246"/>
      <c r="O200" s="246"/>
      <c r="P200" s="246"/>
      <c r="Q200" s="246"/>
      <c r="R200" s="248"/>
      <c r="S200" s="243"/>
      <c r="T200" s="279"/>
      <c r="U200" s="279"/>
      <c r="V200" s="5"/>
      <c r="W200" s="5"/>
      <c r="X200" s="282" t="s">
        <v>341</v>
      </c>
      <c r="Y200" s="283"/>
      <c r="Z200" s="283"/>
      <c r="AA200" s="283"/>
      <c r="AB200" s="283"/>
      <c r="AC200" s="283"/>
      <c r="AD200" s="283"/>
      <c r="AE200" s="283"/>
      <c r="AF200" s="283"/>
      <c r="AG200" s="283"/>
      <c r="AH200" s="283"/>
      <c r="AI200" s="283"/>
      <c r="AJ200" s="283"/>
      <c r="AK200" s="283"/>
      <c r="AL200" s="283"/>
      <c r="AM200" s="283"/>
      <c r="AN200" s="283"/>
      <c r="AO200" s="283"/>
      <c r="AP200" s="284"/>
      <c r="AQ200" s="276">
        <f>SUM(AQ196:AQ199)</f>
        <v>395</v>
      </c>
      <c r="AS200" s="5"/>
      <c r="AT200" s="243"/>
      <c r="AU200" s="5" t="str">
        <f>IF(AQ200=BA17,"OK","#")</f>
        <v>OK</v>
      </c>
    </row>
    <row r="201" spans="8:47" x14ac:dyDescent="0.15">
      <c r="H201" s="244"/>
      <c r="I201" s="243"/>
      <c r="J201" s="243"/>
      <c r="K201" s="245"/>
      <c r="L201" s="246"/>
      <c r="M201" s="246"/>
      <c r="N201" s="246"/>
      <c r="O201" s="246"/>
      <c r="P201" s="246"/>
      <c r="Q201" s="246"/>
      <c r="R201" s="247"/>
      <c r="S201" s="243"/>
      <c r="T201" s="243"/>
      <c r="U201" s="243"/>
      <c r="AB201" s="243"/>
      <c r="AC201" s="243"/>
      <c r="AD201" s="243"/>
      <c r="AE201" s="243"/>
      <c r="AF201" s="243"/>
      <c r="AG201" s="243"/>
      <c r="AH201" s="243"/>
      <c r="AI201" s="243"/>
      <c r="AJ201" s="245"/>
      <c r="AK201" s="246"/>
      <c r="AL201" s="246"/>
      <c r="AM201" s="246"/>
      <c r="AN201" s="246"/>
      <c r="AO201" s="246"/>
      <c r="AP201" s="246"/>
      <c r="AQ201" s="248"/>
      <c r="AS201" s="243"/>
      <c r="AT201" s="243"/>
      <c r="AU201" s="243"/>
    </row>
    <row r="202" spans="8:47" x14ac:dyDescent="0.15">
      <c r="H202" s="243"/>
      <c r="I202" s="243"/>
      <c r="J202" s="243"/>
      <c r="K202" s="245"/>
      <c r="L202" s="246"/>
      <c r="M202" s="246"/>
      <c r="N202" s="246"/>
      <c r="O202" s="246"/>
      <c r="P202" s="246"/>
      <c r="Q202" s="246"/>
      <c r="R202" s="247"/>
      <c r="S202" s="243"/>
      <c r="T202" s="243"/>
      <c r="U202" s="243"/>
      <c r="X202" s="218" t="s">
        <v>338</v>
      </c>
      <c r="AB202" s="243"/>
      <c r="AC202" s="243"/>
      <c r="AD202" s="244"/>
      <c r="AE202" s="243"/>
      <c r="AF202" s="243"/>
      <c r="AG202" s="243"/>
      <c r="AH202" s="243"/>
      <c r="AI202" s="243"/>
      <c r="AJ202" s="245"/>
      <c r="AK202" s="246"/>
      <c r="AL202" s="246"/>
      <c r="AM202" s="246"/>
      <c r="AN202" s="246"/>
      <c r="AO202" s="246"/>
      <c r="AP202" s="246"/>
      <c r="AQ202" s="271" t="s">
        <v>130</v>
      </c>
      <c r="AS202" s="243"/>
      <c r="AT202" s="243"/>
      <c r="AU202" s="243"/>
    </row>
    <row r="203" spans="8:47" ht="16" x14ac:dyDescent="0.2">
      <c r="H203" s="243"/>
      <c r="I203" s="243"/>
      <c r="J203" s="243"/>
      <c r="K203" s="245"/>
      <c r="L203" s="246"/>
      <c r="M203" s="246"/>
      <c r="N203" s="246"/>
      <c r="O203" s="246"/>
      <c r="P203" s="246"/>
      <c r="Q203" s="246"/>
      <c r="R203" s="247"/>
      <c r="S203" s="243"/>
      <c r="T203" s="243"/>
      <c r="U203" s="243"/>
      <c r="X203" s="263">
        <v>1</v>
      </c>
      <c r="Y203" s="256" t="s">
        <v>339</v>
      </c>
      <c r="Z203" s="257"/>
      <c r="AA203" s="258"/>
      <c r="AB203" s="259"/>
      <c r="AC203" s="258"/>
      <c r="AD203" s="258"/>
      <c r="AE203" s="259"/>
      <c r="AF203" s="258"/>
      <c r="AG203" s="258"/>
      <c r="AH203" s="258"/>
      <c r="AI203" s="258"/>
      <c r="AJ203" s="260"/>
      <c r="AK203" s="261"/>
      <c r="AL203" s="262"/>
      <c r="AM203" s="261"/>
      <c r="AN203" s="262"/>
      <c r="AO203" s="261"/>
      <c r="AP203" s="262"/>
      <c r="AQ203" s="292">
        <f>AJ184+AJ186+AJ188+AJ189</f>
        <v>25009</v>
      </c>
      <c r="AS203" s="291" t="s">
        <v>350</v>
      </c>
      <c r="AT203" s="243"/>
      <c r="AU203" s="5" t="str">
        <f>IF(AQ203=BI10,"OK","#")</f>
        <v>OK</v>
      </c>
    </row>
    <row r="204" spans="8:47" ht="16" x14ac:dyDescent="0.2">
      <c r="H204" s="243"/>
      <c r="I204" s="243"/>
      <c r="J204" s="243"/>
      <c r="K204" s="245"/>
      <c r="L204" s="246"/>
      <c r="M204" s="246"/>
      <c r="N204" s="246"/>
      <c r="O204" s="246"/>
      <c r="P204" s="246"/>
      <c r="Q204" s="246"/>
      <c r="R204" s="247"/>
      <c r="S204" s="243"/>
      <c r="T204" s="243"/>
      <c r="U204" s="243"/>
      <c r="X204" s="264">
        <v>2</v>
      </c>
      <c r="Y204" s="265" t="s">
        <v>340</v>
      </c>
      <c r="Z204" s="266"/>
      <c r="AA204" s="267"/>
      <c r="AB204" s="268"/>
      <c r="AC204" s="267"/>
      <c r="AD204" s="267"/>
      <c r="AE204" s="268"/>
      <c r="AF204" s="267"/>
      <c r="AG204" s="267"/>
      <c r="AH204" s="267"/>
      <c r="AI204" s="267"/>
      <c r="AJ204" s="269"/>
      <c r="AK204" s="270"/>
      <c r="AL204" s="270"/>
      <c r="AM204" s="270"/>
      <c r="AN204" s="270"/>
      <c r="AO204" s="270"/>
      <c r="AP204" s="270"/>
      <c r="AQ204" s="293">
        <f>+AJ192</f>
        <v>44245.5</v>
      </c>
      <c r="AS204" s="291" t="s">
        <v>349</v>
      </c>
      <c r="AT204" s="243"/>
      <c r="AU204" s="5" t="str">
        <f>IF(AQ204=BI17,"OK","#")</f>
        <v>OK</v>
      </c>
    </row>
    <row r="205" spans="8:47" ht="15.75" customHeight="1" x14ac:dyDescent="0.15">
      <c r="H205" s="243"/>
      <c r="I205" s="243"/>
      <c r="J205" s="243"/>
      <c r="K205" s="243"/>
      <c r="L205" s="243"/>
      <c r="M205" s="243"/>
      <c r="N205" s="243"/>
      <c r="O205" s="243"/>
      <c r="P205" s="243"/>
      <c r="Q205" s="243"/>
      <c r="R205" s="243"/>
      <c r="S205" s="243"/>
      <c r="T205" s="243"/>
      <c r="U205" s="243"/>
      <c r="AB205" s="243"/>
      <c r="AC205" s="243"/>
      <c r="AD205" s="243"/>
      <c r="AE205" s="243"/>
      <c r="AF205" s="243"/>
      <c r="AG205" s="243"/>
      <c r="AH205" s="243"/>
      <c r="AI205" s="243"/>
      <c r="AJ205" s="245"/>
      <c r="AK205" s="246"/>
      <c r="AL205" s="246"/>
      <c r="AM205" s="246"/>
      <c r="AN205" s="246"/>
      <c r="AO205" s="246"/>
      <c r="AP205" s="246"/>
      <c r="AQ205" s="247"/>
      <c r="AR205" s="243"/>
      <c r="AS205" s="243"/>
      <c r="AT205" s="243"/>
      <c r="AU205" s="243"/>
    </row>
    <row r="206" spans="8:47" x14ac:dyDescent="0.15">
      <c r="H206" s="243"/>
      <c r="I206" s="243"/>
      <c r="J206" s="243"/>
      <c r="K206" s="243"/>
      <c r="L206" s="243"/>
      <c r="M206" s="243"/>
      <c r="N206" s="243"/>
      <c r="O206" s="243"/>
      <c r="P206" s="243"/>
      <c r="Q206" s="243"/>
      <c r="R206" s="243"/>
      <c r="S206" s="243"/>
      <c r="T206" s="243"/>
      <c r="U206" s="243"/>
      <c r="AB206" s="243"/>
      <c r="AC206" s="243"/>
      <c r="AD206" s="243"/>
      <c r="AE206" s="243"/>
      <c r="AF206" s="243"/>
      <c r="AG206" s="243"/>
      <c r="AH206" s="243"/>
      <c r="AI206" s="243"/>
      <c r="AJ206" s="245"/>
      <c r="AK206" s="246"/>
      <c r="AL206" s="246"/>
      <c r="AM206" s="246"/>
      <c r="AN206" s="246"/>
      <c r="AO206" s="246"/>
      <c r="AP206" s="246"/>
      <c r="AQ206" s="247"/>
      <c r="AR206" s="243"/>
      <c r="AS206" s="243"/>
      <c r="AT206" s="243"/>
      <c r="AU206" s="243"/>
    </row>
    <row r="207" spans="8:47" x14ac:dyDescent="0.15">
      <c r="AB207" s="243"/>
      <c r="AC207" s="243"/>
      <c r="AD207" s="243"/>
      <c r="AE207" s="243"/>
      <c r="AF207" s="243"/>
      <c r="AG207" s="243"/>
      <c r="AH207" s="243"/>
      <c r="AI207" s="243"/>
      <c r="AJ207" s="245"/>
      <c r="AK207" s="246"/>
      <c r="AL207" s="246"/>
      <c r="AM207" s="246"/>
      <c r="AN207" s="246"/>
      <c r="AO207" s="246"/>
      <c r="AP207" s="246"/>
      <c r="AQ207" s="247"/>
      <c r="AR207" s="243"/>
      <c r="AS207" s="243"/>
      <c r="AT207" s="243"/>
      <c r="AU207" s="243"/>
    </row>
    <row r="208" spans="8:47" x14ac:dyDescent="0.15">
      <c r="AB208" s="243"/>
      <c r="AC208" s="243"/>
      <c r="AD208" s="243"/>
      <c r="AE208" s="243"/>
      <c r="AF208" s="243"/>
      <c r="AG208" s="243"/>
      <c r="AH208" s="243"/>
      <c r="AI208" s="243"/>
      <c r="AJ208" s="245"/>
      <c r="AK208" s="246"/>
      <c r="AL208" s="246"/>
      <c r="AM208" s="246"/>
      <c r="AN208" s="246"/>
      <c r="AO208" s="246"/>
      <c r="AP208" s="246"/>
      <c r="AQ208" s="247"/>
      <c r="AR208" s="243"/>
      <c r="AS208" s="243"/>
      <c r="AT208" s="243"/>
    </row>
  </sheetData>
  <mergeCells count="38">
    <mergeCell ref="B175:D175"/>
    <mergeCell ref="B87:D88"/>
    <mergeCell ref="C94:D94"/>
    <mergeCell ref="AK96:AL96"/>
    <mergeCell ref="AM96:AN96"/>
    <mergeCell ref="C132:D132"/>
    <mergeCell ref="B134:D134"/>
    <mergeCell ref="B138:D139"/>
    <mergeCell ref="C173:D173"/>
    <mergeCell ref="AO96:AQ96"/>
    <mergeCell ref="B97:D98"/>
    <mergeCell ref="C81:D81"/>
    <mergeCell ref="B83:D83"/>
    <mergeCell ref="B84:AQ84"/>
    <mergeCell ref="AK86:AL86"/>
    <mergeCell ref="AM86:AN86"/>
    <mergeCell ref="AO86:AQ86"/>
    <mergeCell ref="B8:D9"/>
    <mergeCell ref="B34:D34"/>
    <mergeCell ref="B77:D78"/>
    <mergeCell ref="B37:D38"/>
    <mergeCell ref="B56:D56"/>
    <mergeCell ref="B58:D58"/>
    <mergeCell ref="B59:AQ59"/>
    <mergeCell ref="AK61:AL61"/>
    <mergeCell ref="AM61:AN61"/>
    <mergeCell ref="AO61:AQ61"/>
    <mergeCell ref="B62:D63"/>
    <mergeCell ref="C74:D74"/>
    <mergeCell ref="AK76:AL76"/>
    <mergeCell ref="AM76:AN76"/>
    <mergeCell ref="AO76:AQ76"/>
    <mergeCell ref="AK36:AL36"/>
    <mergeCell ref="AM36:AN36"/>
    <mergeCell ref="AO36:AQ36"/>
    <mergeCell ref="AK7:AL7"/>
    <mergeCell ref="AM7:AN7"/>
    <mergeCell ref="AO7:AQ7"/>
  </mergeCells>
  <pageMargins left="0.70866141732283472" right="0.70866141732283472" top="0.74803149606299213" bottom="0.74803149606299213" header="0.31496062992125984" footer="0.31496062992125984"/>
  <pageSetup paperSize="17" scale="35"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BH248"/>
  <sheetViews>
    <sheetView topLeftCell="A151" zoomScale="60" zoomScaleNormal="60" zoomScalePageLayoutView="60" workbookViewId="0">
      <selection activeCell="AS172" sqref="AS172"/>
    </sheetView>
  </sheetViews>
  <sheetFormatPr baseColWidth="10" defaultColWidth="10" defaultRowHeight="13" outlineLevelRow="1" x14ac:dyDescent="0.15"/>
  <cols>
    <col min="1" max="1" width="1.1640625" style="54" customWidth="1"/>
    <col min="2" max="2" width="4.1640625" style="57" customWidth="1"/>
    <col min="3" max="3" width="24.1640625" style="54" customWidth="1"/>
    <col min="4" max="4" width="34.6640625" style="54" customWidth="1"/>
    <col min="5" max="24" width="4.33203125" style="54" customWidth="1"/>
    <col min="25" max="25" width="4.33203125" style="57" customWidth="1"/>
    <col min="26" max="34" width="4.33203125" style="54" customWidth="1"/>
    <col min="35" max="35" width="11.33203125" style="57" bestFit="1" customWidth="1"/>
    <col min="36" max="41" width="10.6640625" style="81" customWidth="1"/>
    <col min="42" max="42" width="11.6640625" style="55" customWidth="1"/>
    <col min="43" max="43" width="20.1640625" style="54" customWidth="1"/>
    <col min="44" max="44" width="15.6640625" style="54" customWidth="1"/>
    <col min="45" max="45" width="29.6640625" style="54" bestFit="1" customWidth="1"/>
    <col min="46" max="16384" width="10" style="54"/>
  </cols>
  <sheetData>
    <row r="1" spans="2:60" ht="8.25" customHeight="1" x14ac:dyDescent="0.2">
      <c r="D1" s="3"/>
      <c r="J1" s="130"/>
      <c r="K1" s="130"/>
      <c r="L1" s="130"/>
    </row>
    <row r="2" spans="2:60" ht="20" x14ac:dyDescent="0.2">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5"/>
    </row>
    <row r="3" spans="2:60" ht="25.25" customHeight="1" x14ac:dyDescent="0.2">
      <c r="C3" s="131"/>
      <c r="D3" s="137" t="s">
        <v>151</v>
      </c>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T3" s="243"/>
      <c r="AU3" s="243"/>
      <c r="AV3" s="243"/>
      <c r="AW3" s="243"/>
      <c r="AX3" s="243"/>
      <c r="AY3" s="243"/>
      <c r="AZ3" s="243"/>
      <c r="BA3" s="243"/>
      <c r="BB3" s="243"/>
      <c r="BC3" s="243"/>
      <c r="BD3" s="243"/>
      <c r="BE3" s="243"/>
      <c r="BF3" s="243"/>
      <c r="BG3" s="243"/>
      <c r="BH3" s="243"/>
    </row>
    <row r="4" spans="2:60" ht="27" customHeight="1" x14ac:dyDescent="0.15">
      <c r="B4" s="60"/>
      <c r="C4" s="1"/>
      <c r="D4" s="136" t="s">
        <v>377</v>
      </c>
      <c r="E4" s="1"/>
      <c r="F4" s="1"/>
      <c r="G4" s="1"/>
      <c r="H4" s="1"/>
      <c r="I4" s="1"/>
      <c r="J4" s="1"/>
      <c r="K4" s="1"/>
      <c r="L4" s="1"/>
      <c r="M4" s="1"/>
      <c r="N4" s="1"/>
      <c r="O4" s="1"/>
      <c r="P4" s="1"/>
      <c r="Q4" s="1"/>
      <c r="R4" s="1"/>
      <c r="S4" s="1"/>
      <c r="T4" s="1"/>
      <c r="U4" s="1"/>
      <c r="V4" s="1"/>
      <c r="W4" s="1"/>
      <c r="X4" s="1"/>
      <c r="Y4" s="60"/>
      <c r="Z4" s="1"/>
      <c r="AA4" s="1"/>
      <c r="AB4" s="1"/>
      <c r="AC4" s="1"/>
      <c r="AD4" s="1"/>
      <c r="AE4" s="1"/>
      <c r="AF4" s="1"/>
      <c r="AG4" s="1"/>
      <c r="AH4" s="1"/>
      <c r="AI4" s="60"/>
      <c r="AT4" s="243"/>
      <c r="AU4" s="243"/>
      <c r="AV4" s="243"/>
      <c r="AW4" s="243"/>
      <c r="AX4" s="243"/>
      <c r="AY4" s="243"/>
      <c r="AZ4" s="243"/>
      <c r="BA4" s="243"/>
      <c r="BB4" s="243"/>
      <c r="BC4" s="243"/>
      <c r="BD4" s="243"/>
      <c r="BE4" s="243"/>
      <c r="BF4" s="243"/>
      <c r="BG4" s="243"/>
      <c r="BH4" s="243"/>
    </row>
    <row r="5" spans="2:60" s="55" customFormat="1" ht="16.5" customHeight="1" x14ac:dyDescent="0.15">
      <c r="B5" s="142"/>
      <c r="C5" s="142"/>
      <c r="D5" s="142"/>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44"/>
      <c r="AJ5" s="81"/>
      <c r="AK5" s="81"/>
      <c r="AL5" s="81"/>
      <c r="AM5" s="81"/>
      <c r="AS5" s="32"/>
      <c r="AT5" s="321"/>
      <c r="AU5" s="322" t="s">
        <v>267</v>
      </c>
      <c r="AV5" s="321"/>
      <c r="AW5" s="321"/>
      <c r="AX5" s="321"/>
      <c r="AY5" s="321"/>
      <c r="AZ5" s="322"/>
      <c r="BA5" s="321"/>
      <c r="BB5" s="321"/>
      <c r="BC5" s="323"/>
      <c r="BD5" s="323"/>
      <c r="BE5" s="323"/>
      <c r="BF5" s="323"/>
      <c r="BG5" s="323"/>
      <c r="BH5" s="323"/>
    </row>
    <row r="6" spans="2:60" s="55" customFormat="1" ht="16.5" customHeight="1" x14ac:dyDescent="0.15">
      <c r="B6" s="142" t="s">
        <v>275</v>
      </c>
      <c r="C6" s="219" t="s">
        <v>282</v>
      </c>
      <c r="D6" s="142"/>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44"/>
      <c r="AJ6" s="81"/>
      <c r="AK6" s="81"/>
      <c r="AL6" s="81"/>
      <c r="AM6" s="81"/>
      <c r="AS6" s="32"/>
      <c r="AT6" s="321"/>
      <c r="AU6" s="321"/>
      <c r="AV6" s="321"/>
      <c r="AW6" s="321"/>
      <c r="AX6" s="321"/>
      <c r="AY6" s="321"/>
      <c r="AZ6" s="321"/>
      <c r="BA6" s="321"/>
      <c r="BB6" s="321"/>
      <c r="BC6" s="323"/>
      <c r="BD6" s="323"/>
      <c r="BE6" s="323"/>
      <c r="BF6" s="323"/>
      <c r="BG6" s="323"/>
      <c r="BH6" s="323"/>
    </row>
    <row r="7" spans="2:60" s="5" customFormat="1" ht="16.5" customHeight="1" x14ac:dyDescent="0.15">
      <c r="AJ7" s="400" t="s">
        <v>154</v>
      </c>
      <c r="AK7" s="400"/>
      <c r="AL7" s="401" t="s">
        <v>155</v>
      </c>
      <c r="AM7" s="401"/>
      <c r="AN7" s="400" t="s">
        <v>156</v>
      </c>
      <c r="AO7" s="400"/>
      <c r="AP7" s="400"/>
      <c r="AS7" s="32"/>
      <c r="AT7" s="321"/>
      <c r="AU7" s="321"/>
      <c r="AV7" s="321"/>
      <c r="AW7" s="321"/>
      <c r="AX7" s="321"/>
      <c r="AY7" s="321"/>
      <c r="AZ7" s="321"/>
      <c r="BA7" s="321"/>
      <c r="BB7" s="321"/>
      <c r="BC7" s="323"/>
      <c r="BD7" s="323"/>
      <c r="BE7" s="323"/>
      <c r="BF7" s="323"/>
      <c r="BG7" s="323"/>
      <c r="BH7" s="323"/>
    </row>
    <row r="8" spans="2:60" s="55" customFormat="1" ht="16.5" customHeight="1" x14ac:dyDescent="0.15">
      <c r="B8" s="409" t="s">
        <v>304</v>
      </c>
      <c r="C8" s="410"/>
      <c r="D8" s="411"/>
      <c r="E8" s="151" t="s">
        <v>3</v>
      </c>
      <c r="F8" s="151" t="s">
        <v>2</v>
      </c>
      <c r="G8" s="151" t="s">
        <v>1</v>
      </c>
      <c r="H8" s="151" t="s">
        <v>6</v>
      </c>
      <c r="I8" s="151" t="s">
        <v>6</v>
      </c>
      <c r="J8" s="151" t="s">
        <v>5</v>
      </c>
      <c r="K8" s="151" t="s">
        <v>4</v>
      </c>
      <c r="L8" s="151" t="s">
        <v>3</v>
      </c>
      <c r="M8" s="151" t="s">
        <v>2</v>
      </c>
      <c r="N8" s="151" t="s">
        <v>1</v>
      </c>
      <c r="O8" s="151" t="s">
        <v>6</v>
      </c>
      <c r="P8" s="151" t="s">
        <v>6</v>
      </c>
      <c r="Q8" s="151" t="s">
        <v>5</v>
      </c>
      <c r="R8" s="151" t="s">
        <v>4</v>
      </c>
      <c r="S8" s="151" t="s">
        <v>3</v>
      </c>
      <c r="T8" s="151" t="s">
        <v>2</v>
      </c>
      <c r="U8" s="151" t="s">
        <v>1</v>
      </c>
      <c r="V8" s="151" t="s">
        <v>6</v>
      </c>
      <c r="W8" s="151" t="s">
        <v>6</v>
      </c>
      <c r="X8" s="151" t="s">
        <v>5</v>
      </c>
      <c r="Y8" s="151" t="s">
        <v>4</v>
      </c>
      <c r="Z8" s="151" t="s">
        <v>3</v>
      </c>
      <c r="AA8" s="152" t="s">
        <v>2</v>
      </c>
      <c r="AB8" s="151" t="s">
        <v>1</v>
      </c>
      <c r="AC8" s="151" t="s">
        <v>6</v>
      </c>
      <c r="AD8" s="151" t="s">
        <v>6</v>
      </c>
      <c r="AE8" s="151" t="s">
        <v>5</v>
      </c>
      <c r="AF8" s="151" t="s">
        <v>4</v>
      </c>
      <c r="AG8" s="151" t="s">
        <v>3</v>
      </c>
      <c r="AH8" s="152" t="s">
        <v>2</v>
      </c>
      <c r="AI8" s="153"/>
      <c r="AJ8" s="337" t="s">
        <v>157</v>
      </c>
      <c r="AK8" s="337" t="s">
        <v>158</v>
      </c>
      <c r="AL8" s="338" t="s">
        <v>159</v>
      </c>
      <c r="AM8" s="338" t="s">
        <v>2</v>
      </c>
      <c r="AN8" s="337" t="s">
        <v>160</v>
      </c>
      <c r="AO8" s="337" t="s">
        <v>161</v>
      </c>
      <c r="AP8" s="145" t="s">
        <v>162</v>
      </c>
      <c r="AS8" s="36"/>
      <c r="AT8" s="322"/>
      <c r="AU8" s="324" t="s">
        <v>51</v>
      </c>
      <c r="AV8" s="325"/>
      <c r="AW8" s="325"/>
      <c r="AX8" s="325"/>
      <c r="AY8" s="325"/>
      <c r="AZ8" s="326"/>
      <c r="BA8" s="322"/>
      <c r="BB8" s="322"/>
      <c r="BC8" s="327" t="s">
        <v>57</v>
      </c>
      <c r="BD8" s="328"/>
      <c r="BE8" s="328"/>
      <c r="BF8" s="328"/>
      <c r="BG8" s="328"/>
      <c r="BH8" s="329"/>
    </row>
    <row r="9" spans="2:60" s="55" customFormat="1" ht="30" customHeight="1" x14ac:dyDescent="0.15">
      <c r="B9" s="412"/>
      <c r="C9" s="413"/>
      <c r="D9" s="414"/>
      <c r="E9" s="339">
        <v>1</v>
      </c>
      <c r="F9" s="339">
        <v>2</v>
      </c>
      <c r="G9" s="339">
        <v>3</v>
      </c>
      <c r="H9" s="339">
        <v>4</v>
      </c>
      <c r="I9" s="339">
        <v>5</v>
      </c>
      <c r="J9" s="339">
        <v>6</v>
      </c>
      <c r="K9" s="339">
        <v>7</v>
      </c>
      <c r="L9" s="339">
        <v>8</v>
      </c>
      <c r="M9" s="339">
        <v>9</v>
      </c>
      <c r="N9" s="339">
        <v>10</v>
      </c>
      <c r="O9" s="339">
        <v>11</v>
      </c>
      <c r="P9" s="339">
        <v>12</v>
      </c>
      <c r="Q9" s="339">
        <v>13</v>
      </c>
      <c r="R9" s="344">
        <v>14</v>
      </c>
      <c r="S9" s="339">
        <v>15</v>
      </c>
      <c r="T9" s="339">
        <v>16</v>
      </c>
      <c r="U9" s="339">
        <v>17</v>
      </c>
      <c r="V9" s="339">
        <v>18</v>
      </c>
      <c r="W9" s="344">
        <v>19</v>
      </c>
      <c r="X9" s="339">
        <v>20</v>
      </c>
      <c r="Y9" s="339">
        <v>21</v>
      </c>
      <c r="Z9" s="339">
        <v>22</v>
      </c>
      <c r="AA9" s="339">
        <v>23</v>
      </c>
      <c r="AB9" s="339">
        <v>24</v>
      </c>
      <c r="AC9" s="339">
        <v>25</v>
      </c>
      <c r="AD9" s="339">
        <v>26</v>
      </c>
      <c r="AE9" s="339">
        <v>27</v>
      </c>
      <c r="AF9" s="339">
        <v>28</v>
      </c>
      <c r="AG9" s="339">
        <v>29</v>
      </c>
      <c r="AH9" s="339">
        <v>30</v>
      </c>
      <c r="AI9" s="146" t="s">
        <v>126</v>
      </c>
      <c r="AJ9" s="147" t="s">
        <v>49</v>
      </c>
      <c r="AK9" s="147" t="s">
        <v>50</v>
      </c>
      <c r="AL9" s="147" t="s">
        <v>49</v>
      </c>
      <c r="AM9" s="147" t="s">
        <v>50</v>
      </c>
      <c r="AN9" s="147" t="s">
        <v>49</v>
      </c>
      <c r="AO9" s="147" t="s">
        <v>50</v>
      </c>
      <c r="AP9" s="146" t="s">
        <v>127</v>
      </c>
      <c r="AS9" s="340"/>
      <c r="AT9" s="341"/>
      <c r="AU9" s="330" t="s">
        <v>332</v>
      </c>
      <c r="AV9" s="330" t="s">
        <v>333</v>
      </c>
      <c r="AW9" s="330" t="s">
        <v>334</v>
      </c>
      <c r="AX9" s="330" t="s">
        <v>335</v>
      </c>
      <c r="AY9" s="330" t="s">
        <v>336</v>
      </c>
      <c r="AZ9" s="331" t="s">
        <v>0</v>
      </c>
      <c r="BA9" s="341"/>
      <c r="BB9" s="341"/>
      <c r="BC9" s="332" t="s">
        <v>332</v>
      </c>
      <c r="BD9" s="332" t="s">
        <v>333</v>
      </c>
      <c r="BE9" s="332" t="s">
        <v>334</v>
      </c>
      <c r="BF9" s="332" t="s">
        <v>335</v>
      </c>
      <c r="BG9" s="332" t="s">
        <v>336</v>
      </c>
      <c r="BH9" s="333" t="s">
        <v>0</v>
      </c>
    </row>
    <row r="10" spans="2:60" s="5" customFormat="1" ht="15.75" customHeight="1" outlineLevel="1" x14ac:dyDescent="0.15">
      <c r="B10" s="179">
        <v>1</v>
      </c>
      <c r="C10" s="180" t="s">
        <v>8</v>
      </c>
      <c r="D10" s="121" t="s">
        <v>221</v>
      </c>
      <c r="E10" s="133"/>
      <c r="F10" s="133"/>
      <c r="G10" s="133">
        <v>8.5</v>
      </c>
      <c r="H10" s="133">
        <v>8.5</v>
      </c>
      <c r="I10" s="133">
        <v>8.5</v>
      </c>
      <c r="J10" s="133">
        <v>8.5</v>
      </c>
      <c r="K10" s="133">
        <v>6.5</v>
      </c>
      <c r="L10" s="133"/>
      <c r="M10" s="133"/>
      <c r="N10" s="133">
        <v>8.5</v>
      </c>
      <c r="O10" s="133">
        <v>8.5</v>
      </c>
      <c r="P10" s="133">
        <v>8.5</v>
      </c>
      <c r="Q10" s="133">
        <v>4.5</v>
      </c>
      <c r="R10" s="133"/>
      <c r="S10" s="133"/>
      <c r="T10" s="133"/>
      <c r="U10" s="133">
        <v>8.5</v>
      </c>
      <c r="V10" s="133">
        <v>4.5</v>
      </c>
      <c r="W10" s="133"/>
      <c r="X10" s="133">
        <v>8.5</v>
      </c>
      <c r="Y10" s="133">
        <v>6.5</v>
      </c>
      <c r="Z10" s="133"/>
      <c r="AA10" s="133"/>
      <c r="AB10" s="133">
        <v>8.5</v>
      </c>
      <c r="AC10" s="133">
        <v>8.5</v>
      </c>
      <c r="AD10" s="133">
        <v>8.5</v>
      </c>
      <c r="AE10" s="133">
        <v>8.5</v>
      </c>
      <c r="AF10" s="133">
        <v>6.5</v>
      </c>
      <c r="AG10" s="133"/>
      <c r="AH10" s="133"/>
      <c r="AI10" s="161">
        <f t="shared" ref="AI10:AI32" si="0">SUM(E10:AH10)</f>
        <v>139</v>
      </c>
      <c r="AJ10" s="82">
        <v>1</v>
      </c>
      <c r="AK10" s="82"/>
      <c r="AL10" s="82"/>
      <c r="AM10" s="82"/>
      <c r="AN10" s="82">
        <f t="shared" ref="AN10:AO25" si="1">AJ10+AL10</f>
        <v>1</v>
      </c>
      <c r="AO10" s="82">
        <f t="shared" si="1"/>
        <v>0</v>
      </c>
      <c r="AP10" s="119">
        <f>SUM(AN10:AO10)</f>
        <v>1</v>
      </c>
      <c r="AS10" s="36"/>
      <c r="AT10" s="334" t="str">
        <f>D4</f>
        <v>APRIL  2017</v>
      </c>
      <c r="AU10" s="335">
        <f>AP217+AP219</f>
        <v>37</v>
      </c>
      <c r="AV10" s="242">
        <v>0</v>
      </c>
      <c r="AW10" s="335">
        <f>AP221</f>
        <v>5</v>
      </c>
      <c r="AX10" s="335">
        <f>AP222</f>
        <v>234</v>
      </c>
      <c r="AY10" s="242">
        <v>0</v>
      </c>
      <c r="AZ10" s="335">
        <f>AU10+AW10+AX10</f>
        <v>276</v>
      </c>
      <c r="BA10" s="321"/>
      <c r="BB10" s="321"/>
      <c r="BC10" s="239">
        <f>AI224+AI226</f>
        <v>5143</v>
      </c>
      <c r="BD10" s="241">
        <v>0</v>
      </c>
      <c r="BE10" s="239">
        <f>AI228</f>
        <v>820</v>
      </c>
      <c r="BF10" s="239">
        <f>AI229</f>
        <v>28076.5</v>
      </c>
      <c r="BG10" s="241">
        <v>0</v>
      </c>
      <c r="BH10" s="239">
        <f>BC10+BE10+BF10</f>
        <v>34039.5</v>
      </c>
    </row>
    <row r="11" spans="2:60" s="5" customFormat="1" ht="15.75" customHeight="1" outlineLevel="1" x14ac:dyDescent="0.15">
      <c r="B11" s="198">
        <v>2</v>
      </c>
      <c r="C11" s="184" t="s">
        <v>10</v>
      </c>
      <c r="D11" s="308" t="s">
        <v>222</v>
      </c>
      <c r="E11" s="172"/>
      <c r="F11" s="172"/>
      <c r="G11" s="172">
        <v>8.5</v>
      </c>
      <c r="H11" s="172">
        <v>8.5</v>
      </c>
      <c r="I11" s="172">
        <v>8.5</v>
      </c>
      <c r="J11" s="172">
        <v>8.5</v>
      </c>
      <c r="K11" s="172">
        <v>6.5</v>
      </c>
      <c r="L11" s="172"/>
      <c r="M11" s="172"/>
      <c r="N11" s="172">
        <v>8.5</v>
      </c>
      <c r="O11" s="172">
        <v>8.5</v>
      </c>
      <c r="P11" s="172">
        <v>8.5</v>
      </c>
      <c r="Q11" s="172">
        <v>4.5</v>
      </c>
      <c r="R11" s="172"/>
      <c r="S11" s="172"/>
      <c r="T11" s="172"/>
      <c r="U11" s="172">
        <v>8.5</v>
      </c>
      <c r="V11" s="172">
        <v>4.5</v>
      </c>
      <c r="W11" s="172"/>
      <c r="X11" s="172">
        <v>8.5</v>
      </c>
      <c r="Y11" s="172">
        <v>6.5</v>
      </c>
      <c r="Z11" s="172"/>
      <c r="AA11" s="172"/>
      <c r="AB11" s="172">
        <v>8.5</v>
      </c>
      <c r="AC11" s="172">
        <v>8.5</v>
      </c>
      <c r="AD11" s="172">
        <v>8.5</v>
      </c>
      <c r="AE11" s="172">
        <v>8.5</v>
      </c>
      <c r="AF11" s="172">
        <v>6.5</v>
      </c>
      <c r="AG11" s="172"/>
      <c r="AH11" s="172"/>
      <c r="AI11" s="161">
        <f t="shared" si="0"/>
        <v>139</v>
      </c>
      <c r="AJ11" s="82"/>
      <c r="AK11" s="82">
        <v>1</v>
      </c>
      <c r="AL11" s="82"/>
      <c r="AM11" s="82"/>
      <c r="AN11" s="82">
        <f t="shared" si="1"/>
        <v>0</v>
      </c>
      <c r="AO11" s="82">
        <f t="shared" si="1"/>
        <v>1</v>
      </c>
      <c r="AP11" s="119">
        <f t="shared" ref="AP11:AP32" si="2">SUM(AN11:AO11)</f>
        <v>1</v>
      </c>
      <c r="AS11" s="36"/>
      <c r="AT11" s="279"/>
      <c r="AU11" s="279"/>
      <c r="AV11" s="279"/>
      <c r="AW11" s="279"/>
      <c r="AX11" s="279"/>
      <c r="AY11" s="279"/>
      <c r="AZ11" s="279"/>
      <c r="BA11" s="279"/>
      <c r="BB11" s="279"/>
      <c r="BC11" s="279"/>
      <c r="BD11" s="279"/>
      <c r="BE11" s="279"/>
      <c r="BF11" s="279"/>
      <c r="BG11" s="279"/>
      <c r="BH11" s="279"/>
    </row>
    <row r="12" spans="2:60" s="5" customFormat="1" ht="15.75" customHeight="1" outlineLevel="1" x14ac:dyDescent="0.15">
      <c r="B12" s="179">
        <v>3</v>
      </c>
      <c r="C12" s="183" t="s">
        <v>9</v>
      </c>
      <c r="D12" s="310" t="s">
        <v>223</v>
      </c>
      <c r="E12" s="133"/>
      <c r="F12" s="133"/>
      <c r="G12" s="133">
        <v>8.5</v>
      </c>
      <c r="H12" s="133">
        <v>8.5</v>
      </c>
      <c r="I12" s="133">
        <v>8.5</v>
      </c>
      <c r="J12" s="133">
        <v>8.5</v>
      </c>
      <c r="K12" s="133">
        <v>6.5</v>
      </c>
      <c r="L12" s="133"/>
      <c r="M12" s="133"/>
      <c r="N12" s="133">
        <v>8.5</v>
      </c>
      <c r="O12" s="133">
        <v>8.5</v>
      </c>
      <c r="P12" s="133">
        <v>8.5</v>
      </c>
      <c r="Q12" s="133">
        <v>4.5</v>
      </c>
      <c r="R12" s="133"/>
      <c r="S12" s="133"/>
      <c r="T12" s="133"/>
      <c r="U12" s="133">
        <v>8.5</v>
      </c>
      <c r="V12" s="133">
        <v>4.5</v>
      </c>
      <c r="W12" s="133"/>
      <c r="X12" s="133">
        <v>8.5</v>
      </c>
      <c r="Y12" s="133">
        <v>6.5</v>
      </c>
      <c r="Z12" s="133"/>
      <c r="AA12" s="133"/>
      <c r="AB12" s="133">
        <v>8.5</v>
      </c>
      <c r="AC12" s="133">
        <v>8.5</v>
      </c>
      <c r="AD12" s="133">
        <v>8.5</v>
      </c>
      <c r="AE12" s="133">
        <v>8.5</v>
      </c>
      <c r="AF12" s="133">
        <v>6.5</v>
      </c>
      <c r="AG12" s="133"/>
      <c r="AH12" s="133"/>
      <c r="AI12" s="161">
        <f t="shared" si="0"/>
        <v>139</v>
      </c>
      <c r="AJ12" s="82">
        <v>1</v>
      </c>
      <c r="AK12" s="82"/>
      <c r="AL12" s="82"/>
      <c r="AM12" s="82"/>
      <c r="AN12" s="82">
        <f t="shared" si="1"/>
        <v>1</v>
      </c>
      <c r="AO12" s="82">
        <f t="shared" si="1"/>
        <v>0</v>
      </c>
      <c r="AP12" s="119">
        <f t="shared" si="2"/>
        <v>1</v>
      </c>
      <c r="AS12" s="36"/>
      <c r="AT12" s="279"/>
      <c r="AU12" s="279"/>
      <c r="AV12" s="279"/>
      <c r="AW12" s="279"/>
      <c r="AX12" s="279"/>
      <c r="AY12" s="279"/>
      <c r="AZ12" s="279"/>
      <c r="BA12" s="279"/>
      <c r="BB12" s="279"/>
      <c r="BC12" s="279"/>
      <c r="BD12" s="279"/>
      <c r="BE12" s="279"/>
      <c r="BF12" s="279"/>
      <c r="BG12" s="279"/>
      <c r="BH12" s="279"/>
    </row>
    <row r="13" spans="2:60" s="5" customFormat="1" ht="15.75" customHeight="1" outlineLevel="1" x14ac:dyDescent="0.15">
      <c r="B13" s="198">
        <v>4</v>
      </c>
      <c r="C13" s="183" t="s">
        <v>11</v>
      </c>
      <c r="D13" s="56" t="s">
        <v>224</v>
      </c>
      <c r="E13" s="133"/>
      <c r="F13" s="133"/>
      <c r="G13" s="133">
        <v>8.5</v>
      </c>
      <c r="H13" s="133">
        <v>8.5</v>
      </c>
      <c r="I13" s="133">
        <v>8.5</v>
      </c>
      <c r="J13" s="133">
        <v>8.5</v>
      </c>
      <c r="K13" s="133">
        <v>6.5</v>
      </c>
      <c r="L13" s="133"/>
      <c r="M13" s="133"/>
      <c r="N13" s="133">
        <v>8.5</v>
      </c>
      <c r="O13" s="133">
        <v>8.5</v>
      </c>
      <c r="P13" s="133">
        <v>8.5</v>
      </c>
      <c r="Q13" s="133">
        <v>4.5</v>
      </c>
      <c r="R13" s="133"/>
      <c r="S13" s="133"/>
      <c r="T13" s="133"/>
      <c r="U13" s="133">
        <v>8.5</v>
      </c>
      <c r="V13" s="133">
        <v>4.5</v>
      </c>
      <c r="W13" s="133"/>
      <c r="X13" s="133">
        <v>8.5</v>
      </c>
      <c r="Y13" s="133">
        <v>6.5</v>
      </c>
      <c r="Z13" s="133"/>
      <c r="AA13" s="133"/>
      <c r="AB13" s="133">
        <v>8.5</v>
      </c>
      <c r="AC13" s="133">
        <v>8.5</v>
      </c>
      <c r="AD13" s="133">
        <v>8.5</v>
      </c>
      <c r="AE13" s="133">
        <v>8.5</v>
      </c>
      <c r="AF13" s="133">
        <v>6.5</v>
      </c>
      <c r="AG13" s="133"/>
      <c r="AH13" s="133"/>
      <c r="AI13" s="161">
        <f t="shared" si="0"/>
        <v>139</v>
      </c>
      <c r="AJ13" s="82">
        <v>1</v>
      </c>
      <c r="AK13" s="82"/>
      <c r="AL13" s="82"/>
      <c r="AM13" s="82"/>
      <c r="AN13" s="82">
        <f t="shared" si="1"/>
        <v>1</v>
      </c>
      <c r="AO13" s="82">
        <f t="shared" si="1"/>
        <v>0</v>
      </c>
      <c r="AP13" s="119">
        <f t="shared" si="2"/>
        <v>1</v>
      </c>
      <c r="AS13" s="36"/>
      <c r="AT13" s="321"/>
      <c r="AU13" s="322" t="s">
        <v>268</v>
      </c>
      <c r="AV13" s="321"/>
      <c r="AW13" s="321"/>
      <c r="AX13" s="321"/>
      <c r="AY13" s="321"/>
      <c r="AZ13" s="321"/>
      <c r="BA13" s="321"/>
      <c r="BB13" s="323"/>
      <c r="BC13" s="323"/>
      <c r="BD13" s="323"/>
      <c r="BE13" s="323"/>
      <c r="BF13" s="323"/>
      <c r="BG13" s="323"/>
      <c r="BH13" s="321"/>
    </row>
    <row r="14" spans="2:60" s="5" customFormat="1" ht="15.75" customHeight="1" outlineLevel="1" x14ac:dyDescent="0.15">
      <c r="B14" s="179">
        <v>5</v>
      </c>
      <c r="C14" s="183" t="s">
        <v>12</v>
      </c>
      <c r="D14" s="56" t="s">
        <v>225</v>
      </c>
      <c r="E14" s="133"/>
      <c r="F14" s="133"/>
      <c r="G14" s="133">
        <v>8.5</v>
      </c>
      <c r="H14" s="133">
        <v>8.5</v>
      </c>
      <c r="I14" s="133">
        <v>8.5</v>
      </c>
      <c r="J14" s="133">
        <v>8.5</v>
      </c>
      <c r="K14" s="133">
        <v>6.5</v>
      </c>
      <c r="L14" s="133"/>
      <c r="M14" s="133"/>
      <c r="N14" s="133">
        <v>8.5</v>
      </c>
      <c r="O14" s="133">
        <v>8.5</v>
      </c>
      <c r="P14" s="133">
        <v>8.5</v>
      </c>
      <c r="Q14" s="133">
        <v>4.5</v>
      </c>
      <c r="R14" s="133"/>
      <c r="S14" s="133"/>
      <c r="T14" s="133"/>
      <c r="U14" s="133">
        <v>8.5</v>
      </c>
      <c r="V14" s="133">
        <v>4.5</v>
      </c>
      <c r="W14" s="133"/>
      <c r="X14" s="133">
        <v>8.5</v>
      </c>
      <c r="Y14" s="133">
        <v>6.5</v>
      </c>
      <c r="Z14" s="133"/>
      <c r="AA14" s="133"/>
      <c r="AB14" s="133">
        <v>8.5</v>
      </c>
      <c r="AC14" s="133">
        <v>8.5</v>
      </c>
      <c r="AD14" s="133">
        <v>8.5</v>
      </c>
      <c r="AE14" s="133">
        <v>8.5</v>
      </c>
      <c r="AF14" s="133">
        <v>6.5</v>
      </c>
      <c r="AG14" s="133"/>
      <c r="AH14" s="133"/>
      <c r="AI14" s="161">
        <f t="shared" si="0"/>
        <v>139</v>
      </c>
      <c r="AJ14" s="82">
        <v>1</v>
      </c>
      <c r="AK14" s="82"/>
      <c r="AL14" s="82"/>
      <c r="AM14" s="82"/>
      <c r="AN14" s="82">
        <f t="shared" si="1"/>
        <v>1</v>
      </c>
      <c r="AO14" s="82">
        <f t="shared" si="1"/>
        <v>0</v>
      </c>
      <c r="AP14" s="119">
        <f t="shared" si="2"/>
        <v>1</v>
      </c>
      <c r="AS14" s="36"/>
      <c r="AT14" s="321"/>
      <c r="AU14" s="321"/>
      <c r="AV14" s="321"/>
      <c r="AW14" s="321"/>
      <c r="AX14" s="321"/>
      <c r="AY14" s="321"/>
      <c r="AZ14" s="321"/>
      <c r="BA14" s="321"/>
      <c r="BB14" s="323"/>
      <c r="BC14" s="323"/>
      <c r="BD14" s="323"/>
      <c r="BE14" s="323"/>
      <c r="BF14" s="323"/>
      <c r="BG14" s="323"/>
      <c r="BH14" s="321"/>
    </row>
    <row r="15" spans="2:60" s="5" customFormat="1" ht="15.75" customHeight="1" outlineLevel="1" x14ac:dyDescent="0.15">
      <c r="B15" s="198">
        <v>6</v>
      </c>
      <c r="C15" s="183" t="s">
        <v>13</v>
      </c>
      <c r="D15" s="56" t="s">
        <v>226</v>
      </c>
      <c r="E15" s="133"/>
      <c r="F15" s="133"/>
      <c r="G15" s="133">
        <v>8.5</v>
      </c>
      <c r="H15" s="133">
        <v>8.5</v>
      </c>
      <c r="I15" s="133">
        <v>8.5</v>
      </c>
      <c r="J15" s="133">
        <v>8.5</v>
      </c>
      <c r="K15" s="133">
        <v>6.5</v>
      </c>
      <c r="L15" s="133"/>
      <c r="M15" s="133"/>
      <c r="N15" s="133">
        <v>8.5</v>
      </c>
      <c r="O15" s="133">
        <v>8.5</v>
      </c>
      <c r="P15" s="133">
        <v>8.5</v>
      </c>
      <c r="Q15" s="133">
        <v>4.5</v>
      </c>
      <c r="R15" s="133"/>
      <c r="S15" s="133"/>
      <c r="T15" s="133"/>
      <c r="U15" s="133">
        <v>8.5</v>
      </c>
      <c r="V15" s="133">
        <v>4.5</v>
      </c>
      <c r="W15" s="133"/>
      <c r="X15" s="133">
        <v>8.5</v>
      </c>
      <c r="Y15" s="133">
        <v>6.5</v>
      </c>
      <c r="Z15" s="133"/>
      <c r="AA15" s="133"/>
      <c r="AB15" s="133">
        <v>8.5</v>
      </c>
      <c r="AC15" s="133">
        <v>8.5</v>
      </c>
      <c r="AD15" s="133">
        <v>8.5</v>
      </c>
      <c r="AE15" s="133">
        <v>8.5</v>
      </c>
      <c r="AF15" s="133">
        <v>6.5</v>
      </c>
      <c r="AG15" s="133"/>
      <c r="AH15" s="133"/>
      <c r="AI15" s="161">
        <f t="shared" si="0"/>
        <v>139</v>
      </c>
      <c r="AJ15" s="82">
        <v>1</v>
      </c>
      <c r="AK15" s="82"/>
      <c r="AL15" s="82"/>
      <c r="AM15" s="82"/>
      <c r="AN15" s="82">
        <f t="shared" si="1"/>
        <v>1</v>
      </c>
      <c r="AO15" s="82">
        <f t="shared" si="1"/>
        <v>0</v>
      </c>
      <c r="AP15" s="119">
        <f t="shared" si="2"/>
        <v>1</v>
      </c>
      <c r="AS15" s="36"/>
      <c r="AT15" s="322"/>
      <c r="AU15" s="324" t="s">
        <v>51</v>
      </c>
      <c r="AV15" s="325"/>
      <c r="AW15" s="325"/>
      <c r="AX15" s="325"/>
      <c r="AY15" s="325"/>
      <c r="AZ15" s="326"/>
      <c r="BA15" s="322"/>
      <c r="BB15" s="322"/>
      <c r="BC15" s="327" t="s">
        <v>57</v>
      </c>
      <c r="BD15" s="328"/>
      <c r="BE15" s="328"/>
      <c r="BF15" s="328"/>
      <c r="BG15" s="328"/>
      <c r="BH15" s="329"/>
    </row>
    <row r="16" spans="2:60" ht="15.75" customHeight="1" outlineLevel="1" x14ac:dyDescent="0.15">
      <c r="B16" s="179">
        <v>7</v>
      </c>
      <c r="C16" s="183" t="s">
        <v>227</v>
      </c>
      <c r="D16" s="56" t="s">
        <v>228</v>
      </c>
      <c r="E16" s="133"/>
      <c r="F16" s="133"/>
      <c r="G16" s="133">
        <v>8.5</v>
      </c>
      <c r="H16" s="133">
        <v>8.5</v>
      </c>
      <c r="I16" s="133">
        <v>8.5</v>
      </c>
      <c r="J16" s="133">
        <v>8.5</v>
      </c>
      <c r="K16" s="133">
        <v>6.5</v>
      </c>
      <c r="L16" s="133"/>
      <c r="M16" s="133"/>
      <c r="N16" s="133">
        <v>8.5</v>
      </c>
      <c r="O16" s="133">
        <v>8.5</v>
      </c>
      <c r="P16" s="133">
        <v>8.5</v>
      </c>
      <c r="Q16" s="133">
        <v>4.5</v>
      </c>
      <c r="R16" s="133"/>
      <c r="S16" s="133"/>
      <c r="T16" s="133"/>
      <c r="U16" s="133">
        <v>8.5</v>
      </c>
      <c r="V16" s="133">
        <v>4.5</v>
      </c>
      <c r="W16" s="133"/>
      <c r="X16" s="133">
        <v>8.5</v>
      </c>
      <c r="Y16" s="133">
        <v>6.5</v>
      </c>
      <c r="Z16" s="133"/>
      <c r="AA16" s="133"/>
      <c r="AB16" s="133">
        <v>8.5</v>
      </c>
      <c r="AC16" s="133">
        <v>8.5</v>
      </c>
      <c r="AD16" s="133">
        <v>8.5</v>
      </c>
      <c r="AE16" s="133">
        <v>8.5</v>
      </c>
      <c r="AF16" s="133">
        <v>6.5</v>
      </c>
      <c r="AG16" s="133"/>
      <c r="AH16" s="133"/>
      <c r="AI16" s="161">
        <f t="shared" si="0"/>
        <v>139</v>
      </c>
      <c r="AJ16" s="82"/>
      <c r="AK16" s="82">
        <v>1</v>
      </c>
      <c r="AL16" s="82"/>
      <c r="AM16" s="82"/>
      <c r="AN16" s="82">
        <f t="shared" si="1"/>
        <v>0</v>
      </c>
      <c r="AO16" s="82">
        <f t="shared" si="1"/>
        <v>1</v>
      </c>
      <c r="AP16" s="119">
        <f t="shared" si="2"/>
        <v>1</v>
      </c>
      <c r="AS16" s="36"/>
      <c r="AT16" s="321"/>
      <c r="AU16" s="330" t="s">
        <v>332</v>
      </c>
      <c r="AV16" s="330" t="s">
        <v>333</v>
      </c>
      <c r="AW16" s="330" t="s">
        <v>334</v>
      </c>
      <c r="AX16" s="330" t="s">
        <v>335</v>
      </c>
      <c r="AY16" s="330" t="s">
        <v>336</v>
      </c>
      <c r="AZ16" s="331" t="s">
        <v>0</v>
      </c>
      <c r="BA16" s="321"/>
      <c r="BB16" s="321"/>
      <c r="BC16" s="332" t="s">
        <v>332</v>
      </c>
      <c r="BD16" s="332" t="s">
        <v>333</v>
      </c>
      <c r="BE16" s="332" t="s">
        <v>334</v>
      </c>
      <c r="BF16" s="332" t="s">
        <v>335</v>
      </c>
      <c r="BG16" s="332" t="s">
        <v>336</v>
      </c>
      <c r="BH16" s="333" t="s">
        <v>0</v>
      </c>
    </row>
    <row r="17" spans="2:60" s="5" customFormat="1" ht="15.75" customHeight="1" outlineLevel="1" x14ac:dyDescent="0.15">
      <c r="B17" s="198">
        <v>8</v>
      </c>
      <c r="C17" s="183" t="s">
        <v>149</v>
      </c>
      <c r="D17" s="311" t="s">
        <v>229</v>
      </c>
      <c r="E17" s="133"/>
      <c r="F17" s="133"/>
      <c r="G17" s="133">
        <v>8.5</v>
      </c>
      <c r="H17" s="133">
        <v>8.5</v>
      </c>
      <c r="I17" s="133">
        <v>8.5</v>
      </c>
      <c r="J17" s="133">
        <v>8.5</v>
      </c>
      <c r="K17" s="133">
        <v>6.5</v>
      </c>
      <c r="L17" s="133"/>
      <c r="M17" s="133"/>
      <c r="N17" s="133">
        <v>8.5</v>
      </c>
      <c r="O17" s="133">
        <v>8.5</v>
      </c>
      <c r="P17" s="133">
        <v>8.5</v>
      </c>
      <c r="Q17" s="133">
        <v>4.5</v>
      </c>
      <c r="R17" s="133"/>
      <c r="S17" s="133"/>
      <c r="T17" s="133"/>
      <c r="U17" s="133">
        <v>8.5</v>
      </c>
      <c r="V17" s="133">
        <v>4.5</v>
      </c>
      <c r="W17" s="133"/>
      <c r="X17" s="133">
        <v>8.5</v>
      </c>
      <c r="Y17" s="133">
        <v>6.5</v>
      </c>
      <c r="Z17" s="133"/>
      <c r="AA17" s="133"/>
      <c r="AB17" s="133">
        <v>8.5</v>
      </c>
      <c r="AC17" s="133">
        <v>8.5</v>
      </c>
      <c r="AD17" s="133">
        <v>8.5</v>
      </c>
      <c r="AE17" s="133">
        <v>8.5</v>
      </c>
      <c r="AF17" s="133">
        <v>6.5</v>
      </c>
      <c r="AG17" s="133"/>
      <c r="AH17" s="133"/>
      <c r="AI17" s="161">
        <f t="shared" si="0"/>
        <v>139</v>
      </c>
      <c r="AJ17" s="82">
        <v>1</v>
      </c>
      <c r="AK17" s="82"/>
      <c r="AL17" s="82"/>
      <c r="AM17" s="82"/>
      <c r="AN17" s="82">
        <f t="shared" si="1"/>
        <v>1</v>
      </c>
      <c r="AO17" s="82">
        <f t="shared" si="1"/>
        <v>0</v>
      </c>
      <c r="AP17" s="119">
        <f t="shared" si="2"/>
        <v>1</v>
      </c>
      <c r="AS17" s="36"/>
      <c r="AT17" s="334" t="str">
        <f>D4</f>
        <v>APRIL  2017</v>
      </c>
      <c r="AU17" s="239">
        <f>AP217+AP219</f>
        <v>37</v>
      </c>
      <c r="AV17" s="239">
        <f>AP218+AP220</f>
        <v>43</v>
      </c>
      <c r="AW17" s="239">
        <f>AP221</f>
        <v>5</v>
      </c>
      <c r="AX17" s="239">
        <f>AP222</f>
        <v>234</v>
      </c>
      <c r="AY17" s="239">
        <f>AP223</f>
        <v>162</v>
      </c>
      <c r="AZ17" s="239">
        <f>SUM(AU17:AY17)</f>
        <v>481</v>
      </c>
      <c r="BA17" s="336"/>
      <c r="BB17" s="336"/>
      <c r="BC17" s="239">
        <f>AI224+AI226</f>
        <v>5143</v>
      </c>
      <c r="BD17" s="239">
        <f>AI225+AI227</f>
        <v>5745.7</v>
      </c>
      <c r="BE17" s="239">
        <f>AI228</f>
        <v>820</v>
      </c>
      <c r="BF17" s="239">
        <f>AI229</f>
        <v>28076.5</v>
      </c>
      <c r="BG17" s="239">
        <f>AI230</f>
        <v>14099.159090909092</v>
      </c>
      <c r="BH17" s="239">
        <f>SUM(BC17:BG17)</f>
        <v>53884.359090909085</v>
      </c>
    </row>
    <row r="18" spans="2:60" s="5" customFormat="1" ht="15.75" customHeight="1" outlineLevel="1" x14ac:dyDescent="0.15">
      <c r="B18" s="179">
        <v>9</v>
      </c>
      <c r="C18" s="183" t="s">
        <v>14</v>
      </c>
      <c r="D18" s="56" t="s">
        <v>230</v>
      </c>
      <c r="E18" s="133"/>
      <c r="F18" s="133"/>
      <c r="G18" s="133">
        <v>8.5</v>
      </c>
      <c r="H18" s="133">
        <v>8.5</v>
      </c>
      <c r="I18" s="133">
        <v>8.5</v>
      </c>
      <c r="J18" s="133">
        <v>8.5</v>
      </c>
      <c r="K18" s="133">
        <v>6.5</v>
      </c>
      <c r="L18" s="133"/>
      <c r="M18" s="133"/>
      <c r="N18" s="133">
        <v>8.5</v>
      </c>
      <c r="O18" s="133">
        <v>8.5</v>
      </c>
      <c r="P18" s="133">
        <v>8.5</v>
      </c>
      <c r="Q18" s="133">
        <v>4.5</v>
      </c>
      <c r="R18" s="133"/>
      <c r="S18" s="133"/>
      <c r="T18" s="133"/>
      <c r="U18" s="133">
        <v>8.5</v>
      </c>
      <c r="V18" s="133">
        <v>4.5</v>
      </c>
      <c r="W18" s="133"/>
      <c r="X18" s="133">
        <v>8.5</v>
      </c>
      <c r="Y18" s="133">
        <v>6.5</v>
      </c>
      <c r="Z18" s="133"/>
      <c r="AA18" s="133"/>
      <c r="AB18" s="133">
        <v>8.5</v>
      </c>
      <c r="AC18" s="133">
        <v>8.5</v>
      </c>
      <c r="AD18" s="133">
        <v>8.5</v>
      </c>
      <c r="AE18" s="133">
        <v>8.5</v>
      </c>
      <c r="AF18" s="133">
        <v>6.5</v>
      </c>
      <c r="AG18" s="133"/>
      <c r="AH18" s="133"/>
      <c r="AI18" s="161">
        <f t="shared" si="0"/>
        <v>139</v>
      </c>
      <c r="AJ18" s="82">
        <v>1</v>
      </c>
      <c r="AK18" s="82"/>
      <c r="AL18" s="82"/>
      <c r="AM18" s="82"/>
      <c r="AN18" s="82">
        <f t="shared" si="1"/>
        <v>1</v>
      </c>
      <c r="AO18" s="82">
        <f t="shared" si="1"/>
        <v>0</v>
      </c>
      <c r="AP18" s="119">
        <f t="shared" si="2"/>
        <v>1</v>
      </c>
      <c r="AS18" s="36"/>
      <c r="AT18" s="279"/>
      <c r="AU18" s="279"/>
      <c r="AV18" s="279"/>
      <c r="AW18" s="279"/>
      <c r="AX18" s="279"/>
      <c r="AY18" s="279"/>
      <c r="AZ18" s="279"/>
      <c r="BA18" s="279"/>
      <c r="BB18" s="279"/>
      <c r="BC18" s="279"/>
      <c r="BD18" s="279"/>
      <c r="BE18" s="279"/>
      <c r="BF18" s="279"/>
      <c r="BG18" s="279"/>
      <c r="BH18" s="279"/>
    </row>
    <row r="19" spans="2:60" s="5" customFormat="1" ht="15.75" customHeight="1" outlineLevel="1" x14ac:dyDescent="0.15">
      <c r="B19" s="198">
        <v>10</v>
      </c>
      <c r="C19" s="183" t="s">
        <v>132</v>
      </c>
      <c r="D19" s="56" t="s">
        <v>231</v>
      </c>
      <c r="E19" s="133"/>
      <c r="F19" s="133"/>
      <c r="G19" s="133">
        <v>8.5</v>
      </c>
      <c r="H19" s="133">
        <v>8.5</v>
      </c>
      <c r="I19" s="133">
        <v>8.5</v>
      </c>
      <c r="J19" s="133">
        <v>8.5</v>
      </c>
      <c r="K19" s="133">
        <v>6.5</v>
      </c>
      <c r="L19" s="133"/>
      <c r="M19" s="133"/>
      <c r="N19" s="133">
        <v>8.5</v>
      </c>
      <c r="O19" s="133">
        <v>8.5</v>
      </c>
      <c r="P19" s="133">
        <v>8.5</v>
      </c>
      <c r="Q19" s="133">
        <v>4.5</v>
      </c>
      <c r="R19" s="133"/>
      <c r="S19" s="133"/>
      <c r="T19" s="133"/>
      <c r="U19" s="133">
        <v>8.5</v>
      </c>
      <c r="V19" s="133">
        <v>4.5</v>
      </c>
      <c r="W19" s="133"/>
      <c r="X19" s="133">
        <v>8.5</v>
      </c>
      <c r="Y19" s="133">
        <v>6.5</v>
      </c>
      <c r="Z19" s="133"/>
      <c r="AA19" s="133"/>
      <c r="AB19" s="133">
        <v>8.5</v>
      </c>
      <c r="AC19" s="133">
        <v>8.5</v>
      </c>
      <c r="AD19" s="133">
        <v>8.5</v>
      </c>
      <c r="AE19" s="133">
        <v>8.5</v>
      </c>
      <c r="AF19" s="133">
        <v>6.5</v>
      </c>
      <c r="AG19" s="133"/>
      <c r="AH19" s="133"/>
      <c r="AI19" s="161">
        <f t="shared" si="0"/>
        <v>139</v>
      </c>
      <c r="AJ19" s="82"/>
      <c r="AK19" s="82">
        <v>1</v>
      </c>
      <c r="AL19" s="82"/>
      <c r="AM19" s="82"/>
      <c r="AN19" s="82">
        <f t="shared" si="1"/>
        <v>0</v>
      </c>
      <c r="AO19" s="82">
        <f t="shared" si="1"/>
        <v>1</v>
      </c>
      <c r="AP19" s="119">
        <f t="shared" si="2"/>
        <v>1</v>
      </c>
      <c r="AS19" s="36"/>
      <c r="AT19" s="279"/>
      <c r="AU19" s="279"/>
      <c r="AV19" s="279"/>
      <c r="AW19" s="279"/>
      <c r="AX19" s="279"/>
      <c r="AY19" s="279"/>
      <c r="AZ19" s="279"/>
      <c r="BA19" s="279"/>
      <c r="BB19" s="279"/>
      <c r="BC19" s="279"/>
      <c r="BD19" s="279"/>
      <c r="BE19" s="279"/>
      <c r="BF19" s="279"/>
      <c r="BG19" s="279"/>
      <c r="BH19" s="279"/>
    </row>
    <row r="20" spans="2:60" s="5" customFormat="1" ht="15.75" customHeight="1" outlineLevel="1" x14ac:dyDescent="0.15">
      <c r="B20" s="179">
        <v>11</v>
      </c>
      <c r="C20" s="183" t="s">
        <v>133</v>
      </c>
      <c r="D20" s="312"/>
      <c r="E20" s="133"/>
      <c r="F20" s="133"/>
      <c r="G20" s="133">
        <v>8.5</v>
      </c>
      <c r="H20" s="133">
        <v>8.5</v>
      </c>
      <c r="I20" s="133">
        <v>8.5</v>
      </c>
      <c r="J20" s="133">
        <v>8.5</v>
      </c>
      <c r="K20" s="133">
        <v>6.5</v>
      </c>
      <c r="L20" s="133"/>
      <c r="M20" s="133"/>
      <c r="N20" s="133">
        <v>8.5</v>
      </c>
      <c r="O20" s="133">
        <v>8.5</v>
      </c>
      <c r="P20" s="133">
        <v>8.5</v>
      </c>
      <c r="Q20" s="133">
        <v>4.5</v>
      </c>
      <c r="R20" s="133"/>
      <c r="S20" s="133"/>
      <c r="T20" s="133"/>
      <c r="U20" s="133">
        <v>8.5</v>
      </c>
      <c r="V20" s="133">
        <v>4.5</v>
      </c>
      <c r="W20" s="133"/>
      <c r="X20" s="133">
        <v>8.5</v>
      </c>
      <c r="Y20" s="133">
        <v>6.5</v>
      </c>
      <c r="Z20" s="133"/>
      <c r="AA20" s="133"/>
      <c r="AB20" s="133">
        <v>8.5</v>
      </c>
      <c r="AC20" s="133">
        <v>8.5</v>
      </c>
      <c r="AD20" s="133">
        <v>8.5</v>
      </c>
      <c r="AE20" s="133">
        <v>8.5</v>
      </c>
      <c r="AF20" s="133">
        <v>6.5</v>
      </c>
      <c r="AG20" s="133"/>
      <c r="AH20" s="133"/>
      <c r="AI20" s="161">
        <f t="shared" si="0"/>
        <v>139</v>
      </c>
      <c r="AJ20" s="82"/>
      <c r="AK20" s="82">
        <v>1</v>
      </c>
      <c r="AL20" s="82"/>
      <c r="AM20" s="82"/>
      <c r="AN20" s="82">
        <f t="shared" si="1"/>
        <v>0</v>
      </c>
      <c r="AO20" s="82">
        <f t="shared" si="1"/>
        <v>1</v>
      </c>
      <c r="AP20" s="119">
        <f t="shared" si="2"/>
        <v>1</v>
      </c>
      <c r="AT20" s="279"/>
      <c r="AU20" s="279"/>
      <c r="AV20" s="279"/>
      <c r="AW20" s="279"/>
      <c r="AX20" s="279"/>
      <c r="AY20" s="279"/>
      <c r="AZ20" s="279"/>
      <c r="BA20" s="279"/>
      <c r="BB20" s="279"/>
      <c r="BC20" s="279"/>
      <c r="BD20" s="279"/>
      <c r="BE20" s="279"/>
      <c r="BF20" s="279"/>
      <c r="BG20" s="279"/>
      <c r="BH20" s="279"/>
    </row>
    <row r="21" spans="2:60" s="5" customFormat="1" ht="15.75" customHeight="1" outlineLevel="1" x14ac:dyDescent="0.15">
      <c r="B21" s="198">
        <v>12</v>
      </c>
      <c r="C21" s="183" t="s">
        <v>136</v>
      </c>
      <c r="D21" s="312" t="s">
        <v>140</v>
      </c>
      <c r="E21" s="133"/>
      <c r="F21" s="133"/>
      <c r="G21" s="133">
        <v>8.5</v>
      </c>
      <c r="H21" s="133">
        <v>8.5</v>
      </c>
      <c r="I21" s="133">
        <v>8.5</v>
      </c>
      <c r="J21" s="133">
        <v>8.5</v>
      </c>
      <c r="K21" s="133">
        <v>6.5</v>
      </c>
      <c r="L21" s="133"/>
      <c r="M21" s="133"/>
      <c r="N21" s="133">
        <v>8.5</v>
      </c>
      <c r="O21" s="133">
        <v>8.5</v>
      </c>
      <c r="P21" s="133">
        <v>8.5</v>
      </c>
      <c r="Q21" s="133">
        <v>4.5</v>
      </c>
      <c r="R21" s="133"/>
      <c r="S21" s="133"/>
      <c r="T21" s="133"/>
      <c r="U21" s="133">
        <v>8.5</v>
      </c>
      <c r="V21" s="133">
        <v>4.5</v>
      </c>
      <c r="W21" s="133"/>
      <c r="X21" s="133">
        <v>8.5</v>
      </c>
      <c r="Y21" s="133">
        <v>6.5</v>
      </c>
      <c r="Z21" s="133"/>
      <c r="AA21" s="133"/>
      <c r="AB21" s="133">
        <v>8.5</v>
      </c>
      <c r="AC21" s="133">
        <v>8.5</v>
      </c>
      <c r="AD21" s="133">
        <v>8.5</v>
      </c>
      <c r="AE21" s="133">
        <v>8.5</v>
      </c>
      <c r="AF21" s="133">
        <v>6.5</v>
      </c>
      <c r="AG21" s="133"/>
      <c r="AH21" s="133"/>
      <c r="AI21" s="161">
        <f t="shared" si="0"/>
        <v>139</v>
      </c>
      <c r="AJ21" s="82">
        <v>1</v>
      </c>
      <c r="AK21" s="82"/>
      <c r="AL21" s="82"/>
      <c r="AM21" s="82"/>
      <c r="AN21" s="82">
        <f t="shared" si="1"/>
        <v>1</v>
      </c>
      <c r="AO21" s="82">
        <f t="shared" si="1"/>
        <v>0</v>
      </c>
      <c r="AP21" s="119">
        <f t="shared" si="2"/>
        <v>1</v>
      </c>
    </row>
    <row r="22" spans="2:60" s="5" customFormat="1" ht="15.75" customHeight="1" outlineLevel="1" x14ac:dyDescent="0.15">
      <c r="B22" s="179">
        <v>13</v>
      </c>
      <c r="C22" s="183" t="s">
        <v>46</v>
      </c>
      <c r="D22" s="56" t="s">
        <v>232</v>
      </c>
      <c r="E22" s="133"/>
      <c r="F22" s="133"/>
      <c r="G22" s="133">
        <v>8.5</v>
      </c>
      <c r="H22" s="133">
        <v>8.5</v>
      </c>
      <c r="I22" s="133">
        <v>8.5</v>
      </c>
      <c r="J22" s="133">
        <v>8.5</v>
      </c>
      <c r="K22" s="133">
        <v>6.5</v>
      </c>
      <c r="L22" s="133"/>
      <c r="M22" s="133"/>
      <c r="N22" s="133">
        <v>8.5</v>
      </c>
      <c r="O22" s="133">
        <v>8.5</v>
      </c>
      <c r="P22" s="133">
        <v>8.5</v>
      </c>
      <c r="Q22" s="133">
        <v>4.5</v>
      </c>
      <c r="R22" s="133"/>
      <c r="S22" s="133"/>
      <c r="T22" s="133"/>
      <c r="U22" s="133">
        <v>8.5</v>
      </c>
      <c r="V22" s="133">
        <v>4.5</v>
      </c>
      <c r="W22" s="133"/>
      <c r="X22" s="133">
        <v>8.5</v>
      </c>
      <c r="Y22" s="133">
        <v>6.5</v>
      </c>
      <c r="Z22" s="133"/>
      <c r="AA22" s="133"/>
      <c r="AB22" s="133">
        <v>8.5</v>
      </c>
      <c r="AC22" s="133">
        <v>8.5</v>
      </c>
      <c r="AD22" s="133">
        <v>8.5</v>
      </c>
      <c r="AE22" s="133">
        <v>8.5</v>
      </c>
      <c r="AF22" s="133">
        <v>6.5</v>
      </c>
      <c r="AG22" s="133"/>
      <c r="AH22" s="133"/>
      <c r="AI22" s="161">
        <f t="shared" si="0"/>
        <v>139</v>
      </c>
      <c r="AJ22" s="82">
        <v>1</v>
      </c>
      <c r="AK22" s="82"/>
      <c r="AL22" s="82"/>
      <c r="AM22" s="82"/>
      <c r="AN22" s="82">
        <f t="shared" si="1"/>
        <v>1</v>
      </c>
      <c r="AO22" s="82">
        <f t="shared" si="1"/>
        <v>0</v>
      </c>
      <c r="AP22" s="119">
        <f t="shared" si="2"/>
        <v>1</v>
      </c>
    </row>
    <row r="23" spans="2:60" s="5" customFormat="1" ht="15.75" customHeight="1" outlineLevel="1" x14ac:dyDescent="0.15">
      <c r="B23" s="198">
        <v>14</v>
      </c>
      <c r="C23" s="183" t="s">
        <v>244</v>
      </c>
      <c r="D23" s="56" t="s">
        <v>233</v>
      </c>
      <c r="E23" s="133"/>
      <c r="F23" s="133"/>
      <c r="G23" s="133">
        <v>8.5</v>
      </c>
      <c r="H23" s="133">
        <v>8.5</v>
      </c>
      <c r="I23" s="133">
        <v>8.5</v>
      </c>
      <c r="J23" s="133">
        <v>8.5</v>
      </c>
      <c r="K23" s="133">
        <v>6.5</v>
      </c>
      <c r="L23" s="133"/>
      <c r="M23" s="133"/>
      <c r="N23" s="133">
        <v>8.5</v>
      </c>
      <c r="O23" s="133">
        <v>8.5</v>
      </c>
      <c r="P23" s="133">
        <v>8.5</v>
      </c>
      <c r="Q23" s="133">
        <v>4.5</v>
      </c>
      <c r="R23" s="133"/>
      <c r="S23" s="133"/>
      <c r="T23" s="133"/>
      <c r="U23" s="133">
        <v>8.5</v>
      </c>
      <c r="V23" s="133">
        <v>4.5</v>
      </c>
      <c r="W23" s="133"/>
      <c r="X23" s="133">
        <v>8.5</v>
      </c>
      <c r="Y23" s="133">
        <v>6.5</v>
      </c>
      <c r="Z23" s="133"/>
      <c r="AA23" s="133"/>
      <c r="AB23" s="133">
        <v>8.5</v>
      </c>
      <c r="AC23" s="133">
        <v>8.5</v>
      </c>
      <c r="AD23" s="133">
        <v>8.5</v>
      </c>
      <c r="AE23" s="133">
        <v>8.5</v>
      </c>
      <c r="AF23" s="133">
        <v>6.5</v>
      </c>
      <c r="AG23" s="133"/>
      <c r="AH23" s="133"/>
      <c r="AI23" s="161">
        <f t="shared" si="0"/>
        <v>139</v>
      </c>
      <c r="AJ23" s="82">
        <v>1</v>
      </c>
      <c r="AK23" s="82"/>
      <c r="AL23" s="82"/>
      <c r="AM23" s="82"/>
      <c r="AN23" s="82">
        <f t="shared" si="1"/>
        <v>1</v>
      </c>
      <c r="AO23" s="82">
        <f t="shared" si="1"/>
        <v>0</v>
      </c>
      <c r="AP23" s="119">
        <f t="shared" si="2"/>
        <v>1</v>
      </c>
    </row>
    <row r="24" spans="2:60" s="5" customFormat="1" ht="15.75" customHeight="1" outlineLevel="1" x14ac:dyDescent="0.15">
      <c r="B24" s="179">
        <v>15</v>
      </c>
      <c r="C24" s="183" t="s">
        <v>16</v>
      </c>
      <c r="D24" s="56" t="s">
        <v>234</v>
      </c>
      <c r="E24" s="133"/>
      <c r="F24" s="133"/>
      <c r="G24" s="133">
        <v>8.5</v>
      </c>
      <c r="H24" s="133">
        <v>8.5</v>
      </c>
      <c r="I24" s="133">
        <v>8.5</v>
      </c>
      <c r="J24" s="133">
        <v>8.5</v>
      </c>
      <c r="K24" s="133">
        <v>6.5</v>
      </c>
      <c r="L24" s="133"/>
      <c r="M24" s="133"/>
      <c r="N24" s="133">
        <v>8.5</v>
      </c>
      <c r="O24" s="133">
        <v>8.5</v>
      </c>
      <c r="P24" s="133">
        <v>8.5</v>
      </c>
      <c r="Q24" s="133">
        <v>4.5</v>
      </c>
      <c r="R24" s="133"/>
      <c r="S24" s="133"/>
      <c r="T24" s="133"/>
      <c r="U24" s="133">
        <v>8.5</v>
      </c>
      <c r="V24" s="133">
        <v>4.5</v>
      </c>
      <c r="W24" s="133"/>
      <c r="X24" s="133">
        <v>8.5</v>
      </c>
      <c r="Y24" s="133">
        <v>6.5</v>
      </c>
      <c r="Z24" s="133"/>
      <c r="AA24" s="133"/>
      <c r="AB24" s="133">
        <v>8.5</v>
      </c>
      <c r="AC24" s="133">
        <v>8.5</v>
      </c>
      <c r="AD24" s="133">
        <v>8.5</v>
      </c>
      <c r="AE24" s="133">
        <v>8.5</v>
      </c>
      <c r="AF24" s="133">
        <v>6.5</v>
      </c>
      <c r="AG24" s="133"/>
      <c r="AH24" s="133"/>
      <c r="AI24" s="161">
        <f t="shared" si="0"/>
        <v>139</v>
      </c>
      <c r="AJ24" s="82"/>
      <c r="AK24" s="82">
        <v>1</v>
      </c>
      <c r="AL24" s="82"/>
      <c r="AM24" s="82"/>
      <c r="AN24" s="82">
        <f t="shared" si="1"/>
        <v>0</v>
      </c>
      <c r="AO24" s="82">
        <f t="shared" si="1"/>
        <v>1</v>
      </c>
      <c r="AP24" s="119">
        <f t="shared" si="2"/>
        <v>1</v>
      </c>
    </row>
    <row r="25" spans="2:60" s="5" customFormat="1" ht="15.75" customHeight="1" outlineLevel="1" x14ac:dyDescent="0.15">
      <c r="B25" s="198">
        <v>16</v>
      </c>
      <c r="C25" s="183" t="s">
        <v>18</v>
      </c>
      <c r="D25" s="56" t="s">
        <v>235</v>
      </c>
      <c r="E25" s="133"/>
      <c r="F25" s="133"/>
      <c r="G25" s="133">
        <v>8.5</v>
      </c>
      <c r="H25" s="133">
        <v>8.5</v>
      </c>
      <c r="I25" s="133">
        <v>8.5</v>
      </c>
      <c r="J25" s="133">
        <v>8.5</v>
      </c>
      <c r="K25" s="133">
        <v>6.5</v>
      </c>
      <c r="L25" s="133"/>
      <c r="M25" s="133"/>
      <c r="N25" s="133">
        <v>8.5</v>
      </c>
      <c r="O25" s="133">
        <v>8.5</v>
      </c>
      <c r="P25" s="133">
        <v>8.5</v>
      </c>
      <c r="Q25" s="133">
        <v>4.5</v>
      </c>
      <c r="R25" s="133"/>
      <c r="S25" s="133"/>
      <c r="T25" s="133"/>
      <c r="U25" s="133">
        <v>8.5</v>
      </c>
      <c r="V25" s="133">
        <v>4.5</v>
      </c>
      <c r="W25" s="133"/>
      <c r="X25" s="133">
        <v>8.5</v>
      </c>
      <c r="Y25" s="133">
        <v>6.5</v>
      </c>
      <c r="Z25" s="133"/>
      <c r="AA25" s="133"/>
      <c r="AB25" s="133">
        <v>8.5</v>
      </c>
      <c r="AC25" s="133">
        <v>8.5</v>
      </c>
      <c r="AD25" s="133">
        <v>8.5</v>
      </c>
      <c r="AE25" s="133">
        <v>8.5</v>
      </c>
      <c r="AF25" s="133">
        <v>6.5</v>
      </c>
      <c r="AG25" s="133"/>
      <c r="AH25" s="133"/>
      <c r="AI25" s="161">
        <f t="shared" si="0"/>
        <v>139</v>
      </c>
      <c r="AJ25" s="82">
        <v>1</v>
      </c>
      <c r="AK25" s="82"/>
      <c r="AL25" s="82"/>
      <c r="AM25" s="82"/>
      <c r="AN25" s="82">
        <f t="shared" si="1"/>
        <v>1</v>
      </c>
      <c r="AO25" s="82">
        <f t="shared" si="1"/>
        <v>0</v>
      </c>
      <c r="AP25" s="119">
        <f t="shared" si="2"/>
        <v>1</v>
      </c>
    </row>
    <row r="26" spans="2:60" s="5" customFormat="1" ht="15.75" customHeight="1" outlineLevel="1" x14ac:dyDescent="0.15">
      <c r="B26" s="179">
        <v>17</v>
      </c>
      <c r="C26" s="183" t="s">
        <v>131</v>
      </c>
      <c r="D26" s="56" t="s">
        <v>236</v>
      </c>
      <c r="E26" s="133"/>
      <c r="F26" s="133"/>
      <c r="G26" s="133">
        <v>8.5</v>
      </c>
      <c r="H26" s="133">
        <v>8.5</v>
      </c>
      <c r="I26" s="133">
        <v>8.5</v>
      </c>
      <c r="J26" s="133">
        <v>8.5</v>
      </c>
      <c r="K26" s="133">
        <v>6.5</v>
      </c>
      <c r="L26" s="133"/>
      <c r="M26" s="133"/>
      <c r="N26" s="133">
        <v>8.5</v>
      </c>
      <c r="O26" s="133">
        <v>8.5</v>
      </c>
      <c r="P26" s="133">
        <v>8.5</v>
      </c>
      <c r="Q26" s="133">
        <v>4.5</v>
      </c>
      <c r="R26" s="133"/>
      <c r="S26" s="133"/>
      <c r="T26" s="133"/>
      <c r="U26" s="133">
        <v>8.5</v>
      </c>
      <c r="V26" s="133">
        <v>4.5</v>
      </c>
      <c r="W26" s="133"/>
      <c r="X26" s="133">
        <v>8.5</v>
      </c>
      <c r="Y26" s="133">
        <v>6.5</v>
      </c>
      <c r="Z26" s="133"/>
      <c r="AA26" s="133"/>
      <c r="AB26" s="133">
        <v>8.5</v>
      </c>
      <c r="AC26" s="133">
        <v>8.5</v>
      </c>
      <c r="AD26" s="133">
        <v>8.5</v>
      </c>
      <c r="AE26" s="133">
        <v>8.5</v>
      </c>
      <c r="AF26" s="133">
        <v>6.5</v>
      </c>
      <c r="AG26" s="133"/>
      <c r="AH26" s="133"/>
      <c r="AI26" s="161">
        <f t="shared" si="0"/>
        <v>139</v>
      </c>
      <c r="AJ26" s="82"/>
      <c r="AK26" s="82">
        <v>1</v>
      </c>
      <c r="AL26" s="82"/>
      <c r="AM26" s="82"/>
      <c r="AN26" s="82">
        <f t="shared" ref="AN26:AO36" si="3">AJ26+AL26</f>
        <v>0</v>
      </c>
      <c r="AO26" s="82">
        <f t="shared" si="3"/>
        <v>1</v>
      </c>
      <c r="AP26" s="119">
        <f t="shared" si="2"/>
        <v>1</v>
      </c>
    </row>
    <row r="27" spans="2:60" s="5" customFormat="1" ht="15.75" customHeight="1" outlineLevel="1" x14ac:dyDescent="0.15">
      <c r="B27" s="198">
        <v>18</v>
      </c>
      <c r="C27" s="183" t="s">
        <v>135</v>
      </c>
      <c r="D27" s="56" t="s">
        <v>237</v>
      </c>
      <c r="E27" s="133"/>
      <c r="F27" s="133"/>
      <c r="G27" s="133">
        <v>8.5</v>
      </c>
      <c r="H27" s="133">
        <v>8.5</v>
      </c>
      <c r="I27" s="133">
        <v>8.5</v>
      </c>
      <c r="J27" s="133">
        <v>8.5</v>
      </c>
      <c r="K27" s="133">
        <v>6.5</v>
      </c>
      <c r="L27" s="133"/>
      <c r="M27" s="133"/>
      <c r="N27" s="133">
        <v>8.5</v>
      </c>
      <c r="O27" s="133">
        <v>8.5</v>
      </c>
      <c r="P27" s="133">
        <v>8.5</v>
      </c>
      <c r="Q27" s="133">
        <v>4.5</v>
      </c>
      <c r="R27" s="133"/>
      <c r="S27" s="133"/>
      <c r="T27" s="133"/>
      <c r="U27" s="133">
        <v>8.5</v>
      </c>
      <c r="V27" s="133">
        <v>4.5</v>
      </c>
      <c r="W27" s="133"/>
      <c r="X27" s="133">
        <v>8.5</v>
      </c>
      <c r="Y27" s="133">
        <v>6.5</v>
      </c>
      <c r="Z27" s="133"/>
      <c r="AA27" s="133"/>
      <c r="AB27" s="133">
        <v>8.5</v>
      </c>
      <c r="AC27" s="133">
        <v>8.5</v>
      </c>
      <c r="AD27" s="133">
        <v>8.5</v>
      </c>
      <c r="AE27" s="133">
        <v>8.5</v>
      </c>
      <c r="AF27" s="133">
        <v>6.5</v>
      </c>
      <c r="AG27" s="133"/>
      <c r="AH27" s="133"/>
      <c r="AI27" s="161">
        <f t="shared" si="0"/>
        <v>139</v>
      </c>
      <c r="AJ27" s="82">
        <v>1</v>
      </c>
      <c r="AK27" s="82"/>
      <c r="AL27" s="82"/>
      <c r="AM27" s="82"/>
      <c r="AN27" s="82">
        <f t="shared" si="3"/>
        <v>1</v>
      </c>
      <c r="AO27" s="82">
        <f t="shared" si="3"/>
        <v>0</v>
      </c>
      <c r="AP27" s="119">
        <f t="shared" si="2"/>
        <v>1</v>
      </c>
    </row>
    <row r="28" spans="2:60" s="5" customFormat="1" ht="15.75" customHeight="1" outlineLevel="1" x14ac:dyDescent="0.15">
      <c r="B28" s="179">
        <v>19</v>
      </c>
      <c r="C28" s="183" t="s">
        <v>19</v>
      </c>
      <c r="D28" s="56" t="s">
        <v>137</v>
      </c>
      <c r="E28" s="133"/>
      <c r="F28" s="133"/>
      <c r="G28" s="133">
        <v>8.5</v>
      </c>
      <c r="H28" s="133">
        <v>8.5</v>
      </c>
      <c r="I28" s="133">
        <v>8.5</v>
      </c>
      <c r="J28" s="133">
        <v>8.5</v>
      </c>
      <c r="K28" s="133">
        <v>6.5</v>
      </c>
      <c r="L28" s="133"/>
      <c r="M28" s="133"/>
      <c r="N28" s="133">
        <v>8.5</v>
      </c>
      <c r="O28" s="133">
        <v>8.5</v>
      </c>
      <c r="P28" s="133">
        <v>8.5</v>
      </c>
      <c r="Q28" s="133">
        <v>4.5</v>
      </c>
      <c r="R28" s="133"/>
      <c r="S28" s="133"/>
      <c r="T28" s="133"/>
      <c r="U28" s="133">
        <v>8.5</v>
      </c>
      <c r="V28" s="133">
        <v>4.5</v>
      </c>
      <c r="W28" s="133"/>
      <c r="X28" s="133">
        <v>8.5</v>
      </c>
      <c r="Y28" s="133">
        <v>6.5</v>
      </c>
      <c r="Z28" s="133"/>
      <c r="AA28" s="133"/>
      <c r="AB28" s="133">
        <v>8.5</v>
      </c>
      <c r="AC28" s="133">
        <v>8.5</v>
      </c>
      <c r="AD28" s="133">
        <v>8.5</v>
      </c>
      <c r="AE28" s="133">
        <v>8.5</v>
      </c>
      <c r="AF28" s="133">
        <v>6.5</v>
      </c>
      <c r="AG28" s="133"/>
      <c r="AH28" s="133"/>
      <c r="AI28" s="161">
        <f t="shared" si="0"/>
        <v>139</v>
      </c>
      <c r="AJ28" s="82">
        <v>1</v>
      </c>
      <c r="AK28" s="82"/>
      <c r="AL28" s="82"/>
      <c r="AM28" s="82"/>
      <c r="AN28" s="82">
        <f t="shared" si="3"/>
        <v>1</v>
      </c>
      <c r="AO28" s="82">
        <f t="shared" si="3"/>
        <v>0</v>
      </c>
      <c r="AP28" s="119">
        <f t="shared" si="2"/>
        <v>1</v>
      </c>
    </row>
    <row r="29" spans="2:60" s="5" customFormat="1" ht="15.75" customHeight="1" outlineLevel="1" x14ac:dyDescent="0.15">
      <c r="B29" s="198">
        <v>20</v>
      </c>
      <c r="C29" s="183" t="s">
        <v>238</v>
      </c>
      <c r="D29" s="56" t="s">
        <v>239</v>
      </c>
      <c r="E29" s="133"/>
      <c r="F29" s="133"/>
      <c r="G29" s="133">
        <v>8.5</v>
      </c>
      <c r="H29" s="133">
        <v>8.5</v>
      </c>
      <c r="I29" s="133">
        <v>8.5</v>
      </c>
      <c r="J29" s="133">
        <v>8.5</v>
      </c>
      <c r="K29" s="133">
        <v>6.5</v>
      </c>
      <c r="L29" s="133"/>
      <c r="M29" s="133"/>
      <c r="N29" s="133">
        <v>8.5</v>
      </c>
      <c r="O29" s="133">
        <v>8.5</v>
      </c>
      <c r="P29" s="133">
        <v>8.5</v>
      </c>
      <c r="Q29" s="133">
        <v>4.5</v>
      </c>
      <c r="R29" s="133"/>
      <c r="S29" s="133"/>
      <c r="T29" s="133"/>
      <c r="U29" s="133">
        <v>8.5</v>
      </c>
      <c r="V29" s="133">
        <v>4.5</v>
      </c>
      <c r="W29" s="133"/>
      <c r="X29" s="133">
        <v>8.5</v>
      </c>
      <c r="Y29" s="133">
        <v>6.5</v>
      </c>
      <c r="Z29" s="133"/>
      <c r="AA29" s="133"/>
      <c r="AB29" s="133">
        <v>8.5</v>
      </c>
      <c r="AC29" s="133">
        <v>8.5</v>
      </c>
      <c r="AD29" s="133">
        <v>8.5</v>
      </c>
      <c r="AE29" s="133">
        <v>8.5</v>
      </c>
      <c r="AF29" s="133">
        <v>6.5</v>
      </c>
      <c r="AG29" s="133"/>
      <c r="AH29" s="133"/>
      <c r="AI29" s="161">
        <f t="shared" si="0"/>
        <v>139</v>
      </c>
      <c r="AJ29" s="82">
        <v>1</v>
      </c>
      <c r="AK29" s="82"/>
      <c r="AL29" s="82"/>
      <c r="AM29" s="82"/>
      <c r="AN29" s="82">
        <f t="shared" si="3"/>
        <v>1</v>
      </c>
      <c r="AO29" s="82">
        <f t="shared" si="3"/>
        <v>0</v>
      </c>
      <c r="AP29" s="119">
        <f t="shared" si="2"/>
        <v>1</v>
      </c>
    </row>
    <row r="30" spans="2:60" s="5" customFormat="1" ht="15.75" customHeight="1" outlineLevel="1" x14ac:dyDescent="0.15">
      <c r="B30" s="179">
        <v>21</v>
      </c>
      <c r="C30" s="183" t="s">
        <v>20</v>
      </c>
      <c r="D30" s="56" t="s">
        <v>34</v>
      </c>
      <c r="E30" s="133"/>
      <c r="F30" s="133"/>
      <c r="G30" s="133">
        <v>8.5</v>
      </c>
      <c r="H30" s="133">
        <v>8.5</v>
      </c>
      <c r="I30" s="133">
        <v>8.5</v>
      </c>
      <c r="J30" s="133">
        <v>8.5</v>
      </c>
      <c r="K30" s="133">
        <v>6.5</v>
      </c>
      <c r="L30" s="133"/>
      <c r="M30" s="133"/>
      <c r="N30" s="133">
        <v>8.5</v>
      </c>
      <c r="O30" s="133">
        <v>8.5</v>
      </c>
      <c r="P30" s="133">
        <v>8.5</v>
      </c>
      <c r="Q30" s="133">
        <v>4.5</v>
      </c>
      <c r="R30" s="133"/>
      <c r="S30" s="133"/>
      <c r="T30" s="133"/>
      <c r="U30" s="133">
        <v>8.5</v>
      </c>
      <c r="V30" s="133">
        <v>4.5</v>
      </c>
      <c r="W30" s="133"/>
      <c r="X30" s="133">
        <v>8.5</v>
      </c>
      <c r="Y30" s="133">
        <v>6.5</v>
      </c>
      <c r="Z30" s="133"/>
      <c r="AA30" s="133"/>
      <c r="AB30" s="133">
        <v>8.5</v>
      </c>
      <c r="AC30" s="133">
        <v>8.5</v>
      </c>
      <c r="AD30" s="133">
        <v>8.5</v>
      </c>
      <c r="AE30" s="133">
        <v>8.5</v>
      </c>
      <c r="AF30" s="133">
        <v>6.5</v>
      </c>
      <c r="AG30" s="133"/>
      <c r="AH30" s="133"/>
      <c r="AI30" s="156">
        <f t="shared" si="0"/>
        <v>139</v>
      </c>
      <c r="AJ30" s="82">
        <v>1</v>
      </c>
      <c r="AK30" s="82"/>
      <c r="AL30" s="82"/>
      <c r="AM30" s="82"/>
      <c r="AN30" s="82">
        <f t="shared" si="3"/>
        <v>1</v>
      </c>
      <c r="AO30" s="82">
        <f t="shared" si="3"/>
        <v>0</v>
      </c>
      <c r="AP30" s="119">
        <f t="shared" si="2"/>
        <v>1</v>
      </c>
    </row>
    <row r="31" spans="2:60" s="5" customFormat="1" ht="15.75" customHeight="1" outlineLevel="1" x14ac:dyDescent="0.15">
      <c r="B31" s="198">
        <v>22</v>
      </c>
      <c r="C31" s="183" t="s">
        <v>21</v>
      </c>
      <c r="D31" s="310" t="s">
        <v>35</v>
      </c>
      <c r="E31" s="133"/>
      <c r="F31" s="133"/>
      <c r="G31" s="133">
        <v>8.5</v>
      </c>
      <c r="H31" s="133">
        <v>8.5</v>
      </c>
      <c r="I31" s="133">
        <v>8.5</v>
      </c>
      <c r="J31" s="133">
        <v>8.5</v>
      </c>
      <c r="K31" s="133">
        <v>6.5</v>
      </c>
      <c r="L31" s="133"/>
      <c r="M31" s="133"/>
      <c r="N31" s="133">
        <v>8.5</v>
      </c>
      <c r="O31" s="133">
        <v>8.5</v>
      </c>
      <c r="P31" s="133">
        <v>8.5</v>
      </c>
      <c r="Q31" s="133">
        <v>4.5</v>
      </c>
      <c r="R31" s="133"/>
      <c r="S31" s="133"/>
      <c r="T31" s="133"/>
      <c r="U31" s="133">
        <v>8.5</v>
      </c>
      <c r="V31" s="133">
        <v>4.5</v>
      </c>
      <c r="W31" s="133"/>
      <c r="X31" s="133">
        <v>8.5</v>
      </c>
      <c r="Y31" s="133">
        <v>6.5</v>
      </c>
      <c r="Z31" s="133"/>
      <c r="AA31" s="133"/>
      <c r="AB31" s="133">
        <v>8.5</v>
      </c>
      <c r="AC31" s="133">
        <v>8.5</v>
      </c>
      <c r="AD31" s="133">
        <v>8.5</v>
      </c>
      <c r="AE31" s="133">
        <v>8.5</v>
      </c>
      <c r="AF31" s="133">
        <v>6.5</v>
      </c>
      <c r="AG31" s="133"/>
      <c r="AH31" s="133"/>
      <c r="AI31" s="156">
        <f t="shared" si="0"/>
        <v>139</v>
      </c>
      <c r="AJ31" s="82">
        <v>1</v>
      </c>
      <c r="AK31" s="82"/>
      <c r="AL31" s="61"/>
      <c r="AM31" s="82"/>
      <c r="AN31" s="82">
        <f t="shared" si="3"/>
        <v>1</v>
      </c>
      <c r="AO31" s="82">
        <f t="shared" si="3"/>
        <v>0</v>
      </c>
      <c r="AP31" s="119">
        <f t="shared" si="2"/>
        <v>1</v>
      </c>
    </row>
    <row r="32" spans="2:60" s="5" customFormat="1" ht="15.75" customHeight="1" outlineLevel="1" x14ac:dyDescent="0.15">
      <c r="B32" s="179">
        <v>23</v>
      </c>
      <c r="C32" s="183" t="s">
        <v>22</v>
      </c>
      <c r="D32" s="310" t="s">
        <v>240</v>
      </c>
      <c r="E32" s="133"/>
      <c r="F32" s="133"/>
      <c r="G32" s="133">
        <v>8.5</v>
      </c>
      <c r="H32" s="133">
        <v>8.5</v>
      </c>
      <c r="I32" s="133">
        <v>8.5</v>
      </c>
      <c r="J32" s="133">
        <v>8.5</v>
      </c>
      <c r="K32" s="133">
        <v>6.5</v>
      </c>
      <c r="L32" s="133"/>
      <c r="M32" s="133"/>
      <c r="N32" s="133">
        <v>8.5</v>
      </c>
      <c r="O32" s="133">
        <v>8.5</v>
      </c>
      <c r="P32" s="133">
        <v>8.5</v>
      </c>
      <c r="Q32" s="133">
        <v>4.5</v>
      </c>
      <c r="R32" s="133"/>
      <c r="S32" s="133"/>
      <c r="T32" s="133"/>
      <c r="U32" s="133">
        <v>8.5</v>
      </c>
      <c r="V32" s="133">
        <v>4.5</v>
      </c>
      <c r="W32" s="133"/>
      <c r="X32" s="133">
        <v>8.5</v>
      </c>
      <c r="Y32" s="133">
        <v>6.5</v>
      </c>
      <c r="Z32" s="133"/>
      <c r="AA32" s="133"/>
      <c r="AB32" s="133">
        <v>8.5</v>
      </c>
      <c r="AC32" s="133">
        <v>8.5</v>
      </c>
      <c r="AD32" s="133">
        <v>8.5</v>
      </c>
      <c r="AE32" s="133">
        <v>8.5</v>
      </c>
      <c r="AF32" s="133">
        <v>6.5</v>
      </c>
      <c r="AG32" s="133"/>
      <c r="AH32" s="133"/>
      <c r="AI32" s="156">
        <f t="shared" si="0"/>
        <v>139</v>
      </c>
      <c r="AJ32" s="82"/>
      <c r="AK32" s="82">
        <v>1</v>
      </c>
      <c r="AL32" s="82"/>
      <c r="AM32" s="82"/>
      <c r="AN32" s="82">
        <f t="shared" si="3"/>
        <v>0</v>
      </c>
      <c r="AO32" s="82">
        <f t="shared" si="3"/>
        <v>1</v>
      </c>
      <c r="AP32" s="119">
        <f t="shared" si="2"/>
        <v>1</v>
      </c>
    </row>
    <row r="33" spans="2:51" s="5" customFormat="1" ht="15.75" customHeight="1" outlineLevel="1" x14ac:dyDescent="0.15">
      <c r="B33" s="198">
        <v>24</v>
      </c>
      <c r="C33" s="183" t="s">
        <v>241</v>
      </c>
      <c r="D33" s="310" t="s">
        <v>242</v>
      </c>
      <c r="E33" s="133"/>
      <c r="F33" s="133"/>
      <c r="G33" s="133">
        <v>8.5</v>
      </c>
      <c r="H33" s="133">
        <v>8.5</v>
      </c>
      <c r="I33" s="133">
        <v>8.5</v>
      </c>
      <c r="J33" s="133">
        <v>8.5</v>
      </c>
      <c r="K33" s="133">
        <v>6.5</v>
      </c>
      <c r="L33" s="133"/>
      <c r="M33" s="133"/>
      <c r="N33" s="133">
        <v>8.5</v>
      </c>
      <c r="O33" s="133">
        <v>8.5</v>
      </c>
      <c r="P33" s="133">
        <v>8.5</v>
      </c>
      <c r="Q33" s="133">
        <v>4.5</v>
      </c>
      <c r="R33" s="133"/>
      <c r="S33" s="133"/>
      <c r="T33" s="133"/>
      <c r="U33" s="133">
        <v>8.5</v>
      </c>
      <c r="V33" s="133">
        <v>4.5</v>
      </c>
      <c r="W33" s="133"/>
      <c r="X33" s="133">
        <v>8.5</v>
      </c>
      <c r="Y33" s="133">
        <v>6.5</v>
      </c>
      <c r="Z33" s="133"/>
      <c r="AA33" s="133"/>
      <c r="AB33" s="133">
        <v>8.5</v>
      </c>
      <c r="AC33" s="133">
        <v>8.5</v>
      </c>
      <c r="AD33" s="133">
        <v>8.5</v>
      </c>
      <c r="AE33" s="133">
        <v>8.5</v>
      </c>
      <c r="AF33" s="133">
        <v>6.5</v>
      </c>
      <c r="AG33" s="133"/>
      <c r="AH33" s="133"/>
      <c r="AI33" s="156">
        <f t="shared" ref="AI33:AI35" si="4">SUM(E33:AH33)</f>
        <v>139</v>
      </c>
      <c r="AJ33" s="82">
        <v>1</v>
      </c>
      <c r="AK33" s="82"/>
      <c r="AL33" s="82"/>
      <c r="AM33" s="82"/>
      <c r="AN33" s="82">
        <f t="shared" ref="AN33:AN35" si="5">AJ33+AL33</f>
        <v>1</v>
      </c>
      <c r="AO33" s="82">
        <f t="shared" ref="AO33:AO35" si="6">AK33+AM33</f>
        <v>0</v>
      </c>
      <c r="AP33" s="119">
        <f t="shared" ref="AP33:AP35" si="7">SUM(AN33:AO33)</f>
        <v>1</v>
      </c>
    </row>
    <row r="34" spans="2:51" s="5" customFormat="1" ht="15.75" customHeight="1" outlineLevel="1" x14ac:dyDescent="0.15">
      <c r="B34" s="179">
        <v>25</v>
      </c>
      <c r="C34" s="183" t="s">
        <v>378</v>
      </c>
      <c r="D34" s="310" t="s">
        <v>379</v>
      </c>
      <c r="E34" s="133"/>
      <c r="F34" s="133"/>
      <c r="G34" s="133">
        <v>8.5</v>
      </c>
      <c r="H34" s="133">
        <v>8.5</v>
      </c>
      <c r="I34" s="133">
        <v>8.5</v>
      </c>
      <c r="J34" s="133">
        <v>8.5</v>
      </c>
      <c r="K34" s="133">
        <v>6.5</v>
      </c>
      <c r="L34" s="133"/>
      <c r="M34" s="133"/>
      <c r="N34" s="133">
        <v>8.5</v>
      </c>
      <c r="O34" s="133">
        <v>8.5</v>
      </c>
      <c r="P34" s="133">
        <v>8.5</v>
      </c>
      <c r="Q34" s="133">
        <v>4.5</v>
      </c>
      <c r="R34" s="133"/>
      <c r="S34" s="133"/>
      <c r="T34" s="133"/>
      <c r="U34" s="133">
        <v>8.5</v>
      </c>
      <c r="V34" s="133">
        <v>4.5</v>
      </c>
      <c r="W34" s="133"/>
      <c r="X34" s="133">
        <v>8.5</v>
      </c>
      <c r="Y34" s="133">
        <v>6.5</v>
      </c>
      <c r="Z34" s="133"/>
      <c r="AA34" s="133"/>
      <c r="AB34" s="133">
        <v>8.5</v>
      </c>
      <c r="AC34" s="133">
        <v>8.5</v>
      </c>
      <c r="AD34" s="133">
        <v>8.5</v>
      </c>
      <c r="AE34" s="133">
        <v>8.5</v>
      </c>
      <c r="AF34" s="133">
        <v>6.5</v>
      </c>
      <c r="AG34" s="133"/>
      <c r="AH34" s="133"/>
      <c r="AI34" s="156">
        <f t="shared" si="4"/>
        <v>139</v>
      </c>
      <c r="AJ34" s="82">
        <v>1</v>
      </c>
      <c r="AK34" s="82"/>
      <c r="AL34" s="82"/>
      <c r="AM34" s="82"/>
      <c r="AN34" s="82">
        <f t="shared" si="5"/>
        <v>1</v>
      </c>
      <c r="AO34" s="82">
        <f t="shared" si="6"/>
        <v>0</v>
      </c>
      <c r="AP34" s="119">
        <f t="shared" si="7"/>
        <v>1</v>
      </c>
    </row>
    <row r="35" spans="2:51" s="5" customFormat="1" ht="15.75" customHeight="1" outlineLevel="1" x14ac:dyDescent="0.15">
      <c r="B35" s="198">
        <v>26</v>
      </c>
      <c r="C35" s="183" t="s">
        <v>380</v>
      </c>
      <c r="D35" s="310" t="s">
        <v>381</v>
      </c>
      <c r="E35" s="133"/>
      <c r="F35" s="133"/>
      <c r="G35" s="133">
        <v>8.5</v>
      </c>
      <c r="H35" s="133">
        <v>8.5</v>
      </c>
      <c r="I35" s="133">
        <v>8.5</v>
      </c>
      <c r="J35" s="133">
        <v>8.5</v>
      </c>
      <c r="K35" s="133">
        <v>6.5</v>
      </c>
      <c r="L35" s="133"/>
      <c r="M35" s="133"/>
      <c r="N35" s="133">
        <v>8.5</v>
      </c>
      <c r="O35" s="133">
        <v>8.5</v>
      </c>
      <c r="P35" s="133">
        <v>8.5</v>
      </c>
      <c r="Q35" s="133">
        <v>4.5</v>
      </c>
      <c r="R35" s="133"/>
      <c r="S35" s="133"/>
      <c r="T35" s="133"/>
      <c r="U35" s="133">
        <v>8.5</v>
      </c>
      <c r="V35" s="133">
        <v>4.5</v>
      </c>
      <c r="W35" s="133"/>
      <c r="X35" s="133">
        <v>8.5</v>
      </c>
      <c r="Y35" s="133">
        <v>6.5</v>
      </c>
      <c r="Z35" s="133"/>
      <c r="AA35" s="133"/>
      <c r="AB35" s="133">
        <v>8.5</v>
      </c>
      <c r="AC35" s="133">
        <v>8.5</v>
      </c>
      <c r="AD35" s="133">
        <v>8.5</v>
      </c>
      <c r="AE35" s="133">
        <v>8.5</v>
      </c>
      <c r="AF35" s="133">
        <v>6.5</v>
      </c>
      <c r="AG35" s="133"/>
      <c r="AH35" s="133"/>
      <c r="AI35" s="156">
        <f t="shared" si="4"/>
        <v>139</v>
      </c>
      <c r="AJ35" s="82">
        <v>1</v>
      </c>
      <c r="AK35" s="82"/>
      <c r="AL35" s="82"/>
      <c r="AM35" s="82"/>
      <c r="AN35" s="82">
        <f t="shared" si="5"/>
        <v>1</v>
      </c>
      <c r="AO35" s="82">
        <f t="shared" si="6"/>
        <v>0</v>
      </c>
      <c r="AP35" s="119">
        <f t="shared" si="7"/>
        <v>1</v>
      </c>
    </row>
    <row r="36" spans="2:51" s="5" customFormat="1" ht="15.75" customHeight="1" outlineLevel="1" x14ac:dyDescent="0.15">
      <c r="B36" s="179">
        <v>27</v>
      </c>
      <c r="C36" s="183" t="s">
        <v>17</v>
      </c>
      <c r="D36" s="56" t="s">
        <v>33</v>
      </c>
      <c r="E36" s="133"/>
      <c r="F36" s="133"/>
      <c r="G36" s="133">
        <v>8.5</v>
      </c>
      <c r="H36" s="133">
        <v>8.5</v>
      </c>
      <c r="I36" s="133">
        <v>8.5</v>
      </c>
      <c r="J36" s="133">
        <v>8.5</v>
      </c>
      <c r="K36" s="133">
        <v>6.5</v>
      </c>
      <c r="L36" s="133"/>
      <c r="M36" s="133"/>
      <c r="N36" s="133">
        <v>8.5</v>
      </c>
      <c r="O36" s="133">
        <v>8.5</v>
      </c>
      <c r="P36" s="133">
        <v>8.5</v>
      </c>
      <c r="Q36" s="133">
        <v>4.5</v>
      </c>
      <c r="R36" s="133"/>
      <c r="S36" s="133"/>
      <c r="T36" s="133"/>
      <c r="U36" s="133">
        <v>8.5</v>
      </c>
      <c r="V36" s="133">
        <v>4.5</v>
      </c>
      <c r="W36" s="133"/>
      <c r="X36" s="133">
        <v>8.5</v>
      </c>
      <c r="Y36" s="133">
        <v>6.5</v>
      </c>
      <c r="Z36" s="133"/>
      <c r="AA36" s="133"/>
      <c r="AB36" s="133">
        <v>8.5</v>
      </c>
      <c r="AC36" s="133">
        <v>8.5</v>
      </c>
      <c r="AD36" s="133">
        <v>8.5</v>
      </c>
      <c r="AE36" s="133">
        <v>8.5</v>
      </c>
      <c r="AF36" s="133">
        <v>6.5</v>
      </c>
      <c r="AG36" s="133"/>
      <c r="AH36" s="133"/>
      <c r="AI36" s="156">
        <f>SUM(E36:AH36)</f>
        <v>139</v>
      </c>
      <c r="AJ36" s="82">
        <v>1</v>
      </c>
      <c r="AK36" s="82"/>
      <c r="AL36" s="82"/>
      <c r="AM36" s="82"/>
      <c r="AN36" s="82">
        <f t="shared" si="3"/>
        <v>1</v>
      </c>
      <c r="AO36" s="82">
        <f t="shared" si="3"/>
        <v>0</v>
      </c>
      <c r="AP36" s="119">
        <f>SUM(AN36:AO36)</f>
        <v>1</v>
      </c>
      <c r="AS36" s="54"/>
      <c r="AT36" s="54"/>
      <c r="AU36" s="54"/>
      <c r="AV36" s="54"/>
      <c r="AW36" s="54"/>
      <c r="AX36" s="54"/>
      <c r="AY36" s="54"/>
    </row>
    <row r="37" spans="2:51" ht="14" outlineLevel="1" x14ac:dyDescent="0.2">
      <c r="B37" s="415" t="s">
        <v>287</v>
      </c>
      <c r="C37" s="415"/>
      <c r="D37" s="415"/>
      <c r="E37" s="346">
        <f>SUM(E10:E36)</f>
        <v>0</v>
      </c>
      <c r="F37" s="346">
        <f t="shared" ref="F37:AP37" si="8">SUM(F10:F36)</f>
        <v>0</v>
      </c>
      <c r="G37" s="346">
        <f t="shared" si="8"/>
        <v>229.5</v>
      </c>
      <c r="H37" s="346">
        <f t="shared" si="8"/>
        <v>229.5</v>
      </c>
      <c r="I37" s="346">
        <f t="shared" si="8"/>
        <v>229.5</v>
      </c>
      <c r="J37" s="346">
        <f t="shared" si="8"/>
        <v>229.5</v>
      </c>
      <c r="K37" s="346">
        <f t="shared" si="8"/>
        <v>175.5</v>
      </c>
      <c r="L37" s="346">
        <f t="shared" si="8"/>
        <v>0</v>
      </c>
      <c r="M37" s="346">
        <f t="shared" si="8"/>
        <v>0</v>
      </c>
      <c r="N37" s="346">
        <f t="shared" si="8"/>
        <v>229.5</v>
      </c>
      <c r="O37" s="346">
        <f t="shared" si="8"/>
        <v>229.5</v>
      </c>
      <c r="P37" s="346">
        <f t="shared" si="8"/>
        <v>229.5</v>
      </c>
      <c r="Q37" s="346">
        <f t="shared" si="8"/>
        <v>121.5</v>
      </c>
      <c r="R37" s="346">
        <f t="shared" si="8"/>
        <v>0</v>
      </c>
      <c r="S37" s="346">
        <f t="shared" si="8"/>
        <v>0</v>
      </c>
      <c r="T37" s="346">
        <f t="shared" si="8"/>
        <v>0</v>
      </c>
      <c r="U37" s="346">
        <f t="shared" si="8"/>
        <v>229.5</v>
      </c>
      <c r="V37" s="346">
        <f t="shared" si="8"/>
        <v>121.5</v>
      </c>
      <c r="W37" s="346">
        <f t="shared" si="8"/>
        <v>0</v>
      </c>
      <c r="X37" s="346">
        <f t="shared" si="8"/>
        <v>229.5</v>
      </c>
      <c r="Y37" s="347">
        <f t="shared" si="8"/>
        <v>175.5</v>
      </c>
      <c r="Z37" s="346">
        <f t="shared" si="8"/>
        <v>0</v>
      </c>
      <c r="AA37" s="346">
        <f t="shared" si="8"/>
        <v>0</v>
      </c>
      <c r="AB37" s="346">
        <f t="shared" si="8"/>
        <v>229.5</v>
      </c>
      <c r="AC37" s="346">
        <f t="shared" si="8"/>
        <v>229.5</v>
      </c>
      <c r="AD37" s="346">
        <f t="shared" si="8"/>
        <v>229.5</v>
      </c>
      <c r="AE37" s="346">
        <f>SUM(AE10:AE36)</f>
        <v>229.5</v>
      </c>
      <c r="AF37" s="346">
        <f t="shared" si="8"/>
        <v>175.5</v>
      </c>
      <c r="AG37" s="346">
        <f t="shared" si="8"/>
        <v>0</v>
      </c>
      <c r="AH37" s="346">
        <f t="shared" si="8"/>
        <v>0</v>
      </c>
      <c r="AI37" s="348">
        <f>SUM(AI10:AI36)</f>
        <v>3753</v>
      </c>
      <c r="AJ37" s="348">
        <f t="shared" si="8"/>
        <v>20</v>
      </c>
      <c r="AK37" s="348">
        <f t="shared" si="8"/>
        <v>7</v>
      </c>
      <c r="AL37" s="348">
        <f t="shared" si="8"/>
        <v>0</v>
      </c>
      <c r="AM37" s="348">
        <f t="shared" si="8"/>
        <v>0</v>
      </c>
      <c r="AN37" s="348">
        <f t="shared" si="8"/>
        <v>20</v>
      </c>
      <c r="AO37" s="348">
        <f t="shared" si="8"/>
        <v>7</v>
      </c>
      <c r="AP37" s="139">
        <f t="shared" si="8"/>
        <v>27</v>
      </c>
    </row>
    <row r="38" spans="2:51" ht="6.5" customHeight="1" x14ac:dyDescent="0.15"/>
    <row r="39" spans="2:51" ht="16.5" customHeight="1" x14ac:dyDescent="0.15">
      <c r="B39" s="142"/>
      <c r="C39" s="142"/>
      <c r="D39" s="142"/>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4"/>
      <c r="AJ39" s="400" t="s">
        <v>154</v>
      </c>
      <c r="AK39" s="400"/>
      <c r="AL39" s="401" t="s">
        <v>155</v>
      </c>
      <c r="AM39" s="401"/>
      <c r="AN39" s="400" t="s">
        <v>156</v>
      </c>
      <c r="AO39" s="400"/>
      <c r="AP39" s="400"/>
    </row>
    <row r="40" spans="2:51" ht="16.5" customHeight="1" x14ac:dyDescent="0.15">
      <c r="B40" s="409" t="s">
        <v>305</v>
      </c>
      <c r="C40" s="410"/>
      <c r="D40" s="411"/>
      <c r="E40" s="151" t="s">
        <v>3</v>
      </c>
      <c r="F40" s="151" t="s">
        <v>2</v>
      </c>
      <c r="G40" s="151" t="s">
        <v>1</v>
      </c>
      <c r="H40" s="151" t="s">
        <v>6</v>
      </c>
      <c r="I40" s="151" t="s">
        <v>6</v>
      </c>
      <c r="J40" s="151" t="s">
        <v>5</v>
      </c>
      <c r="K40" s="151" t="s">
        <v>4</v>
      </c>
      <c r="L40" s="151" t="s">
        <v>3</v>
      </c>
      <c r="M40" s="151" t="s">
        <v>2</v>
      </c>
      <c r="N40" s="151" t="s">
        <v>1</v>
      </c>
      <c r="O40" s="151" t="s">
        <v>6</v>
      </c>
      <c r="P40" s="151" t="s">
        <v>6</v>
      </c>
      <c r="Q40" s="151" t="s">
        <v>5</v>
      </c>
      <c r="R40" s="151" t="s">
        <v>4</v>
      </c>
      <c r="S40" s="151" t="s">
        <v>3</v>
      </c>
      <c r="T40" s="151" t="s">
        <v>2</v>
      </c>
      <c r="U40" s="151" t="s">
        <v>1</v>
      </c>
      <c r="V40" s="151" t="s">
        <v>6</v>
      </c>
      <c r="W40" s="151" t="s">
        <v>6</v>
      </c>
      <c r="X40" s="151" t="s">
        <v>5</v>
      </c>
      <c r="Y40" s="151" t="s">
        <v>4</v>
      </c>
      <c r="Z40" s="151" t="s">
        <v>3</v>
      </c>
      <c r="AA40" s="152" t="s">
        <v>2</v>
      </c>
      <c r="AB40" s="151" t="s">
        <v>1</v>
      </c>
      <c r="AC40" s="151" t="s">
        <v>6</v>
      </c>
      <c r="AD40" s="151" t="s">
        <v>6</v>
      </c>
      <c r="AE40" s="151" t="s">
        <v>5</v>
      </c>
      <c r="AF40" s="151" t="s">
        <v>4</v>
      </c>
      <c r="AG40" s="151" t="s">
        <v>3</v>
      </c>
      <c r="AH40" s="152" t="s">
        <v>2</v>
      </c>
      <c r="AI40" s="153"/>
      <c r="AJ40" s="337" t="s">
        <v>157</v>
      </c>
      <c r="AK40" s="337" t="s">
        <v>158</v>
      </c>
      <c r="AL40" s="338" t="s">
        <v>159</v>
      </c>
      <c r="AM40" s="338" t="s">
        <v>2</v>
      </c>
      <c r="AN40" s="337" t="s">
        <v>160</v>
      </c>
      <c r="AO40" s="337" t="s">
        <v>161</v>
      </c>
      <c r="AP40" s="145" t="s">
        <v>162</v>
      </c>
      <c r="AS40" s="57"/>
      <c r="AT40" s="57"/>
      <c r="AU40" s="57"/>
      <c r="AV40" s="57"/>
      <c r="AW40" s="57"/>
      <c r="AX40" s="57"/>
      <c r="AY40" s="57"/>
    </row>
    <row r="41" spans="2:51" s="55" customFormat="1" ht="30" customHeight="1" x14ac:dyDescent="0.15">
      <c r="B41" s="412"/>
      <c r="C41" s="413"/>
      <c r="D41" s="414"/>
      <c r="E41" s="339">
        <v>1</v>
      </c>
      <c r="F41" s="339">
        <v>2</v>
      </c>
      <c r="G41" s="339">
        <v>3</v>
      </c>
      <c r="H41" s="339">
        <v>4</v>
      </c>
      <c r="I41" s="339">
        <v>5</v>
      </c>
      <c r="J41" s="339">
        <v>6</v>
      </c>
      <c r="K41" s="339">
        <v>7</v>
      </c>
      <c r="L41" s="339">
        <v>8</v>
      </c>
      <c r="M41" s="339">
        <v>9</v>
      </c>
      <c r="N41" s="339">
        <v>10</v>
      </c>
      <c r="O41" s="339">
        <v>11</v>
      </c>
      <c r="P41" s="339">
        <v>12</v>
      </c>
      <c r="Q41" s="339">
        <v>13</v>
      </c>
      <c r="R41" s="339">
        <v>14</v>
      </c>
      <c r="S41" s="339">
        <v>15</v>
      </c>
      <c r="T41" s="339">
        <v>16</v>
      </c>
      <c r="U41" s="339">
        <v>17</v>
      </c>
      <c r="V41" s="339">
        <v>18</v>
      </c>
      <c r="W41" s="339">
        <v>19</v>
      </c>
      <c r="X41" s="339">
        <v>20</v>
      </c>
      <c r="Y41" s="339">
        <v>21</v>
      </c>
      <c r="Z41" s="339">
        <v>22</v>
      </c>
      <c r="AA41" s="339">
        <v>23</v>
      </c>
      <c r="AB41" s="339">
        <v>24</v>
      </c>
      <c r="AC41" s="339">
        <v>25</v>
      </c>
      <c r="AD41" s="339">
        <v>26</v>
      </c>
      <c r="AE41" s="339">
        <v>27</v>
      </c>
      <c r="AF41" s="339">
        <v>28</v>
      </c>
      <c r="AG41" s="339">
        <v>29</v>
      </c>
      <c r="AH41" s="339">
        <v>30</v>
      </c>
      <c r="AI41" s="146" t="s">
        <v>126</v>
      </c>
      <c r="AJ41" s="147" t="s">
        <v>49</v>
      </c>
      <c r="AK41" s="147" t="s">
        <v>50</v>
      </c>
      <c r="AL41" s="147" t="s">
        <v>49</v>
      </c>
      <c r="AM41" s="147" t="s">
        <v>50</v>
      </c>
      <c r="AN41" s="147" t="s">
        <v>49</v>
      </c>
      <c r="AO41" s="147" t="s">
        <v>50</v>
      </c>
      <c r="AP41" s="146" t="s">
        <v>127</v>
      </c>
      <c r="AS41" s="342"/>
      <c r="AT41" s="342"/>
      <c r="AU41" s="342"/>
      <c r="AV41" s="342"/>
      <c r="AW41" s="342"/>
      <c r="AX41" s="342"/>
      <c r="AY41" s="342"/>
    </row>
    <row r="42" spans="2:51" s="5" customFormat="1" ht="15.75" customHeight="1" outlineLevel="1" x14ac:dyDescent="0.15">
      <c r="B42" s="4">
        <v>1</v>
      </c>
      <c r="C42" s="134" t="s">
        <v>23</v>
      </c>
      <c r="D42" s="52" t="s">
        <v>138</v>
      </c>
      <c r="E42" s="133"/>
      <c r="F42" s="133"/>
      <c r="G42" s="133">
        <v>8.5</v>
      </c>
      <c r="H42" s="133">
        <v>8.5</v>
      </c>
      <c r="I42" s="133">
        <v>8.5</v>
      </c>
      <c r="J42" s="133">
        <v>8.5</v>
      </c>
      <c r="K42" s="133">
        <v>6.5</v>
      </c>
      <c r="L42" s="133"/>
      <c r="M42" s="133"/>
      <c r="N42" s="133">
        <v>8.5</v>
      </c>
      <c r="O42" s="133">
        <v>8.5</v>
      </c>
      <c r="P42" s="133">
        <v>8.5</v>
      </c>
      <c r="Q42" s="133">
        <v>4.5</v>
      </c>
      <c r="R42" s="133"/>
      <c r="S42" s="133"/>
      <c r="T42" s="133"/>
      <c r="U42" s="133">
        <v>8.5</v>
      </c>
      <c r="V42" s="133">
        <v>4.5</v>
      </c>
      <c r="W42" s="133"/>
      <c r="X42" s="133">
        <v>8.5</v>
      </c>
      <c r="Y42" s="133">
        <v>6.5</v>
      </c>
      <c r="Z42" s="133"/>
      <c r="AA42" s="133"/>
      <c r="AB42" s="133">
        <v>8.5</v>
      </c>
      <c r="AC42" s="133">
        <v>8.5</v>
      </c>
      <c r="AD42" s="133">
        <v>8.5</v>
      </c>
      <c r="AE42" s="133">
        <v>8.5</v>
      </c>
      <c r="AF42" s="133">
        <v>6.5</v>
      </c>
      <c r="AG42" s="307"/>
      <c r="AH42" s="307"/>
      <c r="AI42" s="161">
        <f t="shared" ref="AI42:AI63" si="9">SUM(E42:AH42)</f>
        <v>139</v>
      </c>
      <c r="AJ42" s="82">
        <v>1</v>
      </c>
      <c r="AK42" s="82"/>
      <c r="AL42" s="82"/>
      <c r="AM42" s="82"/>
      <c r="AN42" s="82">
        <f t="shared" ref="AN42:AO63" si="10">AJ42+AL42</f>
        <v>1</v>
      </c>
      <c r="AO42" s="82">
        <f t="shared" si="10"/>
        <v>0</v>
      </c>
      <c r="AP42" s="119">
        <f t="shared" ref="AP42:AP63" si="11">SUM(AN42:AO42)</f>
        <v>1</v>
      </c>
    </row>
    <row r="43" spans="2:51" s="5" customFormat="1" ht="15.75" customHeight="1" outlineLevel="1" x14ac:dyDescent="0.15">
      <c r="B43" s="4">
        <v>2</v>
      </c>
      <c r="C43" s="134" t="s">
        <v>24</v>
      </c>
      <c r="D43" s="52" t="s">
        <v>139</v>
      </c>
      <c r="E43" s="133"/>
      <c r="F43" s="133"/>
      <c r="G43" s="133">
        <v>8.5</v>
      </c>
      <c r="H43" s="133">
        <v>8.5</v>
      </c>
      <c r="I43" s="133">
        <v>8.5</v>
      </c>
      <c r="J43" s="133">
        <v>8.5</v>
      </c>
      <c r="K43" s="133">
        <v>6.5</v>
      </c>
      <c r="L43" s="133"/>
      <c r="M43" s="133"/>
      <c r="N43" s="133">
        <v>8.5</v>
      </c>
      <c r="O43" s="133">
        <v>8.5</v>
      </c>
      <c r="P43" s="133">
        <v>8.5</v>
      </c>
      <c r="Q43" s="133">
        <v>4.5</v>
      </c>
      <c r="R43" s="133"/>
      <c r="S43" s="133"/>
      <c r="T43" s="133"/>
      <c r="U43" s="133">
        <v>8.5</v>
      </c>
      <c r="V43" s="133">
        <v>4.5</v>
      </c>
      <c r="W43" s="133"/>
      <c r="X43" s="133">
        <v>8.5</v>
      </c>
      <c r="Y43" s="133">
        <v>6.5</v>
      </c>
      <c r="Z43" s="133"/>
      <c r="AA43" s="133"/>
      <c r="AB43" s="133">
        <v>8.5</v>
      </c>
      <c r="AC43" s="133">
        <v>8.5</v>
      </c>
      <c r="AD43" s="133">
        <v>8.5</v>
      </c>
      <c r="AE43" s="133">
        <v>8.5</v>
      </c>
      <c r="AF43" s="133">
        <v>6.5</v>
      </c>
      <c r="AG43" s="133"/>
      <c r="AH43" s="133"/>
      <c r="AI43" s="161">
        <f t="shared" si="9"/>
        <v>139</v>
      </c>
      <c r="AJ43" s="82"/>
      <c r="AK43" s="82">
        <v>1</v>
      </c>
      <c r="AL43" s="82"/>
      <c r="AM43" s="82"/>
      <c r="AN43" s="82">
        <f t="shared" si="10"/>
        <v>0</v>
      </c>
      <c r="AO43" s="82">
        <f t="shared" si="10"/>
        <v>1</v>
      </c>
      <c r="AP43" s="119">
        <f t="shared" si="11"/>
        <v>1</v>
      </c>
    </row>
    <row r="44" spans="2:51" s="5" customFormat="1" ht="15.75" customHeight="1" outlineLevel="1" x14ac:dyDescent="0.15">
      <c r="B44" s="4">
        <v>3</v>
      </c>
      <c r="C44" s="134" t="s">
        <v>47</v>
      </c>
      <c r="D44" s="52" t="s">
        <v>243</v>
      </c>
      <c r="E44" s="133"/>
      <c r="F44" s="133"/>
      <c r="G44" s="133">
        <v>8.5</v>
      </c>
      <c r="H44" s="133">
        <v>8.5</v>
      </c>
      <c r="I44" s="133">
        <v>8.5</v>
      </c>
      <c r="J44" s="133">
        <v>8.5</v>
      </c>
      <c r="K44" s="133">
        <v>6.5</v>
      </c>
      <c r="L44" s="133"/>
      <c r="M44" s="133"/>
      <c r="N44" s="133">
        <v>8.5</v>
      </c>
      <c r="O44" s="133">
        <v>8.5</v>
      </c>
      <c r="P44" s="133">
        <v>8.5</v>
      </c>
      <c r="Q44" s="133">
        <v>4.5</v>
      </c>
      <c r="R44" s="133"/>
      <c r="S44" s="133"/>
      <c r="T44" s="133"/>
      <c r="U44" s="133">
        <v>8.5</v>
      </c>
      <c r="V44" s="133">
        <v>4.5</v>
      </c>
      <c r="W44" s="133"/>
      <c r="X44" s="133">
        <v>8.5</v>
      </c>
      <c r="Y44" s="133">
        <v>6.5</v>
      </c>
      <c r="Z44" s="133"/>
      <c r="AA44" s="133"/>
      <c r="AB44" s="133">
        <v>8.5</v>
      </c>
      <c r="AC44" s="133">
        <v>8.5</v>
      </c>
      <c r="AD44" s="133">
        <v>8.5</v>
      </c>
      <c r="AE44" s="133">
        <v>8.5</v>
      </c>
      <c r="AF44" s="133">
        <v>6.5</v>
      </c>
      <c r="AG44" s="133"/>
      <c r="AH44" s="133"/>
      <c r="AI44" s="161">
        <f t="shared" si="9"/>
        <v>139</v>
      </c>
      <c r="AJ44" s="82">
        <v>1</v>
      </c>
      <c r="AK44" s="82"/>
      <c r="AL44" s="82"/>
      <c r="AM44" s="82"/>
      <c r="AN44" s="82">
        <f t="shared" si="10"/>
        <v>1</v>
      </c>
      <c r="AO44" s="82">
        <f t="shared" si="10"/>
        <v>0</v>
      </c>
      <c r="AP44" s="119">
        <f t="shared" si="11"/>
        <v>1</v>
      </c>
    </row>
    <row r="45" spans="2:51" s="5" customFormat="1" ht="15.75" customHeight="1" outlineLevel="1" x14ac:dyDescent="0.15">
      <c r="B45" s="4">
        <v>4</v>
      </c>
      <c r="C45" s="134" t="s">
        <v>48</v>
      </c>
      <c r="D45" s="52" t="s">
        <v>146</v>
      </c>
      <c r="E45" s="133"/>
      <c r="F45" s="133"/>
      <c r="G45" s="133">
        <v>0.85000000000000009</v>
      </c>
      <c r="H45" s="133">
        <v>0.85000000000000009</v>
      </c>
      <c r="I45" s="133">
        <v>0.85000000000000009</v>
      </c>
      <c r="J45" s="133">
        <v>0.85000000000000009</v>
      </c>
      <c r="K45" s="133">
        <v>0.65</v>
      </c>
      <c r="L45" s="133"/>
      <c r="M45" s="133"/>
      <c r="N45" s="133">
        <v>0.85000000000000009</v>
      </c>
      <c r="O45" s="133">
        <v>0.85000000000000009</v>
      </c>
      <c r="P45" s="133">
        <v>0.85000000000000009</v>
      </c>
      <c r="Q45" s="133">
        <v>0.85000000000000009</v>
      </c>
      <c r="R45" s="133"/>
      <c r="S45" s="133"/>
      <c r="T45" s="133"/>
      <c r="U45" s="133">
        <v>0.85000000000000009</v>
      </c>
      <c r="V45" s="133">
        <v>0.85000000000000009</v>
      </c>
      <c r="W45" s="133"/>
      <c r="X45" s="133">
        <v>0.85000000000000009</v>
      </c>
      <c r="Y45" s="133">
        <v>0.65</v>
      </c>
      <c r="Z45" s="133"/>
      <c r="AA45" s="133"/>
      <c r="AB45" s="133">
        <v>0.85000000000000009</v>
      </c>
      <c r="AC45" s="133">
        <v>0.85000000000000009</v>
      </c>
      <c r="AD45" s="133">
        <v>0.85000000000000009</v>
      </c>
      <c r="AE45" s="133">
        <v>0.85000000000000009</v>
      </c>
      <c r="AF45" s="133">
        <v>0.65</v>
      </c>
      <c r="AG45" s="133"/>
      <c r="AH45" s="133"/>
      <c r="AI45" s="161">
        <f t="shared" si="9"/>
        <v>14.699999999999998</v>
      </c>
      <c r="AJ45" s="82">
        <v>1</v>
      </c>
      <c r="AK45" s="82"/>
      <c r="AL45" s="82"/>
      <c r="AM45" s="82"/>
      <c r="AN45" s="82">
        <f t="shared" si="10"/>
        <v>1</v>
      </c>
      <c r="AO45" s="82">
        <f t="shared" si="10"/>
        <v>0</v>
      </c>
      <c r="AP45" s="119">
        <f t="shared" si="11"/>
        <v>1</v>
      </c>
    </row>
    <row r="46" spans="2:51" s="5" customFormat="1" ht="15.75" customHeight="1" outlineLevel="1" x14ac:dyDescent="0.15">
      <c r="B46" s="4">
        <v>5</v>
      </c>
      <c r="C46" s="134" t="s">
        <v>122</v>
      </c>
      <c r="D46" s="56" t="s">
        <v>382</v>
      </c>
      <c r="E46" s="133"/>
      <c r="F46" s="133"/>
      <c r="G46" s="133">
        <v>8.5</v>
      </c>
      <c r="H46" s="133">
        <v>8.5</v>
      </c>
      <c r="I46" s="133">
        <v>8.5</v>
      </c>
      <c r="J46" s="133">
        <v>8.5</v>
      </c>
      <c r="K46" s="133">
        <v>6.5</v>
      </c>
      <c r="L46" s="133"/>
      <c r="M46" s="133"/>
      <c r="N46" s="133">
        <v>8.5</v>
      </c>
      <c r="O46" s="133">
        <v>8.5</v>
      </c>
      <c r="P46" s="133">
        <v>8.5</v>
      </c>
      <c r="Q46" s="133">
        <v>4.5</v>
      </c>
      <c r="R46" s="133"/>
      <c r="S46" s="133"/>
      <c r="T46" s="133"/>
      <c r="U46" s="133">
        <v>8.5</v>
      </c>
      <c r="V46" s="133">
        <v>4.5</v>
      </c>
      <c r="W46" s="133"/>
      <c r="X46" s="133">
        <v>8.5</v>
      </c>
      <c r="Y46" s="133">
        <v>6.5</v>
      </c>
      <c r="Z46" s="133"/>
      <c r="AA46" s="133"/>
      <c r="AB46" s="133">
        <v>8.5</v>
      </c>
      <c r="AC46" s="133">
        <v>8.5</v>
      </c>
      <c r="AD46" s="133">
        <v>8.5</v>
      </c>
      <c r="AE46" s="133">
        <v>8.5</v>
      </c>
      <c r="AF46" s="133">
        <v>6.5</v>
      </c>
      <c r="AG46" s="133"/>
      <c r="AH46" s="133"/>
      <c r="AI46" s="161">
        <f t="shared" si="9"/>
        <v>139</v>
      </c>
      <c r="AJ46" s="82">
        <v>1</v>
      </c>
      <c r="AK46" s="82"/>
      <c r="AL46" s="82"/>
      <c r="AM46" s="61"/>
      <c r="AN46" s="82">
        <f t="shared" si="10"/>
        <v>1</v>
      </c>
      <c r="AO46" s="82">
        <f t="shared" si="10"/>
        <v>0</v>
      </c>
      <c r="AP46" s="119">
        <f t="shared" si="11"/>
        <v>1</v>
      </c>
    </row>
    <row r="47" spans="2:51" s="5" customFormat="1" ht="15.75" customHeight="1" outlineLevel="1" x14ac:dyDescent="0.15">
      <c r="B47" s="4">
        <v>6</v>
      </c>
      <c r="C47" s="134" t="s">
        <v>383</v>
      </c>
      <c r="D47" s="56" t="s">
        <v>384</v>
      </c>
      <c r="E47" s="133"/>
      <c r="F47" s="133"/>
      <c r="G47" s="133">
        <v>8.5</v>
      </c>
      <c r="H47" s="133">
        <v>8.5</v>
      </c>
      <c r="I47" s="133">
        <v>8.5</v>
      </c>
      <c r="J47" s="133">
        <v>8.5</v>
      </c>
      <c r="K47" s="133">
        <v>6.5</v>
      </c>
      <c r="L47" s="133"/>
      <c r="M47" s="133"/>
      <c r="N47" s="133">
        <v>8.5</v>
      </c>
      <c r="O47" s="133">
        <v>8.5</v>
      </c>
      <c r="P47" s="133">
        <v>8.5</v>
      </c>
      <c r="Q47" s="133">
        <v>4.5</v>
      </c>
      <c r="R47" s="133"/>
      <c r="S47" s="133"/>
      <c r="T47" s="133"/>
      <c r="U47" s="133">
        <v>8.5</v>
      </c>
      <c r="V47" s="133">
        <v>4.5</v>
      </c>
      <c r="W47" s="133"/>
      <c r="X47" s="133">
        <v>8.5</v>
      </c>
      <c r="Y47" s="133">
        <v>6.5</v>
      </c>
      <c r="Z47" s="133"/>
      <c r="AA47" s="133"/>
      <c r="AB47" s="133">
        <v>8.5</v>
      </c>
      <c r="AC47" s="133">
        <v>8.5</v>
      </c>
      <c r="AD47" s="133">
        <v>8.5</v>
      </c>
      <c r="AE47" s="133">
        <v>8.5</v>
      </c>
      <c r="AF47" s="133">
        <v>6.5</v>
      </c>
      <c r="AG47" s="133"/>
      <c r="AH47" s="133"/>
      <c r="AI47" s="161">
        <f t="shared" si="9"/>
        <v>139</v>
      </c>
      <c r="AJ47" s="82"/>
      <c r="AK47" s="82">
        <v>1</v>
      </c>
      <c r="AL47" s="82"/>
      <c r="AM47" s="61"/>
      <c r="AN47" s="82">
        <f t="shared" si="10"/>
        <v>0</v>
      </c>
      <c r="AO47" s="82">
        <f t="shared" si="10"/>
        <v>1</v>
      </c>
      <c r="AP47" s="119">
        <f t="shared" si="11"/>
        <v>1</v>
      </c>
    </row>
    <row r="48" spans="2:51" s="5" customFormat="1" ht="15.75" customHeight="1" outlineLevel="1" x14ac:dyDescent="0.15">
      <c r="B48" s="4">
        <v>7</v>
      </c>
      <c r="C48" s="134" t="s">
        <v>438</v>
      </c>
      <c r="D48" s="56" t="s">
        <v>439</v>
      </c>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v>8.5</v>
      </c>
      <c r="AC48" s="133">
        <v>8.5</v>
      </c>
      <c r="AD48" s="133">
        <v>8.5</v>
      </c>
      <c r="AE48" s="133">
        <v>8.5</v>
      </c>
      <c r="AF48" s="133">
        <v>8.5</v>
      </c>
      <c r="AG48" s="133"/>
      <c r="AH48" s="133"/>
      <c r="AI48" s="161">
        <f t="shared" ref="AI48:AI51" si="12">SUM(E48:AH48)</f>
        <v>42.5</v>
      </c>
      <c r="AJ48" s="82">
        <v>1</v>
      </c>
      <c r="AK48" s="82"/>
      <c r="AL48" s="82"/>
      <c r="AM48" s="61"/>
      <c r="AN48" s="82">
        <f t="shared" ref="AN48:AN51" si="13">AJ48+AL48</f>
        <v>1</v>
      </c>
      <c r="AO48" s="82">
        <f t="shared" ref="AO48:AO51" si="14">AK48+AM48</f>
        <v>0</v>
      </c>
      <c r="AP48" s="119">
        <f t="shared" ref="AP48:AP51" si="15">SUM(AN48:AO48)</f>
        <v>1</v>
      </c>
    </row>
    <row r="49" spans="2:51" s="5" customFormat="1" ht="15.75" customHeight="1" outlineLevel="1" x14ac:dyDescent="0.15">
      <c r="B49" s="4">
        <v>8</v>
      </c>
      <c r="C49" s="134" t="s">
        <v>438</v>
      </c>
      <c r="D49" s="56" t="s">
        <v>439</v>
      </c>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v>8.5</v>
      </c>
      <c r="AC49" s="133">
        <v>8.5</v>
      </c>
      <c r="AD49" s="133">
        <v>8.5</v>
      </c>
      <c r="AE49" s="133">
        <v>8.5</v>
      </c>
      <c r="AF49" s="133">
        <v>8.5</v>
      </c>
      <c r="AG49" s="133"/>
      <c r="AH49" s="133"/>
      <c r="AI49" s="161">
        <f t="shared" si="12"/>
        <v>42.5</v>
      </c>
      <c r="AJ49" s="82">
        <v>1</v>
      </c>
      <c r="AK49" s="82"/>
      <c r="AL49" s="82"/>
      <c r="AM49" s="61"/>
      <c r="AN49" s="82">
        <f t="shared" si="13"/>
        <v>1</v>
      </c>
      <c r="AO49" s="82">
        <f t="shared" si="14"/>
        <v>0</v>
      </c>
      <c r="AP49" s="119">
        <f t="shared" si="15"/>
        <v>1</v>
      </c>
    </row>
    <row r="50" spans="2:51" s="5" customFormat="1" ht="15.75" customHeight="1" outlineLevel="1" x14ac:dyDescent="0.15">
      <c r="B50" s="4">
        <v>9</v>
      </c>
      <c r="C50" s="134" t="s">
        <v>438</v>
      </c>
      <c r="D50" s="56" t="s">
        <v>439</v>
      </c>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v>8.5</v>
      </c>
      <c r="AC50" s="133">
        <v>8.5</v>
      </c>
      <c r="AD50" s="133">
        <v>8.5</v>
      </c>
      <c r="AE50" s="133">
        <v>8.5</v>
      </c>
      <c r="AF50" s="133">
        <v>8.5</v>
      </c>
      <c r="AG50" s="133"/>
      <c r="AH50" s="133"/>
      <c r="AI50" s="161">
        <f t="shared" si="12"/>
        <v>42.5</v>
      </c>
      <c r="AJ50" s="82">
        <v>1</v>
      </c>
      <c r="AK50" s="82"/>
      <c r="AL50" s="82"/>
      <c r="AM50" s="61"/>
      <c r="AN50" s="82">
        <f t="shared" si="13"/>
        <v>1</v>
      </c>
      <c r="AO50" s="82">
        <f t="shared" si="14"/>
        <v>0</v>
      </c>
      <c r="AP50" s="119">
        <f t="shared" si="15"/>
        <v>1</v>
      </c>
    </row>
    <row r="51" spans="2:51" s="5" customFormat="1" ht="15.75" customHeight="1" outlineLevel="1" x14ac:dyDescent="0.15">
      <c r="B51" s="4">
        <v>10</v>
      </c>
      <c r="C51" s="134" t="s">
        <v>438</v>
      </c>
      <c r="D51" s="56" t="s">
        <v>439</v>
      </c>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v>8.5</v>
      </c>
      <c r="AC51" s="133">
        <v>8.5</v>
      </c>
      <c r="AD51" s="133">
        <v>8.5</v>
      </c>
      <c r="AE51" s="133">
        <v>8.5</v>
      </c>
      <c r="AF51" s="133">
        <v>8.5</v>
      </c>
      <c r="AG51" s="133"/>
      <c r="AH51" s="133"/>
      <c r="AI51" s="161">
        <f t="shared" si="12"/>
        <v>42.5</v>
      </c>
      <c r="AJ51" s="82">
        <v>1</v>
      </c>
      <c r="AK51" s="82"/>
      <c r="AL51" s="82"/>
      <c r="AM51" s="61"/>
      <c r="AN51" s="82">
        <f t="shared" si="13"/>
        <v>1</v>
      </c>
      <c r="AO51" s="82">
        <f t="shared" si="14"/>
        <v>0</v>
      </c>
      <c r="AP51" s="119">
        <f t="shared" si="15"/>
        <v>1</v>
      </c>
    </row>
    <row r="52" spans="2:51" s="5" customFormat="1" ht="15.75" customHeight="1" outlineLevel="1" x14ac:dyDescent="0.15">
      <c r="B52" s="4">
        <v>11</v>
      </c>
      <c r="C52" s="134" t="s">
        <v>248</v>
      </c>
      <c r="D52" s="312" t="s">
        <v>385</v>
      </c>
      <c r="E52" s="133"/>
      <c r="F52" s="133"/>
      <c r="G52" s="133">
        <v>8.5</v>
      </c>
      <c r="H52" s="133">
        <v>8.5</v>
      </c>
      <c r="I52" s="133">
        <v>8.5</v>
      </c>
      <c r="J52" s="133">
        <v>8.5</v>
      </c>
      <c r="K52" s="133">
        <v>6.5</v>
      </c>
      <c r="L52" s="133"/>
      <c r="M52" s="133"/>
      <c r="N52" s="133">
        <v>8.5</v>
      </c>
      <c r="O52" s="133">
        <v>8.5</v>
      </c>
      <c r="P52" s="133">
        <v>8.5</v>
      </c>
      <c r="Q52" s="133">
        <v>4.5</v>
      </c>
      <c r="R52" s="133"/>
      <c r="S52" s="133"/>
      <c r="T52" s="133"/>
      <c r="U52" s="133">
        <v>8.5</v>
      </c>
      <c r="V52" s="133">
        <v>4.5</v>
      </c>
      <c r="W52" s="133"/>
      <c r="X52" s="133">
        <v>8.5</v>
      </c>
      <c r="Y52" s="133">
        <v>6.5</v>
      </c>
      <c r="Z52" s="133"/>
      <c r="AA52" s="133"/>
      <c r="AB52" s="133">
        <v>8.5</v>
      </c>
      <c r="AC52" s="133">
        <v>8.5</v>
      </c>
      <c r="AD52" s="133">
        <v>8.5</v>
      </c>
      <c r="AE52" s="133">
        <v>8.5</v>
      </c>
      <c r="AF52" s="133">
        <v>6.5</v>
      </c>
      <c r="AG52" s="133"/>
      <c r="AH52" s="133"/>
      <c r="AI52" s="161">
        <f t="shared" si="9"/>
        <v>139</v>
      </c>
      <c r="AJ52" s="82">
        <v>1</v>
      </c>
      <c r="AK52" s="82"/>
      <c r="AL52" s="82"/>
      <c r="AM52" s="82"/>
      <c r="AN52" s="82">
        <f t="shared" si="10"/>
        <v>1</v>
      </c>
      <c r="AO52" s="82">
        <f t="shared" si="10"/>
        <v>0</v>
      </c>
      <c r="AP52" s="119">
        <f t="shared" si="11"/>
        <v>1</v>
      </c>
    </row>
    <row r="53" spans="2:51" s="5" customFormat="1" ht="15.75" customHeight="1" outlineLevel="1" x14ac:dyDescent="0.15">
      <c r="B53" s="4">
        <v>12</v>
      </c>
      <c r="C53" s="134" t="s">
        <v>250</v>
      </c>
      <c r="D53" s="56" t="s">
        <v>385</v>
      </c>
      <c r="E53" s="133"/>
      <c r="F53" s="133"/>
      <c r="G53" s="133">
        <v>8.5</v>
      </c>
      <c r="H53" s="133">
        <v>8.5</v>
      </c>
      <c r="I53" s="133">
        <v>8.5</v>
      </c>
      <c r="J53" s="133">
        <v>8.5</v>
      </c>
      <c r="K53" s="133">
        <v>6.5</v>
      </c>
      <c r="L53" s="133"/>
      <c r="M53" s="133"/>
      <c r="N53" s="133">
        <v>8.5</v>
      </c>
      <c r="O53" s="133">
        <v>8.5</v>
      </c>
      <c r="P53" s="133">
        <v>8.5</v>
      </c>
      <c r="Q53" s="133">
        <v>4.5</v>
      </c>
      <c r="R53" s="133"/>
      <c r="S53" s="133"/>
      <c r="T53" s="133"/>
      <c r="U53" s="133">
        <v>8.5</v>
      </c>
      <c r="V53" s="133">
        <v>4.5</v>
      </c>
      <c r="W53" s="133"/>
      <c r="X53" s="133">
        <v>8.5</v>
      </c>
      <c r="Y53" s="133">
        <v>6.5</v>
      </c>
      <c r="Z53" s="133"/>
      <c r="AA53" s="133"/>
      <c r="AB53" s="133">
        <v>8.5</v>
      </c>
      <c r="AC53" s="133">
        <v>8.5</v>
      </c>
      <c r="AD53" s="133">
        <v>8.5</v>
      </c>
      <c r="AE53" s="133">
        <v>8.5</v>
      </c>
      <c r="AF53" s="133">
        <v>6.5</v>
      </c>
      <c r="AG53" s="133"/>
      <c r="AH53" s="133"/>
      <c r="AI53" s="161">
        <f t="shared" si="9"/>
        <v>139</v>
      </c>
      <c r="AJ53" s="82">
        <v>1</v>
      </c>
      <c r="AK53" s="82"/>
      <c r="AL53" s="82"/>
      <c r="AM53" s="82"/>
      <c r="AN53" s="82">
        <f t="shared" si="10"/>
        <v>1</v>
      </c>
      <c r="AO53" s="82">
        <f t="shared" si="10"/>
        <v>0</v>
      </c>
      <c r="AP53" s="119">
        <f t="shared" si="11"/>
        <v>1</v>
      </c>
    </row>
    <row r="54" spans="2:51" s="5" customFormat="1" ht="15.75" customHeight="1" outlineLevel="1" x14ac:dyDescent="0.15">
      <c r="B54" s="4">
        <v>13</v>
      </c>
      <c r="C54" s="134" t="s">
        <v>386</v>
      </c>
      <c r="D54" s="312" t="s">
        <v>387</v>
      </c>
      <c r="E54" s="133"/>
      <c r="F54" s="133"/>
      <c r="G54" s="133">
        <v>8.5</v>
      </c>
      <c r="H54" s="133">
        <v>8.5</v>
      </c>
      <c r="I54" s="133">
        <v>8.5</v>
      </c>
      <c r="J54" s="133">
        <v>8.5</v>
      </c>
      <c r="K54" s="133">
        <v>6.5</v>
      </c>
      <c r="L54" s="133"/>
      <c r="M54" s="133"/>
      <c r="N54" s="133">
        <v>8.5</v>
      </c>
      <c r="O54" s="133">
        <v>8.5</v>
      </c>
      <c r="P54" s="133">
        <v>8.5</v>
      </c>
      <c r="Q54" s="133">
        <v>4.5</v>
      </c>
      <c r="R54" s="133"/>
      <c r="S54" s="133"/>
      <c r="T54" s="133"/>
      <c r="U54" s="133">
        <v>8.5</v>
      </c>
      <c r="V54" s="133">
        <v>4.5</v>
      </c>
      <c r="W54" s="133"/>
      <c r="X54" s="133">
        <v>8.5</v>
      </c>
      <c r="Y54" s="133">
        <v>6.5</v>
      </c>
      <c r="Z54" s="133"/>
      <c r="AA54" s="133"/>
      <c r="AB54" s="133">
        <v>8.5</v>
      </c>
      <c r="AC54" s="133">
        <v>8.5</v>
      </c>
      <c r="AD54" s="133">
        <v>8.5</v>
      </c>
      <c r="AE54" s="133">
        <v>8.5</v>
      </c>
      <c r="AF54" s="133">
        <v>6.5</v>
      </c>
      <c r="AG54" s="133"/>
      <c r="AH54" s="133"/>
      <c r="AI54" s="161">
        <f t="shared" si="9"/>
        <v>139</v>
      </c>
      <c r="AJ54" s="82">
        <v>1</v>
      </c>
      <c r="AK54" s="82"/>
      <c r="AL54" s="82"/>
      <c r="AM54" s="82"/>
      <c r="AN54" s="82">
        <f t="shared" si="10"/>
        <v>1</v>
      </c>
      <c r="AO54" s="82">
        <f t="shared" si="10"/>
        <v>0</v>
      </c>
      <c r="AP54" s="119">
        <f t="shared" si="11"/>
        <v>1</v>
      </c>
    </row>
    <row r="55" spans="2:51" s="5" customFormat="1" ht="15.75" customHeight="1" outlineLevel="1" x14ac:dyDescent="0.15">
      <c r="B55" s="4">
        <v>14</v>
      </c>
      <c r="C55" s="134" t="s">
        <v>437</v>
      </c>
      <c r="D55" s="312" t="s">
        <v>387</v>
      </c>
      <c r="E55" s="133"/>
      <c r="F55" s="133"/>
      <c r="G55" s="133"/>
      <c r="H55" s="133"/>
      <c r="I55" s="133"/>
      <c r="J55" s="133"/>
      <c r="K55" s="133"/>
      <c r="L55" s="133"/>
      <c r="M55" s="133"/>
      <c r="N55" s="133"/>
      <c r="O55" s="133"/>
      <c r="P55" s="133"/>
      <c r="Q55" s="133"/>
      <c r="R55" s="133"/>
      <c r="S55" s="133"/>
      <c r="T55" s="133"/>
      <c r="U55" s="133"/>
      <c r="V55" s="133"/>
      <c r="W55" s="133"/>
      <c r="X55" s="133">
        <v>8.5</v>
      </c>
      <c r="Y55" s="133">
        <v>6.5</v>
      </c>
      <c r="Z55" s="133"/>
      <c r="AA55" s="133"/>
      <c r="AB55" s="133">
        <v>8.5</v>
      </c>
      <c r="AC55" s="133">
        <v>8.5</v>
      </c>
      <c r="AD55" s="133">
        <v>8.5</v>
      </c>
      <c r="AE55" s="133">
        <v>8.5</v>
      </c>
      <c r="AF55" s="133">
        <v>6.5</v>
      </c>
      <c r="AG55" s="133"/>
      <c r="AH55" s="133"/>
      <c r="AI55" s="161">
        <f t="shared" ref="AI55" si="16">SUM(E55:AH55)</f>
        <v>55.5</v>
      </c>
      <c r="AJ55" s="82">
        <v>1</v>
      </c>
      <c r="AK55" s="82"/>
      <c r="AL55" s="82"/>
      <c r="AM55" s="82"/>
      <c r="AN55" s="82">
        <f t="shared" ref="AN55" si="17">AJ55+AL55</f>
        <v>1</v>
      </c>
      <c r="AO55" s="82">
        <f t="shared" ref="AO55" si="18">AK55+AM55</f>
        <v>0</v>
      </c>
      <c r="AP55" s="119">
        <f t="shared" ref="AP55" si="19">SUM(AN55:AO55)</f>
        <v>1</v>
      </c>
    </row>
    <row r="56" spans="2:51" s="5" customFormat="1" ht="15.75" customHeight="1" outlineLevel="1" x14ac:dyDescent="0.15">
      <c r="B56" s="4">
        <v>15</v>
      </c>
      <c r="C56" s="134" t="s">
        <v>388</v>
      </c>
      <c r="D56" s="312" t="s">
        <v>440</v>
      </c>
      <c r="E56" s="133"/>
      <c r="F56" s="133"/>
      <c r="G56" s="133"/>
      <c r="H56" s="133"/>
      <c r="I56" s="133"/>
      <c r="J56" s="133"/>
      <c r="K56" s="133"/>
      <c r="L56" s="133"/>
      <c r="M56" s="133"/>
      <c r="N56" s="133"/>
      <c r="O56" s="133"/>
      <c r="P56" s="133"/>
      <c r="Q56" s="133"/>
      <c r="R56" s="133"/>
      <c r="S56" s="133"/>
      <c r="T56" s="133"/>
      <c r="U56" s="133">
        <v>8.5</v>
      </c>
      <c r="V56" s="133">
        <v>4.5</v>
      </c>
      <c r="W56" s="133"/>
      <c r="X56" s="133">
        <v>8.5</v>
      </c>
      <c r="Y56" s="133">
        <v>6.5</v>
      </c>
      <c r="Z56" s="133"/>
      <c r="AA56" s="133"/>
      <c r="AB56" s="133">
        <v>8.5</v>
      </c>
      <c r="AC56" s="133">
        <v>8.5</v>
      </c>
      <c r="AD56" s="133">
        <v>8.5</v>
      </c>
      <c r="AE56" s="133">
        <v>8.5</v>
      </c>
      <c r="AF56" s="133">
        <v>6.5</v>
      </c>
      <c r="AG56" s="133"/>
      <c r="AH56" s="133"/>
      <c r="AI56" s="161">
        <f t="shared" si="9"/>
        <v>68.5</v>
      </c>
      <c r="AJ56" s="82">
        <v>1</v>
      </c>
      <c r="AK56" s="82"/>
      <c r="AL56" s="82"/>
      <c r="AM56" s="82"/>
      <c r="AN56" s="82">
        <f t="shared" si="10"/>
        <v>1</v>
      </c>
      <c r="AO56" s="82">
        <f t="shared" si="10"/>
        <v>0</v>
      </c>
      <c r="AP56" s="119">
        <f t="shared" si="11"/>
        <v>1</v>
      </c>
    </row>
    <row r="57" spans="2:51" s="5" customFormat="1" ht="15.75" customHeight="1" outlineLevel="1" x14ac:dyDescent="0.15">
      <c r="B57" s="4">
        <v>16</v>
      </c>
      <c r="C57" s="134" t="s">
        <v>436</v>
      </c>
      <c r="D57" s="312" t="s">
        <v>441</v>
      </c>
      <c r="E57" s="133"/>
      <c r="F57" s="133"/>
      <c r="G57" s="133"/>
      <c r="H57" s="133"/>
      <c r="I57" s="133"/>
      <c r="J57" s="133"/>
      <c r="K57" s="133"/>
      <c r="L57" s="133"/>
      <c r="M57" s="133"/>
      <c r="N57" s="133"/>
      <c r="O57" s="133"/>
      <c r="P57" s="133"/>
      <c r="Q57" s="133">
        <v>4.5</v>
      </c>
      <c r="R57" s="133"/>
      <c r="S57" s="133"/>
      <c r="T57" s="133"/>
      <c r="U57" s="133">
        <v>8.5</v>
      </c>
      <c r="V57" s="133">
        <v>4.5</v>
      </c>
      <c r="W57" s="133"/>
      <c r="X57" s="133">
        <v>8.5</v>
      </c>
      <c r="Y57" s="133">
        <v>6.5</v>
      </c>
      <c r="Z57" s="133"/>
      <c r="AA57" s="133"/>
      <c r="AB57" s="133">
        <v>8.5</v>
      </c>
      <c r="AC57" s="133">
        <v>8.5</v>
      </c>
      <c r="AD57" s="133">
        <v>8.5</v>
      </c>
      <c r="AE57" s="133">
        <v>8.5</v>
      </c>
      <c r="AF57" s="133">
        <v>6.5</v>
      </c>
      <c r="AG57" s="133"/>
      <c r="AH57" s="133"/>
      <c r="AI57" s="161">
        <f t="shared" ref="AI57" si="20">SUM(E57:AH57)</f>
        <v>73</v>
      </c>
      <c r="AJ57" s="82">
        <v>1</v>
      </c>
      <c r="AK57" s="82"/>
      <c r="AL57" s="82"/>
      <c r="AM57" s="82"/>
      <c r="AN57" s="82">
        <f t="shared" ref="AN57" si="21">AJ57+AL57</f>
        <v>1</v>
      </c>
      <c r="AO57" s="82">
        <f t="shared" ref="AO57" si="22">AK57+AM57</f>
        <v>0</v>
      </c>
      <c r="AP57" s="119">
        <f t="shared" ref="AP57" si="23">SUM(AN57:AO57)</f>
        <v>1</v>
      </c>
    </row>
    <row r="58" spans="2:51" s="5" customFormat="1" ht="15.75" customHeight="1" outlineLevel="1" x14ac:dyDescent="0.15">
      <c r="B58" s="4">
        <v>17</v>
      </c>
      <c r="C58" s="134" t="s">
        <v>247</v>
      </c>
      <c r="D58" s="312" t="s">
        <v>389</v>
      </c>
      <c r="E58" s="133"/>
      <c r="F58" s="133"/>
      <c r="G58" s="133">
        <v>8.5</v>
      </c>
      <c r="H58" s="133">
        <v>8.5</v>
      </c>
      <c r="I58" s="133">
        <v>8.5</v>
      </c>
      <c r="J58" s="133">
        <v>8.5</v>
      </c>
      <c r="K58" s="133">
        <v>6.5</v>
      </c>
      <c r="L58" s="133"/>
      <c r="M58" s="133"/>
      <c r="N58" s="133">
        <v>8.5</v>
      </c>
      <c r="O58" s="133">
        <v>8.5</v>
      </c>
      <c r="P58" s="133">
        <v>8.5</v>
      </c>
      <c r="Q58" s="133">
        <v>4.5</v>
      </c>
      <c r="R58" s="133"/>
      <c r="S58" s="133"/>
      <c r="T58" s="133"/>
      <c r="U58" s="133">
        <v>8.5</v>
      </c>
      <c r="V58" s="133">
        <v>4.5</v>
      </c>
      <c r="W58" s="133"/>
      <c r="X58" s="133">
        <v>8.5</v>
      </c>
      <c r="Y58" s="133">
        <v>6.5</v>
      </c>
      <c r="Z58" s="133"/>
      <c r="AA58" s="133"/>
      <c r="AB58" s="133">
        <v>8.5</v>
      </c>
      <c r="AC58" s="133">
        <v>8.5</v>
      </c>
      <c r="AD58" s="133">
        <v>8.5</v>
      </c>
      <c r="AE58" s="133">
        <v>8.5</v>
      </c>
      <c r="AF58" s="133">
        <v>6.5</v>
      </c>
      <c r="AG58" s="133"/>
      <c r="AH58" s="133"/>
      <c r="AI58" s="161">
        <f t="shared" si="9"/>
        <v>139</v>
      </c>
      <c r="AJ58" s="82">
        <v>1</v>
      </c>
      <c r="AK58" s="82"/>
      <c r="AL58" s="82"/>
      <c r="AM58" s="82"/>
      <c r="AN58" s="82">
        <f t="shared" si="10"/>
        <v>1</v>
      </c>
      <c r="AO58" s="82">
        <f t="shared" si="10"/>
        <v>0</v>
      </c>
      <c r="AP58" s="119">
        <f t="shared" si="11"/>
        <v>1</v>
      </c>
    </row>
    <row r="59" spans="2:51" s="5" customFormat="1" ht="15.75" customHeight="1" outlineLevel="1" x14ac:dyDescent="0.15">
      <c r="B59" s="4">
        <v>18</v>
      </c>
      <c r="C59" s="134" t="s">
        <v>251</v>
      </c>
      <c r="D59" s="312" t="s">
        <v>390</v>
      </c>
      <c r="E59" s="133"/>
      <c r="F59" s="133"/>
      <c r="G59" s="133">
        <v>8.5</v>
      </c>
      <c r="H59" s="133">
        <v>8.5</v>
      </c>
      <c r="I59" s="133">
        <v>8.5</v>
      </c>
      <c r="J59" s="133">
        <v>8.5</v>
      </c>
      <c r="K59" s="133">
        <v>6.5</v>
      </c>
      <c r="L59" s="133"/>
      <c r="M59" s="133"/>
      <c r="N59" s="133">
        <v>8.5</v>
      </c>
      <c r="O59" s="133">
        <v>8.5</v>
      </c>
      <c r="P59" s="133">
        <v>8.5</v>
      </c>
      <c r="Q59" s="133">
        <v>4.5</v>
      </c>
      <c r="R59" s="133"/>
      <c r="S59" s="133"/>
      <c r="T59" s="133"/>
      <c r="U59" s="133">
        <v>8.5</v>
      </c>
      <c r="V59" s="133">
        <v>4.5</v>
      </c>
      <c r="W59" s="133"/>
      <c r="X59" s="133">
        <v>8.5</v>
      </c>
      <c r="Y59" s="133">
        <v>6.5</v>
      </c>
      <c r="Z59" s="133"/>
      <c r="AA59" s="133"/>
      <c r="AB59" s="133">
        <v>8.5</v>
      </c>
      <c r="AC59" s="133">
        <v>8.5</v>
      </c>
      <c r="AD59" s="133">
        <v>8.5</v>
      </c>
      <c r="AE59" s="133">
        <v>8.5</v>
      </c>
      <c r="AF59" s="133">
        <v>6.5</v>
      </c>
      <c r="AG59" s="133"/>
      <c r="AH59" s="133"/>
      <c r="AI59" s="161">
        <f t="shared" si="9"/>
        <v>139</v>
      </c>
      <c r="AJ59" s="82">
        <v>1</v>
      </c>
      <c r="AK59" s="82"/>
      <c r="AL59" s="82"/>
      <c r="AM59" s="82"/>
      <c r="AN59" s="82">
        <f t="shared" si="10"/>
        <v>1</v>
      </c>
      <c r="AO59" s="82">
        <f t="shared" si="10"/>
        <v>0</v>
      </c>
      <c r="AP59" s="119">
        <f t="shared" si="11"/>
        <v>1</v>
      </c>
    </row>
    <row r="60" spans="2:51" s="5" customFormat="1" ht="15.75" customHeight="1" outlineLevel="1" x14ac:dyDescent="0.15">
      <c r="B60" s="4">
        <v>19</v>
      </c>
      <c r="C60" s="134" t="s">
        <v>253</v>
      </c>
      <c r="D60" s="312" t="s">
        <v>390</v>
      </c>
      <c r="E60" s="133"/>
      <c r="F60" s="133"/>
      <c r="G60" s="133">
        <v>8.5</v>
      </c>
      <c r="H60" s="133">
        <v>8.5</v>
      </c>
      <c r="I60" s="133">
        <v>8.5</v>
      </c>
      <c r="J60" s="133">
        <v>8.5</v>
      </c>
      <c r="K60" s="133">
        <v>6.5</v>
      </c>
      <c r="L60" s="133"/>
      <c r="M60" s="133"/>
      <c r="N60" s="133">
        <v>8.5</v>
      </c>
      <c r="O60" s="133">
        <v>8.5</v>
      </c>
      <c r="P60" s="133">
        <v>8.5</v>
      </c>
      <c r="Q60" s="133">
        <v>4.5</v>
      </c>
      <c r="R60" s="133"/>
      <c r="S60" s="133"/>
      <c r="T60" s="133"/>
      <c r="U60" s="133">
        <v>8.5</v>
      </c>
      <c r="V60" s="133">
        <v>4.5</v>
      </c>
      <c r="W60" s="133"/>
      <c r="X60" s="133">
        <v>8.5</v>
      </c>
      <c r="Y60" s="133">
        <v>6.5</v>
      </c>
      <c r="Z60" s="133"/>
      <c r="AA60" s="133"/>
      <c r="AB60" s="133">
        <v>8.5</v>
      </c>
      <c r="AC60" s="133">
        <v>8.5</v>
      </c>
      <c r="AD60" s="133">
        <v>8.5</v>
      </c>
      <c r="AE60" s="133">
        <v>8.5</v>
      </c>
      <c r="AF60" s="133">
        <v>6.5</v>
      </c>
      <c r="AG60" s="133"/>
      <c r="AH60" s="133"/>
      <c r="AI60" s="161">
        <f t="shared" si="9"/>
        <v>139</v>
      </c>
      <c r="AJ60" s="82"/>
      <c r="AK60" s="82">
        <v>1</v>
      </c>
      <c r="AL60" s="82"/>
      <c r="AM60" s="82"/>
      <c r="AN60" s="82">
        <f t="shared" si="10"/>
        <v>0</v>
      </c>
      <c r="AO60" s="82">
        <f t="shared" si="10"/>
        <v>1</v>
      </c>
      <c r="AP60" s="119">
        <f t="shared" si="11"/>
        <v>1</v>
      </c>
    </row>
    <row r="61" spans="2:51" s="5" customFormat="1" ht="15.75" customHeight="1" outlineLevel="1" x14ac:dyDescent="0.15">
      <c r="B61" s="4">
        <v>20</v>
      </c>
      <c r="C61" s="134" t="s">
        <v>269</v>
      </c>
      <c r="D61" s="312" t="s">
        <v>391</v>
      </c>
      <c r="E61" s="133"/>
      <c r="F61" s="133"/>
      <c r="G61" s="133">
        <v>8.5</v>
      </c>
      <c r="H61" s="133">
        <v>8.5</v>
      </c>
      <c r="I61" s="133">
        <v>8.5</v>
      </c>
      <c r="J61" s="133">
        <v>8.5</v>
      </c>
      <c r="K61" s="133">
        <v>6.5</v>
      </c>
      <c r="L61" s="133"/>
      <c r="M61" s="133"/>
      <c r="N61" s="133">
        <v>8.5</v>
      </c>
      <c r="O61" s="133">
        <v>8.5</v>
      </c>
      <c r="P61" s="133">
        <v>8.5</v>
      </c>
      <c r="Q61" s="133">
        <v>4.5</v>
      </c>
      <c r="R61" s="133"/>
      <c r="S61" s="133"/>
      <c r="T61" s="133"/>
      <c r="U61" s="133">
        <v>8.5</v>
      </c>
      <c r="V61" s="133">
        <v>4.5</v>
      </c>
      <c r="W61" s="133"/>
      <c r="X61" s="133">
        <v>8.5</v>
      </c>
      <c r="Y61" s="133">
        <v>6.5</v>
      </c>
      <c r="Z61" s="133"/>
      <c r="AA61" s="133"/>
      <c r="AB61" s="133">
        <v>8.5</v>
      </c>
      <c r="AC61" s="133">
        <v>8.5</v>
      </c>
      <c r="AD61" s="133">
        <v>8.5</v>
      </c>
      <c r="AE61" s="133">
        <v>8.5</v>
      </c>
      <c r="AF61" s="133">
        <v>6.5</v>
      </c>
      <c r="AG61" s="133"/>
      <c r="AH61" s="133"/>
      <c r="AI61" s="161">
        <f t="shared" si="9"/>
        <v>139</v>
      </c>
      <c r="AJ61" s="82">
        <v>1</v>
      </c>
      <c r="AK61" s="82"/>
      <c r="AL61" s="82"/>
      <c r="AM61" s="82"/>
      <c r="AN61" s="82">
        <f t="shared" si="10"/>
        <v>1</v>
      </c>
      <c r="AO61" s="82">
        <f t="shared" si="10"/>
        <v>0</v>
      </c>
      <c r="AP61" s="119">
        <f t="shared" si="11"/>
        <v>1</v>
      </c>
    </row>
    <row r="62" spans="2:51" s="5" customFormat="1" ht="15.75" customHeight="1" outlineLevel="1" x14ac:dyDescent="0.15">
      <c r="B62" s="4">
        <v>21</v>
      </c>
      <c r="C62" s="134" t="s">
        <v>375</v>
      </c>
      <c r="D62" s="53" t="s">
        <v>392</v>
      </c>
      <c r="E62" s="133"/>
      <c r="F62" s="133"/>
      <c r="G62" s="133">
        <v>9</v>
      </c>
      <c r="H62" s="133">
        <v>9</v>
      </c>
      <c r="I62" s="133">
        <v>9</v>
      </c>
      <c r="J62" s="133">
        <v>9</v>
      </c>
      <c r="K62" s="133">
        <v>9</v>
      </c>
      <c r="L62" s="133"/>
      <c r="M62" s="133"/>
      <c r="N62" s="133">
        <v>9</v>
      </c>
      <c r="O62" s="133">
        <v>9</v>
      </c>
      <c r="P62" s="133">
        <v>9</v>
      </c>
      <c r="Q62" s="133">
        <v>9</v>
      </c>
      <c r="R62" s="133"/>
      <c r="S62" s="133"/>
      <c r="T62" s="133"/>
      <c r="U62" s="133">
        <v>9</v>
      </c>
      <c r="V62" s="133">
        <v>9</v>
      </c>
      <c r="W62" s="133"/>
      <c r="X62" s="133">
        <v>9</v>
      </c>
      <c r="Y62" s="133">
        <v>9</v>
      </c>
      <c r="Z62" s="133"/>
      <c r="AA62" s="133"/>
      <c r="AB62" s="133">
        <v>9</v>
      </c>
      <c r="AC62" s="133">
        <v>9</v>
      </c>
      <c r="AD62" s="133">
        <v>9</v>
      </c>
      <c r="AE62" s="133">
        <v>9</v>
      </c>
      <c r="AF62" s="133">
        <v>9</v>
      </c>
      <c r="AG62" s="133"/>
      <c r="AH62" s="133"/>
      <c r="AI62" s="161">
        <f t="shared" si="9"/>
        <v>162</v>
      </c>
      <c r="AJ62" s="82"/>
      <c r="AK62" s="82">
        <v>1</v>
      </c>
      <c r="AL62" s="82"/>
      <c r="AM62" s="82"/>
      <c r="AN62" s="82">
        <f t="shared" si="10"/>
        <v>0</v>
      </c>
      <c r="AO62" s="82">
        <f t="shared" si="10"/>
        <v>1</v>
      </c>
      <c r="AP62" s="119">
        <f t="shared" si="11"/>
        <v>1</v>
      </c>
    </row>
    <row r="63" spans="2:51" s="5" customFormat="1" ht="15.75" customHeight="1" outlineLevel="1" x14ac:dyDescent="0.15">
      <c r="B63" s="4">
        <v>22</v>
      </c>
      <c r="C63" s="134" t="s">
        <v>376</v>
      </c>
      <c r="D63" s="53" t="s">
        <v>392</v>
      </c>
      <c r="E63" s="133"/>
      <c r="F63" s="133"/>
      <c r="G63" s="133">
        <v>9</v>
      </c>
      <c r="H63" s="133">
        <v>9</v>
      </c>
      <c r="I63" s="133">
        <v>9</v>
      </c>
      <c r="J63" s="133">
        <v>9</v>
      </c>
      <c r="K63" s="133">
        <v>9</v>
      </c>
      <c r="L63" s="133"/>
      <c r="M63" s="133"/>
      <c r="N63" s="133">
        <v>9</v>
      </c>
      <c r="O63" s="133">
        <v>9</v>
      </c>
      <c r="P63" s="133">
        <v>9</v>
      </c>
      <c r="Q63" s="133">
        <v>9</v>
      </c>
      <c r="R63" s="133"/>
      <c r="S63" s="133"/>
      <c r="T63" s="133"/>
      <c r="U63" s="133">
        <v>9</v>
      </c>
      <c r="V63" s="133">
        <v>9</v>
      </c>
      <c r="W63" s="133"/>
      <c r="X63" s="133">
        <v>9</v>
      </c>
      <c r="Y63" s="133">
        <v>9</v>
      </c>
      <c r="Z63" s="133"/>
      <c r="AA63" s="133"/>
      <c r="AB63" s="133">
        <v>9</v>
      </c>
      <c r="AC63" s="133">
        <v>9</v>
      </c>
      <c r="AD63" s="133">
        <v>9</v>
      </c>
      <c r="AE63" s="133">
        <v>9</v>
      </c>
      <c r="AF63" s="133">
        <v>9</v>
      </c>
      <c r="AG63" s="133"/>
      <c r="AH63" s="133"/>
      <c r="AI63" s="161">
        <f t="shared" si="9"/>
        <v>162</v>
      </c>
      <c r="AJ63" s="82"/>
      <c r="AK63" s="82">
        <v>1</v>
      </c>
      <c r="AL63" s="82"/>
      <c r="AM63" s="82"/>
      <c r="AN63" s="82">
        <f t="shared" si="10"/>
        <v>0</v>
      </c>
      <c r="AO63" s="82">
        <f t="shared" si="10"/>
        <v>1</v>
      </c>
      <c r="AP63" s="119">
        <f t="shared" si="11"/>
        <v>1</v>
      </c>
      <c r="AS63" s="2"/>
      <c r="AT63" s="2"/>
      <c r="AU63" s="2"/>
      <c r="AV63" s="2"/>
      <c r="AW63" s="2"/>
      <c r="AX63" s="2"/>
      <c r="AY63" s="2"/>
    </row>
    <row r="64" spans="2:51" s="2" customFormat="1" ht="17.25" customHeight="1" x14ac:dyDescent="0.2">
      <c r="B64" s="416" t="s">
        <v>289</v>
      </c>
      <c r="C64" s="416"/>
      <c r="D64" s="417"/>
      <c r="E64" s="349">
        <f t="shared" ref="E64:AP64" si="24">SUM(E42:E63)</f>
        <v>0</v>
      </c>
      <c r="F64" s="349">
        <f t="shared" si="24"/>
        <v>0</v>
      </c>
      <c r="G64" s="349">
        <f t="shared" si="24"/>
        <v>120.85</v>
      </c>
      <c r="H64" s="349">
        <f t="shared" si="24"/>
        <v>120.85</v>
      </c>
      <c r="I64" s="349">
        <f t="shared" si="24"/>
        <v>120.85</v>
      </c>
      <c r="J64" s="349">
        <f t="shared" si="24"/>
        <v>120.85</v>
      </c>
      <c r="K64" s="349">
        <f t="shared" si="24"/>
        <v>96.65</v>
      </c>
      <c r="L64" s="349">
        <f t="shared" si="24"/>
        <v>0</v>
      </c>
      <c r="M64" s="349">
        <f t="shared" si="24"/>
        <v>0</v>
      </c>
      <c r="N64" s="349">
        <f t="shared" si="24"/>
        <v>120.85</v>
      </c>
      <c r="O64" s="349">
        <f t="shared" si="24"/>
        <v>120.85</v>
      </c>
      <c r="P64" s="349">
        <f t="shared" si="24"/>
        <v>120.85</v>
      </c>
      <c r="Q64" s="349">
        <f t="shared" si="24"/>
        <v>77.349999999999994</v>
      </c>
      <c r="R64" s="349">
        <f t="shared" si="24"/>
        <v>0</v>
      </c>
      <c r="S64" s="349">
        <f t="shared" si="24"/>
        <v>0</v>
      </c>
      <c r="T64" s="349">
        <f t="shared" si="24"/>
        <v>0</v>
      </c>
      <c r="U64" s="349">
        <f t="shared" si="24"/>
        <v>137.85</v>
      </c>
      <c r="V64" s="349">
        <f t="shared" si="24"/>
        <v>81.849999999999994</v>
      </c>
      <c r="W64" s="349">
        <f t="shared" si="24"/>
        <v>0</v>
      </c>
      <c r="X64" s="349">
        <f t="shared" si="24"/>
        <v>146.35</v>
      </c>
      <c r="Y64" s="350">
        <f t="shared" si="24"/>
        <v>116.15</v>
      </c>
      <c r="Z64" s="349">
        <f t="shared" si="24"/>
        <v>0</v>
      </c>
      <c r="AA64" s="349">
        <f t="shared" si="24"/>
        <v>0</v>
      </c>
      <c r="AB64" s="349">
        <f t="shared" si="24"/>
        <v>180.35</v>
      </c>
      <c r="AC64" s="349">
        <f t="shared" si="24"/>
        <v>180.35</v>
      </c>
      <c r="AD64" s="349">
        <f t="shared" si="24"/>
        <v>180.35</v>
      </c>
      <c r="AE64" s="349">
        <f t="shared" si="24"/>
        <v>180.35</v>
      </c>
      <c r="AF64" s="349">
        <f t="shared" si="24"/>
        <v>150.15</v>
      </c>
      <c r="AG64" s="349">
        <f t="shared" si="24"/>
        <v>0</v>
      </c>
      <c r="AH64" s="349">
        <f t="shared" si="24"/>
        <v>0</v>
      </c>
      <c r="AI64" s="348">
        <f t="shared" si="24"/>
        <v>2373.6999999999998</v>
      </c>
      <c r="AJ64" s="348">
        <f t="shared" si="24"/>
        <v>17</v>
      </c>
      <c r="AK64" s="348">
        <f t="shared" si="24"/>
        <v>5</v>
      </c>
      <c r="AL64" s="348">
        <f t="shared" si="24"/>
        <v>0</v>
      </c>
      <c r="AM64" s="348">
        <f t="shared" si="24"/>
        <v>0</v>
      </c>
      <c r="AN64" s="348">
        <f t="shared" si="24"/>
        <v>17</v>
      </c>
      <c r="AO64" s="348">
        <f t="shared" si="24"/>
        <v>5</v>
      </c>
      <c r="AP64" s="139">
        <f t="shared" si="24"/>
        <v>22</v>
      </c>
      <c r="AS64" s="5"/>
      <c r="AT64" s="5"/>
      <c r="AU64" s="5"/>
      <c r="AV64" s="5"/>
      <c r="AW64" s="5"/>
      <c r="AX64" s="5"/>
      <c r="AY64" s="5"/>
    </row>
    <row r="65" spans="2:51" s="5" customFormat="1" ht="17.25" customHeight="1" x14ac:dyDescent="0.15">
      <c r="E65" s="351"/>
      <c r="F65" s="351"/>
      <c r="G65" s="351"/>
      <c r="H65" s="351"/>
      <c r="I65" s="351"/>
      <c r="J65" s="351"/>
      <c r="K65" s="351"/>
      <c r="L65" s="351"/>
      <c r="M65" s="351"/>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c r="AK65" s="351"/>
      <c r="AL65" s="351"/>
      <c r="AM65" s="351"/>
      <c r="AN65" s="351"/>
      <c r="AO65" s="351"/>
      <c r="AP65" s="351"/>
      <c r="AS65" s="64"/>
      <c r="AT65" s="64"/>
      <c r="AU65" s="64"/>
      <c r="AV65" s="64"/>
      <c r="AW65" s="64"/>
      <c r="AX65" s="64"/>
      <c r="AY65" s="64"/>
    </row>
    <row r="66" spans="2:51" s="64" customFormat="1" ht="24.75" customHeight="1" x14ac:dyDescent="0.15">
      <c r="B66" s="418" t="s">
        <v>283</v>
      </c>
      <c r="C66" s="419"/>
      <c r="D66" s="420"/>
      <c r="E66" s="352">
        <f t="shared" ref="E66:AH66" si="25">E37+E64</f>
        <v>0</v>
      </c>
      <c r="F66" s="352">
        <f t="shared" si="25"/>
        <v>0</v>
      </c>
      <c r="G66" s="352">
        <f t="shared" si="25"/>
        <v>350.35</v>
      </c>
      <c r="H66" s="352">
        <f t="shared" si="25"/>
        <v>350.35</v>
      </c>
      <c r="I66" s="352">
        <f t="shared" si="25"/>
        <v>350.35</v>
      </c>
      <c r="J66" s="352">
        <f t="shared" si="25"/>
        <v>350.35</v>
      </c>
      <c r="K66" s="352">
        <f t="shared" si="25"/>
        <v>272.14999999999998</v>
      </c>
      <c r="L66" s="352">
        <f t="shared" si="25"/>
        <v>0</v>
      </c>
      <c r="M66" s="352">
        <f t="shared" si="25"/>
        <v>0</v>
      </c>
      <c r="N66" s="352">
        <f t="shared" si="25"/>
        <v>350.35</v>
      </c>
      <c r="O66" s="352">
        <f t="shared" si="25"/>
        <v>350.35</v>
      </c>
      <c r="P66" s="352">
        <f t="shared" si="25"/>
        <v>350.35</v>
      </c>
      <c r="Q66" s="352">
        <f t="shared" si="25"/>
        <v>198.85</v>
      </c>
      <c r="R66" s="352">
        <f t="shared" si="25"/>
        <v>0</v>
      </c>
      <c r="S66" s="352">
        <f t="shared" si="25"/>
        <v>0</v>
      </c>
      <c r="T66" s="352">
        <f t="shared" si="25"/>
        <v>0</v>
      </c>
      <c r="U66" s="352">
        <f t="shared" si="25"/>
        <v>367.35</v>
      </c>
      <c r="V66" s="352">
        <f t="shared" si="25"/>
        <v>203.35</v>
      </c>
      <c r="W66" s="352">
        <f t="shared" si="25"/>
        <v>0</v>
      </c>
      <c r="X66" s="352">
        <f t="shared" si="25"/>
        <v>375.85</v>
      </c>
      <c r="Y66" s="352">
        <f t="shared" si="25"/>
        <v>291.64999999999998</v>
      </c>
      <c r="Z66" s="352">
        <f t="shared" si="25"/>
        <v>0</v>
      </c>
      <c r="AA66" s="352">
        <f t="shared" si="25"/>
        <v>0</v>
      </c>
      <c r="AB66" s="352">
        <f t="shared" si="25"/>
        <v>409.85</v>
      </c>
      <c r="AC66" s="352">
        <f t="shared" si="25"/>
        <v>409.85</v>
      </c>
      <c r="AD66" s="352">
        <f t="shared" si="25"/>
        <v>409.85</v>
      </c>
      <c r="AE66" s="352">
        <f t="shared" si="25"/>
        <v>409.85</v>
      </c>
      <c r="AF66" s="352">
        <f t="shared" si="25"/>
        <v>325.64999999999998</v>
      </c>
      <c r="AG66" s="352">
        <f t="shared" si="25"/>
        <v>0</v>
      </c>
      <c r="AH66" s="352">
        <f t="shared" si="25"/>
        <v>0</v>
      </c>
      <c r="AI66" s="352">
        <f t="shared" ref="AI66:AP66" si="26">+AI64+AI37</f>
        <v>6126.7</v>
      </c>
      <c r="AJ66" s="352">
        <f t="shared" si="26"/>
        <v>37</v>
      </c>
      <c r="AK66" s="352">
        <f t="shared" si="26"/>
        <v>12</v>
      </c>
      <c r="AL66" s="352">
        <f t="shared" si="26"/>
        <v>0</v>
      </c>
      <c r="AM66" s="352">
        <f t="shared" si="26"/>
        <v>0</v>
      </c>
      <c r="AN66" s="352">
        <f t="shared" si="26"/>
        <v>37</v>
      </c>
      <c r="AO66" s="352">
        <f t="shared" si="26"/>
        <v>12</v>
      </c>
      <c r="AP66" s="352">
        <f t="shared" si="26"/>
        <v>49</v>
      </c>
      <c r="AS66" s="54"/>
      <c r="AT66" s="54"/>
      <c r="AU66" s="54"/>
      <c r="AV66" s="54"/>
      <c r="AW66" s="54"/>
      <c r="AX66" s="54"/>
      <c r="AY66" s="54"/>
    </row>
    <row r="67" spans="2:51" ht="26.25" customHeight="1" x14ac:dyDescent="0.15">
      <c r="B67" s="408"/>
      <c r="C67" s="408"/>
      <c r="D67" s="408"/>
      <c r="E67" s="408"/>
      <c r="F67" s="408"/>
      <c r="G67" s="408"/>
      <c r="H67" s="408"/>
      <c r="I67" s="408"/>
      <c r="J67" s="408"/>
      <c r="K67" s="408"/>
      <c r="L67" s="408"/>
      <c r="M67" s="408"/>
      <c r="N67" s="408"/>
      <c r="O67" s="408"/>
      <c r="P67" s="408"/>
      <c r="Q67" s="408"/>
      <c r="R67" s="408"/>
      <c r="S67" s="408"/>
      <c r="T67" s="408"/>
      <c r="U67" s="408"/>
      <c r="V67" s="408"/>
      <c r="W67" s="408"/>
      <c r="X67" s="408"/>
      <c r="Y67" s="408"/>
      <c r="Z67" s="408"/>
      <c r="AA67" s="408"/>
      <c r="AB67" s="408"/>
      <c r="AC67" s="408"/>
      <c r="AD67" s="408"/>
      <c r="AE67" s="408"/>
      <c r="AF67" s="408"/>
      <c r="AG67" s="408"/>
      <c r="AH67" s="408"/>
      <c r="AI67" s="408"/>
      <c r="AJ67" s="408"/>
      <c r="AK67" s="408"/>
      <c r="AL67" s="408"/>
      <c r="AM67" s="408"/>
      <c r="AN67" s="408"/>
      <c r="AO67" s="408"/>
      <c r="AP67" s="408"/>
      <c r="AS67" s="55"/>
      <c r="AT67" s="55"/>
      <c r="AU67" s="55"/>
      <c r="AV67" s="55"/>
      <c r="AW67" s="55"/>
      <c r="AX67" s="55"/>
      <c r="AY67" s="55"/>
    </row>
    <row r="68" spans="2:51" s="55" customFormat="1" ht="16.5" customHeight="1" x14ac:dyDescent="0.15">
      <c r="B68" s="142" t="s">
        <v>285</v>
      </c>
      <c r="C68" s="219" t="s">
        <v>284</v>
      </c>
      <c r="D68" s="142"/>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c r="AI68" s="150"/>
      <c r="AJ68" s="150"/>
      <c r="AK68" s="150"/>
      <c r="AL68" s="150"/>
      <c r="AM68" s="150"/>
      <c r="AN68" s="150"/>
      <c r="AO68" s="150"/>
      <c r="AP68" s="150"/>
      <c r="AQ68" s="150"/>
      <c r="AS68" s="54"/>
      <c r="AT68" s="54"/>
      <c r="AU68" s="54"/>
      <c r="AV68" s="54"/>
      <c r="AW68" s="54"/>
      <c r="AX68" s="54"/>
      <c r="AY68" s="54"/>
    </row>
    <row r="69" spans="2:51" ht="16.5" customHeight="1" x14ac:dyDescent="0.15">
      <c r="B69" s="148"/>
      <c r="C69" s="148"/>
      <c r="D69" s="148"/>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3"/>
      <c r="AH69" s="143"/>
      <c r="AI69" s="144"/>
      <c r="AJ69" s="400" t="s">
        <v>154</v>
      </c>
      <c r="AK69" s="400"/>
      <c r="AL69" s="401" t="s">
        <v>155</v>
      </c>
      <c r="AM69" s="401"/>
      <c r="AN69" s="400" t="s">
        <v>156</v>
      </c>
      <c r="AO69" s="400"/>
      <c r="AP69" s="400"/>
    </row>
    <row r="70" spans="2:51" ht="16.5" customHeight="1" x14ac:dyDescent="0.15">
      <c r="B70" s="387" t="s">
        <v>306</v>
      </c>
      <c r="C70" s="388"/>
      <c r="D70" s="388"/>
      <c r="E70" s="151" t="s">
        <v>3</v>
      </c>
      <c r="F70" s="151" t="s">
        <v>2</v>
      </c>
      <c r="G70" s="151" t="s">
        <v>1</v>
      </c>
      <c r="H70" s="151" t="s">
        <v>6</v>
      </c>
      <c r="I70" s="151" t="s">
        <v>6</v>
      </c>
      <c r="J70" s="151" t="s">
        <v>5</v>
      </c>
      <c r="K70" s="151" t="s">
        <v>4</v>
      </c>
      <c r="L70" s="151" t="s">
        <v>3</v>
      </c>
      <c r="M70" s="151" t="s">
        <v>2</v>
      </c>
      <c r="N70" s="151" t="s">
        <v>1</v>
      </c>
      <c r="O70" s="151" t="s">
        <v>6</v>
      </c>
      <c r="P70" s="151" t="s">
        <v>6</v>
      </c>
      <c r="Q70" s="151" t="s">
        <v>5</v>
      </c>
      <c r="R70" s="151" t="s">
        <v>4</v>
      </c>
      <c r="S70" s="151" t="s">
        <v>3</v>
      </c>
      <c r="T70" s="151" t="s">
        <v>2</v>
      </c>
      <c r="U70" s="151" t="s">
        <v>1</v>
      </c>
      <c r="V70" s="151" t="s">
        <v>6</v>
      </c>
      <c r="W70" s="151" t="s">
        <v>6</v>
      </c>
      <c r="X70" s="151" t="s">
        <v>5</v>
      </c>
      <c r="Y70" s="151" t="s">
        <v>4</v>
      </c>
      <c r="Z70" s="151" t="s">
        <v>3</v>
      </c>
      <c r="AA70" s="152" t="s">
        <v>2</v>
      </c>
      <c r="AB70" s="151" t="s">
        <v>1</v>
      </c>
      <c r="AC70" s="151" t="s">
        <v>6</v>
      </c>
      <c r="AD70" s="151" t="s">
        <v>6</v>
      </c>
      <c r="AE70" s="151" t="s">
        <v>5</v>
      </c>
      <c r="AF70" s="151" t="s">
        <v>4</v>
      </c>
      <c r="AG70" s="151" t="s">
        <v>3</v>
      </c>
      <c r="AH70" s="152" t="s">
        <v>2</v>
      </c>
      <c r="AI70" s="153"/>
      <c r="AJ70" s="337" t="s">
        <v>157</v>
      </c>
      <c r="AK70" s="337" t="s">
        <v>158</v>
      </c>
      <c r="AL70" s="338" t="s">
        <v>159</v>
      </c>
      <c r="AM70" s="338" t="s">
        <v>2</v>
      </c>
      <c r="AN70" s="337" t="s">
        <v>160</v>
      </c>
      <c r="AO70" s="337" t="s">
        <v>161</v>
      </c>
      <c r="AP70" s="145" t="s">
        <v>162</v>
      </c>
      <c r="AS70" s="57"/>
      <c r="AT70" s="57"/>
      <c r="AU70" s="57"/>
      <c r="AV70" s="57"/>
      <c r="AW70" s="57"/>
      <c r="AX70" s="57"/>
      <c r="AY70" s="57"/>
    </row>
    <row r="71" spans="2:51" s="57" customFormat="1" ht="30" customHeight="1" x14ac:dyDescent="0.15">
      <c r="B71" s="388"/>
      <c r="C71" s="388"/>
      <c r="D71" s="388"/>
      <c r="E71" s="339">
        <v>1</v>
      </c>
      <c r="F71" s="339">
        <v>2</v>
      </c>
      <c r="G71" s="339">
        <v>3</v>
      </c>
      <c r="H71" s="339">
        <v>4</v>
      </c>
      <c r="I71" s="339">
        <v>5</v>
      </c>
      <c r="J71" s="339">
        <v>6</v>
      </c>
      <c r="K71" s="339">
        <v>7</v>
      </c>
      <c r="L71" s="339">
        <v>8</v>
      </c>
      <c r="M71" s="339">
        <v>9</v>
      </c>
      <c r="N71" s="339">
        <v>10</v>
      </c>
      <c r="O71" s="339">
        <v>11</v>
      </c>
      <c r="P71" s="339">
        <v>12</v>
      </c>
      <c r="Q71" s="339">
        <v>13</v>
      </c>
      <c r="R71" s="339">
        <v>14</v>
      </c>
      <c r="S71" s="339">
        <v>15</v>
      </c>
      <c r="T71" s="339">
        <v>16</v>
      </c>
      <c r="U71" s="339">
        <v>17</v>
      </c>
      <c r="V71" s="339">
        <v>18</v>
      </c>
      <c r="W71" s="339">
        <v>19</v>
      </c>
      <c r="X71" s="339">
        <v>20</v>
      </c>
      <c r="Y71" s="339">
        <v>21</v>
      </c>
      <c r="Z71" s="339">
        <v>22</v>
      </c>
      <c r="AA71" s="339">
        <v>23</v>
      </c>
      <c r="AB71" s="339">
        <v>24</v>
      </c>
      <c r="AC71" s="339">
        <v>25</v>
      </c>
      <c r="AD71" s="339">
        <v>26</v>
      </c>
      <c r="AE71" s="339">
        <v>27</v>
      </c>
      <c r="AF71" s="339">
        <v>28</v>
      </c>
      <c r="AG71" s="339">
        <v>29</v>
      </c>
      <c r="AH71" s="339">
        <v>30</v>
      </c>
      <c r="AI71" s="146" t="s">
        <v>126</v>
      </c>
      <c r="AJ71" s="147" t="s">
        <v>49</v>
      </c>
      <c r="AK71" s="147" t="s">
        <v>50</v>
      </c>
      <c r="AL71" s="147" t="s">
        <v>49</v>
      </c>
      <c r="AM71" s="147" t="s">
        <v>50</v>
      </c>
      <c r="AN71" s="147" t="s">
        <v>49</v>
      </c>
      <c r="AO71" s="147" t="s">
        <v>50</v>
      </c>
      <c r="AP71" s="146" t="s">
        <v>127</v>
      </c>
      <c r="AS71" s="5"/>
      <c r="AT71" s="5"/>
      <c r="AU71" s="5"/>
      <c r="AV71" s="5"/>
      <c r="AW71" s="5"/>
      <c r="AX71" s="5"/>
      <c r="AY71" s="5"/>
    </row>
    <row r="72" spans="2:51" s="5" customFormat="1" ht="15.75" customHeight="1" outlineLevel="1" x14ac:dyDescent="0.15">
      <c r="B72" s="198">
        <v>1</v>
      </c>
      <c r="C72" s="184" t="s">
        <v>25</v>
      </c>
      <c r="D72" s="126" t="s">
        <v>256</v>
      </c>
      <c r="E72" s="172"/>
      <c r="F72" s="172"/>
      <c r="G72" s="172">
        <v>8.5</v>
      </c>
      <c r="H72" s="172">
        <v>8.5</v>
      </c>
      <c r="I72" s="172">
        <v>8.5</v>
      </c>
      <c r="J72" s="172">
        <v>8.5</v>
      </c>
      <c r="K72" s="172">
        <v>6.5</v>
      </c>
      <c r="L72" s="172"/>
      <c r="M72" s="172"/>
      <c r="N72" s="172">
        <v>8.5</v>
      </c>
      <c r="O72" s="172">
        <v>8.5</v>
      </c>
      <c r="P72" s="172">
        <v>8.5</v>
      </c>
      <c r="Q72" s="172">
        <v>4.5</v>
      </c>
      <c r="R72" s="172"/>
      <c r="S72" s="172"/>
      <c r="T72" s="172"/>
      <c r="U72" s="172">
        <v>8.5</v>
      </c>
      <c r="V72" s="172">
        <v>4.5</v>
      </c>
      <c r="W72" s="172"/>
      <c r="X72" s="172">
        <v>8.5</v>
      </c>
      <c r="Y72" s="172">
        <v>6.5</v>
      </c>
      <c r="Z72" s="172"/>
      <c r="AA72" s="172"/>
      <c r="AB72" s="172">
        <v>8.5</v>
      </c>
      <c r="AC72" s="172">
        <v>8.5</v>
      </c>
      <c r="AD72" s="172">
        <v>8.5</v>
      </c>
      <c r="AE72" s="172">
        <v>8.5</v>
      </c>
      <c r="AF72" s="172">
        <v>6.5</v>
      </c>
      <c r="AG72" s="172"/>
      <c r="AH72" s="172"/>
      <c r="AI72" s="161">
        <f t="shared" ref="AI72:AI81" si="27">SUM(E72:AH72)</f>
        <v>139</v>
      </c>
      <c r="AJ72" s="82">
        <v>1</v>
      </c>
      <c r="AK72" s="82"/>
      <c r="AL72" s="82"/>
      <c r="AM72" s="82"/>
      <c r="AN72" s="82">
        <f t="shared" ref="AN72:AO81" si="28">AJ72+AL72</f>
        <v>1</v>
      </c>
      <c r="AO72" s="82">
        <f t="shared" si="28"/>
        <v>0</v>
      </c>
      <c r="AP72" s="119">
        <f t="shared" ref="AP72:AP81" si="29">SUM(AN72:AO72)</f>
        <v>1</v>
      </c>
    </row>
    <row r="73" spans="2:51" s="5" customFormat="1" ht="15.75" customHeight="1" outlineLevel="1" x14ac:dyDescent="0.15">
      <c r="B73" s="179">
        <v>2</v>
      </c>
      <c r="C73" s="183" t="s">
        <v>32</v>
      </c>
      <c r="D73" s="56" t="s">
        <v>38</v>
      </c>
      <c r="E73" s="133"/>
      <c r="F73" s="133"/>
      <c r="G73" s="133">
        <v>8.5</v>
      </c>
      <c r="H73" s="133">
        <v>8.5</v>
      </c>
      <c r="I73" s="133">
        <v>8.5</v>
      </c>
      <c r="J73" s="133">
        <v>8.5</v>
      </c>
      <c r="K73" s="133">
        <v>6.5</v>
      </c>
      <c r="L73" s="133"/>
      <c r="M73" s="133"/>
      <c r="N73" s="133">
        <v>8.5</v>
      </c>
      <c r="O73" s="133">
        <v>8.5</v>
      </c>
      <c r="P73" s="133">
        <v>8.5</v>
      </c>
      <c r="Q73" s="133">
        <v>4.5</v>
      </c>
      <c r="R73" s="133"/>
      <c r="S73" s="133"/>
      <c r="T73" s="133"/>
      <c r="U73" s="133">
        <v>8.5</v>
      </c>
      <c r="V73" s="133">
        <v>4.5</v>
      </c>
      <c r="W73" s="133"/>
      <c r="X73" s="133">
        <v>8.5</v>
      </c>
      <c r="Y73" s="133">
        <v>6.5</v>
      </c>
      <c r="Z73" s="133"/>
      <c r="AA73" s="133"/>
      <c r="AB73" s="133">
        <v>8.5</v>
      </c>
      <c r="AC73" s="133">
        <v>8.5</v>
      </c>
      <c r="AD73" s="133">
        <v>8.5</v>
      </c>
      <c r="AE73" s="133">
        <v>8.5</v>
      </c>
      <c r="AF73" s="133">
        <v>6.5</v>
      </c>
      <c r="AG73" s="133"/>
      <c r="AH73" s="133"/>
      <c r="AI73" s="161">
        <f t="shared" si="27"/>
        <v>139</v>
      </c>
      <c r="AJ73" s="82"/>
      <c r="AK73" s="82"/>
      <c r="AL73" s="82"/>
      <c r="AM73" s="82">
        <v>1</v>
      </c>
      <c r="AN73" s="82">
        <f t="shared" si="28"/>
        <v>0</v>
      </c>
      <c r="AO73" s="82">
        <f t="shared" si="28"/>
        <v>1</v>
      </c>
      <c r="AP73" s="119">
        <f t="shared" si="29"/>
        <v>1</v>
      </c>
    </row>
    <row r="74" spans="2:51" s="5" customFormat="1" ht="15.75" customHeight="1" outlineLevel="1" x14ac:dyDescent="0.15">
      <c r="B74" s="179">
        <v>3</v>
      </c>
      <c r="C74" s="183" t="s">
        <v>121</v>
      </c>
      <c r="D74" s="56" t="s">
        <v>257</v>
      </c>
      <c r="E74" s="133"/>
      <c r="F74" s="133"/>
      <c r="G74" s="133">
        <v>8.5</v>
      </c>
      <c r="H74" s="133">
        <v>8.5</v>
      </c>
      <c r="I74" s="133">
        <v>8.5</v>
      </c>
      <c r="J74" s="133">
        <v>8.5</v>
      </c>
      <c r="K74" s="133">
        <v>6.5</v>
      </c>
      <c r="L74" s="133"/>
      <c r="M74" s="133"/>
      <c r="N74" s="133">
        <v>8.5</v>
      </c>
      <c r="O74" s="133">
        <v>8.5</v>
      </c>
      <c r="P74" s="133">
        <v>8.5</v>
      </c>
      <c r="Q74" s="133">
        <v>4.5</v>
      </c>
      <c r="R74" s="133"/>
      <c r="S74" s="133"/>
      <c r="T74" s="133"/>
      <c r="U74" s="133">
        <v>8.5</v>
      </c>
      <c r="V74" s="133">
        <v>4.5</v>
      </c>
      <c r="W74" s="133"/>
      <c r="X74" s="133">
        <v>8.5</v>
      </c>
      <c r="Y74" s="133">
        <v>6.5</v>
      </c>
      <c r="Z74" s="133"/>
      <c r="AA74" s="133"/>
      <c r="AB74" s="133">
        <v>8.5</v>
      </c>
      <c r="AC74" s="133">
        <v>8.5</v>
      </c>
      <c r="AD74" s="133">
        <v>8.5</v>
      </c>
      <c r="AE74" s="133">
        <v>8.5</v>
      </c>
      <c r="AF74" s="133">
        <v>6.5</v>
      </c>
      <c r="AG74" s="133"/>
      <c r="AH74" s="133"/>
      <c r="AI74" s="161">
        <f t="shared" si="27"/>
        <v>139</v>
      </c>
      <c r="AJ74" s="82">
        <v>1</v>
      </c>
      <c r="AK74" s="82"/>
      <c r="AL74" s="82"/>
      <c r="AM74" s="82"/>
      <c r="AN74" s="82">
        <f t="shared" si="28"/>
        <v>1</v>
      </c>
      <c r="AO74" s="82">
        <f t="shared" si="28"/>
        <v>0</v>
      </c>
      <c r="AP74" s="119">
        <f t="shared" si="29"/>
        <v>1</v>
      </c>
    </row>
    <row r="75" spans="2:51" s="5" customFormat="1" ht="15.75" customHeight="1" outlineLevel="1" x14ac:dyDescent="0.15">
      <c r="B75" s="179">
        <v>4</v>
      </c>
      <c r="C75" s="183" t="s">
        <v>26</v>
      </c>
      <c r="D75" s="56" t="s">
        <v>148</v>
      </c>
      <c r="E75" s="133"/>
      <c r="F75" s="133"/>
      <c r="G75" s="133">
        <v>8.5</v>
      </c>
      <c r="H75" s="133">
        <v>8.5</v>
      </c>
      <c r="I75" s="133">
        <v>8.5</v>
      </c>
      <c r="J75" s="133">
        <v>8.5</v>
      </c>
      <c r="K75" s="133">
        <v>6.5</v>
      </c>
      <c r="L75" s="133"/>
      <c r="M75" s="133"/>
      <c r="N75" s="133">
        <v>8.5</v>
      </c>
      <c r="O75" s="133">
        <v>8.5</v>
      </c>
      <c r="P75" s="133">
        <v>8.5</v>
      </c>
      <c r="Q75" s="133">
        <v>4.5</v>
      </c>
      <c r="R75" s="133"/>
      <c r="S75" s="133"/>
      <c r="T75" s="133"/>
      <c r="U75" s="133">
        <v>8.5</v>
      </c>
      <c r="V75" s="133">
        <v>4.5</v>
      </c>
      <c r="W75" s="133"/>
      <c r="X75" s="133">
        <v>8.5</v>
      </c>
      <c r="Y75" s="133">
        <v>6.5</v>
      </c>
      <c r="Z75" s="133"/>
      <c r="AA75" s="133"/>
      <c r="AB75" s="133">
        <v>8.5</v>
      </c>
      <c r="AC75" s="133">
        <v>8.5</v>
      </c>
      <c r="AD75" s="133">
        <v>8.5</v>
      </c>
      <c r="AE75" s="133">
        <v>8.5</v>
      </c>
      <c r="AF75" s="133">
        <v>6.5</v>
      </c>
      <c r="AG75" s="133"/>
      <c r="AH75" s="133"/>
      <c r="AI75" s="161">
        <f t="shared" si="27"/>
        <v>139</v>
      </c>
      <c r="AJ75" s="82"/>
      <c r="AK75" s="82"/>
      <c r="AL75" s="82">
        <v>1</v>
      </c>
      <c r="AM75" s="82"/>
      <c r="AN75" s="82">
        <f t="shared" si="28"/>
        <v>1</v>
      </c>
      <c r="AO75" s="82">
        <f t="shared" si="28"/>
        <v>0</v>
      </c>
      <c r="AP75" s="119">
        <f t="shared" si="29"/>
        <v>1</v>
      </c>
    </row>
    <row r="76" spans="2:51" s="5" customFormat="1" ht="15.75" customHeight="1" outlineLevel="1" x14ac:dyDescent="0.15">
      <c r="B76" s="179">
        <v>5</v>
      </c>
      <c r="C76" s="183" t="s">
        <v>27</v>
      </c>
      <c r="D76" s="56" t="s">
        <v>148</v>
      </c>
      <c r="E76" s="133"/>
      <c r="F76" s="133"/>
      <c r="G76" s="133">
        <v>8.5</v>
      </c>
      <c r="H76" s="133">
        <v>8.5</v>
      </c>
      <c r="I76" s="133">
        <v>8.5</v>
      </c>
      <c r="J76" s="133">
        <v>8.5</v>
      </c>
      <c r="K76" s="133">
        <v>6.5</v>
      </c>
      <c r="L76" s="133"/>
      <c r="M76" s="133"/>
      <c r="N76" s="133">
        <v>8.5</v>
      </c>
      <c r="O76" s="133">
        <v>8.5</v>
      </c>
      <c r="P76" s="133">
        <v>8.5</v>
      </c>
      <c r="Q76" s="133">
        <v>4.5</v>
      </c>
      <c r="R76" s="133"/>
      <c r="S76" s="133"/>
      <c r="T76" s="133"/>
      <c r="U76" s="133">
        <v>8.5</v>
      </c>
      <c r="V76" s="133">
        <v>4.5</v>
      </c>
      <c r="W76" s="133"/>
      <c r="X76" s="133">
        <v>8.5</v>
      </c>
      <c r="Y76" s="133">
        <v>6.5</v>
      </c>
      <c r="Z76" s="133"/>
      <c r="AA76" s="133"/>
      <c r="AB76" s="133">
        <v>8.5</v>
      </c>
      <c r="AC76" s="133">
        <v>8.5</v>
      </c>
      <c r="AD76" s="133">
        <v>8.5</v>
      </c>
      <c r="AE76" s="133">
        <v>8.5</v>
      </c>
      <c r="AF76" s="133">
        <v>6.5</v>
      </c>
      <c r="AG76" s="133"/>
      <c r="AH76" s="133"/>
      <c r="AI76" s="161">
        <f t="shared" si="27"/>
        <v>139</v>
      </c>
      <c r="AJ76" s="82">
        <v>1</v>
      </c>
      <c r="AK76" s="82"/>
      <c r="AL76" s="82"/>
      <c r="AM76" s="82"/>
      <c r="AN76" s="82">
        <f t="shared" si="28"/>
        <v>1</v>
      </c>
      <c r="AO76" s="82">
        <f t="shared" si="28"/>
        <v>0</v>
      </c>
      <c r="AP76" s="119">
        <f t="shared" si="29"/>
        <v>1</v>
      </c>
    </row>
    <row r="77" spans="2:51" s="5" customFormat="1" ht="15.75" customHeight="1" outlineLevel="1" x14ac:dyDescent="0.15">
      <c r="B77" s="179">
        <v>6</v>
      </c>
      <c r="C77" s="183" t="s">
        <v>28</v>
      </c>
      <c r="D77" s="56" t="s">
        <v>37</v>
      </c>
      <c r="E77" s="133"/>
      <c r="F77" s="133"/>
      <c r="G77" s="133">
        <v>8.5</v>
      </c>
      <c r="H77" s="133">
        <v>8.5</v>
      </c>
      <c r="I77" s="133">
        <v>8.5</v>
      </c>
      <c r="J77" s="133">
        <v>8.5</v>
      </c>
      <c r="K77" s="133">
        <v>6.5</v>
      </c>
      <c r="L77" s="133"/>
      <c r="M77" s="133"/>
      <c r="N77" s="133">
        <v>8.5</v>
      </c>
      <c r="O77" s="133">
        <v>8.5</v>
      </c>
      <c r="P77" s="133">
        <v>8.5</v>
      </c>
      <c r="Q77" s="133">
        <v>4.5</v>
      </c>
      <c r="R77" s="133"/>
      <c r="S77" s="133"/>
      <c r="T77" s="133"/>
      <c r="U77" s="133">
        <v>8.5</v>
      </c>
      <c r="V77" s="133">
        <v>4.5</v>
      </c>
      <c r="W77" s="133"/>
      <c r="X77" s="133">
        <v>8.5</v>
      </c>
      <c r="Y77" s="133">
        <v>6.5</v>
      </c>
      <c r="Z77" s="133"/>
      <c r="AA77" s="133"/>
      <c r="AB77" s="133">
        <v>8.5</v>
      </c>
      <c r="AC77" s="133">
        <v>8.5</v>
      </c>
      <c r="AD77" s="133">
        <v>8.5</v>
      </c>
      <c r="AE77" s="133">
        <v>8.5</v>
      </c>
      <c r="AF77" s="133">
        <v>6.5</v>
      </c>
      <c r="AG77" s="133"/>
      <c r="AH77" s="133"/>
      <c r="AI77" s="161">
        <f t="shared" si="27"/>
        <v>139</v>
      </c>
      <c r="AJ77" s="82"/>
      <c r="AK77" s="82"/>
      <c r="AL77" s="82"/>
      <c r="AM77" s="82">
        <v>1</v>
      </c>
      <c r="AN77" s="82">
        <f t="shared" si="28"/>
        <v>0</v>
      </c>
      <c r="AO77" s="82">
        <f t="shared" si="28"/>
        <v>1</v>
      </c>
      <c r="AP77" s="119">
        <f t="shared" si="29"/>
        <v>1</v>
      </c>
    </row>
    <row r="78" spans="2:51" s="5" customFormat="1" ht="15.75" customHeight="1" outlineLevel="1" x14ac:dyDescent="0.15">
      <c r="B78" s="179">
        <v>7</v>
      </c>
      <c r="C78" s="183" t="s">
        <v>29</v>
      </c>
      <c r="D78" s="56" t="s">
        <v>36</v>
      </c>
      <c r="E78" s="133"/>
      <c r="F78" s="133"/>
      <c r="G78" s="133">
        <v>8.5</v>
      </c>
      <c r="H78" s="133">
        <v>8.5</v>
      </c>
      <c r="I78" s="133">
        <v>8.5</v>
      </c>
      <c r="J78" s="133">
        <v>8.5</v>
      </c>
      <c r="K78" s="133">
        <v>6.5</v>
      </c>
      <c r="L78" s="133"/>
      <c r="M78" s="133"/>
      <c r="N78" s="133">
        <v>8.5</v>
      </c>
      <c r="O78" s="133">
        <v>8.5</v>
      </c>
      <c r="P78" s="133">
        <v>8.5</v>
      </c>
      <c r="Q78" s="133">
        <v>4.5</v>
      </c>
      <c r="R78" s="133"/>
      <c r="S78" s="133"/>
      <c r="T78" s="133"/>
      <c r="U78" s="133">
        <v>8.5</v>
      </c>
      <c r="V78" s="133">
        <v>4.5</v>
      </c>
      <c r="W78" s="133"/>
      <c r="X78" s="133">
        <v>8.5</v>
      </c>
      <c r="Y78" s="133">
        <v>6.5</v>
      </c>
      <c r="Z78" s="133"/>
      <c r="AA78" s="133"/>
      <c r="AB78" s="133">
        <v>8.5</v>
      </c>
      <c r="AC78" s="133">
        <v>8.5</v>
      </c>
      <c r="AD78" s="133">
        <v>8.5</v>
      </c>
      <c r="AE78" s="133">
        <v>8.5</v>
      </c>
      <c r="AF78" s="133">
        <v>6.5</v>
      </c>
      <c r="AG78" s="133"/>
      <c r="AH78" s="133"/>
      <c r="AI78" s="161">
        <f t="shared" si="27"/>
        <v>139</v>
      </c>
      <c r="AJ78" s="82"/>
      <c r="AK78" s="82"/>
      <c r="AL78" s="82"/>
      <c r="AM78" s="82">
        <v>1</v>
      </c>
      <c r="AN78" s="82">
        <f t="shared" si="28"/>
        <v>0</v>
      </c>
      <c r="AO78" s="82">
        <f t="shared" si="28"/>
        <v>1</v>
      </c>
      <c r="AP78" s="119">
        <f t="shared" si="29"/>
        <v>1</v>
      </c>
    </row>
    <row r="79" spans="2:51" s="5" customFormat="1" ht="15.75" customHeight="1" outlineLevel="1" x14ac:dyDescent="0.15">
      <c r="B79" s="179">
        <v>8</v>
      </c>
      <c r="C79" s="183" t="s">
        <v>30</v>
      </c>
      <c r="D79" s="56" t="s">
        <v>134</v>
      </c>
      <c r="E79" s="133"/>
      <c r="F79" s="133"/>
      <c r="G79" s="133">
        <v>8.5</v>
      </c>
      <c r="H79" s="133">
        <v>8.5</v>
      </c>
      <c r="I79" s="133">
        <v>8.5</v>
      </c>
      <c r="J79" s="133">
        <v>8.5</v>
      </c>
      <c r="K79" s="133">
        <v>6.5</v>
      </c>
      <c r="L79" s="133"/>
      <c r="M79" s="133"/>
      <c r="N79" s="133">
        <v>8.5</v>
      </c>
      <c r="O79" s="133">
        <v>8.5</v>
      </c>
      <c r="P79" s="133">
        <v>8.5</v>
      </c>
      <c r="Q79" s="133">
        <v>4.5</v>
      </c>
      <c r="R79" s="133"/>
      <c r="S79" s="133"/>
      <c r="T79" s="133"/>
      <c r="U79" s="133">
        <v>8.5</v>
      </c>
      <c r="V79" s="133">
        <v>4.5</v>
      </c>
      <c r="W79" s="133"/>
      <c r="X79" s="133">
        <v>8.5</v>
      </c>
      <c r="Y79" s="133">
        <v>6.5</v>
      </c>
      <c r="Z79" s="133"/>
      <c r="AA79" s="133"/>
      <c r="AB79" s="133">
        <v>8.5</v>
      </c>
      <c r="AC79" s="133">
        <v>8.5</v>
      </c>
      <c r="AD79" s="133">
        <v>8.5</v>
      </c>
      <c r="AE79" s="133">
        <v>8.5</v>
      </c>
      <c r="AF79" s="133">
        <v>6.5</v>
      </c>
      <c r="AG79" s="133"/>
      <c r="AH79" s="133"/>
      <c r="AI79" s="161">
        <f t="shared" si="27"/>
        <v>139</v>
      </c>
      <c r="AJ79" s="82"/>
      <c r="AK79" s="82"/>
      <c r="AL79" s="82"/>
      <c r="AM79" s="82">
        <v>1</v>
      </c>
      <c r="AN79" s="82">
        <f t="shared" si="28"/>
        <v>0</v>
      </c>
      <c r="AO79" s="82">
        <f t="shared" si="28"/>
        <v>1</v>
      </c>
      <c r="AP79" s="119">
        <f t="shared" si="29"/>
        <v>1</v>
      </c>
    </row>
    <row r="80" spans="2:51" s="5" customFormat="1" ht="15.75" customHeight="1" outlineLevel="1" x14ac:dyDescent="0.15">
      <c r="B80" s="179">
        <v>9</v>
      </c>
      <c r="C80" s="183" t="s">
        <v>31</v>
      </c>
      <c r="D80" s="56" t="s">
        <v>38</v>
      </c>
      <c r="E80" s="133"/>
      <c r="F80" s="133"/>
      <c r="G80" s="133">
        <v>8.5</v>
      </c>
      <c r="H80" s="133">
        <v>8.5</v>
      </c>
      <c r="I80" s="133">
        <v>8.5</v>
      </c>
      <c r="J80" s="133">
        <v>8.5</v>
      </c>
      <c r="K80" s="133">
        <v>6.5</v>
      </c>
      <c r="L80" s="133"/>
      <c r="M80" s="133"/>
      <c r="N80" s="133">
        <v>8.5</v>
      </c>
      <c r="O80" s="133">
        <v>8.5</v>
      </c>
      <c r="P80" s="133">
        <v>8.5</v>
      </c>
      <c r="Q80" s="133">
        <v>4.5</v>
      </c>
      <c r="R80" s="133"/>
      <c r="S80" s="133"/>
      <c r="T80" s="133"/>
      <c r="U80" s="133">
        <v>8.5</v>
      </c>
      <c r="V80" s="133">
        <v>4.5</v>
      </c>
      <c r="W80" s="133"/>
      <c r="X80" s="133">
        <v>8.5</v>
      </c>
      <c r="Y80" s="133">
        <v>6.5</v>
      </c>
      <c r="Z80" s="133"/>
      <c r="AA80" s="133"/>
      <c r="AB80" s="133">
        <v>8.5</v>
      </c>
      <c r="AC80" s="133">
        <v>8.5</v>
      </c>
      <c r="AD80" s="133">
        <v>8.5</v>
      </c>
      <c r="AE80" s="133">
        <v>8.5</v>
      </c>
      <c r="AF80" s="133">
        <v>6.5</v>
      </c>
      <c r="AG80" s="133"/>
      <c r="AH80" s="133"/>
      <c r="AI80" s="161">
        <f t="shared" si="27"/>
        <v>139</v>
      </c>
      <c r="AJ80" s="82"/>
      <c r="AK80" s="82"/>
      <c r="AL80" s="82"/>
      <c r="AM80" s="82">
        <v>1</v>
      </c>
      <c r="AN80" s="82">
        <f t="shared" si="28"/>
        <v>0</v>
      </c>
      <c r="AO80" s="82">
        <f t="shared" si="28"/>
        <v>1</v>
      </c>
      <c r="AP80" s="119">
        <f t="shared" si="29"/>
        <v>1</v>
      </c>
    </row>
    <row r="81" spans="2:51" s="5" customFormat="1" ht="15.75" customHeight="1" outlineLevel="1" x14ac:dyDescent="0.15">
      <c r="B81" s="99">
        <v>10</v>
      </c>
      <c r="C81" s="180" t="s">
        <v>123</v>
      </c>
      <c r="D81" s="121" t="s">
        <v>124</v>
      </c>
      <c r="E81" s="175"/>
      <c r="F81" s="175"/>
      <c r="G81" s="175">
        <v>8.5</v>
      </c>
      <c r="H81" s="175">
        <v>8.5</v>
      </c>
      <c r="I81" s="175">
        <v>8.5</v>
      </c>
      <c r="J81" s="175">
        <v>8.5</v>
      </c>
      <c r="K81" s="175">
        <v>6.5</v>
      </c>
      <c r="L81" s="175"/>
      <c r="M81" s="175"/>
      <c r="N81" s="175">
        <v>8.5</v>
      </c>
      <c r="O81" s="175">
        <v>8.5</v>
      </c>
      <c r="P81" s="175">
        <v>8.5</v>
      </c>
      <c r="Q81" s="175">
        <v>4.5</v>
      </c>
      <c r="R81" s="175"/>
      <c r="S81" s="175"/>
      <c r="T81" s="175"/>
      <c r="U81" s="175">
        <v>8.5</v>
      </c>
      <c r="V81" s="175">
        <v>4.5</v>
      </c>
      <c r="W81" s="175"/>
      <c r="X81" s="175">
        <v>8.5</v>
      </c>
      <c r="Y81" s="175">
        <v>6.5</v>
      </c>
      <c r="Z81" s="175"/>
      <c r="AA81" s="175"/>
      <c r="AB81" s="175">
        <v>8.5</v>
      </c>
      <c r="AC81" s="175">
        <v>8.5</v>
      </c>
      <c r="AD81" s="175">
        <v>8.5</v>
      </c>
      <c r="AE81" s="175">
        <v>8.5</v>
      </c>
      <c r="AF81" s="175">
        <v>6.5</v>
      </c>
      <c r="AG81" s="175"/>
      <c r="AH81" s="175"/>
      <c r="AI81" s="161">
        <f t="shared" si="27"/>
        <v>139</v>
      </c>
      <c r="AJ81" s="82"/>
      <c r="AK81" s="82"/>
      <c r="AL81" s="82">
        <v>1</v>
      </c>
      <c r="AM81" s="82"/>
      <c r="AN81" s="82">
        <f t="shared" si="28"/>
        <v>1</v>
      </c>
      <c r="AO81" s="82">
        <f t="shared" si="28"/>
        <v>0</v>
      </c>
      <c r="AP81" s="119">
        <f t="shared" si="29"/>
        <v>1</v>
      </c>
      <c r="AS81" s="2"/>
      <c r="AT81" s="2"/>
      <c r="AU81" s="2"/>
      <c r="AV81" s="2"/>
      <c r="AW81" s="2"/>
      <c r="AX81" s="2"/>
      <c r="AY81" s="2"/>
    </row>
    <row r="82" spans="2:51" s="2" customFormat="1" ht="17.25" customHeight="1" x14ac:dyDescent="0.2">
      <c r="B82" s="101"/>
      <c r="C82" s="389" t="s">
        <v>291</v>
      </c>
      <c r="D82" s="390"/>
      <c r="E82" s="353">
        <f>SUM(E72:E81)</f>
        <v>0</v>
      </c>
      <c r="F82" s="353">
        <f t="shared" ref="F82:AO82" si="30">SUM(F72:F81)</f>
        <v>0</v>
      </c>
      <c r="G82" s="353">
        <f t="shared" si="30"/>
        <v>85</v>
      </c>
      <c r="H82" s="353">
        <f t="shared" si="30"/>
        <v>85</v>
      </c>
      <c r="I82" s="353">
        <f t="shared" si="30"/>
        <v>85</v>
      </c>
      <c r="J82" s="353">
        <f t="shared" si="30"/>
        <v>85</v>
      </c>
      <c r="K82" s="353">
        <f t="shared" si="30"/>
        <v>65</v>
      </c>
      <c r="L82" s="353">
        <f t="shared" si="30"/>
        <v>0</v>
      </c>
      <c r="M82" s="353">
        <f t="shared" si="30"/>
        <v>0</v>
      </c>
      <c r="N82" s="353">
        <f t="shared" si="30"/>
        <v>85</v>
      </c>
      <c r="O82" s="353">
        <f t="shared" si="30"/>
        <v>85</v>
      </c>
      <c r="P82" s="353">
        <f t="shared" si="30"/>
        <v>85</v>
      </c>
      <c r="Q82" s="353">
        <f t="shared" si="30"/>
        <v>45</v>
      </c>
      <c r="R82" s="353">
        <f t="shared" si="30"/>
        <v>0</v>
      </c>
      <c r="S82" s="353">
        <f t="shared" si="30"/>
        <v>0</v>
      </c>
      <c r="T82" s="353">
        <f t="shared" si="30"/>
        <v>0</v>
      </c>
      <c r="U82" s="353">
        <f t="shared" si="30"/>
        <v>85</v>
      </c>
      <c r="V82" s="353">
        <f t="shared" si="30"/>
        <v>45</v>
      </c>
      <c r="W82" s="353">
        <f t="shared" si="30"/>
        <v>0</v>
      </c>
      <c r="X82" s="353">
        <f t="shared" si="30"/>
        <v>85</v>
      </c>
      <c r="Y82" s="353">
        <f t="shared" si="30"/>
        <v>65</v>
      </c>
      <c r="Z82" s="353">
        <f t="shared" si="30"/>
        <v>0</v>
      </c>
      <c r="AA82" s="353">
        <f t="shared" si="30"/>
        <v>0</v>
      </c>
      <c r="AB82" s="353">
        <f t="shared" si="30"/>
        <v>85</v>
      </c>
      <c r="AC82" s="353">
        <f t="shared" si="30"/>
        <v>85</v>
      </c>
      <c r="AD82" s="353">
        <f t="shared" si="30"/>
        <v>85</v>
      </c>
      <c r="AE82" s="353">
        <f t="shared" si="30"/>
        <v>85</v>
      </c>
      <c r="AF82" s="353">
        <f t="shared" si="30"/>
        <v>65</v>
      </c>
      <c r="AG82" s="353">
        <f>SUM(AG72:AG81)</f>
        <v>0</v>
      </c>
      <c r="AH82" s="353">
        <f t="shared" ref="AH82" si="31">SUM(AH72:AH81)</f>
        <v>0</v>
      </c>
      <c r="AI82" s="354">
        <f>SUM(AI72:AI81)</f>
        <v>1390</v>
      </c>
      <c r="AJ82" s="354">
        <f>SUM(AJ72:AJ81)</f>
        <v>3</v>
      </c>
      <c r="AK82" s="354">
        <f>SUM(AK72:AK81)</f>
        <v>0</v>
      </c>
      <c r="AL82" s="354">
        <f>SUM(AL72:AL81)</f>
        <v>2</v>
      </c>
      <c r="AM82" s="354">
        <f>SUM(AM72:AM81)</f>
        <v>5</v>
      </c>
      <c r="AN82" s="354">
        <f t="shared" si="30"/>
        <v>5</v>
      </c>
      <c r="AO82" s="354">
        <f t="shared" si="30"/>
        <v>5</v>
      </c>
      <c r="AP82" s="140">
        <f>SUM(AP72:AP81)</f>
        <v>10</v>
      </c>
      <c r="AS82" s="54"/>
      <c r="AT82" s="54"/>
      <c r="AU82" s="54"/>
      <c r="AV82" s="54"/>
      <c r="AW82" s="54"/>
      <c r="AX82" s="54"/>
      <c r="AY82" s="54"/>
    </row>
    <row r="83" spans="2:51" ht="6" customHeight="1" x14ac:dyDescent="0.15">
      <c r="AJ83" s="90"/>
      <c r="AK83" s="90"/>
      <c r="AL83" s="90"/>
      <c r="AM83" s="90"/>
      <c r="AN83" s="90"/>
      <c r="AO83" s="90"/>
    </row>
    <row r="84" spans="2:51" ht="16.5" customHeight="1" x14ac:dyDescent="0.15">
      <c r="B84" s="148"/>
      <c r="C84" s="148"/>
      <c r="D84" s="148"/>
      <c r="E84" s="149"/>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3"/>
      <c r="AH84" s="143"/>
      <c r="AI84" s="144"/>
      <c r="AJ84" s="400" t="s">
        <v>154</v>
      </c>
      <c r="AK84" s="400"/>
      <c r="AL84" s="401" t="s">
        <v>155</v>
      </c>
      <c r="AM84" s="401"/>
      <c r="AN84" s="400" t="s">
        <v>156</v>
      </c>
      <c r="AO84" s="400"/>
      <c r="AP84" s="400"/>
    </row>
    <row r="85" spans="2:51" ht="16.5" customHeight="1" x14ac:dyDescent="0.15">
      <c r="B85" s="391" t="s">
        <v>307</v>
      </c>
      <c r="C85" s="392"/>
      <c r="D85" s="393"/>
      <c r="E85" s="151" t="s">
        <v>3</v>
      </c>
      <c r="F85" s="151" t="s">
        <v>2</v>
      </c>
      <c r="G85" s="151" t="s">
        <v>1</v>
      </c>
      <c r="H85" s="151" t="s">
        <v>6</v>
      </c>
      <c r="I85" s="151" t="s">
        <v>6</v>
      </c>
      <c r="J85" s="151" t="s">
        <v>5</v>
      </c>
      <c r="K85" s="151" t="s">
        <v>4</v>
      </c>
      <c r="L85" s="151" t="s">
        <v>3</v>
      </c>
      <c r="M85" s="151" t="s">
        <v>2</v>
      </c>
      <c r="N85" s="151" t="s">
        <v>1</v>
      </c>
      <c r="O85" s="151" t="s">
        <v>6</v>
      </c>
      <c r="P85" s="151" t="s">
        <v>6</v>
      </c>
      <c r="Q85" s="151" t="s">
        <v>5</v>
      </c>
      <c r="R85" s="151" t="s">
        <v>4</v>
      </c>
      <c r="S85" s="151" t="s">
        <v>3</v>
      </c>
      <c r="T85" s="151" t="s">
        <v>2</v>
      </c>
      <c r="U85" s="151" t="s">
        <v>1</v>
      </c>
      <c r="V85" s="151" t="s">
        <v>6</v>
      </c>
      <c r="W85" s="151" t="s">
        <v>6</v>
      </c>
      <c r="X85" s="151" t="s">
        <v>5</v>
      </c>
      <c r="Y85" s="151" t="s">
        <v>4</v>
      </c>
      <c r="Z85" s="151" t="s">
        <v>3</v>
      </c>
      <c r="AA85" s="152" t="s">
        <v>2</v>
      </c>
      <c r="AB85" s="151" t="s">
        <v>1</v>
      </c>
      <c r="AC85" s="151" t="s">
        <v>6</v>
      </c>
      <c r="AD85" s="151" t="s">
        <v>6</v>
      </c>
      <c r="AE85" s="151" t="s">
        <v>5</v>
      </c>
      <c r="AF85" s="151" t="s">
        <v>4</v>
      </c>
      <c r="AG85" s="151" t="s">
        <v>3</v>
      </c>
      <c r="AH85" s="152" t="s">
        <v>2</v>
      </c>
      <c r="AI85" s="153"/>
      <c r="AJ85" s="337" t="s">
        <v>157</v>
      </c>
      <c r="AK85" s="337" t="s">
        <v>158</v>
      </c>
      <c r="AL85" s="338" t="s">
        <v>159</v>
      </c>
      <c r="AM85" s="338" t="s">
        <v>2</v>
      </c>
      <c r="AN85" s="337" t="s">
        <v>160</v>
      </c>
      <c r="AO85" s="337" t="s">
        <v>161</v>
      </c>
      <c r="AP85" s="145" t="s">
        <v>162</v>
      </c>
      <c r="AS85" s="57"/>
      <c r="AT85" s="57"/>
      <c r="AU85" s="57"/>
      <c r="AV85" s="57"/>
      <c r="AW85" s="57"/>
      <c r="AX85" s="57"/>
      <c r="AY85" s="57"/>
    </row>
    <row r="86" spans="2:51" s="57" customFormat="1" ht="30" customHeight="1" x14ac:dyDescent="0.15">
      <c r="B86" s="392"/>
      <c r="C86" s="392"/>
      <c r="D86" s="393"/>
      <c r="E86" s="339">
        <v>1</v>
      </c>
      <c r="F86" s="339">
        <v>2</v>
      </c>
      <c r="G86" s="339">
        <v>3</v>
      </c>
      <c r="H86" s="339">
        <v>4</v>
      </c>
      <c r="I86" s="339">
        <v>5</v>
      </c>
      <c r="J86" s="339">
        <v>6</v>
      </c>
      <c r="K86" s="339">
        <v>7</v>
      </c>
      <c r="L86" s="339">
        <v>8</v>
      </c>
      <c r="M86" s="339">
        <v>9</v>
      </c>
      <c r="N86" s="339">
        <v>10</v>
      </c>
      <c r="O86" s="339">
        <v>11</v>
      </c>
      <c r="P86" s="339">
        <v>12</v>
      </c>
      <c r="Q86" s="339">
        <v>13</v>
      </c>
      <c r="R86" s="339">
        <v>14</v>
      </c>
      <c r="S86" s="339">
        <v>15</v>
      </c>
      <c r="T86" s="339">
        <v>16</v>
      </c>
      <c r="U86" s="339">
        <v>17</v>
      </c>
      <c r="V86" s="339">
        <v>18</v>
      </c>
      <c r="W86" s="339">
        <v>19</v>
      </c>
      <c r="X86" s="339">
        <v>20</v>
      </c>
      <c r="Y86" s="339">
        <v>21</v>
      </c>
      <c r="Z86" s="339">
        <v>22</v>
      </c>
      <c r="AA86" s="339">
        <v>23</v>
      </c>
      <c r="AB86" s="339">
        <v>24</v>
      </c>
      <c r="AC86" s="339">
        <v>25</v>
      </c>
      <c r="AD86" s="339">
        <v>26</v>
      </c>
      <c r="AE86" s="339">
        <v>27</v>
      </c>
      <c r="AF86" s="339">
        <v>28</v>
      </c>
      <c r="AG86" s="339">
        <v>29</v>
      </c>
      <c r="AH86" s="339">
        <v>30</v>
      </c>
      <c r="AI86" s="146" t="s">
        <v>126</v>
      </c>
      <c r="AJ86" s="147" t="s">
        <v>49</v>
      </c>
      <c r="AK86" s="147" t="s">
        <v>50</v>
      </c>
      <c r="AL86" s="147" t="s">
        <v>49</v>
      </c>
      <c r="AM86" s="147" t="s">
        <v>50</v>
      </c>
      <c r="AN86" s="147" t="s">
        <v>49</v>
      </c>
      <c r="AO86" s="147" t="s">
        <v>50</v>
      </c>
      <c r="AP86" s="146" t="s">
        <v>127</v>
      </c>
      <c r="AS86" s="5"/>
      <c r="AT86" s="5"/>
      <c r="AU86" s="5"/>
      <c r="AV86" s="5"/>
      <c r="AW86" s="5"/>
      <c r="AX86" s="5"/>
      <c r="AY86" s="5"/>
    </row>
    <row r="87" spans="2:51" s="5" customFormat="1" ht="17.25" customHeight="1" x14ac:dyDescent="0.15">
      <c r="B87" s="4">
        <v>1</v>
      </c>
      <c r="C87" s="134" t="s">
        <v>258</v>
      </c>
      <c r="D87" s="343" t="s">
        <v>365</v>
      </c>
      <c r="E87" s="132"/>
      <c r="F87" s="133"/>
      <c r="G87" s="133">
        <v>8.5</v>
      </c>
      <c r="H87" s="133">
        <v>8.5</v>
      </c>
      <c r="I87" s="133">
        <v>8.5</v>
      </c>
      <c r="J87" s="133">
        <v>8.5</v>
      </c>
      <c r="K87" s="133">
        <v>6.5</v>
      </c>
      <c r="L87" s="133"/>
      <c r="M87" s="133"/>
      <c r="N87" s="133">
        <v>8.5</v>
      </c>
      <c r="O87" s="133">
        <v>8.5</v>
      </c>
      <c r="P87" s="133">
        <v>8.5</v>
      </c>
      <c r="Q87" s="133">
        <v>4.5</v>
      </c>
      <c r="R87" s="133"/>
      <c r="S87" s="133"/>
      <c r="T87" s="133"/>
      <c r="U87" s="133">
        <v>8.5</v>
      </c>
      <c r="V87" s="133">
        <v>4.5</v>
      </c>
      <c r="W87" s="133"/>
      <c r="X87" s="133">
        <v>8.5</v>
      </c>
      <c r="Y87" s="133">
        <v>6.5</v>
      </c>
      <c r="Z87" s="133"/>
      <c r="AA87" s="133"/>
      <c r="AB87" s="133">
        <v>8.5</v>
      </c>
      <c r="AC87" s="133">
        <v>8.5</v>
      </c>
      <c r="AD87" s="133">
        <v>8.5</v>
      </c>
      <c r="AE87" s="133">
        <v>8.5</v>
      </c>
      <c r="AF87" s="133">
        <v>6.5</v>
      </c>
      <c r="AG87" s="133"/>
      <c r="AH87" s="133"/>
      <c r="AI87" s="156">
        <f>SUM(E87:AH87)</f>
        <v>139</v>
      </c>
      <c r="AJ87" s="82"/>
      <c r="AK87" s="82"/>
      <c r="AL87" s="82"/>
      <c r="AM87" s="82">
        <v>1</v>
      </c>
      <c r="AN87" s="82">
        <f t="shared" ref="AN87:AO104" si="32">AJ87+AL87</f>
        <v>0</v>
      </c>
      <c r="AO87" s="82">
        <f t="shared" si="32"/>
        <v>1</v>
      </c>
      <c r="AP87" s="119">
        <f>SUM(AN87:AO87)</f>
        <v>1</v>
      </c>
    </row>
    <row r="88" spans="2:51" s="5" customFormat="1" ht="17.25" customHeight="1" x14ac:dyDescent="0.15">
      <c r="B88" s="4">
        <v>2</v>
      </c>
      <c r="C88" s="134" t="s">
        <v>260</v>
      </c>
      <c r="D88" s="343" t="s">
        <v>409</v>
      </c>
      <c r="E88" s="132"/>
      <c r="F88" s="133"/>
      <c r="G88" s="133">
        <v>8.5</v>
      </c>
      <c r="H88" s="133">
        <v>8.5</v>
      </c>
      <c r="I88" s="133">
        <v>8.5</v>
      </c>
      <c r="J88" s="133">
        <v>8.5</v>
      </c>
      <c r="K88" s="133">
        <v>6.5</v>
      </c>
      <c r="L88" s="133"/>
      <c r="M88" s="133"/>
      <c r="N88" s="133">
        <v>8.5</v>
      </c>
      <c r="O88" s="133">
        <v>8.5</v>
      </c>
      <c r="P88" s="133">
        <v>8.5</v>
      </c>
      <c r="Q88" s="133">
        <v>4.5</v>
      </c>
      <c r="R88" s="133"/>
      <c r="S88" s="133"/>
      <c r="T88" s="133"/>
      <c r="U88" s="133">
        <v>8.5</v>
      </c>
      <c r="V88" s="133">
        <v>4.5</v>
      </c>
      <c r="W88" s="133"/>
      <c r="X88" s="133">
        <v>8.5</v>
      </c>
      <c r="Y88" s="133">
        <v>6.5</v>
      </c>
      <c r="Z88" s="133"/>
      <c r="AA88" s="133"/>
      <c r="AB88" s="133">
        <v>8.5</v>
      </c>
      <c r="AC88" s="133">
        <v>8.5</v>
      </c>
      <c r="AD88" s="133">
        <v>8.5</v>
      </c>
      <c r="AE88" s="133">
        <v>8.5</v>
      </c>
      <c r="AF88" s="133">
        <v>6.5</v>
      </c>
      <c r="AG88" s="133"/>
      <c r="AH88" s="133"/>
      <c r="AI88" s="156">
        <f t="shared" ref="AI88:AI103" si="33">SUM(E88:AH88)</f>
        <v>139</v>
      </c>
      <c r="AJ88" s="82"/>
      <c r="AK88" s="82">
        <v>1</v>
      </c>
      <c r="AL88" s="82"/>
      <c r="AM88" s="82"/>
      <c r="AN88" s="82">
        <f t="shared" ref="AN88:AN103" si="34">AJ88+AL88</f>
        <v>0</v>
      </c>
      <c r="AO88" s="82">
        <f t="shared" ref="AO88:AO103" si="35">AK88+AM88</f>
        <v>1</v>
      </c>
      <c r="AP88" s="119">
        <f t="shared" ref="AP88:AP103" si="36">SUM(AN88:AO88)</f>
        <v>1</v>
      </c>
    </row>
    <row r="89" spans="2:51" s="5" customFormat="1" ht="17.25" customHeight="1" x14ac:dyDescent="0.15">
      <c r="B89" s="4">
        <v>3</v>
      </c>
      <c r="C89" s="134" t="s">
        <v>393</v>
      </c>
      <c r="D89" s="343" t="s">
        <v>410</v>
      </c>
      <c r="E89" s="132"/>
      <c r="F89" s="133"/>
      <c r="G89" s="133">
        <v>10</v>
      </c>
      <c r="H89" s="133">
        <v>10</v>
      </c>
      <c r="I89" s="133">
        <v>10</v>
      </c>
      <c r="J89" s="133">
        <v>10</v>
      </c>
      <c r="K89" s="133">
        <v>10</v>
      </c>
      <c r="L89" s="133">
        <v>10</v>
      </c>
      <c r="M89" s="133">
        <v>10</v>
      </c>
      <c r="N89" s="133">
        <v>10</v>
      </c>
      <c r="O89" s="133"/>
      <c r="P89" s="133"/>
      <c r="Q89" s="133"/>
      <c r="R89" s="133"/>
      <c r="S89" s="133"/>
      <c r="T89" s="133"/>
      <c r="U89" s="133">
        <v>10</v>
      </c>
      <c r="V89" s="133">
        <v>10</v>
      </c>
      <c r="W89" s="133">
        <v>10</v>
      </c>
      <c r="X89" s="133">
        <v>10</v>
      </c>
      <c r="Y89" s="133">
        <v>10</v>
      </c>
      <c r="Z89" s="133">
        <v>10</v>
      </c>
      <c r="AA89" s="133">
        <v>10</v>
      </c>
      <c r="AB89" s="133">
        <v>10</v>
      </c>
      <c r="AC89" s="133"/>
      <c r="AD89" s="133"/>
      <c r="AE89" s="133"/>
      <c r="AF89" s="133"/>
      <c r="AG89" s="133"/>
      <c r="AH89" s="133"/>
      <c r="AI89" s="156">
        <f t="shared" si="33"/>
        <v>160</v>
      </c>
      <c r="AJ89" s="82">
        <v>1</v>
      </c>
      <c r="AK89" s="82"/>
      <c r="AL89" s="82"/>
      <c r="AM89" s="82"/>
      <c r="AN89" s="82">
        <f t="shared" si="34"/>
        <v>1</v>
      </c>
      <c r="AO89" s="82">
        <f t="shared" si="35"/>
        <v>0</v>
      </c>
      <c r="AP89" s="119">
        <f t="shared" si="36"/>
        <v>1</v>
      </c>
    </row>
    <row r="90" spans="2:51" s="5" customFormat="1" ht="17.25" customHeight="1" x14ac:dyDescent="0.15">
      <c r="B90" s="4">
        <v>4</v>
      </c>
      <c r="C90" s="134" t="s">
        <v>394</v>
      </c>
      <c r="D90" s="343" t="s">
        <v>410</v>
      </c>
      <c r="E90" s="132">
        <v>10</v>
      </c>
      <c r="F90" s="133">
        <v>10</v>
      </c>
      <c r="G90" s="133">
        <v>10</v>
      </c>
      <c r="H90" s="133"/>
      <c r="I90" s="133"/>
      <c r="J90" s="133"/>
      <c r="K90" s="133"/>
      <c r="L90" s="133"/>
      <c r="M90" s="133"/>
      <c r="N90" s="133">
        <v>10</v>
      </c>
      <c r="O90" s="133">
        <v>10</v>
      </c>
      <c r="P90" s="133">
        <v>10</v>
      </c>
      <c r="Q90" s="133">
        <v>10</v>
      </c>
      <c r="R90" s="133">
        <v>10</v>
      </c>
      <c r="S90" s="133">
        <v>10</v>
      </c>
      <c r="T90" s="133">
        <v>10</v>
      </c>
      <c r="U90" s="133">
        <v>10</v>
      </c>
      <c r="V90" s="133"/>
      <c r="W90" s="133"/>
      <c r="X90" s="133"/>
      <c r="Y90" s="133"/>
      <c r="Z90" s="133"/>
      <c r="AA90" s="133"/>
      <c r="AB90" s="133">
        <v>10</v>
      </c>
      <c r="AC90" s="133">
        <v>10</v>
      </c>
      <c r="AD90" s="133">
        <v>10</v>
      </c>
      <c r="AE90" s="133">
        <v>10</v>
      </c>
      <c r="AF90" s="133">
        <v>10</v>
      </c>
      <c r="AG90" s="133">
        <v>10</v>
      </c>
      <c r="AH90" s="133">
        <v>10</v>
      </c>
      <c r="AI90" s="156">
        <f t="shared" si="33"/>
        <v>180</v>
      </c>
      <c r="AJ90" s="82">
        <v>1</v>
      </c>
      <c r="AK90" s="82"/>
      <c r="AL90" s="82"/>
      <c r="AM90" s="82"/>
      <c r="AN90" s="82">
        <f t="shared" si="34"/>
        <v>1</v>
      </c>
      <c r="AO90" s="82">
        <f t="shared" si="35"/>
        <v>0</v>
      </c>
      <c r="AP90" s="119">
        <f t="shared" si="36"/>
        <v>1</v>
      </c>
    </row>
    <row r="91" spans="2:51" s="5" customFormat="1" ht="17.25" customHeight="1" x14ac:dyDescent="0.15">
      <c r="B91" s="4">
        <v>5</v>
      </c>
      <c r="C91" s="134" t="s">
        <v>395</v>
      </c>
      <c r="D91" s="343" t="s">
        <v>410</v>
      </c>
      <c r="E91" s="132">
        <v>10</v>
      </c>
      <c r="F91" s="133">
        <v>10</v>
      </c>
      <c r="G91" s="133">
        <v>10</v>
      </c>
      <c r="H91" s="133"/>
      <c r="I91" s="133"/>
      <c r="J91" s="133"/>
      <c r="K91" s="133"/>
      <c r="L91" s="133"/>
      <c r="M91" s="133"/>
      <c r="N91" s="133">
        <v>10</v>
      </c>
      <c r="O91" s="133">
        <v>10</v>
      </c>
      <c r="P91" s="133">
        <v>10</v>
      </c>
      <c r="Q91" s="133">
        <v>10</v>
      </c>
      <c r="R91" s="133">
        <v>10</v>
      </c>
      <c r="S91" s="133">
        <v>10</v>
      </c>
      <c r="T91" s="133">
        <v>10</v>
      </c>
      <c r="U91" s="133">
        <v>10</v>
      </c>
      <c r="V91" s="133"/>
      <c r="W91" s="133"/>
      <c r="X91" s="133"/>
      <c r="Y91" s="133"/>
      <c r="Z91" s="133"/>
      <c r="AA91" s="133"/>
      <c r="AB91" s="133">
        <v>10</v>
      </c>
      <c r="AC91" s="133">
        <v>10</v>
      </c>
      <c r="AD91" s="133">
        <v>10</v>
      </c>
      <c r="AE91" s="133">
        <v>10</v>
      </c>
      <c r="AF91" s="133">
        <v>10</v>
      </c>
      <c r="AG91" s="133">
        <v>10</v>
      </c>
      <c r="AH91" s="133">
        <v>10</v>
      </c>
      <c r="AI91" s="156">
        <f t="shared" si="33"/>
        <v>180</v>
      </c>
      <c r="AJ91" s="82">
        <v>1</v>
      </c>
      <c r="AK91" s="82"/>
      <c r="AL91" s="82"/>
      <c r="AM91" s="82"/>
      <c r="AN91" s="82">
        <f t="shared" si="34"/>
        <v>1</v>
      </c>
      <c r="AO91" s="82">
        <f t="shared" si="35"/>
        <v>0</v>
      </c>
      <c r="AP91" s="119">
        <f t="shared" si="36"/>
        <v>1</v>
      </c>
    </row>
    <row r="92" spans="2:51" s="5" customFormat="1" ht="17.25" customHeight="1" x14ac:dyDescent="0.15">
      <c r="B92" s="4">
        <v>6</v>
      </c>
      <c r="C92" s="134" t="s">
        <v>396</v>
      </c>
      <c r="D92" s="343" t="s">
        <v>410</v>
      </c>
      <c r="E92" s="132">
        <v>10</v>
      </c>
      <c r="F92" s="133">
        <v>10</v>
      </c>
      <c r="G92" s="133">
        <v>10</v>
      </c>
      <c r="H92" s="133"/>
      <c r="I92" s="133"/>
      <c r="J92" s="133"/>
      <c r="K92" s="133"/>
      <c r="L92" s="133"/>
      <c r="M92" s="133"/>
      <c r="N92" s="133">
        <v>10</v>
      </c>
      <c r="O92" s="133">
        <v>10</v>
      </c>
      <c r="P92" s="133">
        <v>10</v>
      </c>
      <c r="Q92" s="133">
        <v>10</v>
      </c>
      <c r="R92" s="133">
        <v>10</v>
      </c>
      <c r="S92" s="133">
        <v>10</v>
      </c>
      <c r="T92" s="133">
        <v>10</v>
      </c>
      <c r="U92" s="133">
        <v>10</v>
      </c>
      <c r="V92" s="133"/>
      <c r="W92" s="133"/>
      <c r="X92" s="133"/>
      <c r="Y92" s="133"/>
      <c r="Z92" s="133"/>
      <c r="AA92" s="133"/>
      <c r="AB92" s="133">
        <v>10</v>
      </c>
      <c r="AC92" s="133">
        <v>10</v>
      </c>
      <c r="AD92" s="133">
        <v>10</v>
      </c>
      <c r="AE92" s="133">
        <v>10</v>
      </c>
      <c r="AF92" s="133">
        <v>10</v>
      </c>
      <c r="AG92" s="133">
        <v>10</v>
      </c>
      <c r="AH92" s="133">
        <v>10</v>
      </c>
      <c r="AI92" s="156">
        <f t="shared" si="33"/>
        <v>180</v>
      </c>
      <c r="AJ92" s="82"/>
      <c r="AK92" s="82"/>
      <c r="AL92" s="82">
        <v>1</v>
      </c>
      <c r="AM92" s="82"/>
      <c r="AN92" s="82">
        <f t="shared" si="34"/>
        <v>1</v>
      </c>
      <c r="AO92" s="82">
        <f t="shared" si="35"/>
        <v>0</v>
      </c>
      <c r="AP92" s="119">
        <f t="shared" si="36"/>
        <v>1</v>
      </c>
    </row>
    <row r="93" spans="2:51" s="5" customFormat="1" ht="17.25" customHeight="1" x14ac:dyDescent="0.15">
      <c r="B93" s="4">
        <v>7</v>
      </c>
      <c r="C93" s="134" t="s">
        <v>397</v>
      </c>
      <c r="D93" s="343" t="s">
        <v>411</v>
      </c>
      <c r="E93" s="132">
        <v>10</v>
      </c>
      <c r="F93" s="133">
        <v>10</v>
      </c>
      <c r="G93" s="133">
        <v>10</v>
      </c>
      <c r="H93" s="133"/>
      <c r="I93" s="133"/>
      <c r="J93" s="133"/>
      <c r="K93" s="133"/>
      <c r="L93" s="133"/>
      <c r="M93" s="133"/>
      <c r="N93" s="133">
        <v>10</v>
      </c>
      <c r="O93" s="133">
        <v>10</v>
      </c>
      <c r="P93" s="133">
        <v>10</v>
      </c>
      <c r="Q93" s="133">
        <v>10</v>
      </c>
      <c r="R93" s="133">
        <v>10</v>
      </c>
      <c r="S93" s="133">
        <v>10</v>
      </c>
      <c r="T93" s="133">
        <v>10</v>
      </c>
      <c r="U93" s="133">
        <v>10</v>
      </c>
      <c r="V93" s="133"/>
      <c r="W93" s="133"/>
      <c r="X93" s="133"/>
      <c r="Y93" s="133"/>
      <c r="Z93" s="133"/>
      <c r="AA93" s="133"/>
      <c r="AB93" s="133">
        <v>10</v>
      </c>
      <c r="AC93" s="133">
        <v>10</v>
      </c>
      <c r="AD93" s="133">
        <v>10</v>
      </c>
      <c r="AE93" s="133">
        <v>10</v>
      </c>
      <c r="AF93" s="133">
        <v>10</v>
      </c>
      <c r="AG93" s="133">
        <v>10</v>
      </c>
      <c r="AH93" s="133">
        <v>10</v>
      </c>
      <c r="AI93" s="156">
        <f t="shared" si="33"/>
        <v>180</v>
      </c>
      <c r="AJ93" s="82">
        <v>1</v>
      </c>
      <c r="AK93" s="82"/>
      <c r="AL93" s="82"/>
      <c r="AM93" s="82"/>
      <c r="AN93" s="82">
        <f t="shared" si="34"/>
        <v>1</v>
      </c>
      <c r="AO93" s="82">
        <f t="shared" si="35"/>
        <v>0</v>
      </c>
      <c r="AP93" s="119">
        <f t="shared" si="36"/>
        <v>1</v>
      </c>
    </row>
    <row r="94" spans="2:51" s="5" customFormat="1" ht="17.25" customHeight="1" x14ac:dyDescent="0.15">
      <c r="B94" s="4">
        <v>8</v>
      </c>
      <c r="C94" s="134" t="s">
        <v>398</v>
      </c>
      <c r="D94" s="343" t="s">
        <v>411</v>
      </c>
      <c r="E94" s="132"/>
      <c r="F94" s="133"/>
      <c r="G94" s="133">
        <v>10</v>
      </c>
      <c r="H94" s="133">
        <v>10</v>
      </c>
      <c r="I94" s="133">
        <v>10</v>
      </c>
      <c r="J94" s="133">
        <v>10</v>
      </c>
      <c r="K94" s="133">
        <v>10</v>
      </c>
      <c r="L94" s="133">
        <v>10</v>
      </c>
      <c r="M94" s="133">
        <v>10</v>
      </c>
      <c r="N94" s="133">
        <v>10</v>
      </c>
      <c r="O94" s="133"/>
      <c r="P94" s="133"/>
      <c r="Q94" s="133"/>
      <c r="R94" s="133"/>
      <c r="S94" s="133"/>
      <c r="T94" s="133"/>
      <c r="U94" s="133">
        <v>10</v>
      </c>
      <c r="V94" s="133">
        <v>10</v>
      </c>
      <c r="W94" s="133">
        <v>10</v>
      </c>
      <c r="X94" s="133">
        <v>10</v>
      </c>
      <c r="Y94" s="133">
        <v>10</v>
      </c>
      <c r="Z94" s="133">
        <v>10</v>
      </c>
      <c r="AA94" s="133">
        <v>10</v>
      </c>
      <c r="AB94" s="133">
        <v>10</v>
      </c>
      <c r="AC94" s="133"/>
      <c r="AD94" s="133"/>
      <c r="AE94" s="133"/>
      <c r="AF94" s="133"/>
      <c r="AG94" s="133"/>
      <c r="AH94" s="133"/>
      <c r="AI94" s="156">
        <f t="shared" si="33"/>
        <v>160</v>
      </c>
      <c r="AJ94" s="82">
        <v>1</v>
      </c>
      <c r="AK94" s="82"/>
      <c r="AL94" s="82"/>
      <c r="AM94" s="82"/>
      <c r="AN94" s="82">
        <f t="shared" si="34"/>
        <v>1</v>
      </c>
      <c r="AO94" s="82">
        <f t="shared" si="35"/>
        <v>0</v>
      </c>
      <c r="AP94" s="119">
        <f t="shared" si="36"/>
        <v>1</v>
      </c>
    </row>
    <row r="95" spans="2:51" s="5" customFormat="1" ht="17.25" customHeight="1" x14ac:dyDescent="0.15">
      <c r="B95" s="4">
        <v>9</v>
      </c>
      <c r="C95" s="134" t="s">
        <v>399</v>
      </c>
      <c r="D95" s="343" t="s">
        <v>412</v>
      </c>
      <c r="E95" s="132"/>
      <c r="F95" s="133"/>
      <c r="G95" s="133">
        <v>10</v>
      </c>
      <c r="H95" s="133">
        <v>10</v>
      </c>
      <c r="I95" s="133">
        <v>10</v>
      </c>
      <c r="J95" s="133">
        <v>10</v>
      </c>
      <c r="K95" s="133">
        <v>10</v>
      </c>
      <c r="L95" s="133">
        <v>10</v>
      </c>
      <c r="M95" s="133">
        <v>10</v>
      </c>
      <c r="N95" s="133">
        <v>10</v>
      </c>
      <c r="O95" s="133"/>
      <c r="P95" s="133"/>
      <c r="Q95" s="133"/>
      <c r="R95" s="133"/>
      <c r="S95" s="133"/>
      <c r="T95" s="133"/>
      <c r="U95" s="133">
        <v>10</v>
      </c>
      <c r="V95" s="133">
        <v>10</v>
      </c>
      <c r="W95" s="133">
        <v>10</v>
      </c>
      <c r="X95" s="133">
        <v>10</v>
      </c>
      <c r="Y95" s="133">
        <v>10</v>
      </c>
      <c r="Z95" s="133">
        <v>10</v>
      </c>
      <c r="AA95" s="133">
        <v>10</v>
      </c>
      <c r="AB95" s="133">
        <v>10</v>
      </c>
      <c r="AC95" s="133"/>
      <c r="AD95" s="133"/>
      <c r="AE95" s="133"/>
      <c r="AF95" s="133"/>
      <c r="AG95" s="133"/>
      <c r="AH95" s="133"/>
      <c r="AI95" s="156">
        <f t="shared" si="33"/>
        <v>160</v>
      </c>
      <c r="AJ95" s="82"/>
      <c r="AK95" s="82"/>
      <c r="AL95" s="82">
        <v>1</v>
      </c>
      <c r="AM95" s="82"/>
      <c r="AN95" s="82">
        <f t="shared" si="34"/>
        <v>1</v>
      </c>
      <c r="AO95" s="82">
        <f t="shared" si="35"/>
        <v>0</v>
      </c>
      <c r="AP95" s="119">
        <f t="shared" si="36"/>
        <v>1</v>
      </c>
    </row>
    <row r="96" spans="2:51" s="5" customFormat="1" ht="17.25" customHeight="1" x14ac:dyDescent="0.15">
      <c r="B96" s="4">
        <v>10</v>
      </c>
      <c r="C96" s="134" t="s">
        <v>400</v>
      </c>
      <c r="D96" s="343" t="s">
        <v>412</v>
      </c>
      <c r="E96" s="132"/>
      <c r="F96" s="133"/>
      <c r="G96" s="133">
        <v>8.5</v>
      </c>
      <c r="H96" s="133">
        <v>8.5</v>
      </c>
      <c r="I96" s="133">
        <v>8.5</v>
      </c>
      <c r="J96" s="133">
        <v>8.5</v>
      </c>
      <c r="K96" s="133">
        <v>6.5</v>
      </c>
      <c r="L96" s="133"/>
      <c r="M96" s="133"/>
      <c r="N96" s="133">
        <v>8.5</v>
      </c>
      <c r="O96" s="133">
        <v>8.5</v>
      </c>
      <c r="P96" s="133">
        <v>8.5</v>
      </c>
      <c r="Q96" s="133">
        <v>8.5</v>
      </c>
      <c r="R96" s="133">
        <v>6.5</v>
      </c>
      <c r="S96" s="133"/>
      <c r="T96" s="133"/>
      <c r="U96" s="133">
        <v>8.5</v>
      </c>
      <c r="V96" s="133">
        <v>8.5</v>
      </c>
      <c r="W96" s="133"/>
      <c r="X96" s="133">
        <v>8.5</v>
      </c>
      <c r="Y96" s="133">
        <v>6.5</v>
      </c>
      <c r="Z96" s="133"/>
      <c r="AA96" s="133"/>
      <c r="AB96" s="133">
        <v>8.5</v>
      </c>
      <c r="AC96" s="133">
        <v>8.5</v>
      </c>
      <c r="AD96" s="133">
        <v>8.5</v>
      </c>
      <c r="AE96" s="133">
        <v>8.5</v>
      </c>
      <c r="AF96" s="133">
        <v>6.5</v>
      </c>
      <c r="AG96" s="133"/>
      <c r="AH96" s="133"/>
      <c r="AI96" s="156">
        <f t="shared" si="33"/>
        <v>153.5</v>
      </c>
      <c r="AJ96" s="82"/>
      <c r="AK96" s="82"/>
      <c r="AL96" s="82">
        <v>1</v>
      </c>
      <c r="AM96" s="82"/>
      <c r="AN96" s="82">
        <f t="shared" si="34"/>
        <v>1</v>
      </c>
      <c r="AO96" s="82">
        <f t="shared" si="35"/>
        <v>0</v>
      </c>
      <c r="AP96" s="119">
        <f t="shared" si="36"/>
        <v>1</v>
      </c>
    </row>
    <row r="97" spans="2:51" s="5" customFormat="1" ht="17.25" customHeight="1" x14ac:dyDescent="0.15">
      <c r="B97" s="4">
        <v>11</v>
      </c>
      <c r="C97" s="134" t="s">
        <v>401</v>
      </c>
      <c r="D97" s="343" t="s">
        <v>402</v>
      </c>
      <c r="E97" s="132"/>
      <c r="F97" s="133"/>
      <c r="G97" s="133">
        <v>8.5</v>
      </c>
      <c r="H97" s="133">
        <v>8.5</v>
      </c>
      <c r="I97" s="133">
        <v>8.5</v>
      </c>
      <c r="J97" s="133">
        <v>8.5</v>
      </c>
      <c r="K97" s="133">
        <v>6.5</v>
      </c>
      <c r="L97" s="133"/>
      <c r="M97" s="133"/>
      <c r="N97" s="133">
        <v>8.5</v>
      </c>
      <c r="O97" s="133">
        <v>8.5</v>
      </c>
      <c r="P97" s="133">
        <v>8.5</v>
      </c>
      <c r="Q97" s="133">
        <v>8.5</v>
      </c>
      <c r="R97" s="133">
        <v>6.5</v>
      </c>
      <c r="S97" s="133"/>
      <c r="T97" s="133"/>
      <c r="U97" s="133">
        <v>8.5</v>
      </c>
      <c r="V97" s="133">
        <v>8.5</v>
      </c>
      <c r="W97" s="133"/>
      <c r="X97" s="133">
        <v>8.5</v>
      </c>
      <c r="Y97" s="133">
        <v>6.5</v>
      </c>
      <c r="Z97" s="133"/>
      <c r="AA97" s="133"/>
      <c r="AB97" s="133">
        <v>8.5</v>
      </c>
      <c r="AC97" s="133">
        <v>8.5</v>
      </c>
      <c r="AD97" s="133">
        <v>8.5</v>
      </c>
      <c r="AE97" s="133">
        <v>8.5</v>
      </c>
      <c r="AF97" s="133">
        <v>6.5</v>
      </c>
      <c r="AG97" s="133"/>
      <c r="AH97" s="133"/>
      <c r="AI97" s="156">
        <f t="shared" si="33"/>
        <v>153.5</v>
      </c>
      <c r="AJ97" s="82">
        <v>1</v>
      </c>
      <c r="AK97" s="82"/>
      <c r="AL97" s="82"/>
      <c r="AM97" s="82"/>
      <c r="AN97" s="82">
        <f t="shared" si="34"/>
        <v>1</v>
      </c>
      <c r="AO97" s="82">
        <f t="shared" si="35"/>
        <v>0</v>
      </c>
      <c r="AP97" s="119">
        <f t="shared" si="36"/>
        <v>1</v>
      </c>
    </row>
    <row r="98" spans="2:51" s="5" customFormat="1" ht="17.25" customHeight="1" x14ac:dyDescent="0.15">
      <c r="B98" s="4">
        <v>12</v>
      </c>
      <c r="C98" s="134" t="s">
        <v>403</v>
      </c>
      <c r="D98" s="343" t="s">
        <v>402</v>
      </c>
      <c r="E98" s="132"/>
      <c r="F98" s="133"/>
      <c r="G98" s="133">
        <v>10</v>
      </c>
      <c r="H98" s="133">
        <v>10</v>
      </c>
      <c r="I98" s="133">
        <v>10</v>
      </c>
      <c r="J98" s="133">
        <v>10</v>
      </c>
      <c r="K98" s="133">
        <v>10</v>
      </c>
      <c r="L98" s="133">
        <v>10</v>
      </c>
      <c r="M98" s="133">
        <v>10</v>
      </c>
      <c r="N98" s="133">
        <v>10</v>
      </c>
      <c r="O98" s="133"/>
      <c r="P98" s="133"/>
      <c r="Q98" s="133"/>
      <c r="R98" s="133"/>
      <c r="S98" s="133"/>
      <c r="T98" s="133"/>
      <c r="U98" s="133">
        <v>10</v>
      </c>
      <c r="V98" s="133">
        <v>10</v>
      </c>
      <c r="W98" s="133">
        <v>10</v>
      </c>
      <c r="X98" s="133">
        <v>10</v>
      </c>
      <c r="Y98" s="133">
        <v>10</v>
      </c>
      <c r="Z98" s="133">
        <v>10</v>
      </c>
      <c r="AA98" s="133">
        <v>10</v>
      </c>
      <c r="AB98" s="133">
        <v>10</v>
      </c>
      <c r="AC98" s="133"/>
      <c r="AD98" s="133"/>
      <c r="AE98" s="133"/>
      <c r="AF98" s="133"/>
      <c r="AG98" s="133"/>
      <c r="AH98" s="133"/>
      <c r="AI98" s="156">
        <f t="shared" si="33"/>
        <v>160</v>
      </c>
      <c r="AJ98" s="82">
        <v>1</v>
      </c>
      <c r="AK98" s="82"/>
      <c r="AL98" s="82"/>
      <c r="AM98" s="82"/>
      <c r="AN98" s="82">
        <f t="shared" si="34"/>
        <v>1</v>
      </c>
      <c r="AO98" s="82">
        <f t="shared" si="35"/>
        <v>0</v>
      </c>
      <c r="AP98" s="119">
        <f t="shared" si="36"/>
        <v>1</v>
      </c>
    </row>
    <row r="99" spans="2:51" s="5" customFormat="1" ht="17.25" customHeight="1" x14ac:dyDescent="0.15">
      <c r="B99" s="4">
        <v>13</v>
      </c>
      <c r="C99" s="134" t="s">
        <v>404</v>
      </c>
      <c r="D99" s="343" t="s">
        <v>402</v>
      </c>
      <c r="E99" s="132"/>
      <c r="F99" s="133"/>
      <c r="G99" s="133"/>
      <c r="H99" s="133">
        <v>10</v>
      </c>
      <c r="I99" s="133">
        <v>10</v>
      </c>
      <c r="J99" s="133">
        <v>10</v>
      </c>
      <c r="K99" s="133">
        <v>10</v>
      </c>
      <c r="L99" s="133">
        <v>10</v>
      </c>
      <c r="M99" s="133">
        <v>10</v>
      </c>
      <c r="N99" s="133">
        <v>10</v>
      </c>
      <c r="O99" s="133">
        <v>10</v>
      </c>
      <c r="P99" s="133"/>
      <c r="Q99" s="133"/>
      <c r="R99" s="133"/>
      <c r="S99" s="133"/>
      <c r="T99" s="133"/>
      <c r="U99" s="133"/>
      <c r="V99" s="133">
        <v>10</v>
      </c>
      <c r="W99" s="133">
        <v>10</v>
      </c>
      <c r="X99" s="133">
        <v>10</v>
      </c>
      <c r="Y99" s="133">
        <v>10</v>
      </c>
      <c r="Z99" s="133">
        <v>10</v>
      </c>
      <c r="AA99" s="133">
        <v>10</v>
      </c>
      <c r="AB99" s="133">
        <v>10</v>
      </c>
      <c r="AC99" s="133">
        <v>10</v>
      </c>
      <c r="AD99" s="133"/>
      <c r="AE99" s="133"/>
      <c r="AF99" s="133"/>
      <c r="AG99" s="133"/>
      <c r="AH99" s="133"/>
      <c r="AI99" s="156">
        <f t="shared" si="33"/>
        <v>160</v>
      </c>
      <c r="AJ99" s="82">
        <v>1</v>
      </c>
      <c r="AK99" s="82"/>
      <c r="AL99" s="82"/>
      <c r="AM99" s="82"/>
      <c r="AN99" s="82">
        <f t="shared" si="34"/>
        <v>1</v>
      </c>
      <c r="AO99" s="82">
        <f t="shared" si="35"/>
        <v>0</v>
      </c>
      <c r="AP99" s="119">
        <f t="shared" si="36"/>
        <v>1</v>
      </c>
    </row>
    <row r="100" spans="2:51" s="5" customFormat="1" ht="17.25" customHeight="1" x14ac:dyDescent="0.15">
      <c r="B100" s="4">
        <v>14</v>
      </c>
      <c r="C100" s="134" t="s">
        <v>405</v>
      </c>
      <c r="D100" s="343" t="s">
        <v>413</v>
      </c>
      <c r="E100" s="132"/>
      <c r="F100" s="133"/>
      <c r="G100" s="133">
        <v>10</v>
      </c>
      <c r="H100" s="133">
        <v>10</v>
      </c>
      <c r="I100" s="133">
        <v>10</v>
      </c>
      <c r="J100" s="133">
        <v>10</v>
      </c>
      <c r="K100" s="133">
        <v>10</v>
      </c>
      <c r="L100" s="133">
        <v>10</v>
      </c>
      <c r="M100" s="133">
        <v>10</v>
      </c>
      <c r="N100" s="133">
        <v>10</v>
      </c>
      <c r="O100" s="133"/>
      <c r="P100" s="133"/>
      <c r="Q100" s="133"/>
      <c r="R100" s="133"/>
      <c r="S100" s="133"/>
      <c r="T100" s="133"/>
      <c r="U100" s="133">
        <v>10</v>
      </c>
      <c r="V100" s="133">
        <v>10</v>
      </c>
      <c r="W100" s="133">
        <v>10</v>
      </c>
      <c r="X100" s="133">
        <v>10</v>
      </c>
      <c r="Y100" s="133">
        <v>10</v>
      </c>
      <c r="Z100" s="133">
        <v>10</v>
      </c>
      <c r="AA100" s="133">
        <v>10</v>
      </c>
      <c r="AB100" s="133">
        <v>10</v>
      </c>
      <c r="AC100" s="133"/>
      <c r="AD100" s="133"/>
      <c r="AE100" s="133"/>
      <c r="AF100" s="133"/>
      <c r="AG100" s="133"/>
      <c r="AH100" s="133"/>
      <c r="AI100" s="156">
        <f t="shared" si="33"/>
        <v>160</v>
      </c>
      <c r="AJ100" s="82"/>
      <c r="AK100" s="82">
        <v>1</v>
      </c>
      <c r="AL100" s="82"/>
      <c r="AM100" s="82"/>
      <c r="AN100" s="82">
        <f t="shared" si="34"/>
        <v>0</v>
      </c>
      <c r="AO100" s="82">
        <f t="shared" si="35"/>
        <v>1</v>
      </c>
      <c r="AP100" s="119">
        <f t="shared" si="36"/>
        <v>1</v>
      </c>
    </row>
    <row r="101" spans="2:51" s="5" customFormat="1" ht="17.25" customHeight="1" x14ac:dyDescent="0.15">
      <c r="B101" s="4">
        <v>15</v>
      </c>
      <c r="C101" s="134" t="s">
        <v>406</v>
      </c>
      <c r="D101" s="343" t="s">
        <v>413</v>
      </c>
      <c r="E101" s="132">
        <v>10</v>
      </c>
      <c r="F101" s="133">
        <v>10</v>
      </c>
      <c r="G101" s="133">
        <v>10</v>
      </c>
      <c r="H101" s="133"/>
      <c r="I101" s="133"/>
      <c r="J101" s="133"/>
      <c r="K101" s="133"/>
      <c r="L101" s="133"/>
      <c r="M101" s="133"/>
      <c r="N101" s="133">
        <v>10</v>
      </c>
      <c r="O101" s="133">
        <v>10</v>
      </c>
      <c r="P101" s="133">
        <v>10</v>
      </c>
      <c r="Q101" s="133">
        <v>10</v>
      </c>
      <c r="R101" s="133">
        <v>10</v>
      </c>
      <c r="S101" s="133">
        <v>10</v>
      </c>
      <c r="T101" s="133">
        <v>10</v>
      </c>
      <c r="U101" s="133">
        <v>10</v>
      </c>
      <c r="V101" s="133"/>
      <c r="W101" s="133"/>
      <c r="X101" s="133"/>
      <c r="Y101" s="133"/>
      <c r="Z101" s="133"/>
      <c r="AA101" s="133"/>
      <c r="AB101" s="133">
        <v>10</v>
      </c>
      <c r="AC101" s="133">
        <v>10</v>
      </c>
      <c r="AD101" s="133">
        <v>10</v>
      </c>
      <c r="AE101" s="133">
        <v>10</v>
      </c>
      <c r="AF101" s="133">
        <v>10</v>
      </c>
      <c r="AG101" s="133">
        <v>10</v>
      </c>
      <c r="AH101" s="133">
        <v>10</v>
      </c>
      <c r="AI101" s="156">
        <f t="shared" si="33"/>
        <v>180</v>
      </c>
      <c r="AJ101" s="82">
        <v>1</v>
      </c>
      <c r="AK101" s="82"/>
      <c r="AL101" s="82"/>
      <c r="AM101" s="82"/>
      <c r="AN101" s="82">
        <f t="shared" si="34"/>
        <v>1</v>
      </c>
      <c r="AO101" s="82">
        <f t="shared" si="35"/>
        <v>0</v>
      </c>
      <c r="AP101" s="119">
        <f t="shared" si="36"/>
        <v>1</v>
      </c>
    </row>
    <row r="102" spans="2:51" s="5" customFormat="1" ht="17.25" customHeight="1" x14ac:dyDescent="0.15">
      <c r="B102" s="4">
        <v>16</v>
      </c>
      <c r="C102" s="134" t="s">
        <v>407</v>
      </c>
      <c r="D102" s="343" t="s">
        <v>413</v>
      </c>
      <c r="E102" s="132">
        <v>10</v>
      </c>
      <c r="F102" s="133">
        <v>10</v>
      </c>
      <c r="G102" s="133">
        <v>10</v>
      </c>
      <c r="H102" s="133"/>
      <c r="I102" s="133"/>
      <c r="J102" s="133"/>
      <c r="K102" s="133"/>
      <c r="L102" s="133"/>
      <c r="M102" s="133"/>
      <c r="N102" s="133">
        <v>10</v>
      </c>
      <c r="O102" s="133">
        <v>10</v>
      </c>
      <c r="P102" s="133">
        <v>10</v>
      </c>
      <c r="Q102" s="133">
        <v>10</v>
      </c>
      <c r="R102" s="133">
        <v>10</v>
      </c>
      <c r="S102" s="133">
        <v>10</v>
      </c>
      <c r="T102" s="133">
        <v>10</v>
      </c>
      <c r="U102" s="133">
        <v>10</v>
      </c>
      <c r="V102" s="133"/>
      <c r="W102" s="133"/>
      <c r="X102" s="133"/>
      <c r="Y102" s="133"/>
      <c r="Z102" s="133"/>
      <c r="AA102" s="133"/>
      <c r="AB102" s="133">
        <v>10</v>
      </c>
      <c r="AC102" s="133">
        <v>10</v>
      </c>
      <c r="AD102" s="133">
        <v>10</v>
      </c>
      <c r="AE102" s="133">
        <v>10</v>
      </c>
      <c r="AF102" s="133">
        <v>10</v>
      </c>
      <c r="AG102" s="133">
        <v>10</v>
      </c>
      <c r="AH102" s="133">
        <v>10</v>
      </c>
      <c r="AI102" s="156">
        <f t="shared" si="33"/>
        <v>180</v>
      </c>
      <c r="AJ102" s="82">
        <v>1</v>
      </c>
      <c r="AK102" s="82"/>
      <c r="AL102" s="82"/>
      <c r="AM102" s="82"/>
      <c r="AN102" s="82">
        <f t="shared" si="34"/>
        <v>1</v>
      </c>
      <c r="AO102" s="82">
        <f t="shared" si="35"/>
        <v>0</v>
      </c>
      <c r="AP102" s="119">
        <f t="shared" si="36"/>
        <v>1</v>
      </c>
    </row>
    <row r="103" spans="2:51" s="5" customFormat="1" ht="17.25" customHeight="1" x14ac:dyDescent="0.15">
      <c r="B103" s="4">
        <v>17</v>
      </c>
      <c r="C103" s="134" t="s">
        <v>408</v>
      </c>
      <c r="D103" s="343" t="s">
        <v>413</v>
      </c>
      <c r="E103" s="132">
        <v>10</v>
      </c>
      <c r="F103" s="133">
        <v>10</v>
      </c>
      <c r="G103" s="133">
        <v>10</v>
      </c>
      <c r="H103" s="133">
        <v>10</v>
      </c>
      <c r="I103" s="133"/>
      <c r="J103" s="133"/>
      <c r="K103" s="133"/>
      <c r="L103" s="133"/>
      <c r="M103" s="133"/>
      <c r="N103" s="133"/>
      <c r="O103" s="133">
        <v>10</v>
      </c>
      <c r="P103" s="133">
        <v>10</v>
      </c>
      <c r="Q103" s="133">
        <v>10</v>
      </c>
      <c r="R103" s="133">
        <v>10</v>
      </c>
      <c r="S103" s="133">
        <v>10</v>
      </c>
      <c r="T103" s="133">
        <v>10</v>
      </c>
      <c r="U103" s="133">
        <v>10</v>
      </c>
      <c r="V103" s="133">
        <v>10</v>
      </c>
      <c r="W103" s="133"/>
      <c r="X103" s="133"/>
      <c r="Y103" s="133"/>
      <c r="Z103" s="133"/>
      <c r="AA103" s="133"/>
      <c r="AB103" s="133"/>
      <c r="AC103" s="133">
        <v>10</v>
      </c>
      <c r="AD103" s="133">
        <v>10</v>
      </c>
      <c r="AE103" s="133">
        <v>10</v>
      </c>
      <c r="AF103" s="133">
        <v>10</v>
      </c>
      <c r="AG103" s="133">
        <v>10</v>
      </c>
      <c r="AH103" s="133">
        <v>10</v>
      </c>
      <c r="AI103" s="156">
        <f t="shared" si="33"/>
        <v>180</v>
      </c>
      <c r="AJ103" s="82">
        <v>1</v>
      </c>
      <c r="AK103" s="82"/>
      <c r="AL103" s="82"/>
      <c r="AM103" s="82"/>
      <c r="AN103" s="82">
        <f t="shared" si="34"/>
        <v>1</v>
      </c>
      <c r="AO103" s="82">
        <f t="shared" si="35"/>
        <v>0</v>
      </c>
      <c r="AP103" s="119">
        <f t="shared" si="36"/>
        <v>1</v>
      </c>
    </row>
    <row r="104" spans="2:51" s="5" customFormat="1" ht="17.25" customHeight="1" x14ac:dyDescent="0.15">
      <c r="B104" s="217">
        <v>18</v>
      </c>
      <c r="C104" s="134" t="s">
        <v>147</v>
      </c>
      <c r="D104" s="165"/>
      <c r="E104" s="133"/>
      <c r="F104" s="133"/>
      <c r="G104" s="133">
        <v>31.5</v>
      </c>
      <c r="H104" s="133">
        <v>31.5</v>
      </c>
      <c r="I104" s="133">
        <v>31.5</v>
      </c>
      <c r="J104" s="133">
        <v>31.5</v>
      </c>
      <c r="K104" s="133">
        <v>31.5</v>
      </c>
      <c r="L104" s="133"/>
      <c r="M104" s="133"/>
      <c r="N104" s="133">
        <v>31.5</v>
      </c>
      <c r="O104" s="133">
        <v>31.5</v>
      </c>
      <c r="P104" s="133">
        <v>31.5</v>
      </c>
      <c r="Q104" s="133">
        <v>31.5</v>
      </c>
      <c r="R104" s="133"/>
      <c r="S104" s="133"/>
      <c r="T104" s="133"/>
      <c r="U104" s="133">
        <v>31.5</v>
      </c>
      <c r="V104" s="133">
        <v>31.5</v>
      </c>
      <c r="W104" s="133"/>
      <c r="X104" s="133">
        <v>31.5</v>
      </c>
      <c r="Y104" s="133">
        <v>31.5</v>
      </c>
      <c r="Z104" s="133"/>
      <c r="AA104" s="133"/>
      <c r="AB104" s="133">
        <v>31.5</v>
      </c>
      <c r="AC104" s="133">
        <v>31.5</v>
      </c>
      <c r="AD104" s="133">
        <v>31.5</v>
      </c>
      <c r="AE104" s="133">
        <v>31.5</v>
      </c>
      <c r="AF104" s="133">
        <v>31.5</v>
      </c>
      <c r="AG104" s="133"/>
      <c r="AH104" s="133"/>
      <c r="AI104" s="156">
        <f>SUM(E104:AH104)</f>
        <v>567</v>
      </c>
      <c r="AJ104" s="82"/>
      <c r="AK104" s="82"/>
      <c r="AL104" s="82"/>
      <c r="AM104" s="82">
        <v>4</v>
      </c>
      <c r="AN104" s="82">
        <f t="shared" si="32"/>
        <v>0</v>
      </c>
      <c r="AO104" s="82">
        <f t="shared" si="32"/>
        <v>4</v>
      </c>
      <c r="AP104" s="119">
        <f t="shared" ref="AP104" si="37">SUM(AN104:AO104)</f>
        <v>4</v>
      </c>
      <c r="AS104" s="2"/>
      <c r="AT104" s="2"/>
      <c r="AU104" s="2"/>
      <c r="AV104" s="2"/>
      <c r="AW104" s="2"/>
      <c r="AX104" s="2"/>
      <c r="AY104" s="2"/>
    </row>
    <row r="105" spans="2:51" s="2" customFormat="1" ht="17.25" customHeight="1" x14ac:dyDescent="0.2">
      <c r="B105" s="101"/>
      <c r="C105" s="389" t="s">
        <v>293</v>
      </c>
      <c r="D105" s="390"/>
      <c r="E105" s="355">
        <f t="shared" ref="E105:AP105" si="38">SUM(E87:E104)</f>
        <v>70</v>
      </c>
      <c r="F105" s="355">
        <f t="shared" si="38"/>
        <v>70</v>
      </c>
      <c r="G105" s="355">
        <f t="shared" si="38"/>
        <v>185.5</v>
      </c>
      <c r="H105" s="355">
        <f t="shared" si="38"/>
        <v>135.5</v>
      </c>
      <c r="I105" s="355">
        <f t="shared" si="38"/>
        <v>125.5</v>
      </c>
      <c r="J105" s="355">
        <f t="shared" si="38"/>
        <v>125.5</v>
      </c>
      <c r="K105" s="355">
        <f t="shared" si="38"/>
        <v>117.5</v>
      </c>
      <c r="L105" s="355">
        <f t="shared" si="38"/>
        <v>60</v>
      </c>
      <c r="M105" s="355">
        <f t="shared" si="38"/>
        <v>60</v>
      </c>
      <c r="N105" s="355">
        <f t="shared" si="38"/>
        <v>185.5</v>
      </c>
      <c r="O105" s="355">
        <f t="shared" si="38"/>
        <v>145.5</v>
      </c>
      <c r="P105" s="355">
        <f t="shared" si="38"/>
        <v>135.5</v>
      </c>
      <c r="Q105" s="355">
        <f t="shared" si="38"/>
        <v>127.5</v>
      </c>
      <c r="R105" s="355">
        <f t="shared" si="38"/>
        <v>83</v>
      </c>
      <c r="S105" s="355">
        <f t="shared" si="38"/>
        <v>70</v>
      </c>
      <c r="T105" s="355">
        <f t="shared" si="38"/>
        <v>70</v>
      </c>
      <c r="U105" s="355">
        <f t="shared" si="38"/>
        <v>185.5</v>
      </c>
      <c r="V105" s="355">
        <f t="shared" si="38"/>
        <v>127.5</v>
      </c>
      <c r="W105" s="355">
        <f t="shared" si="38"/>
        <v>60</v>
      </c>
      <c r="X105" s="355">
        <f t="shared" si="38"/>
        <v>125.5</v>
      </c>
      <c r="Y105" s="355">
        <f t="shared" si="38"/>
        <v>117.5</v>
      </c>
      <c r="Z105" s="355">
        <f t="shared" si="38"/>
        <v>60</v>
      </c>
      <c r="AA105" s="355">
        <f t="shared" si="38"/>
        <v>60</v>
      </c>
      <c r="AB105" s="355">
        <f t="shared" si="38"/>
        <v>185.5</v>
      </c>
      <c r="AC105" s="355">
        <f t="shared" si="38"/>
        <v>145.5</v>
      </c>
      <c r="AD105" s="355">
        <f t="shared" si="38"/>
        <v>135.5</v>
      </c>
      <c r="AE105" s="355">
        <f t="shared" si="38"/>
        <v>135.5</v>
      </c>
      <c r="AF105" s="355">
        <f t="shared" si="38"/>
        <v>127.5</v>
      </c>
      <c r="AG105" s="355">
        <f t="shared" si="38"/>
        <v>70</v>
      </c>
      <c r="AH105" s="355">
        <f t="shared" si="38"/>
        <v>70</v>
      </c>
      <c r="AI105" s="354">
        <f t="shared" si="38"/>
        <v>3372</v>
      </c>
      <c r="AJ105" s="354">
        <f t="shared" si="38"/>
        <v>11</v>
      </c>
      <c r="AK105" s="354">
        <f t="shared" si="38"/>
        <v>2</v>
      </c>
      <c r="AL105" s="354">
        <f t="shared" si="38"/>
        <v>3</v>
      </c>
      <c r="AM105" s="354">
        <f t="shared" si="38"/>
        <v>5</v>
      </c>
      <c r="AN105" s="354">
        <f t="shared" si="38"/>
        <v>14</v>
      </c>
      <c r="AO105" s="354">
        <f t="shared" si="38"/>
        <v>7</v>
      </c>
      <c r="AP105" s="140">
        <f t="shared" si="38"/>
        <v>21</v>
      </c>
      <c r="AS105" s="5"/>
      <c r="AT105" s="5"/>
      <c r="AU105" s="5"/>
      <c r="AV105" s="5"/>
      <c r="AW105" s="5"/>
      <c r="AX105" s="5"/>
      <c r="AY105" s="5"/>
    </row>
    <row r="106" spans="2:51" s="5" customFormat="1" ht="17.25" customHeight="1" x14ac:dyDescent="0.15">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c r="AI106" s="351"/>
      <c r="AJ106" s="351"/>
      <c r="AK106" s="351"/>
      <c r="AL106" s="351"/>
      <c r="AM106" s="351"/>
      <c r="AN106" s="351"/>
      <c r="AO106" s="351"/>
      <c r="AP106" s="351"/>
      <c r="AS106" s="64"/>
      <c r="AT106" s="64"/>
      <c r="AU106" s="64"/>
      <c r="AV106" s="64"/>
      <c r="AW106" s="64"/>
      <c r="AX106" s="64"/>
      <c r="AY106" s="64"/>
    </row>
    <row r="107" spans="2:51" s="64" customFormat="1" ht="24.75" customHeight="1" x14ac:dyDescent="0.15">
      <c r="B107" s="394" t="s">
        <v>294</v>
      </c>
      <c r="C107" s="395"/>
      <c r="D107" s="396"/>
      <c r="E107" s="356">
        <f t="shared" ref="E107:AH107" si="39">E82+E105</f>
        <v>70</v>
      </c>
      <c r="F107" s="356">
        <f t="shared" si="39"/>
        <v>70</v>
      </c>
      <c r="G107" s="356">
        <f t="shared" si="39"/>
        <v>270.5</v>
      </c>
      <c r="H107" s="356">
        <f t="shared" si="39"/>
        <v>220.5</v>
      </c>
      <c r="I107" s="356">
        <f t="shared" si="39"/>
        <v>210.5</v>
      </c>
      <c r="J107" s="356">
        <f t="shared" si="39"/>
        <v>210.5</v>
      </c>
      <c r="K107" s="356">
        <f t="shared" si="39"/>
        <v>182.5</v>
      </c>
      <c r="L107" s="356">
        <f t="shared" si="39"/>
        <v>60</v>
      </c>
      <c r="M107" s="356">
        <f t="shared" si="39"/>
        <v>60</v>
      </c>
      <c r="N107" s="356">
        <f t="shared" si="39"/>
        <v>270.5</v>
      </c>
      <c r="O107" s="356">
        <f t="shared" si="39"/>
        <v>230.5</v>
      </c>
      <c r="P107" s="356">
        <f t="shared" si="39"/>
        <v>220.5</v>
      </c>
      <c r="Q107" s="356">
        <f t="shared" si="39"/>
        <v>172.5</v>
      </c>
      <c r="R107" s="356">
        <f t="shared" si="39"/>
        <v>83</v>
      </c>
      <c r="S107" s="356">
        <f t="shared" si="39"/>
        <v>70</v>
      </c>
      <c r="T107" s="356">
        <f t="shared" si="39"/>
        <v>70</v>
      </c>
      <c r="U107" s="356">
        <f t="shared" si="39"/>
        <v>270.5</v>
      </c>
      <c r="V107" s="356">
        <f t="shared" si="39"/>
        <v>172.5</v>
      </c>
      <c r="W107" s="356">
        <f t="shared" si="39"/>
        <v>60</v>
      </c>
      <c r="X107" s="356">
        <f t="shared" si="39"/>
        <v>210.5</v>
      </c>
      <c r="Y107" s="356">
        <f t="shared" si="39"/>
        <v>182.5</v>
      </c>
      <c r="Z107" s="356">
        <f t="shared" si="39"/>
        <v>60</v>
      </c>
      <c r="AA107" s="356">
        <f t="shared" si="39"/>
        <v>60</v>
      </c>
      <c r="AB107" s="356">
        <f t="shared" si="39"/>
        <v>270.5</v>
      </c>
      <c r="AC107" s="356">
        <f t="shared" si="39"/>
        <v>230.5</v>
      </c>
      <c r="AD107" s="356">
        <f t="shared" si="39"/>
        <v>220.5</v>
      </c>
      <c r="AE107" s="356">
        <f t="shared" si="39"/>
        <v>220.5</v>
      </c>
      <c r="AF107" s="356">
        <f t="shared" si="39"/>
        <v>192.5</v>
      </c>
      <c r="AG107" s="356">
        <f t="shared" si="39"/>
        <v>70</v>
      </c>
      <c r="AH107" s="356">
        <f t="shared" si="39"/>
        <v>70</v>
      </c>
      <c r="AI107" s="356">
        <f t="shared" ref="AI107:AP107" si="40">+AI82+AI105</f>
        <v>4762</v>
      </c>
      <c r="AJ107" s="356">
        <f t="shared" si="40"/>
        <v>14</v>
      </c>
      <c r="AK107" s="356">
        <f t="shared" si="40"/>
        <v>2</v>
      </c>
      <c r="AL107" s="356">
        <f t="shared" si="40"/>
        <v>5</v>
      </c>
      <c r="AM107" s="356">
        <f t="shared" si="40"/>
        <v>10</v>
      </c>
      <c r="AN107" s="356">
        <f t="shared" si="40"/>
        <v>19</v>
      </c>
      <c r="AO107" s="356">
        <f t="shared" si="40"/>
        <v>12</v>
      </c>
      <c r="AP107" s="356">
        <f t="shared" si="40"/>
        <v>31</v>
      </c>
      <c r="AS107" s="5"/>
      <c r="AT107" s="5"/>
      <c r="AU107" s="5"/>
      <c r="AV107" s="5"/>
      <c r="AW107" s="5"/>
      <c r="AX107" s="5"/>
      <c r="AY107" s="5"/>
    </row>
    <row r="108" spans="2:51" s="5" customFormat="1" ht="23.25" customHeight="1" x14ac:dyDescent="0.15">
      <c r="B108" s="397"/>
      <c r="C108" s="397"/>
      <c r="D108" s="397"/>
      <c r="E108" s="397"/>
      <c r="F108" s="397"/>
      <c r="G108" s="397"/>
      <c r="H108" s="397"/>
      <c r="I108" s="397"/>
      <c r="J108" s="397"/>
      <c r="K108" s="397"/>
      <c r="L108" s="397"/>
      <c r="M108" s="397"/>
      <c r="N108" s="397"/>
      <c r="O108" s="397"/>
      <c r="P108" s="397"/>
      <c r="Q108" s="397"/>
      <c r="R108" s="397"/>
      <c r="S108" s="397"/>
      <c r="T108" s="397"/>
      <c r="U108" s="397"/>
      <c r="V108" s="397"/>
      <c r="W108" s="397"/>
      <c r="X108" s="397"/>
      <c r="Y108" s="397"/>
      <c r="Z108" s="397"/>
      <c r="AA108" s="397"/>
      <c r="AB108" s="397"/>
      <c r="AC108" s="397"/>
      <c r="AD108" s="397"/>
      <c r="AE108" s="397"/>
      <c r="AF108" s="397"/>
      <c r="AG108" s="397"/>
      <c r="AH108" s="397"/>
      <c r="AI108" s="397"/>
      <c r="AJ108" s="397"/>
      <c r="AK108" s="397"/>
      <c r="AL108" s="397"/>
      <c r="AM108" s="397"/>
      <c r="AN108" s="397"/>
      <c r="AO108" s="397"/>
      <c r="AP108" s="397"/>
      <c r="AS108" s="55"/>
      <c r="AT108" s="55"/>
      <c r="AU108" s="55"/>
      <c r="AV108" s="55"/>
      <c r="AW108" s="55"/>
      <c r="AX108" s="55"/>
      <c r="AY108" s="55"/>
    </row>
    <row r="109" spans="2:51" s="55" customFormat="1" ht="16.5" customHeight="1" x14ac:dyDescent="0.15">
      <c r="B109" s="142" t="s">
        <v>295</v>
      </c>
      <c r="C109" s="219" t="s">
        <v>296</v>
      </c>
      <c r="D109" s="142"/>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S109" s="54"/>
      <c r="AT109" s="54"/>
      <c r="AU109" s="54"/>
      <c r="AV109" s="54"/>
      <c r="AW109" s="54"/>
      <c r="AX109" s="54"/>
      <c r="AY109" s="54"/>
    </row>
    <row r="110" spans="2:51" ht="16.5" customHeight="1" x14ac:dyDescent="0.15">
      <c r="B110" s="148"/>
      <c r="C110" s="148"/>
      <c r="D110" s="148"/>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3"/>
      <c r="AH110" s="143"/>
      <c r="AI110" s="144"/>
      <c r="AJ110" s="400" t="s">
        <v>154</v>
      </c>
      <c r="AK110" s="400"/>
      <c r="AL110" s="401" t="s">
        <v>155</v>
      </c>
      <c r="AM110" s="401"/>
      <c r="AN110" s="400" t="s">
        <v>156</v>
      </c>
      <c r="AO110" s="400"/>
      <c r="AP110" s="400"/>
    </row>
    <row r="111" spans="2:51" ht="16.5" customHeight="1" x14ac:dyDescent="0.15">
      <c r="B111" s="402" t="s">
        <v>308</v>
      </c>
      <c r="C111" s="403"/>
      <c r="D111" s="404"/>
      <c r="E111" s="151" t="s">
        <v>3</v>
      </c>
      <c r="F111" s="151" t="s">
        <v>2</v>
      </c>
      <c r="G111" s="151" t="s">
        <v>1</v>
      </c>
      <c r="H111" s="151" t="s">
        <v>6</v>
      </c>
      <c r="I111" s="151" t="s">
        <v>6</v>
      </c>
      <c r="J111" s="151" t="s">
        <v>5</v>
      </c>
      <c r="K111" s="151" t="s">
        <v>4</v>
      </c>
      <c r="L111" s="151" t="s">
        <v>3</v>
      </c>
      <c r="M111" s="151" t="s">
        <v>2</v>
      </c>
      <c r="N111" s="151" t="s">
        <v>1</v>
      </c>
      <c r="O111" s="151" t="s">
        <v>6</v>
      </c>
      <c r="P111" s="151" t="s">
        <v>6</v>
      </c>
      <c r="Q111" s="151" t="s">
        <v>5</v>
      </c>
      <c r="R111" s="151" t="s">
        <v>4</v>
      </c>
      <c r="S111" s="151" t="s">
        <v>3</v>
      </c>
      <c r="T111" s="151" t="s">
        <v>2</v>
      </c>
      <c r="U111" s="151" t="s">
        <v>1</v>
      </c>
      <c r="V111" s="151" t="s">
        <v>6</v>
      </c>
      <c r="W111" s="151" t="s">
        <v>6</v>
      </c>
      <c r="X111" s="151" t="s">
        <v>5</v>
      </c>
      <c r="Y111" s="151" t="s">
        <v>4</v>
      </c>
      <c r="Z111" s="151" t="s">
        <v>3</v>
      </c>
      <c r="AA111" s="152" t="s">
        <v>2</v>
      </c>
      <c r="AB111" s="151" t="s">
        <v>1</v>
      </c>
      <c r="AC111" s="151" t="s">
        <v>6</v>
      </c>
      <c r="AD111" s="151" t="s">
        <v>6</v>
      </c>
      <c r="AE111" s="151" t="s">
        <v>5</v>
      </c>
      <c r="AF111" s="151" t="s">
        <v>4</v>
      </c>
      <c r="AG111" s="151" t="s">
        <v>3</v>
      </c>
      <c r="AH111" s="152" t="s">
        <v>2</v>
      </c>
      <c r="AI111" s="153"/>
      <c r="AJ111" s="337" t="s">
        <v>157</v>
      </c>
      <c r="AK111" s="337" t="s">
        <v>158</v>
      </c>
      <c r="AL111" s="338" t="s">
        <v>159</v>
      </c>
      <c r="AM111" s="338" t="s">
        <v>2</v>
      </c>
      <c r="AN111" s="337" t="s">
        <v>160</v>
      </c>
      <c r="AO111" s="337" t="s">
        <v>161</v>
      </c>
      <c r="AP111" s="145" t="s">
        <v>162</v>
      </c>
      <c r="AS111" s="57"/>
      <c r="AT111" s="57"/>
      <c r="AU111" s="57"/>
      <c r="AV111" s="57"/>
      <c r="AW111" s="57"/>
      <c r="AX111" s="57"/>
      <c r="AY111" s="57"/>
    </row>
    <row r="112" spans="2:51" s="57" customFormat="1" ht="30" customHeight="1" x14ac:dyDescent="0.15">
      <c r="B112" s="405"/>
      <c r="C112" s="406"/>
      <c r="D112" s="407"/>
      <c r="E112" s="339">
        <v>1</v>
      </c>
      <c r="F112" s="339">
        <v>2</v>
      </c>
      <c r="G112" s="339">
        <v>3</v>
      </c>
      <c r="H112" s="339">
        <v>4</v>
      </c>
      <c r="I112" s="339">
        <v>5</v>
      </c>
      <c r="J112" s="339">
        <v>6</v>
      </c>
      <c r="K112" s="339">
        <v>7</v>
      </c>
      <c r="L112" s="339">
        <v>8</v>
      </c>
      <c r="M112" s="339">
        <v>9</v>
      </c>
      <c r="N112" s="339">
        <v>10</v>
      </c>
      <c r="O112" s="339">
        <v>11</v>
      </c>
      <c r="P112" s="339">
        <v>12</v>
      </c>
      <c r="Q112" s="339">
        <v>13</v>
      </c>
      <c r="R112" s="339">
        <v>14</v>
      </c>
      <c r="S112" s="339">
        <v>15</v>
      </c>
      <c r="T112" s="339">
        <v>16</v>
      </c>
      <c r="U112" s="339">
        <v>17</v>
      </c>
      <c r="V112" s="339">
        <v>18</v>
      </c>
      <c r="W112" s="339">
        <v>19</v>
      </c>
      <c r="X112" s="339">
        <v>20</v>
      </c>
      <c r="Y112" s="339">
        <v>21</v>
      </c>
      <c r="Z112" s="339">
        <v>22</v>
      </c>
      <c r="AA112" s="339">
        <v>23</v>
      </c>
      <c r="AB112" s="339">
        <v>24</v>
      </c>
      <c r="AC112" s="339">
        <v>25</v>
      </c>
      <c r="AD112" s="339">
        <v>26</v>
      </c>
      <c r="AE112" s="339">
        <v>27</v>
      </c>
      <c r="AF112" s="339">
        <v>28</v>
      </c>
      <c r="AG112" s="339">
        <v>29</v>
      </c>
      <c r="AH112" s="339">
        <v>30</v>
      </c>
      <c r="AI112" s="146" t="s">
        <v>126</v>
      </c>
      <c r="AJ112" s="147" t="s">
        <v>49</v>
      </c>
      <c r="AK112" s="147" t="s">
        <v>50</v>
      </c>
      <c r="AL112" s="147" t="s">
        <v>49</v>
      </c>
      <c r="AM112" s="147" t="s">
        <v>50</v>
      </c>
      <c r="AN112" s="147" t="s">
        <v>49</v>
      </c>
      <c r="AO112" s="147" t="s">
        <v>50</v>
      </c>
      <c r="AP112" s="146" t="s">
        <v>127</v>
      </c>
      <c r="AS112" s="5"/>
      <c r="AT112" s="5"/>
      <c r="AU112" s="5"/>
      <c r="AV112" s="5"/>
      <c r="AW112" s="5"/>
      <c r="AX112" s="5"/>
      <c r="AY112" s="5"/>
    </row>
    <row r="113" spans="2:51" s="5" customFormat="1" ht="15.75" customHeight="1" outlineLevel="1" x14ac:dyDescent="0.15">
      <c r="B113" s="309">
        <v>1</v>
      </c>
      <c r="C113" s="313" t="s">
        <v>39</v>
      </c>
      <c r="D113" s="314" t="s">
        <v>44</v>
      </c>
      <c r="E113" s="315"/>
      <c r="F113" s="315"/>
      <c r="G113" s="315"/>
      <c r="H113" s="315">
        <v>10</v>
      </c>
      <c r="I113" s="315">
        <v>10</v>
      </c>
      <c r="J113" s="315">
        <v>10</v>
      </c>
      <c r="K113" s="315">
        <v>10</v>
      </c>
      <c r="L113" s="315">
        <v>10</v>
      </c>
      <c r="M113" s="315">
        <v>10</v>
      </c>
      <c r="N113" s="315">
        <v>10</v>
      </c>
      <c r="O113" s="315">
        <v>10</v>
      </c>
      <c r="P113" s="315"/>
      <c r="Q113" s="315"/>
      <c r="R113" s="315"/>
      <c r="S113" s="315"/>
      <c r="T113" s="315"/>
      <c r="U113" s="315"/>
      <c r="V113" s="315">
        <v>10</v>
      </c>
      <c r="W113" s="315">
        <v>10</v>
      </c>
      <c r="X113" s="315">
        <v>10</v>
      </c>
      <c r="Y113" s="315">
        <v>10</v>
      </c>
      <c r="Z113" s="315">
        <v>10</v>
      </c>
      <c r="AA113" s="315">
        <v>10</v>
      </c>
      <c r="AB113" s="315">
        <v>10</v>
      </c>
      <c r="AC113" s="315">
        <v>10</v>
      </c>
      <c r="AD113" s="315"/>
      <c r="AE113" s="315"/>
      <c r="AF113" s="315"/>
      <c r="AG113" s="315"/>
      <c r="AH113" s="315"/>
      <c r="AI113" s="156">
        <f>SUM(E113:AH113)</f>
        <v>160</v>
      </c>
      <c r="AJ113" s="82">
        <v>1</v>
      </c>
      <c r="AK113" s="82"/>
      <c r="AL113" s="82"/>
      <c r="AM113" s="82"/>
      <c r="AN113" s="82">
        <f t="shared" ref="AN113:AO117" si="41">AJ113+AL113</f>
        <v>1</v>
      </c>
      <c r="AO113" s="82">
        <f t="shared" si="41"/>
        <v>0</v>
      </c>
      <c r="AP113" s="119">
        <f>SUM(AN113:AO113)</f>
        <v>1</v>
      </c>
    </row>
    <row r="114" spans="2:51" s="5" customFormat="1" ht="15.75" customHeight="1" outlineLevel="1" x14ac:dyDescent="0.15">
      <c r="B114" s="179">
        <f>+B113+1</f>
        <v>2</v>
      </c>
      <c r="C114" s="46" t="s">
        <v>40</v>
      </c>
      <c r="D114" s="56" t="s">
        <v>44</v>
      </c>
      <c r="E114" s="132">
        <v>10</v>
      </c>
      <c r="F114" s="132">
        <v>10</v>
      </c>
      <c r="G114" s="132">
        <v>10</v>
      </c>
      <c r="H114" s="132"/>
      <c r="I114" s="132"/>
      <c r="J114" s="132"/>
      <c r="K114" s="132"/>
      <c r="L114" s="132"/>
      <c r="M114" s="132"/>
      <c r="N114" s="132"/>
      <c r="O114" s="132">
        <v>10</v>
      </c>
      <c r="P114" s="132">
        <v>10</v>
      </c>
      <c r="Q114" s="132">
        <v>10</v>
      </c>
      <c r="R114" s="132">
        <v>10</v>
      </c>
      <c r="S114" s="132">
        <v>10</v>
      </c>
      <c r="T114" s="132">
        <v>10</v>
      </c>
      <c r="U114" s="132">
        <v>10</v>
      </c>
      <c r="V114" s="132"/>
      <c r="W114" s="132"/>
      <c r="X114" s="132"/>
      <c r="Y114" s="132"/>
      <c r="Z114" s="132"/>
      <c r="AA114" s="132"/>
      <c r="AB114" s="132"/>
      <c r="AC114" s="132">
        <v>10</v>
      </c>
      <c r="AD114" s="132">
        <v>10</v>
      </c>
      <c r="AE114" s="132">
        <v>10</v>
      </c>
      <c r="AF114" s="132">
        <v>10</v>
      </c>
      <c r="AG114" s="132">
        <v>10</v>
      </c>
      <c r="AH114" s="132">
        <v>10</v>
      </c>
      <c r="AI114" s="156">
        <f>SUM(E114:AH114)</f>
        <v>160</v>
      </c>
      <c r="AJ114" s="82">
        <v>1</v>
      </c>
      <c r="AK114" s="82"/>
      <c r="AL114" s="82"/>
      <c r="AM114" s="82"/>
      <c r="AN114" s="82">
        <f t="shared" si="41"/>
        <v>1</v>
      </c>
      <c r="AO114" s="82">
        <f t="shared" si="41"/>
        <v>0</v>
      </c>
      <c r="AP114" s="119">
        <f t="shared" ref="AP114:AP117" si="42">SUM(AN114:AO114)</f>
        <v>1</v>
      </c>
    </row>
    <row r="115" spans="2:51" s="5" customFormat="1" ht="15.75" customHeight="1" outlineLevel="1" x14ac:dyDescent="0.15">
      <c r="B115" s="179">
        <f>+B114+1</f>
        <v>3</v>
      </c>
      <c r="C115" s="46" t="s">
        <v>41</v>
      </c>
      <c r="D115" s="56" t="s">
        <v>45</v>
      </c>
      <c r="E115" s="320"/>
      <c r="F115" s="320"/>
      <c r="G115" s="132"/>
      <c r="H115" s="132">
        <v>10</v>
      </c>
      <c r="I115" s="132">
        <v>10</v>
      </c>
      <c r="J115" s="132">
        <v>10</v>
      </c>
      <c r="K115" s="132">
        <v>10</v>
      </c>
      <c r="L115" s="132">
        <v>10</v>
      </c>
      <c r="M115" s="132">
        <v>10</v>
      </c>
      <c r="N115" s="132">
        <v>10</v>
      </c>
      <c r="O115" s="132">
        <v>10</v>
      </c>
      <c r="P115" s="132"/>
      <c r="Q115" s="132"/>
      <c r="R115" s="132"/>
      <c r="S115" s="132"/>
      <c r="T115" s="132"/>
      <c r="U115" s="132"/>
      <c r="V115" s="132">
        <v>10</v>
      </c>
      <c r="W115" s="132">
        <v>10</v>
      </c>
      <c r="X115" s="132">
        <v>10</v>
      </c>
      <c r="Y115" s="132">
        <v>10</v>
      </c>
      <c r="Z115" s="132">
        <v>10</v>
      </c>
      <c r="AA115" s="132">
        <v>10</v>
      </c>
      <c r="AB115" s="132">
        <v>10</v>
      </c>
      <c r="AC115" s="132">
        <v>10</v>
      </c>
      <c r="AD115" s="132"/>
      <c r="AE115" s="132"/>
      <c r="AF115" s="132"/>
      <c r="AG115" s="132"/>
      <c r="AH115" s="132"/>
      <c r="AI115" s="156">
        <f>SUM(E115:AH115)</f>
        <v>160</v>
      </c>
      <c r="AJ115" s="82">
        <v>1</v>
      </c>
      <c r="AK115" s="82"/>
      <c r="AL115" s="82"/>
      <c r="AM115" s="82"/>
      <c r="AN115" s="82">
        <f t="shared" si="41"/>
        <v>1</v>
      </c>
      <c r="AO115" s="82">
        <f t="shared" si="41"/>
        <v>0</v>
      </c>
      <c r="AP115" s="119">
        <f t="shared" si="42"/>
        <v>1</v>
      </c>
    </row>
    <row r="116" spans="2:51" s="5" customFormat="1" ht="15.75" customHeight="1" outlineLevel="1" x14ac:dyDescent="0.15">
      <c r="B116" s="179">
        <f>+B115+1</f>
        <v>4</v>
      </c>
      <c r="C116" s="46" t="s">
        <v>42</v>
      </c>
      <c r="D116" s="56" t="s">
        <v>44</v>
      </c>
      <c r="E116" s="132">
        <v>10</v>
      </c>
      <c r="F116" s="132">
        <v>10</v>
      </c>
      <c r="G116" s="132">
        <v>10</v>
      </c>
      <c r="H116" s="132">
        <v>10</v>
      </c>
      <c r="I116" s="132"/>
      <c r="J116" s="132"/>
      <c r="K116" s="132"/>
      <c r="L116" s="132"/>
      <c r="M116" s="132"/>
      <c r="N116" s="132"/>
      <c r="O116" s="132">
        <v>10</v>
      </c>
      <c r="P116" s="132">
        <v>10</v>
      </c>
      <c r="Q116" s="132">
        <v>10</v>
      </c>
      <c r="R116" s="132">
        <v>10</v>
      </c>
      <c r="S116" s="132">
        <v>10</v>
      </c>
      <c r="T116" s="132">
        <v>10</v>
      </c>
      <c r="U116" s="132">
        <v>10</v>
      </c>
      <c r="V116" s="132">
        <v>10</v>
      </c>
      <c r="W116" s="132"/>
      <c r="X116" s="132"/>
      <c r="Y116" s="132"/>
      <c r="Z116" s="132"/>
      <c r="AA116" s="132"/>
      <c r="AB116" s="132"/>
      <c r="AC116" s="132">
        <v>10</v>
      </c>
      <c r="AD116" s="132">
        <v>10</v>
      </c>
      <c r="AE116" s="132">
        <v>10</v>
      </c>
      <c r="AF116" s="132">
        <v>10</v>
      </c>
      <c r="AG116" s="132">
        <v>10</v>
      </c>
      <c r="AH116" s="132">
        <v>10</v>
      </c>
      <c r="AI116" s="156">
        <f>SUM(E116:AH116)</f>
        <v>180</v>
      </c>
      <c r="AJ116" s="82">
        <v>1</v>
      </c>
      <c r="AK116" s="82"/>
      <c r="AL116" s="82"/>
      <c r="AM116" s="82"/>
      <c r="AN116" s="82">
        <f t="shared" si="41"/>
        <v>1</v>
      </c>
      <c r="AO116" s="82">
        <f t="shared" si="41"/>
        <v>0</v>
      </c>
      <c r="AP116" s="119">
        <f t="shared" si="42"/>
        <v>1</v>
      </c>
    </row>
    <row r="117" spans="2:51" s="5" customFormat="1" ht="15.75" customHeight="1" outlineLevel="1" x14ac:dyDescent="0.15">
      <c r="B117" s="99">
        <f>+B116+1</f>
        <v>5</v>
      </c>
      <c r="C117" s="100" t="s">
        <v>43</v>
      </c>
      <c r="D117" s="62" t="s">
        <v>44</v>
      </c>
      <c r="E117" s="316"/>
      <c r="F117" s="316"/>
      <c r="G117" s="316"/>
      <c r="H117" s="316">
        <v>10</v>
      </c>
      <c r="I117" s="316">
        <v>10</v>
      </c>
      <c r="J117" s="316">
        <v>10</v>
      </c>
      <c r="K117" s="316">
        <v>10</v>
      </c>
      <c r="L117" s="316">
        <v>10</v>
      </c>
      <c r="M117" s="316">
        <v>10</v>
      </c>
      <c r="N117" s="316">
        <v>10</v>
      </c>
      <c r="O117" s="316">
        <v>10</v>
      </c>
      <c r="P117" s="316"/>
      <c r="Q117" s="316"/>
      <c r="R117" s="316"/>
      <c r="S117" s="316"/>
      <c r="T117" s="316"/>
      <c r="U117" s="316"/>
      <c r="V117" s="316">
        <v>10</v>
      </c>
      <c r="W117" s="316">
        <v>10</v>
      </c>
      <c r="X117" s="316">
        <v>10</v>
      </c>
      <c r="Y117" s="316">
        <v>10</v>
      </c>
      <c r="Z117" s="316">
        <v>10</v>
      </c>
      <c r="AA117" s="316">
        <v>10</v>
      </c>
      <c r="AB117" s="316">
        <v>10</v>
      </c>
      <c r="AC117" s="316">
        <v>10</v>
      </c>
      <c r="AD117" s="316"/>
      <c r="AE117" s="316"/>
      <c r="AF117" s="316"/>
      <c r="AG117" s="316"/>
      <c r="AH117" s="316"/>
      <c r="AI117" s="156">
        <f>SUM(E117:AH117)</f>
        <v>160</v>
      </c>
      <c r="AJ117" s="82">
        <v>1</v>
      </c>
      <c r="AK117" s="82"/>
      <c r="AL117" s="82"/>
      <c r="AM117" s="82"/>
      <c r="AN117" s="82">
        <f t="shared" si="41"/>
        <v>1</v>
      </c>
      <c r="AO117" s="82">
        <f t="shared" si="41"/>
        <v>0</v>
      </c>
      <c r="AP117" s="119">
        <f t="shared" si="42"/>
        <v>1</v>
      </c>
      <c r="AS117" s="2"/>
      <c r="AT117" s="2"/>
      <c r="AU117" s="2"/>
      <c r="AV117" s="2"/>
      <c r="AW117" s="2"/>
      <c r="AX117" s="2"/>
      <c r="AY117" s="2"/>
    </row>
    <row r="118" spans="2:51" s="2" customFormat="1" ht="17.25" customHeight="1" x14ac:dyDescent="0.2">
      <c r="B118" s="102"/>
      <c r="C118" s="398" t="s">
        <v>297</v>
      </c>
      <c r="D118" s="399"/>
      <c r="E118" s="357">
        <f>SUM(E113:E117)</f>
        <v>20</v>
      </c>
      <c r="F118" s="357">
        <f t="shared" ref="F118:AP118" si="43">SUM(F113:F117)</f>
        <v>20</v>
      </c>
      <c r="G118" s="357">
        <f t="shared" si="43"/>
        <v>20</v>
      </c>
      <c r="H118" s="357">
        <f t="shared" si="43"/>
        <v>40</v>
      </c>
      <c r="I118" s="357">
        <f t="shared" si="43"/>
        <v>30</v>
      </c>
      <c r="J118" s="357">
        <f t="shared" si="43"/>
        <v>30</v>
      </c>
      <c r="K118" s="357">
        <f t="shared" si="43"/>
        <v>30</v>
      </c>
      <c r="L118" s="357">
        <f t="shared" si="43"/>
        <v>30</v>
      </c>
      <c r="M118" s="357">
        <f t="shared" si="43"/>
        <v>30</v>
      </c>
      <c r="N118" s="357">
        <f t="shared" si="43"/>
        <v>30</v>
      </c>
      <c r="O118" s="357">
        <f t="shared" si="43"/>
        <v>50</v>
      </c>
      <c r="P118" s="357">
        <f t="shared" si="43"/>
        <v>20</v>
      </c>
      <c r="Q118" s="357">
        <f t="shared" si="43"/>
        <v>20</v>
      </c>
      <c r="R118" s="357">
        <f t="shared" si="43"/>
        <v>20</v>
      </c>
      <c r="S118" s="357">
        <f t="shared" si="43"/>
        <v>20</v>
      </c>
      <c r="T118" s="357">
        <f t="shared" si="43"/>
        <v>20</v>
      </c>
      <c r="U118" s="357">
        <f t="shared" si="43"/>
        <v>20</v>
      </c>
      <c r="V118" s="357">
        <f t="shared" si="43"/>
        <v>40</v>
      </c>
      <c r="W118" s="357">
        <f t="shared" si="43"/>
        <v>30</v>
      </c>
      <c r="X118" s="357">
        <f t="shared" si="43"/>
        <v>30</v>
      </c>
      <c r="Y118" s="357">
        <f t="shared" si="43"/>
        <v>30</v>
      </c>
      <c r="Z118" s="357">
        <f t="shared" si="43"/>
        <v>30</v>
      </c>
      <c r="AA118" s="357">
        <f t="shared" si="43"/>
        <v>30</v>
      </c>
      <c r="AB118" s="357">
        <f t="shared" si="43"/>
        <v>30</v>
      </c>
      <c r="AC118" s="357">
        <f t="shared" si="43"/>
        <v>50</v>
      </c>
      <c r="AD118" s="357">
        <f t="shared" si="43"/>
        <v>20</v>
      </c>
      <c r="AE118" s="357">
        <f t="shared" si="43"/>
        <v>20</v>
      </c>
      <c r="AF118" s="357">
        <f>SUM(AF113:AF117)</f>
        <v>20</v>
      </c>
      <c r="AG118" s="357">
        <f t="shared" ref="AG118:AH118" si="44">SUM(AG113:AG117)</f>
        <v>20</v>
      </c>
      <c r="AH118" s="357">
        <f t="shared" si="44"/>
        <v>20</v>
      </c>
      <c r="AI118" s="358">
        <f>SUM(AI113:AI117)</f>
        <v>820</v>
      </c>
      <c r="AJ118" s="358">
        <f t="shared" si="43"/>
        <v>5</v>
      </c>
      <c r="AK118" s="358">
        <f t="shared" si="43"/>
        <v>0</v>
      </c>
      <c r="AL118" s="358">
        <f t="shared" si="43"/>
        <v>0</v>
      </c>
      <c r="AM118" s="358">
        <f t="shared" si="43"/>
        <v>0</v>
      </c>
      <c r="AN118" s="358">
        <f t="shared" si="43"/>
        <v>5</v>
      </c>
      <c r="AO118" s="358">
        <f t="shared" si="43"/>
        <v>0</v>
      </c>
      <c r="AP118" s="135">
        <f t="shared" si="43"/>
        <v>5</v>
      </c>
      <c r="AS118" s="5"/>
      <c r="AT118" s="5"/>
      <c r="AU118" s="5"/>
      <c r="AV118" s="5"/>
      <c r="AW118" s="5"/>
      <c r="AX118" s="5"/>
      <c r="AY118" s="5"/>
    </row>
    <row r="119" spans="2:51" s="5" customFormat="1" ht="12" customHeight="1" x14ac:dyDescent="0.15">
      <c r="B119" s="58"/>
      <c r="C119" s="47"/>
      <c r="D119" s="48"/>
      <c r="E119" s="49"/>
      <c r="F119" s="49"/>
      <c r="G119" s="49"/>
      <c r="H119" s="47"/>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90"/>
      <c r="AK119" s="90"/>
      <c r="AL119" s="90"/>
      <c r="AM119" s="90"/>
      <c r="AN119" s="90"/>
      <c r="AO119" s="90"/>
      <c r="AP119" s="31"/>
      <c r="AS119" s="54"/>
      <c r="AT119" s="54"/>
      <c r="AU119" s="54"/>
      <c r="AV119" s="54"/>
      <c r="AW119" s="54"/>
      <c r="AX119" s="54"/>
      <c r="AY119" s="54"/>
    </row>
    <row r="120" spans="2:51" ht="16.5" customHeight="1" x14ac:dyDescent="0.15">
      <c r="B120" s="148"/>
      <c r="C120" s="148"/>
      <c r="D120" s="148"/>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3"/>
      <c r="AH120" s="143"/>
      <c r="AI120" s="144"/>
      <c r="AJ120" s="400" t="s">
        <v>154</v>
      </c>
      <c r="AK120" s="400"/>
      <c r="AL120" s="401" t="s">
        <v>155</v>
      </c>
      <c r="AM120" s="401"/>
      <c r="AN120" s="400" t="s">
        <v>156</v>
      </c>
      <c r="AO120" s="400"/>
      <c r="AP120" s="400"/>
    </row>
    <row r="121" spans="2:51" ht="16.5" customHeight="1" x14ac:dyDescent="0.15">
      <c r="B121" s="402" t="s">
        <v>309</v>
      </c>
      <c r="C121" s="403"/>
      <c r="D121" s="404"/>
      <c r="E121" s="151" t="s">
        <v>3</v>
      </c>
      <c r="F121" s="151" t="s">
        <v>2</v>
      </c>
      <c r="G121" s="151" t="s">
        <v>1</v>
      </c>
      <c r="H121" s="151" t="s">
        <v>6</v>
      </c>
      <c r="I121" s="151" t="s">
        <v>6</v>
      </c>
      <c r="J121" s="151" t="s">
        <v>5</v>
      </c>
      <c r="K121" s="151" t="s">
        <v>4</v>
      </c>
      <c r="L121" s="151" t="s">
        <v>3</v>
      </c>
      <c r="M121" s="151" t="s">
        <v>2</v>
      </c>
      <c r="N121" s="151" t="s">
        <v>1</v>
      </c>
      <c r="O121" s="151" t="s">
        <v>6</v>
      </c>
      <c r="P121" s="151" t="s">
        <v>6</v>
      </c>
      <c r="Q121" s="151" t="s">
        <v>5</v>
      </c>
      <c r="R121" s="151" t="s">
        <v>4</v>
      </c>
      <c r="S121" s="151" t="s">
        <v>3</v>
      </c>
      <c r="T121" s="151" t="s">
        <v>2</v>
      </c>
      <c r="U121" s="151" t="s">
        <v>1</v>
      </c>
      <c r="V121" s="151" t="s">
        <v>6</v>
      </c>
      <c r="W121" s="151" t="s">
        <v>6</v>
      </c>
      <c r="X121" s="151" t="s">
        <v>5</v>
      </c>
      <c r="Y121" s="151" t="s">
        <v>4</v>
      </c>
      <c r="Z121" s="151" t="s">
        <v>3</v>
      </c>
      <c r="AA121" s="152" t="s">
        <v>2</v>
      </c>
      <c r="AB121" s="151" t="s">
        <v>1</v>
      </c>
      <c r="AC121" s="151" t="s">
        <v>6</v>
      </c>
      <c r="AD121" s="151" t="s">
        <v>6</v>
      </c>
      <c r="AE121" s="151" t="s">
        <v>5</v>
      </c>
      <c r="AF121" s="151" t="s">
        <v>4</v>
      </c>
      <c r="AG121" s="151" t="s">
        <v>3</v>
      </c>
      <c r="AH121" s="152" t="s">
        <v>2</v>
      </c>
      <c r="AI121" s="153"/>
      <c r="AJ121" s="337" t="s">
        <v>157</v>
      </c>
      <c r="AK121" s="337" t="s">
        <v>158</v>
      </c>
      <c r="AL121" s="338" t="s">
        <v>159</v>
      </c>
      <c r="AM121" s="338" t="s">
        <v>2</v>
      </c>
      <c r="AN121" s="337" t="s">
        <v>160</v>
      </c>
      <c r="AO121" s="337" t="s">
        <v>161</v>
      </c>
      <c r="AP121" s="145" t="s">
        <v>162</v>
      </c>
      <c r="AS121" s="57"/>
      <c r="AT121" s="57"/>
      <c r="AU121" s="57"/>
      <c r="AV121" s="57"/>
      <c r="AW121" s="57"/>
      <c r="AX121" s="57"/>
      <c r="AY121" s="57"/>
    </row>
    <row r="122" spans="2:51" s="57" customFormat="1" ht="30" customHeight="1" x14ac:dyDescent="0.15">
      <c r="B122" s="405"/>
      <c r="C122" s="406"/>
      <c r="D122" s="407"/>
      <c r="E122" s="339">
        <v>1</v>
      </c>
      <c r="F122" s="339">
        <v>2</v>
      </c>
      <c r="G122" s="339">
        <v>3</v>
      </c>
      <c r="H122" s="339">
        <v>4</v>
      </c>
      <c r="I122" s="339">
        <v>5</v>
      </c>
      <c r="J122" s="339">
        <v>6</v>
      </c>
      <c r="K122" s="339">
        <v>7</v>
      </c>
      <c r="L122" s="339">
        <v>8</v>
      </c>
      <c r="M122" s="339">
        <v>9</v>
      </c>
      <c r="N122" s="339">
        <v>10</v>
      </c>
      <c r="O122" s="339">
        <v>11</v>
      </c>
      <c r="P122" s="339">
        <v>12</v>
      </c>
      <c r="Q122" s="339">
        <v>13</v>
      </c>
      <c r="R122" s="339">
        <v>14</v>
      </c>
      <c r="S122" s="339">
        <v>15</v>
      </c>
      <c r="T122" s="339">
        <v>16</v>
      </c>
      <c r="U122" s="339">
        <v>17</v>
      </c>
      <c r="V122" s="339">
        <v>18</v>
      </c>
      <c r="W122" s="339">
        <v>19</v>
      </c>
      <c r="X122" s="339">
        <v>20</v>
      </c>
      <c r="Y122" s="339">
        <v>21</v>
      </c>
      <c r="Z122" s="339">
        <v>22</v>
      </c>
      <c r="AA122" s="339">
        <v>23</v>
      </c>
      <c r="AB122" s="339">
        <v>24</v>
      </c>
      <c r="AC122" s="339">
        <v>25</v>
      </c>
      <c r="AD122" s="339">
        <v>26</v>
      </c>
      <c r="AE122" s="339">
        <v>27</v>
      </c>
      <c r="AF122" s="339">
        <v>28</v>
      </c>
      <c r="AG122" s="339">
        <v>29</v>
      </c>
      <c r="AH122" s="339">
        <v>30</v>
      </c>
      <c r="AI122" s="146" t="s">
        <v>126</v>
      </c>
      <c r="AJ122" s="147" t="s">
        <v>49</v>
      </c>
      <c r="AK122" s="147" t="s">
        <v>50</v>
      </c>
      <c r="AL122" s="147" t="s">
        <v>49</v>
      </c>
      <c r="AM122" s="147" t="s">
        <v>50</v>
      </c>
      <c r="AN122" s="147" t="s">
        <v>49</v>
      </c>
      <c r="AO122" s="147" t="s">
        <v>50</v>
      </c>
      <c r="AP122" s="146" t="s">
        <v>127</v>
      </c>
      <c r="AQ122" s="147" t="s">
        <v>478</v>
      </c>
      <c r="AR122" s="147" t="s">
        <v>479</v>
      </c>
      <c r="AS122" s="147" t="s">
        <v>480</v>
      </c>
      <c r="AT122" s="5"/>
      <c r="AU122" s="5"/>
      <c r="AV122" s="5"/>
      <c r="AW122" s="5"/>
      <c r="AX122" s="5"/>
      <c r="AY122" s="5"/>
    </row>
    <row r="123" spans="2:51" s="5" customFormat="1" ht="17.25" customHeight="1" x14ac:dyDescent="0.15">
      <c r="B123" s="4">
        <v>1</v>
      </c>
      <c r="C123" s="164" t="s">
        <v>175</v>
      </c>
      <c r="D123" s="317"/>
      <c r="E123" s="163"/>
      <c r="F123" s="163"/>
      <c r="G123" s="162">
        <v>36</v>
      </c>
      <c r="H123" s="162">
        <v>36</v>
      </c>
      <c r="I123" s="162">
        <v>36</v>
      </c>
      <c r="J123" s="162">
        <v>36</v>
      </c>
      <c r="K123" s="162">
        <v>36</v>
      </c>
      <c r="L123" s="163"/>
      <c r="M123" s="163"/>
      <c r="N123" s="162">
        <v>36</v>
      </c>
      <c r="O123" s="162">
        <v>36</v>
      </c>
      <c r="P123" s="162"/>
      <c r="Q123" s="162"/>
      <c r="R123" s="162"/>
      <c r="S123" s="163"/>
      <c r="T123" s="163"/>
      <c r="U123" s="162"/>
      <c r="V123" s="162"/>
      <c r="W123" s="162"/>
      <c r="X123" s="162"/>
      <c r="Y123" s="162"/>
      <c r="Z123" s="163"/>
      <c r="AA123" s="163"/>
      <c r="AB123" s="162"/>
      <c r="AC123" s="162"/>
      <c r="AD123" s="162"/>
      <c r="AE123" s="162"/>
      <c r="AF123" s="162"/>
      <c r="AG123" s="162"/>
      <c r="AH123" s="162"/>
      <c r="AI123" s="156">
        <f t="shared" ref="AI123:AI158" si="45">SUM(E123:AH123)</f>
        <v>252</v>
      </c>
      <c r="AJ123" s="82"/>
      <c r="AK123" s="82"/>
      <c r="AL123" s="82">
        <v>4</v>
      </c>
      <c r="AM123" s="82"/>
      <c r="AN123" s="82">
        <f t="shared" ref="AN123:AO145" si="46">AJ123+AL123</f>
        <v>4</v>
      </c>
      <c r="AO123" s="82">
        <f t="shared" si="46"/>
        <v>0</v>
      </c>
      <c r="AP123" s="119">
        <f t="shared" ref="AP123:AP158" si="47">SUM(AN123:AO123)</f>
        <v>4</v>
      </c>
      <c r="AQ123" s="5" t="s">
        <v>442</v>
      </c>
      <c r="AR123" s="5" t="s">
        <v>443</v>
      </c>
      <c r="AS123" s="5" t="s">
        <v>447</v>
      </c>
    </row>
    <row r="124" spans="2:51" s="5" customFormat="1" ht="17.25" customHeight="1" x14ac:dyDescent="0.15">
      <c r="B124" s="4">
        <v>2</v>
      </c>
      <c r="C124" s="164" t="s">
        <v>177</v>
      </c>
      <c r="D124" s="317"/>
      <c r="E124" s="163"/>
      <c r="F124" s="163"/>
      <c r="G124" s="162"/>
      <c r="H124" s="162"/>
      <c r="I124" s="162"/>
      <c r="J124" s="162"/>
      <c r="K124" s="162"/>
      <c r="L124" s="163"/>
      <c r="M124" s="163"/>
      <c r="N124" s="162"/>
      <c r="O124" s="162"/>
      <c r="P124" s="162"/>
      <c r="Q124" s="162"/>
      <c r="R124" s="162"/>
      <c r="S124" s="163"/>
      <c r="T124" s="163"/>
      <c r="U124" s="162"/>
      <c r="V124" s="162"/>
      <c r="W124" s="162"/>
      <c r="X124" s="162"/>
      <c r="Y124" s="162"/>
      <c r="Z124" s="163"/>
      <c r="AA124" s="163"/>
      <c r="AB124" s="162"/>
      <c r="AC124" s="162"/>
      <c r="AD124" s="162"/>
      <c r="AE124" s="162"/>
      <c r="AF124" s="162"/>
      <c r="AG124" s="162"/>
      <c r="AH124" s="162"/>
      <c r="AI124" s="156">
        <f t="shared" si="45"/>
        <v>0</v>
      </c>
      <c r="AJ124" s="82"/>
      <c r="AK124" s="82"/>
      <c r="AL124" s="82"/>
      <c r="AM124" s="82"/>
      <c r="AN124" s="82">
        <f t="shared" si="46"/>
        <v>0</v>
      </c>
      <c r="AO124" s="82">
        <f t="shared" si="46"/>
        <v>0</v>
      </c>
      <c r="AP124" s="119">
        <f t="shared" si="47"/>
        <v>0</v>
      </c>
      <c r="AQ124" s="5" t="s">
        <v>442</v>
      </c>
      <c r="AR124" s="5" t="s">
        <v>444</v>
      </c>
      <c r="AS124" s="5" t="s">
        <v>447</v>
      </c>
    </row>
    <row r="125" spans="2:51" s="5" customFormat="1" ht="17.25" customHeight="1" x14ac:dyDescent="0.15">
      <c r="B125" s="4">
        <v>3</v>
      </c>
      <c r="C125" s="164" t="s">
        <v>214</v>
      </c>
      <c r="D125" s="317"/>
      <c r="E125" s="163">
        <v>0</v>
      </c>
      <c r="F125" s="163">
        <v>0</v>
      </c>
      <c r="G125" s="162">
        <v>0</v>
      </c>
      <c r="H125" s="162">
        <v>0</v>
      </c>
      <c r="I125" s="162">
        <v>44</v>
      </c>
      <c r="J125" s="162">
        <v>44</v>
      </c>
      <c r="K125" s="162">
        <v>44</v>
      </c>
      <c r="L125" s="163">
        <v>44</v>
      </c>
      <c r="M125" s="163">
        <v>44</v>
      </c>
      <c r="N125" s="162">
        <v>44</v>
      </c>
      <c r="O125" s="162">
        <v>44</v>
      </c>
      <c r="P125" s="162">
        <v>44</v>
      </c>
      <c r="Q125" s="162">
        <v>44</v>
      </c>
      <c r="R125" s="162">
        <v>0</v>
      </c>
      <c r="S125" s="163">
        <v>0</v>
      </c>
      <c r="T125" s="163">
        <v>0</v>
      </c>
      <c r="U125" s="162">
        <v>0</v>
      </c>
      <c r="V125" s="162">
        <v>0</v>
      </c>
      <c r="W125" s="162">
        <v>0</v>
      </c>
      <c r="X125" s="162">
        <v>0</v>
      </c>
      <c r="Y125" s="162">
        <v>44</v>
      </c>
      <c r="Z125" s="163">
        <v>44</v>
      </c>
      <c r="AA125" s="163">
        <v>44</v>
      </c>
      <c r="AB125" s="162">
        <v>44</v>
      </c>
      <c r="AC125" s="162">
        <v>0</v>
      </c>
      <c r="AD125" s="162">
        <v>0</v>
      </c>
      <c r="AE125" s="162">
        <v>0</v>
      </c>
      <c r="AF125" s="162">
        <v>0</v>
      </c>
      <c r="AG125" s="162">
        <v>0</v>
      </c>
      <c r="AH125" s="162">
        <v>0</v>
      </c>
      <c r="AI125" s="156">
        <f t="shared" si="45"/>
        <v>572</v>
      </c>
      <c r="AJ125" s="82">
        <v>1</v>
      </c>
      <c r="AK125" s="82">
        <v>0</v>
      </c>
      <c r="AL125" s="82">
        <v>3</v>
      </c>
      <c r="AM125" s="82">
        <v>0</v>
      </c>
      <c r="AN125" s="82">
        <f t="shared" si="46"/>
        <v>4</v>
      </c>
      <c r="AO125" s="82">
        <f t="shared" si="46"/>
        <v>0</v>
      </c>
      <c r="AP125" s="119">
        <f t="shared" si="47"/>
        <v>4</v>
      </c>
      <c r="AQ125" s="5" t="s">
        <v>445</v>
      </c>
      <c r="AR125" s="5" t="s">
        <v>443</v>
      </c>
      <c r="AS125" s="5" t="s">
        <v>447</v>
      </c>
    </row>
    <row r="126" spans="2:51" s="5" customFormat="1" ht="17.25" customHeight="1" x14ac:dyDescent="0.15">
      <c r="B126" s="4">
        <v>4</v>
      </c>
      <c r="C126" s="164" t="s">
        <v>216</v>
      </c>
      <c r="D126" s="317"/>
      <c r="E126" s="163"/>
      <c r="F126" s="163"/>
      <c r="G126" s="162"/>
      <c r="H126" s="162"/>
      <c r="I126" s="162"/>
      <c r="J126" s="162"/>
      <c r="K126" s="162"/>
      <c r="L126" s="163"/>
      <c r="M126" s="163"/>
      <c r="N126" s="162"/>
      <c r="O126" s="162"/>
      <c r="P126" s="162"/>
      <c r="Q126" s="162"/>
      <c r="R126" s="162"/>
      <c r="S126" s="163"/>
      <c r="T126" s="163"/>
      <c r="U126" s="162"/>
      <c r="V126" s="162"/>
      <c r="W126" s="162"/>
      <c r="X126" s="162"/>
      <c r="Y126" s="162"/>
      <c r="Z126" s="163"/>
      <c r="AA126" s="163"/>
      <c r="AB126" s="162"/>
      <c r="AC126" s="162"/>
      <c r="AD126" s="162"/>
      <c r="AE126" s="162"/>
      <c r="AF126" s="162"/>
      <c r="AG126" s="162"/>
      <c r="AH126" s="162"/>
      <c r="AI126" s="156">
        <f t="shared" si="45"/>
        <v>0</v>
      </c>
      <c r="AJ126" s="82"/>
      <c r="AK126" s="82"/>
      <c r="AL126" s="82"/>
      <c r="AM126" s="82"/>
      <c r="AN126" s="82">
        <f t="shared" si="46"/>
        <v>0</v>
      </c>
      <c r="AO126" s="82">
        <f t="shared" si="46"/>
        <v>0</v>
      </c>
      <c r="AP126" s="119">
        <f t="shared" si="47"/>
        <v>0</v>
      </c>
      <c r="AQ126" s="5" t="s">
        <v>445</v>
      </c>
      <c r="AR126" s="5" t="s">
        <v>444</v>
      </c>
      <c r="AS126" s="5" t="s">
        <v>447</v>
      </c>
    </row>
    <row r="127" spans="2:51" s="5" customFormat="1" ht="17.25" customHeight="1" x14ac:dyDescent="0.15">
      <c r="B127" s="4">
        <v>5</v>
      </c>
      <c r="C127" s="164" t="s">
        <v>181</v>
      </c>
      <c r="D127" s="317"/>
      <c r="E127" s="163"/>
      <c r="F127" s="163"/>
      <c r="G127" s="162"/>
      <c r="H127" s="162"/>
      <c r="I127" s="162"/>
      <c r="J127" s="162"/>
      <c r="K127" s="162"/>
      <c r="L127" s="163"/>
      <c r="M127" s="163"/>
      <c r="N127" s="162">
        <v>12</v>
      </c>
      <c r="O127" s="162">
        <v>12</v>
      </c>
      <c r="P127" s="162">
        <v>10</v>
      </c>
      <c r="Q127" s="162"/>
      <c r="R127" s="162"/>
      <c r="S127" s="163"/>
      <c r="T127" s="163"/>
      <c r="U127" s="162"/>
      <c r="V127" s="162"/>
      <c r="W127" s="162"/>
      <c r="X127" s="162"/>
      <c r="Y127" s="162"/>
      <c r="Z127" s="163"/>
      <c r="AA127" s="163"/>
      <c r="AB127" s="162"/>
      <c r="AC127" s="162">
        <v>10</v>
      </c>
      <c r="AD127" s="162"/>
      <c r="AE127" s="162"/>
      <c r="AF127" s="162"/>
      <c r="AG127" s="162"/>
      <c r="AH127" s="162"/>
      <c r="AI127" s="156">
        <f t="shared" si="45"/>
        <v>44</v>
      </c>
      <c r="AJ127" s="82">
        <v>1</v>
      </c>
      <c r="AK127" s="82">
        <v>1</v>
      </c>
      <c r="AL127" s="82"/>
      <c r="AM127" s="82"/>
      <c r="AN127" s="82">
        <f t="shared" si="46"/>
        <v>1</v>
      </c>
      <c r="AO127" s="82">
        <f t="shared" si="46"/>
        <v>1</v>
      </c>
      <c r="AP127" s="119">
        <f t="shared" si="47"/>
        <v>2</v>
      </c>
      <c r="AQ127" s="5" t="s">
        <v>446</v>
      </c>
      <c r="AR127" s="5" t="s">
        <v>443</v>
      </c>
      <c r="AS127" s="5" t="s">
        <v>447</v>
      </c>
    </row>
    <row r="128" spans="2:51" s="5" customFormat="1" ht="17.25" customHeight="1" x14ac:dyDescent="0.15">
      <c r="B128" s="4">
        <v>6</v>
      </c>
      <c r="C128" s="164" t="s">
        <v>164</v>
      </c>
      <c r="D128" s="317"/>
      <c r="E128" s="163">
        <v>70</v>
      </c>
      <c r="F128" s="163">
        <v>50</v>
      </c>
      <c r="G128" s="162">
        <v>50</v>
      </c>
      <c r="H128" s="162">
        <v>40</v>
      </c>
      <c r="I128" s="162">
        <v>0</v>
      </c>
      <c r="J128" s="162">
        <v>0</v>
      </c>
      <c r="K128" s="162">
        <v>0</v>
      </c>
      <c r="L128" s="163">
        <v>0</v>
      </c>
      <c r="M128" s="163">
        <v>0</v>
      </c>
      <c r="N128" s="162">
        <v>0</v>
      </c>
      <c r="O128" s="162">
        <v>0</v>
      </c>
      <c r="P128" s="162">
        <v>0</v>
      </c>
      <c r="Q128" s="162">
        <v>0</v>
      </c>
      <c r="R128" s="162">
        <v>0</v>
      </c>
      <c r="S128" s="163">
        <v>0</v>
      </c>
      <c r="T128" s="163">
        <v>0</v>
      </c>
      <c r="U128" s="162">
        <v>0</v>
      </c>
      <c r="V128" s="162">
        <v>0</v>
      </c>
      <c r="W128" s="162">
        <v>0</v>
      </c>
      <c r="X128" s="162">
        <v>0</v>
      </c>
      <c r="Y128" s="162">
        <v>0</v>
      </c>
      <c r="Z128" s="163">
        <v>0</v>
      </c>
      <c r="AA128" s="163">
        <v>0</v>
      </c>
      <c r="AB128" s="162">
        <v>0</v>
      </c>
      <c r="AC128" s="162">
        <v>0</v>
      </c>
      <c r="AD128" s="162">
        <v>0</v>
      </c>
      <c r="AE128" s="162">
        <v>0</v>
      </c>
      <c r="AF128" s="162">
        <v>0</v>
      </c>
      <c r="AG128" s="162">
        <v>0</v>
      </c>
      <c r="AH128" s="162">
        <v>0</v>
      </c>
      <c r="AI128" s="156">
        <f t="shared" si="45"/>
        <v>210</v>
      </c>
      <c r="AJ128" s="82">
        <v>7</v>
      </c>
      <c r="AK128" s="82">
        <v>7</v>
      </c>
      <c r="AL128" s="82">
        <v>1</v>
      </c>
      <c r="AM128" s="82">
        <v>1</v>
      </c>
      <c r="AN128" s="82">
        <f t="shared" si="46"/>
        <v>8</v>
      </c>
      <c r="AO128" s="82">
        <f t="shared" si="46"/>
        <v>8</v>
      </c>
      <c r="AP128" s="119">
        <f t="shared" si="47"/>
        <v>16</v>
      </c>
      <c r="AQ128" s="5" t="s">
        <v>448</v>
      </c>
      <c r="AR128" s="5" t="s">
        <v>443</v>
      </c>
      <c r="AS128" s="5" t="s">
        <v>447</v>
      </c>
    </row>
    <row r="129" spans="2:45" s="5" customFormat="1" ht="17.25" customHeight="1" x14ac:dyDescent="0.15">
      <c r="B129" s="4">
        <v>7</v>
      </c>
      <c r="C129" s="164" t="s">
        <v>431</v>
      </c>
      <c r="D129" s="317"/>
      <c r="E129" s="163">
        <v>210</v>
      </c>
      <c r="F129" s="163">
        <v>190</v>
      </c>
      <c r="G129" s="162">
        <v>190</v>
      </c>
      <c r="H129" s="162">
        <v>190</v>
      </c>
      <c r="I129" s="162">
        <v>0</v>
      </c>
      <c r="J129" s="162">
        <v>0</v>
      </c>
      <c r="K129" s="162">
        <v>0</v>
      </c>
      <c r="L129" s="163">
        <v>0</v>
      </c>
      <c r="M129" s="163">
        <v>0</v>
      </c>
      <c r="N129" s="162">
        <v>0</v>
      </c>
      <c r="O129" s="162">
        <v>0</v>
      </c>
      <c r="P129" s="162">
        <v>0</v>
      </c>
      <c r="Q129" s="162">
        <v>0</v>
      </c>
      <c r="R129" s="162">
        <v>0</v>
      </c>
      <c r="S129" s="163">
        <v>0</v>
      </c>
      <c r="T129" s="163">
        <v>0</v>
      </c>
      <c r="U129" s="162">
        <v>0</v>
      </c>
      <c r="V129" s="162">
        <v>0</v>
      </c>
      <c r="W129" s="162">
        <v>0</v>
      </c>
      <c r="X129" s="162">
        <v>0</v>
      </c>
      <c r="Y129" s="162">
        <v>0</v>
      </c>
      <c r="Z129" s="163">
        <v>0</v>
      </c>
      <c r="AA129" s="163">
        <v>0</v>
      </c>
      <c r="AB129" s="162">
        <v>40</v>
      </c>
      <c r="AC129" s="162">
        <v>40</v>
      </c>
      <c r="AD129" s="162">
        <v>40</v>
      </c>
      <c r="AE129" s="162">
        <v>40</v>
      </c>
      <c r="AF129" s="162">
        <v>0</v>
      </c>
      <c r="AG129" s="162">
        <v>0</v>
      </c>
      <c r="AH129" s="162">
        <v>0</v>
      </c>
      <c r="AI129" s="156">
        <f t="shared" ref="AI129" si="48">SUM(E129:AH129)</f>
        <v>940</v>
      </c>
      <c r="AJ129" s="82">
        <v>17</v>
      </c>
      <c r="AK129" s="82">
        <v>8</v>
      </c>
      <c r="AL129" s="82"/>
      <c r="AM129" s="82"/>
      <c r="AN129" s="82">
        <f t="shared" ref="AN129" si="49">AJ129+AL129</f>
        <v>17</v>
      </c>
      <c r="AO129" s="82">
        <f t="shared" ref="AO129" si="50">AK129+AM129</f>
        <v>8</v>
      </c>
      <c r="AP129" s="119">
        <f t="shared" ref="AP129" si="51">SUM(AN129:AO129)</f>
        <v>25</v>
      </c>
      <c r="AQ129" s="5" t="s">
        <v>448</v>
      </c>
      <c r="AR129" s="5" t="s">
        <v>444</v>
      </c>
      <c r="AS129" s="5" t="s">
        <v>447</v>
      </c>
    </row>
    <row r="130" spans="2:45" s="5" customFormat="1" ht="17.25" customHeight="1" x14ac:dyDescent="0.15">
      <c r="B130" s="4">
        <v>8</v>
      </c>
      <c r="C130" s="164" t="s">
        <v>183</v>
      </c>
      <c r="D130" s="317"/>
      <c r="E130" s="163">
        <v>24</v>
      </c>
      <c r="F130" s="163">
        <v>24</v>
      </c>
      <c r="G130" s="162">
        <v>24</v>
      </c>
      <c r="H130" s="162">
        <v>24</v>
      </c>
      <c r="I130" s="162">
        <v>36</v>
      </c>
      <c r="J130" s="162">
        <v>36</v>
      </c>
      <c r="K130" s="162">
        <v>36</v>
      </c>
      <c r="L130" s="163">
        <v>36</v>
      </c>
      <c r="M130" s="163">
        <v>36</v>
      </c>
      <c r="N130" s="162">
        <v>36</v>
      </c>
      <c r="O130" s="162">
        <v>36</v>
      </c>
      <c r="P130" s="162">
        <v>36</v>
      </c>
      <c r="Q130" s="162">
        <v>36</v>
      </c>
      <c r="R130" s="162">
        <v>36</v>
      </c>
      <c r="S130" s="163">
        <v>36</v>
      </c>
      <c r="T130" s="163">
        <v>36</v>
      </c>
      <c r="U130" s="162">
        <v>36</v>
      </c>
      <c r="V130" s="162">
        <v>36</v>
      </c>
      <c r="W130" s="162">
        <v>36</v>
      </c>
      <c r="X130" s="162">
        <v>84</v>
      </c>
      <c r="Y130" s="162">
        <v>84</v>
      </c>
      <c r="Z130" s="163">
        <v>84</v>
      </c>
      <c r="AA130" s="163">
        <v>84</v>
      </c>
      <c r="AB130" s="162">
        <v>84</v>
      </c>
      <c r="AC130" s="162">
        <v>84</v>
      </c>
      <c r="AD130" s="162">
        <v>84</v>
      </c>
      <c r="AE130" s="162">
        <v>84</v>
      </c>
      <c r="AF130" s="162">
        <v>84</v>
      </c>
      <c r="AG130" s="162">
        <v>84</v>
      </c>
      <c r="AH130" s="162">
        <v>84</v>
      </c>
      <c r="AI130" s="156">
        <f t="shared" si="45"/>
        <v>1560</v>
      </c>
      <c r="AJ130" s="82">
        <v>3</v>
      </c>
      <c r="AK130" s="82"/>
      <c r="AL130" s="82">
        <v>8</v>
      </c>
      <c r="AM130" s="82">
        <v>3</v>
      </c>
      <c r="AN130" s="82">
        <f t="shared" si="46"/>
        <v>11</v>
      </c>
      <c r="AO130" s="82">
        <f t="shared" si="46"/>
        <v>3</v>
      </c>
      <c r="AP130" s="119">
        <f t="shared" si="47"/>
        <v>14</v>
      </c>
      <c r="AQ130" s="5" t="s">
        <v>475</v>
      </c>
      <c r="AR130" s="5" t="s">
        <v>443</v>
      </c>
      <c r="AS130" s="5" t="s">
        <v>447</v>
      </c>
    </row>
    <row r="131" spans="2:45" s="5" customFormat="1" ht="17.25" customHeight="1" x14ac:dyDescent="0.15">
      <c r="B131" s="4">
        <v>9</v>
      </c>
      <c r="C131" s="164" t="s">
        <v>187</v>
      </c>
      <c r="D131" s="317"/>
      <c r="E131" s="163"/>
      <c r="F131" s="163"/>
      <c r="G131" s="162"/>
      <c r="H131" s="162"/>
      <c r="I131" s="162"/>
      <c r="J131" s="162"/>
      <c r="K131" s="162"/>
      <c r="L131" s="163"/>
      <c r="M131" s="163"/>
      <c r="N131" s="162"/>
      <c r="O131" s="162"/>
      <c r="P131" s="162"/>
      <c r="Q131" s="162"/>
      <c r="R131" s="162"/>
      <c r="S131" s="163"/>
      <c r="T131" s="163"/>
      <c r="U131" s="162"/>
      <c r="V131" s="162"/>
      <c r="W131" s="162"/>
      <c r="X131" s="162"/>
      <c r="Y131" s="162"/>
      <c r="Z131" s="163"/>
      <c r="AA131" s="163"/>
      <c r="AB131" s="162"/>
      <c r="AC131" s="162"/>
      <c r="AD131" s="162"/>
      <c r="AE131" s="162"/>
      <c r="AF131" s="162"/>
      <c r="AG131" s="162"/>
      <c r="AH131" s="162"/>
      <c r="AI131" s="156">
        <f t="shared" si="45"/>
        <v>0</v>
      </c>
      <c r="AJ131" s="82"/>
      <c r="AK131" s="82"/>
      <c r="AL131" s="82"/>
      <c r="AM131" s="82"/>
      <c r="AN131" s="82">
        <f t="shared" si="46"/>
        <v>0</v>
      </c>
      <c r="AO131" s="82">
        <f t="shared" si="46"/>
        <v>0</v>
      </c>
      <c r="AP131" s="119">
        <f t="shared" si="47"/>
        <v>0</v>
      </c>
      <c r="AQ131" s="5" t="s">
        <v>476</v>
      </c>
      <c r="AR131" s="5" t="s">
        <v>443</v>
      </c>
      <c r="AS131" s="5" t="s">
        <v>447</v>
      </c>
    </row>
    <row r="132" spans="2:45" s="5" customFormat="1" ht="17.25" customHeight="1" x14ac:dyDescent="0.15">
      <c r="B132" s="4">
        <v>10</v>
      </c>
      <c r="C132" s="164" t="s">
        <v>186</v>
      </c>
      <c r="D132" s="317"/>
      <c r="E132" s="163"/>
      <c r="F132" s="163"/>
      <c r="G132" s="162"/>
      <c r="H132" s="162"/>
      <c r="I132" s="162"/>
      <c r="J132" s="162"/>
      <c r="K132" s="162"/>
      <c r="L132" s="163"/>
      <c r="M132" s="163"/>
      <c r="N132" s="162"/>
      <c r="O132" s="162"/>
      <c r="P132" s="162"/>
      <c r="Q132" s="162"/>
      <c r="R132" s="162"/>
      <c r="S132" s="163"/>
      <c r="T132" s="163"/>
      <c r="U132" s="162"/>
      <c r="V132" s="162"/>
      <c r="W132" s="162"/>
      <c r="X132" s="162"/>
      <c r="Y132" s="162"/>
      <c r="Z132" s="163"/>
      <c r="AA132" s="163"/>
      <c r="AB132" s="162"/>
      <c r="AC132" s="162"/>
      <c r="AD132" s="162"/>
      <c r="AE132" s="162"/>
      <c r="AF132" s="162"/>
      <c r="AG132" s="162"/>
      <c r="AH132" s="162"/>
      <c r="AI132" s="156">
        <f t="shared" si="45"/>
        <v>0</v>
      </c>
      <c r="AJ132" s="82"/>
      <c r="AK132" s="82"/>
      <c r="AL132" s="82"/>
      <c r="AM132" s="82"/>
      <c r="AN132" s="82">
        <f t="shared" si="46"/>
        <v>0</v>
      </c>
      <c r="AO132" s="82">
        <f t="shared" si="46"/>
        <v>0</v>
      </c>
      <c r="AP132" s="119">
        <f t="shared" si="47"/>
        <v>0</v>
      </c>
      <c r="AQ132" s="5" t="s">
        <v>476</v>
      </c>
      <c r="AR132" s="5" t="s">
        <v>444</v>
      </c>
      <c r="AS132" s="5" t="s">
        <v>447</v>
      </c>
    </row>
    <row r="133" spans="2:45" s="5" customFormat="1" ht="17.25" customHeight="1" x14ac:dyDescent="0.15">
      <c r="B133" s="4">
        <v>11</v>
      </c>
      <c r="C133" s="164" t="s">
        <v>179</v>
      </c>
      <c r="D133" s="317"/>
      <c r="E133" s="163">
        <v>43.35</v>
      </c>
      <c r="F133" s="163">
        <v>43.35</v>
      </c>
      <c r="G133" s="162">
        <v>43.35</v>
      </c>
      <c r="H133" s="162">
        <v>43.35</v>
      </c>
      <c r="I133" s="162">
        <v>43.35</v>
      </c>
      <c r="J133" s="162">
        <v>43.35</v>
      </c>
      <c r="K133" s="162">
        <v>43.35</v>
      </c>
      <c r="L133" s="163">
        <v>43.35</v>
      </c>
      <c r="M133" s="163">
        <v>43.35</v>
      </c>
      <c r="N133" s="162">
        <v>43.35</v>
      </c>
      <c r="O133" s="162">
        <v>43.35</v>
      </c>
      <c r="P133" s="162">
        <v>43.35</v>
      </c>
      <c r="Q133" s="162">
        <v>43.35</v>
      </c>
      <c r="R133" s="162">
        <v>43.35</v>
      </c>
      <c r="S133" s="163">
        <v>43.35</v>
      </c>
      <c r="T133" s="163">
        <v>43.35</v>
      </c>
      <c r="U133" s="162">
        <v>43.35</v>
      </c>
      <c r="V133" s="162">
        <v>43.35</v>
      </c>
      <c r="W133" s="162">
        <v>43.35</v>
      </c>
      <c r="X133" s="162">
        <v>43.35</v>
      </c>
      <c r="Y133" s="162">
        <v>43.35</v>
      </c>
      <c r="Z133" s="163">
        <v>43.35</v>
      </c>
      <c r="AA133" s="163">
        <v>43.35</v>
      </c>
      <c r="AB133" s="162">
        <v>43.35</v>
      </c>
      <c r="AC133" s="162">
        <v>43.35</v>
      </c>
      <c r="AD133" s="162">
        <v>43.35</v>
      </c>
      <c r="AE133" s="162">
        <v>43.35</v>
      </c>
      <c r="AF133" s="162">
        <v>43.35</v>
      </c>
      <c r="AG133" s="162">
        <v>43.35</v>
      </c>
      <c r="AH133" s="162">
        <v>43.35</v>
      </c>
      <c r="AI133" s="156">
        <f t="shared" si="45"/>
        <v>1300.4999999999998</v>
      </c>
      <c r="AJ133" s="82">
        <v>7</v>
      </c>
      <c r="AK133" s="82"/>
      <c r="AL133" s="82"/>
      <c r="AM133" s="82"/>
      <c r="AN133" s="82">
        <f t="shared" si="46"/>
        <v>7</v>
      </c>
      <c r="AO133" s="82">
        <f t="shared" si="46"/>
        <v>0</v>
      </c>
      <c r="AP133" s="119">
        <f t="shared" si="47"/>
        <v>7</v>
      </c>
      <c r="AQ133" s="5" t="s">
        <v>449</v>
      </c>
      <c r="AR133" s="5" t="s">
        <v>443</v>
      </c>
      <c r="AS133" s="5" t="s">
        <v>447</v>
      </c>
    </row>
    <row r="134" spans="2:45" s="5" customFormat="1" ht="17.25" customHeight="1" x14ac:dyDescent="0.15">
      <c r="B134" s="4">
        <v>12</v>
      </c>
      <c r="C134" s="164" t="s">
        <v>367</v>
      </c>
      <c r="D134" s="317"/>
      <c r="E134" s="163"/>
      <c r="F134" s="163"/>
      <c r="G134" s="162"/>
      <c r="H134" s="162"/>
      <c r="I134" s="162"/>
      <c r="J134" s="162"/>
      <c r="K134" s="162"/>
      <c r="L134" s="163"/>
      <c r="M134" s="163"/>
      <c r="N134" s="162"/>
      <c r="O134" s="162"/>
      <c r="P134" s="162"/>
      <c r="Q134" s="162"/>
      <c r="R134" s="162"/>
      <c r="S134" s="163"/>
      <c r="T134" s="163"/>
      <c r="U134" s="162"/>
      <c r="V134" s="162"/>
      <c r="W134" s="162"/>
      <c r="X134" s="162"/>
      <c r="Y134" s="162"/>
      <c r="Z134" s="163"/>
      <c r="AA134" s="163"/>
      <c r="AB134" s="162"/>
      <c r="AC134" s="162"/>
      <c r="AD134" s="162"/>
      <c r="AE134" s="162"/>
      <c r="AF134" s="162"/>
      <c r="AG134" s="162"/>
      <c r="AH134" s="162"/>
      <c r="AI134" s="156">
        <f t="shared" si="45"/>
        <v>0</v>
      </c>
      <c r="AJ134" s="82"/>
      <c r="AK134" s="82"/>
      <c r="AL134" s="82"/>
      <c r="AM134" s="82"/>
      <c r="AN134" s="82">
        <f t="shared" ref="AN134:AN135" si="52">AJ134+AL134</f>
        <v>0</v>
      </c>
      <c r="AO134" s="82">
        <f t="shared" ref="AO134:AO135" si="53">AK134+AM134</f>
        <v>0</v>
      </c>
      <c r="AP134" s="119">
        <f t="shared" ref="AP134:AP135" si="54">SUM(AN134:AO134)</f>
        <v>0</v>
      </c>
      <c r="AQ134" s="5" t="s">
        <v>450</v>
      </c>
      <c r="AR134" s="5" t="s">
        <v>443</v>
      </c>
      <c r="AS134" s="5" t="s">
        <v>447</v>
      </c>
    </row>
    <row r="135" spans="2:45" s="5" customFormat="1" ht="17.25" customHeight="1" x14ac:dyDescent="0.15">
      <c r="B135" s="4">
        <v>13</v>
      </c>
      <c r="C135" s="164" t="s">
        <v>368</v>
      </c>
      <c r="D135" s="317"/>
      <c r="E135" s="163"/>
      <c r="F135" s="163"/>
      <c r="G135" s="162"/>
      <c r="H135" s="162"/>
      <c r="I135" s="162"/>
      <c r="J135" s="162"/>
      <c r="K135" s="162"/>
      <c r="L135" s="163"/>
      <c r="M135" s="163"/>
      <c r="N135" s="162"/>
      <c r="O135" s="162"/>
      <c r="P135" s="162"/>
      <c r="Q135" s="162"/>
      <c r="R135" s="162"/>
      <c r="S135" s="163"/>
      <c r="T135" s="163"/>
      <c r="U135" s="162"/>
      <c r="V135" s="162"/>
      <c r="W135" s="162"/>
      <c r="X135" s="162"/>
      <c r="Y135" s="162"/>
      <c r="Z135" s="163"/>
      <c r="AA135" s="163"/>
      <c r="AB135" s="162"/>
      <c r="AC135" s="162"/>
      <c r="AD135" s="162"/>
      <c r="AE135" s="162"/>
      <c r="AF135" s="162"/>
      <c r="AG135" s="162"/>
      <c r="AH135" s="162"/>
      <c r="AI135" s="156">
        <f t="shared" si="45"/>
        <v>0</v>
      </c>
      <c r="AJ135" s="82"/>
      <c r="AK135" s="82"/>
      <c r="AL135" s="82"/>
      <c r="AM135" s="82"/>
      <c r="AN135" s="82">
        <f t="shared" si="52"/>
        <v>0</v>
      </c>
      <c r="AO135" s="82">
        <f t="shared" si="53"/>
        <v>0</v>
      </c>
      <c r="AP135" s="119">
        <f t="shared" si="54"/>
        <v>0</v>
      </c>
      <c r="AQ135" s="5" t="s">
        <v>450</v>
      </c>
      <c r="AR135" s="5" t="s">
        <v>444</v>
      </c>
      <c r="AS135" s="5" t="s">
        <v>447</v>
      </c>
    </row>
    <row r="136" spans="2:45" s="5" customFormat="1" ht="17.25" customHeight="1" x14ac:dyDescent="0.15">
      <c r="B136" s="4">
        <v>14</v>
      </c>
      <c r="C136" s="164" t="s">
        <v>422</v>
      </c>
      <c r="D136" s="317"/>
      <c r="E136" s="163">
        <v>20</v>
      </c>
      <c r="F136" s="163">
        <v>20</v>
      </c>
      <c r="G136" s="162">
        <v>20</v>
      </c>
      <c r="H136" s="162">
        <v>20</v>
      </c>
      <c r="I136" s="162">
        <v>40</v>
      </c>
      <c r="J136" s="162">
        <v>20</v>
      </c>
      <c r="K136" s="162">
        <v>20</v>
      </c>
      <c r="L136" s="163">
        <v>20</v>
      </c>
      <c r="M136" s="163">
        <v>20</v>
      </c>
      <c r="N136" s="162">
        <v>20</v>
      </c>
      <c r="O136" s="162">
        <v>20</v>
      </c>
      <c r="P136" s="162">
        <v>40</v>
      </c>
      <c r="Q136" s="162">
        <v>20</v>
      </c>
      <c r="R136" s="162">
        <v>20</v>
      </c>
      <c r="S136" s="163">
        <v>20</v>
      </c>
      <c r="T136" s="163">
        <v>20</v>
      </c>
      <c r="U136" s="162">
        <v>20</v>
      </c>
      <c r="V136" s="162">
        <v>20</v>
      </c>
      <c r="W136" s="162">
        <v>40</v>
      </c>
      <c r="X136" s="162">
        <v>20</v>
      </c>
      <c r="Y136" s="162">
        <v>20</v>
      </c>
      <c r="Z136" s="163">
        <v>20</v>
      </c>
      <c r="AA136" s="163">
        <v>20</v>
      </c>
      <c r="AB136" s="162">
        <v>20</v>
      </c>
      <c r="AC136" s="162">
        <v>20</v>
      </c>
      <c r="AD136" s="162">
        <v>40</v>
      </c>
      <c r="AE136" s="162">
        <v>20</v>
      </c>
      <c r="AF136" s="162">
        <v>20</v>
      </c>
      <c r="AG136" s="162">
        <v>20</v>
      </c>
      <c r="AH136" s="162">
        <v>20</v>
      </c>
      <c r="AI136" s="156">
        <f t="shared" si="45"/>
        <v>680</v>
      </c>
      <c r="AJ136" s="82"/>
      <c r="AK136" s="82"/>
      <c r="AL136" s="82">
        <v>5</v>
      </c>
      <c r="AM136" s="82"/>
      <c r="AN136" s="82">
        <f t="shared" si="46"/>
        <v>5</v>
      </c>
      <c r="AO136" s="82">
        <f t="shared" si="46"/>
        <v>0</v>
      </c>
      <c r="AP136" s="119">
        <f t="shared" si="47"/>
        <v>5</v>
      </c>
      <c r="AQ136" s="5" t="s">
        <v>451</v>
      </c>
      <c r="AR136" s="5" t="s">
        <v>443</v>
      </c>
      <c r="AS136" s="5" t="s">
        <v>447</v>
      </c>
    </row>
    <row r="137" spans="2:45" s="5" customFormat="1" ht="17.25" customHeight="1" x14ac:dyDescent="0.15">
      <c r="B137" s="4">
        <v>15</v>
      </c>
      <c r="C137" s="164" t="s">
        <v>423</v>
      </c>
      <c r="D137" s="317"/>
      <c r="E137" s="163">
        <v>60</v>
      </c>
      <c r="F137" s="163">
        <v>60</v>
      </c>
      <c r="G137" s="162">
        <v>60</v>
      </c>
      <c r="H137" s="162">
        <v>60</v>
      </c>
      <c r="I137" s="162">
        <v>60</v>
      </c>
      <c r="J137" s="162">
        <v>60</v>
      </c>
      <c r="K137" s="162">
        <v>60</v>
      </c>
      <c r="L137" s="163">
        <v>60</v>
      </c>
      <c r="M137" s="163">
        <v>60</v>
      </c>
      <c r="N137" s="162">
        <v>60</v>
      </c>
      <c r="O137" s="162">
        <v>60</v>
      </c>
      <c r="P137" s="162">
        <v>60</v>
      </c>
      <c r="Q137" s="162">
        <v>60</v>
      </c>
      <c r="R137" s="162">
        <v>60</v>
      </c>
      <c r="S137" s="163">
        <v>60</v>
      </c>
      <c r="T137" s="163">
        <v>60</v>
      </c>
      <c r="U137" s="162">
        <v>60</v>
      </c>
      <c r="V137" s="162">
        <v>60</v>
      </c>
      <c r="W137" s="162">
        <v>60</v>
      </c>
      <c r="X137" s="162">
        <v>60</v>
      </c>
      <c r="Y137" s="162">
        <v>60</v>
      </c>
      <c r="Z137" s="163">
        <v>60</v>
      </c>
      <c r="AA137" s="163">
        <v>60</v>
      </c>
      <c r="AB137" s="162">
        <v>60</v>
      </c>
      <c r="AC137" s="162">
        <v>60</v>
      </c>
      <c r="AD137" s="162">
        <v>60</v>
      </c>
      <c r="AE137" s="162">
        <v>60</v>
      </c>
      <c r="AF137" s="162">
        <v>60</v>
      </c>
      <c r="AG137" s="162">
        <v>60</v>
      </c>
      <c r="AH137" s="162">
        <v>60</v>
      </c>
      <c r="AI137" s="156">
        <f t="shared" ref="AI137" si="55">SUM(E137:AH137)</f>
        <v>1800</v>
      </c>
      <c r="AJ137" s="82"/>
      <c r="AK137" s="82"/>
      <c r="AL137" s="82">
        <v>10</v>
      </c>
      <c r="AM137" s="82"/>
      <c r="AN137" s="82">
        <f t="shared" ref="AN137" si="56">AJ137+AL137</f>
        <v>10</v>
      </c>
      <c r="AO137" s="82">
        <f t="shared" ref="AO137" si="57">AK137+AM137</f>
        <v>0</v>
      </c>
      <c r="AP137" s="119">
        <f t="shared" ref="AP137" si="58">SUM(AN137:AO137)</f>
        <v>10</v>
      </c>
      <c r="AQ137" s="5" t="s">
        <v>452</v>
      </c>
      <c r="AR137" s="5" t="s">
        <v>444</v>
      </c>
      <c r="AS137" s="5" t="s">
        <v>447</v>
      </c>
    </row>
    <row r="138" spans="2:45" s="5" customFormat="1" ht="17.25" customHeight="1" x14ac:dyDescent="0.15">
      <c r="B138" s="4">
        <v>16</v>
      </c>
      <c r="C138" s="164" t="s">
        <v>191</v>
      </c>
      <c r="D138" s="317"/>
      <c r="E138" s="163"/>
      <c r="F138" s="163"/>
      <c r="G138" s="162"/>
      <c r="H138" s="162"/>
      <c r="I138" s="162"/>
      <c r="J138" s="162"/>
      <c r="K138" s="162"/>
      <c r="L138" s="163"/>
      <c r="M138" s="163"/>
      <c r="N138" s="162"/>
      <c r="O138" s="162"/>
      <c r="P138" s="162"/>
      <c r="Q138" s="162"/>
      <c r="R138" s="162"/>
      <c r="S138" s="163"/>
      <c r="T138" s="163"/>
      <c r="U138" s="162"/>
      <c r="V138" s="162"/>
      <c r="W138" s="162"/>
      <c r="X138" s="162"/>
      <c r="Y138" s="162"/>
      <c r="Z138" s="163"/>
      <c r="AA138" s="163"/>
      <c r="AB138" s="162"/>
      <c r="AC138" s="162"/>
      <c r="AD138" s="162"/>
      <c r="AE138" s="162"/>
      <c r="AF138" s="162"/>
      <c r="AG138" s="162"/>
      <c r="AH138" s="162"/>
      <c r="AI138" s="156">
        <f t="shared" si="45"/>
        <v>0</v>
      </c>
      <c r="AJ138" s="82"/>
      <c r="AK138" s="82"/>
      <c r="AL138" s="82"/>
      <c r="AM138" s="82"/>
      <c r="AN138" s="82">
        <f t="shared" si="46"/>
        <v>0</v>
      </c>
      <c r="AO138" s="82">
        <f t="shared" si="46"/>
        <v>0</v>
      </c>
      <c r="AP138" s="119">
        <f t="shared" si="47"/>
        <v>0</v>
      </c>
      <c r="AQ138" s="5" t="s">
        <v>453</v>
      </c>
      <c r="AR138" s="5" t="s">
        <v>443</v>
      </c>
      <c r="AS138" s="5" t="s">
        <v>447</v>
      </c>
    </row>
    <row r="139" spans="2:45" s="5" customFormat="1" ht="17.25" customHeight="1" x14ac:dyDescent="0.15">
      <c r="B139" s="4">
        <v>17</v>
      </c>
      <c r="C139" s="164" t="s">
        <v>193</v>
      </c>
      <c r="D139" s="317"/>
      <c r="E139" s="163"/>
      <c r="F139" s="163"/>
      <c r="G139" s="162"/>
      <c r="H139" s="162"/>
      <c r="I139" s="162"/>
      <c r="J139" s="162"/>
      <c r="K139" s="162"/>
      <c r="L139" s="163"/>
      <c r="M139" s="163"/>
      <c r="N139" s="162"/>
      <c r="O139" s="162"/>
      <c r="P139" s="162"/>
      <c r="Q139" s="162"/>
      <c r="R139" s="162"/>
      <c r="S139" s="163"/>
      <c r="T139" s="163"/>
      <c r="U139" s="162"/>
      <c r="V139" s="162"/>
      <c r="W139" s="162"/>
      <c r="X139" s="162"/>
      <c r="Y139" s="162"/>
      <c r="Z139" s="163"/>
      <c r="AA139" s="163"/>
      <c r="AB139" s="162"/>
      <c r="AC139" s="162"/>
      <c r="AD139" s="162"/>
      <c r="AE139" s="162"/>
      <c r="AF139" s="162"/>
      <c r="AG139" s="162"/>
      <c r="AH139" s="162"/>
      <c r="AI139" s="156">
        <f t="shared" si="45"/>
        <v>0</v>
      </c>
      <c r="AJ139" s="82"/>
      <c r="AK139" s="82"/>
      <c r="AL139" s="82"/>
      <c r="AM139" s="82"/>
      <c r="AN139" s="82">
        <f t="shared" si="46"/>
        <v>0</v>
      </c>
      <c r="AO139" s="82">
        <f t="shared" si="46"/>
        <v>0</v>
      </c>
      <c r="AP139" s="119">
        <f t="shared" si="47"/>
        <v>0</v>
      </c>
      <c r="AQ139" s="5" t="s">
        <v>454</v>
      </c>
      <c r="AR139" s="5" t="s">
        <v>443</v>
      </c>
      <c r="AS139" s="5" t="s">
        <v>447</v>
      </c>
    </row>
    <row r="140" spans="2:45" s="5" customFormat="1" ht="17.25" customHeight="1" x14ac:dyDescent="0.15">
      <c r="B140" s="4">
        <v>18</v>
      </c>
      <c r="C140" s="164" t="s">
        <v>416</v>
      </c>
      <c r="D140" s="317"/>
      <c r="E140" s="163"/>
      <c r="F140" s="163">
        <v>36</v>
      </c>
      <c r="G140" s="162">
        <v>36</v>
      </c>
      <c r="H140" s="162">
        <v>36</v>
      </c>
      <c r="I140" s="162"/>
      <c r="J140" s="162"/>
      <c r="K140" s="162"/>
      <c r="L140" s="163"/>
      <c r="M140" s="163"/>
      <c r="N140" s="162"/>
      <c r="O140" s="162"/>
      <c r="P140" s="162"/>
      <c r="Q140" s="162"/>
      <c r="R140" s="162"/>
      <c r="S140" s="163"/>
      <c r="T140" s="163"/>
      <c r="U140" s="162"/>
      <c r="V140" s="162"/>
      <c r="W140" s="162"/>
      <c r="X140" s="162"/>
      <c r="Y140" s="162"/>
      <c r="Z140" s="163"/>
      <c r="AA140" s="163"/>
      <c r="AB140" s="162"/>
      <c r="AC140" s="162"/>
      <c r="AD140" s="162"/>
      <c r="AE140" s="162"/>
      <c r="AF140" s="162"/>
      <c r="AG140" s="162"/>
      <c r="AH140" s="162"/>
      <c r="AI140" s="156">
        <f t="shared" si="45"/>
        <v>108</v>
      </c>
      <c r="AJ140" s="82"/>
      <c r="AK140" s="82"/>
      <c r="AL140" s="82">
        <v>2</v>
      </c>
      <c r="AM140" s="82">
        <v>1</v>
      </c>
      <c r="AN140" s="82">
        <f t="shared" si="46"/>
        <v>2</v>
      </c>
      <c r="AO140" s="82">
        <f t="shared" si="46"/>
        <v>1</v>
      </c>
      <c r="AP140" s="119">
        <f t="shared" si="47"/>
        <v>3</v>
      </c>
      <c r="AQ140" s="5" t="s">
        <v>455</v>
      </c>
      <c r="AR140" s="5" t="s">
        <v>443</v>
      </c>
      <c r="AS140" s="5" t="s">
        <v>447</v>
      </c>
    </row>
    <row r="141" spans="2:45" s="5" customFormat="1" ht="17.25" customHeight="1" x14ac:dyDescent="0.15">
      <c r="B141" s="4">
        <v>19</v>
      </c>
      <c r="C141" s="164" t="s">
        <v>417</v>
      </c>
      <c r="D141" s="317"/>
      <c r="E141" s="163"/>
      <c r="F141" s="163"/>
      <c r="G141" s="162"/>
      <c r="H141" s="162"/>
      <c r="I141" s="162"/>
      <c r="J141" s="162"/>
      <c r="K141" s="162"/>
      <c r="L141" s="163"/>
      <c r="M141" s="163"/>
      <c r="N141" s="162"/>
      <c r="O141" s="162"/>
      <c r="P141" s="162"/>
      <c r="Q141" s="162"/>
      <c r="R141" s="162"/>
      <c r="S141" s="163"/>
      <c r="T141" s="163"/>
      <c r="U141" s="162"/>
      <c r="V141" s="162"/>
      <c r="W141" s="162"/>
      <c r="X141" s="162"/>
      <c r="Y141" s="162"/>
      <c r="Z141" s="163"/>
      <c r="AA141" s="163"/>
      <c r="AB141" s="162"/>
      <c r="AC141" s="162"/>
      <c r="AD141" s="162"/>
      <c r="AE141" s="162"/>
      <c r="AF141" s="162"/>
      <c r="AG141" s="162"/>
      <c r="AH141" s="162"/>
      <c r="AI141" s="156">
        <f t="shared" si="45"/>
        <v>0</v>
      </c>
      <c r="AJ141" s="82"/>
      <c r="AK141" s="82"/>
      <c r="AL141" s="82"/>
      <c r="AM141" s="82"/>
      <c r="AN141" s="82">
        <f t="shared" si="46"/>
        <v>0</v>
      </c>
      <c r="AO141" s="82">
        <f t="shared" si="46"/>
        <v>0</v>
      </c>
      <c r="AP141" s="119">
        <f t="shared" si="47"/>
        <v>0</v>
      </c>
      <c r="AQ141" s="5" t="s">
        <v>455</v>
      </c>
      <c r="AR141" s="5" t="s">
        <v>444</v>
      </c>
      <c r="AS141" s="5" t="s">
        <v>447</v>
      </c>
    </row>
    <row r="142" spans="2:45" s="5" customFormat="1" ht="17.25" customHeight="1" x14ac:dyDescent="0.15">
      <c r="B142" s="4">
        <v>20</v>
      </c>
      <c r="C142" s="164" t="s">
        <v>418</v>
      </c>
      <c r="D142" s="317"/>
      <c r="E142" s="163">
        <v>84</v>
      </c>
      <c r="F142" s="163">
        <v>84</v>
      </c>
      <c r="G142" s="162">
        <v>96</v>
      </c>
      <c r="H142" s="162">
        <v>96</v>
      </c>
      <c r="I142" s="162">
        <v>144</v>
      </c>
      <c r="J142" s="162">
        <v>156</v>
      </c>
      <c r="K142" s="162">
        <v>156</v>
      </c>
      <c r="L142" s="163">
        <v>156</v>
      </c>
      <c r="M142" s="163">
        <v>156</v>
      </c>
      <c r="N142" s="162">
        <v>156</v>
      </c>
      <c r="O142" s="162">
        <v>156</v>
      </c>
      <c r="P142" s="162">
        <v>156</v>
      </c>
      <c r="Q142" s="162">
        <v>156</v>
      </c>
      <c r="R142" s="162">
        <v>156</v>
      </c>
      <c r="S142" s="163">
        <v>156</v>
      </c>
      <c r="T142" s="163">
        <v>156</v>
      </c>
      <c r="U142" s="162">
        <v>156</v>
      </c>
      <c r="V142" s="162">
        <v>156</v>
      </c>
      <c r="W142" s="162">
        <v>156</v>
      </c>
      <c r="X142" s="162">
        <v>144</v>
      </c>
      <c r="Y142" s="162">
        <v>144</v>
      </c>
      <c r="Z142" s="163">
        <v>156</v>
      </c>
      <c r="AA142" s="163">
        <v>144</v>
      </c>
      <c r="AB142" s="162">
        <v>156</v>
      </c>
      <c r="AC142" s="162">
        <v>156</v>
      </c>
      <c r="AD142" s="162">
        <v>156</v>
      </c>
      <c r="AE142" s="162">
        <v>156</v>
      </c>
      <c r="AF142" s="162">
        <v>156</v>
      </c>
      <c r="AG142" s="162">
        <v>156</v>
      </c>
      <c r="AH142" s="162">
        <v>156</v>
      </c>
      <c r="AI142" s="156">
        <f t="shared" ref="AI142:AI143" si="59">SUM(E142:AH142)</f>
        <v>4368</v>
      </c>
      <c r="AJ142" s="82">
        <v>2</v>
      </c>
      <c r="AK142" s="82"/>
      <c r="AL142" s="82">
        <v>17</v>
      </c>
      <c r="AM142" s="82">
        <v>7</v>
      </c>
      <c r="AN142" s="82">
        <f t="shared" ref="AN142:AN143" si="60">AJ142+AL142</f>
        <v>19</v>
      </c>
      <c r="AO142" s="82">
        <f t="shared" ref="AO142:AO143" si="61">AK142+AM142</f>
        <v>7</v>
      </c>
      <c r="AP142" s="119">
        <f t="shared" ref="AP142:AP143" si="62">SUM(AN142:AO142)</f>
        <v>26</v>
      </c>
      <c r="AQ142" s="5" t="s">
        <v>473</v>
      </c>
      <c r="AR142" s="5" t="s">
        <v>443</v>
      </c>
      <c r="AS142" s="5" t="s">
        <v>447</v>
      </c>
    </row>
    <row r="143" spans="2:45" s="5" customFormat="1" ht="17.25" customHeight="1" x14ac:dyDescent="0.15">
      <c r="B143" s="4">
        <v>21</v>
      </c>
      <c r="C143" s="164" t="s">
        <v>419</v>
      </c>
      <c r="D143" s="317"/>
      <c r="E143" s="163">
        <v>96</v>
      </c>
      <c r="F143" s="163">
        <v>96</v>
      </c>
      <c r="G143" s="162">
        <v>96</v>
      </c>
      <c r="H143" s="162">
        <v>96</v>
      </c>
      <c r="I143" s="162">
        <v>96</v>
      </c>
      <c r="J143" s="162">
        <v>96</v>
      </c>
      <c r="K143" s="162">
        <v>96</v>
      </c>
      <c r="L143" s="163">
        <v>96</v>
      </c>
      <c r="M143" s="163">
        <v>96</v>
      </c>
      <c r="N143" s="162">
        <v>96</v>
      </c>
      <c r="O143" s="162"/>
      <c r="P143" s="162"/>
      <c r="Q143" s="162"/>
      <c r="R143" s="162"/>
      <c r="S143" s="163"/>
      <c r="T143" s="163"/>
      <c r="U143" s="162"/>
      <c r="V143" s="162"/>
      <c r="W143" s="162"/>
      <c r="X143" s="162"/>
      <c r="Y143" s="162"/>
      <c r="Z143" s="163"/>
      <c r="AA143" s="163"/>
      <c r="AB143" s="162"/>
      <c r="AC143" s="162"/>
      <c r="AD143" s="162"/>
      <c r="AE143" s="162"/>
      <c r="AF143" s="162">
        <v>27</v>
      </c>
      <c r="AG143" s="162">
        <v>27</v>
      </c>
      <c r="AH143" s="162">
        <v>27</v>
      </c>
      <c r="AI143" s="156">
        <f t="shared" si="59"/>
        <v>1041</v>
      </c>
      <c r="AJ143" s="82">
        <v>8</v>
      </c>
      <c r="AK143" s="82"/>
      <c r="AL143" s="82"/>
      <c r="AM143" s="82"/>
      <c r="AN143" s="82">
        <f t="shared" si="60"/>
        <v>8</v>
      </c>
      <c r="AO143" s="82">
        <f t="shared" si="61"/>
        <v>0</v>
      </c>
      <c r="AP143" s="119">
        <f t="shared" si="62"/>
        <v>8</v>
      </c>
      <c r="AQ143" s="5" t="s">
        <v>473</v>
      </c>
      <c r="AR143" s="5" t="s">
        <v>444</v>
      </c>
      <c r="AS143" s="5" t="s">
        <v>447</v>
      </c>
    </row>
    <row r="144" spans="2:45" s="5" customFormat="1" ht="17.25" customHeight="1" x14ac:dyDescent="0.15">
      <c r="B144" s="4">
        <v>22</v>
      </c>
      <c r="C144" s="164" t="s">
        <v>196</v>
      </c>
      <c r="D144" s="317"/>
      <c r="E144" s="163"/>
      <c r="F144" s="163"/>
      <c r="G144" s="162"/>
      <c r="H144" s="162"/>
      <c r="I144" s="162"/>
      <c r="J144" s="162"/>
      <c r="K144" s="162"/>
      <c r="L144" s="163"/>
      <c r="M144" s="163"/>
      <c r="N144" s="162"/>
      <c r="O144" s="162"/>
      <c r="P144" s="162"/>
      <c r="Q144" s="162"/>
      <c r="R144" s="162"/>
      <c r="S144" s="163"/>
      <c r="T144" s="163"/>
      <c r="U144" s="162"/>
      <c r="V144" s="162"/>
      <c r="W144" s="162"/>
      <c r="X144" s="162"/>
      <c r="Y144" s="162"/>
      <c r="Z144" s="163"/>
      <c r="AA144" s="163"/>
      <c r="AB144" s="162"/>
      <c r="AC144" s="162"/>
      <c r="AD144" s="162"/>
      <c r="AE144" s="162"/>
      <c r="AF144" s="162"/>
      <c r="AG144" s="162"/>
      <c r="AH144" s="162"/>
      <c r="AI144" s="156">
        <f t="shared" si="45"/>
        <v>0</v>
      </c>
      <c r="AJ144" s="82"/>
      <c r="AK144" s="82"/>
      <c r="AL144" s="82"/>
      <c r="AM144" s="82"/>
      <c r="AN144" s="82">
        <f t="shared" si="46"/>
        <v>0</v>
      </c>
      <c r="AO144" s="82">
        <f t="shared" si="46"/>
        <v>0</v>
      </c>
      <c r="AP144" s="119">
        <f t="shared" si="47"/>
        <v>0</v>
      </c>
      <c r="AQ144" s="5" t="s">
        <v>456</v>
      </c>
      <c r="AR144" s="5" t="s">
        <v>443</v>
      </c>
      <c r="AS144" s="5" t="s">
        <v>447</v>
      </c>
    </row>
    <row r="145" spans="2:46" s="5" customFormat="1" ht="17.25" customHeight="1" x14ac:dyDescent="0.15">
      <c r="B145" s="4">
        <v>23</v>
      </c>
      <c r="C145" s="164" t="s">
        <v>166</v>
      </c>
      <c r="D145" s="317"/>
      <c r="E145" s="163"/>
      <c r="F145" s="163"/>
      <c r="G145" s="162"/>
      <c r="H145" s="162"/>
      <c r="I145" s="162"/>
      <c r="J145" s="162"/>
      <c r="K145" s="162"/>
      <c r="L145" s="163"/>
      <c r="M145" s="163"/>
      <c r="N145" s="162"/>
      <c r="O145" s="162"/>
      <c r="P145" s="162"/>
      <c r="Q145" s="162"/>
      <c r="R145" s="162"/>
      <c r="S145" s="163"/>
      <c r="T145" s="163"/>
      <c r="U145" s="162"/>
      <c r="V145" s="162"/>
      <c r="W145" s="162"/>
      <c r="X145" s="162"/>
      <c r="Y145" s="162"/>
      <c r="Z145" s="163"/>
      <c r="AA145" s="163"/>
      <c r="AB145" s="162"/>
      <c r="AC145" s="162"/>
      <c r="AD145" s="162"/>
      <c r="AE145" s="162"/>
      <c r="AF145" s="162"/>
      <c r="AG145" s="162"/>
      <c r="AH145" s="162"/>
      <c r="AI145" s="156">
        <f t="shared" si="45"/>
        <v>0</v>
      </c>
      <c r="AJ145" s="82"/>
      <c r="AK145" s="82"/>
      <c r="AL145" s="82"/>
      <c r="AM145" s="82"/>
      <c r="AN145" s="82">
        <f t="shared" si="46"/>
        <v>0</v>
      </c>
      <c r="AO145" s="82">
        <f t="shared" si="46"/>
        <v>0</v>
      </c>
      <c r="AP145" s="119">
        <f t="shared" si="47"/>
        <v>0</v>
      </c>
      <c r="AQ145" s="5" t="s">
        <v>457</v>
      </c>
      <c r="AR145" s="5" t="s">
        <v>443</v>
      </c>
      <c r="AS145" s="5" t="s">
        <v>447</v>
      </c>
    </row>
    <row r="146" spans="2:46" s="5" customFormat="1" ht="17.25" customHeight="1" x14ac:dyDescent="0.15">
      <c r="B146" s="4">
        <v>24</v>
      </c>
      <c r="C146" s="164" t="s">
        <v>199</v>
      </c>
      <c r="D146" s="317"/>
      <c r="E146" s="163"/>
      <c r="F146" s="163"/>
      <c r="G146" s="162"/>
      <c r="H146" s="162"/>
      <c r="I146" s="162"/>
      <c r="J146" s="162"/>
      <c r="K146" s="162"/>
      <c r="L146" s="163"/>
      <c r="M146" s="163"/>
      <c r="N146" s="162"/>
      <c r="O146" s="162"/>
      <c r="P146" s="162"/>
      <c r="Q146" s="162"/>
      <c r="R146" s="162"/>
      <c r="S146" s="163"/>
      <c r="T146" s="163"/>
      <c r="U146" s="162"/>
      <c r="V146" s="162"/>
      <c r="W146" s="162"/>
      <c r="X146" s="162"/>
      <c r="Y146" s="162"/>
      <c r="Z146" s="163"/>
      <c r="AA146" s="163"/>
      <c r="AB146" s="162"/>
      <c r="AC146" s="162"/>
      <c r="AD146" s="162"/>
      <c r="AE146" s="162"/>
      <c r="AF146" s="162"/>
      <c r="AG146" s="162"/>
      <c r="AH146" s="162"/>
      <c r="AI146" s="156">
        <f t="shared" si="45"/>
        <v>0</v>
      </c>
      <c r="AJ146" s="82"/>
      <c r="AK146" s="82"/>
      <c r="AL146" s="82"/>
      <c r="AM146" s="82"/>
      <c r="AN146" s="82">
        <f t="shared" ref="AN146:AO158" si="63">AJ146+AL146</f>
        <v>0</v>
      </c>
      <c r="AO146" s="82">
        <f t="shared" si="63"/>
        <v>0</v>
      </c>
      <c r="AP146" s="119">
        <f t="shared" si="47"/>
        <v>0</v>
      </c>
      <c r="AQ146" s="5" t="s">
        <v>458</v>
      </c>
      <c r="AR146" s="5" t="s">
        <v>443</v>
      </c>
      <c r="AS146" s="5" t="s">
        <v>447</v>
      </c>
    </row>
    <row r="147" spans="2:46" s="5" customFormat="1" ht="17.25" customHeight="1" x14ac:dyDescent="0.15">
      <c r="B147" s="4">
        <v>25</v>
      </c>
      <c r="C147" s="164" t="s">
        <v>201</v>
      </c>
      <c r="D147" s="317"/>
      <c r="E147" s="163"/>
      <c r="F147" s="163"/>
      <c r="G147" s="162"/>
      <c r="H147" s="162"/>
      <c r="I147" s="162"/>
      <c r="J147" s="162"/>
      <c r="K147" s="162"/>
      <c r="L147" s="163"/>
      <c r="M147" s="163"/>
      <c r="N147" s="162"/>
      <c r="O147" s="162"/>
      <c r="P147" s="162"/>
      <c r="Q147" s="162"/>
      <c r="R147" s="162"/>
      <c r="S147" s="163"/>
      <c r="T147" s="163"/>
      <c r="U147" s="162"/>
      <c r="V147" s="162"/>
      <c r="W147" s="162"/>
      <c r="X147" s="162"/>
      <c r="Y147" s="162"/>
      <c r="Z147" s="163"/>
      <c r="AA147" s="163"/>
      <c r="AB147" s="162"/>
      <c r="AC147" s="162"/>
      <c r="AD147" s="162"/>
      <c r="AE147" s="162"/>
      <c r="AF147" s="162"/>
      <c r="AG147" s="162"/>
      <c r="AH147" s="162"/>
      <c r="AI147" s="156">
        <f t="shared" si="45"/>
        <v>0</v>
      </c>
      <c r="AJ147" s="82"/>
      <c r="AK147" s="82"/>
      <c r="AL147" s="82"/>
      <c r="AM147" s="82"/>
      <c r="AN147" s="82">
        <f t="shared" si="63"/>
        <v>0</v>
      </c>
      <c r="AO147" s="82">
        <f t="shared" si="63"/>
        <v>0</v>
      </c>
      <c r="AP147" s="119">
        <f t="shared" si="47"/>
        <v>0</v>
      </c>
      <c r="AQ147" s="5" t="s">
        <v>459</v>
      </c>
      <c r="AR147" s="5" t="s">
        <v>443</v>
      </c>
      <c r="AS147" s="5" t="s">
        <v>447</v>
      </c>
      <c r="AT147" s="167"/>
    </row>
    <row r="148" spans="2:46" s="5" customFormat="1" ht="17.25" customHeight="1" x14ac:dyDescent="0.15">
      <c r="B148" s="4">
        <v>26</v>
      </c>
      <c r="C148" s="164" t="s">
        <v>203</v>
      </c>
      <c r="D148" s="317"/>
      <c r="E148" s="163"/>
      <c r="F148" s="163"/>
      <c r="G148" s="162"/>
      <c r="H148" s="162"/>
      <c r="I148" s="162"/>
      <c r="J148" s="162"/>
      <c r="K148" s="162"/>
      <c r="L148" s="163"/>
      <c r="M148" s="163"/>
      <c r="N148" s="162"/>
      <c r="O148" s="162"/>
      <c r="P148" s="162"/>
      <c r="Q148" s="162"/>
      <c r="R148" s="162"/>
      <c r="S148" s="163"/>
      <c r="T148" s="163"/>
      <c r="U148" s="162"/>
      <c r="V148" s="162"/>
      <c r="W148" s="162"/>
      <c r="X148" s="162"/>
      <c r="Y148" s="162"/>
      <c r="Z148" s="163"/>
      <c r="AA148" s="163"/>
      <c r="AB148" s="162"/>
      <c r="AC148" s="162"/>
      <c r="AD148" s="162"/>
      <c r="AE148" s="162"/>
      <c r="AF148" s="162"/>
      <c r="AG148" s="162"/>
      <c r="AH148" s="162"/>
      <c r="AI148" s="156">
        <f t="shared" si="45"/>
        <v>0</v>
      </c>
      <c r="AJ148" s="82"/>
      <c r="AK148" s="82"/>
      <c r="AL148" s="82"/>
      <c r="AM148" s="82"/>
      <c r="AN148" s="82">
        <f t="shared" si="63"/>
        <v>0</v>
      </c>
      <c r="AO148" s="82">
        <f t="shared" si="63"/>
        <v>0</v>
      </c>
      <c r="AP148" s="119">
        <f t="shared" si="47"/>
        <v>0</v>
      </c>
      <c r="AQ148" s="5" t="s">
        <v>460</v>
      </c>
      <c r="AR148" s="5" t="s">
        <v>443</v>
      </c>
      <c r="AS148" s="5" t="s">
        <v>447</v>
      </c>
      <c r="AT148" s="167"/>
    </row>
    <row r="149" spans="2:46" s="5" customFormat="1" ht="17.25" customHeight="1" x14ac:dyDescent="0.15">
      <c r="B149" s="4">
        <v>27</v>
      </c>
      <c r="C149" s="164" t="s">
        <v>205</v>
      </c>
      <c r="D149" s="317"/>
      <c r="E149" s="163"/>
      <c r="F149" s="163"/>
      <c r="G149" s="162"/>
      <c r="H149" s="162"/>
      <c r="I149" s="162"/>
      <c r="J149" s="162"/>
      <c r="K149" s="162"/>
      <c r="L149" s="163"/>
      <c r="M149" s="163"/>
      <c r="N149" s="162"/>
      <c r="O149" s="162"/>
      <c r="P149" s="162"/>
      <c r="Q149" s="162"/>
      <c r="R149" s="162"/>
      <c r="S149" s="163"/>
      <c r="T149" s="163"/>
      <c r="U149" s="162"/>
      <c r="V149" s="162"/>
      <c r="W149" s="162"/>
      <c r="X149" s="162"/>
      <c r="Y149" s="162"/>
      <c r="Z149" s="163"/>
      <c r="AA149" s="163"/>
      <c r="AB149" s="162"/>
      <c r="AC149" s="162"/>
      <c r="AD149" s="162"/>
      <c r="AE149" s="162"/>
      <c r="AF149" s="162"/>
      <c r="AG149" s="162"/>
      <c r="AH149" s="162"/>
      <c r="AI149" s="156">
        <f t="shared" si="45"/>
        <v>0</v>
      </c>
      <c r="AJ149" s="82"/>
      <c r="AK149" s="82"/>
      <c r="AL149" s="82"/>
      <c r="AM149" s="82"/>
      <c r="AN149" s="82">
        <f t="shared" si="63"/>
        <v>0</v>
      </c>
      <c r="AO149" s="82">
        <f t="shared" si="63"/>
        <v>0</v>
      </c>
      <c r="AP149" s="119">
        <f t="shared" si="47"/>
        <v>0</v>
      </c>
      <c r="AQ149" s="5" t="s">
        <v>461</v>
      </c>
      <c r="AR149" s="5" t="s">
        <v>443</v>
      </c>
      <c r="AS149" s="5" t="s">
        <v>447</v>
      </c>
      <c r="AT149" s="167"/>
    </row>
    <row r="150" spans="2:46" s="5" customFormat="1" ht="17.25" customHeight="1" x14ac:dyDescent="0.15">
      <c r="B150" s="4">
        <v>28</v>
      </c>
      <c r="C150" s="164" t="s">
        <v>173</v>
      </c>
      <c r="D150" s="317"/>
      <c r="E150" s="163"/>
      <c r="F150" s="163"/>
      <c r="G150" s="163"/>
      <c r="H150" s="163"/>
      <c r="I150" s="163"/>
      <c r="J150" s="163"/>
      <c r="K150" s="163"/>
      <c r="L150" s="163"/>
      <c r="M150" s="163"/>
      <c r="N150" s="163"/>
      <c r="O150" s="163"/>
      <c r="P150" s="163"/>
      <c r="Q150" s="163"/>
      <c r="R150" s="163"/>
      <c r="S150" s="163"/>
      <c r="T150" s="163"/>
      <c r="U150" s="162"/>
      <c r="V150" s="162"/>
      <c r="W150" s="162"/>
      <c r="X150" s="162">
        <v>4</v>
      </c>
      <c r="Y150" s="162">
        <v>8</v>
      </c>
      <c r="Z150" s="163">
        <v>8</v>
      </c>
      <c r="AA150" s="163">
        <v>8</v>
      </c>
      <c r="AB150" s="162">
        <v>8</v>
      </c>
      <c r="AC150" s="162"/>
      <c r="AD150" s="162"/>
      <c r="AE150" s="162"/>
      <c r="AF150" s="162"/>
      <c r="AG150" s="162"/>
      <c r="AH150" s="162"/>
      <c r="AI150" s="156">
        <f t="shared" si="45"/>
        <v>36</v>
      </c>
      <c r="AJ150" s="82">
        <v>1</v>
      </c>
      <c r="AK150" s="82"/>
      <c r="AL150" s="82"/>
      <c r="AM150" s="82"/>
      <c r="AN150" s="82">
        <f t="shared" si="63"/>
        <v>1</v>
      </c>
      <c r="AO150" s="82">
        <f t="shared" si="63"/>
        <v>0</v>
      </c>
      <c r="AP150" s="119">
        <f t="shared" si="47"/>
        <v>1</v>
      </c>
      <c r="AQ150" s="5" t="s">
        <v>474</v>
      </c>
      <c r="AR150" s="5" t="s">
        <v>443</v>
      </c>
      <c r="AS150" s="5" t="s">
        <v>447</v>
      </c>
      <c r="AT150" s="167"/>
    </row>
    <row r="151" spans="2:46" s="5" customFormat="1" ht="17.25" customHeight="1" x14ac:dyDescent="0.15">
      <c r="B151" s="4">
        <v>29</v>
      </c>
      <c r="C151" s="164" t="s">
        <v>207</v>
      </c>
      <c r="D151" s="317"/>
      <c r="E151" s="163"/>
      <c r="F151" s="163"/>
      <c r="G151" s="162"/>
      <c r="H151" s="162"/>
      <c r="I151" s="162"/>
      <c r="J151" s="162"/>
      <c r="K151" s="162"/>
      <c r="L151" s="163"/>
      <c r="M151" s="163"/>
      <c r="N151" s="162"/>
      <c r="O151" s="162"/>
      <c r="P151" s="162"/>
      <c r="Q151" s="162"/>
      <c r="R151" s="162"/>
      <c r="S151" s="163"/>
      <c r="T151" s="163"/>
      <c r="U151" s="162"/>
      <c r="V151" s="162"/>
      <c r="W151" s="162"/>
      <c r="X151" s="162"/>
      <c r="Y151" s="162"/>
      <c r="Z151" s="163"/>
      <c r="AA151" s="163"/>
      <c r="AB151" s="162"/>
      <c r="AC151" s="162"/>
      <c r="AD151" s="162"/>
      <c r="AE151" s="162"/>
      <c r="AF151" s="162"/>
      <c r="AG151" s="162"/>
      <c r="AH151" s="162"/>
      <c r="AI151" s="156">
        <f t="shared" si="45"/>
        <v>0</v>
      </c>
      <c r="AJ151" s="82"/>
      <c r="AK151" s="82"/>
      <c r="AL151" s="82"/>
      <c r="AM151" s="82"/>
      <c r="AN151" s="82">
        <f t="shared" si="63"/>
        <v>0</v>
      </c>
      <c r="AO151" s="82">
        <f t="shared" si="63"/>
        <v>0</v>
      </c>
      <c r="AP151" s="119">
        <f t="shared" si="47"/>
        <v>0</v>
      </c>
      <c r="AQ151" s="5" t="s">
        <v>462</v>
      </c>
      <c r="AR151" s="5" t="s">
        <v>443</v>
      </c>
      <c r="AS151" s="5" t="s">
        <v>447</v>
      </c>
      <c r="AT151" s="167"/>
    </row>
    <row r="152" spans="2:46" s="5" customFormat="1" ht="17.25" customHeight="1" x14ac:dyDescent="0.15">
      <c r="B152" s="4">
        <v>30</v>
      </c>
      <c r="C152" s="164" t="s">
        <v>169</v>
      </c>
      <c r="D152" s="317"/>
      <c r="E152" s="163"/>
      <c r="F152" s="163"/>
      <c r="G152" s="162"/>
      <c r="H152" s="162"/>
      <c r="I152" s="162"/>
      <c r="J152" s="162"/>
      <c r="K152" s="162"/>
      <c r="L152" s="163"/>
      <c r="M152" s="163"/>
      <c r="N152" s="162"/>
      <c r="O152" s="162"/>
      <c r="P152" s="162"/>
      <c r="Q152" s="162"/>
      <c r="R152" s="162"/>
      <c r="S152" s="163"/>
      <c r="T152" s="163"/>
      <c r="U152" s="162"/>
      <c r="V152" s="162"/>
      <c r="W152" s="162"/>
      <c r="X152" s="162"/>
      <c r="Y152" s="162"/>
      <c r="Z152" s="163"/>
      <c r="AA152" s="163"/>
      <c r="AB152" s="162"/>
      <c r="AC152" s="162"/>
      <c r="AD152" s="162"/>
      <c r="AE152" s="162"/>
      <c r="AF152" s="162"/>
      <c r="AG152" s="162"/>
      <c r="AH152" s="162"/>
      <c r="AI152" s="156">
        <f t="shared" si="45"/>
        <v>0</v>
      </c>
      <c r="AJ152" s="82"/>
      <c r="AK152" s="82"/>
      <c r="AL152" s="82"/>
      <c r="AM152" s="82"/>
      <c r="AN152" s="82">
        <f t="shared" si="63"/>
        <v>0</v>
      </c>
      <c r="AO152" s="82">
        <f t="shared" si="63"/>
        <v>0</v>
      </c>
      <c r="AP152" s="119">
        <f t="shared" si="47"/>
        <v>0</v>
      </c>
      <c r="AQ152" s="5" t="s">
        <v>456</v>
      </c>
      <c r="AR152" s="5" t="s">
        <v>443</v>
      </c>
      <c r="AS152" s="5" t="s">
        <v>447</v>
      </c>
      <c r="AT152" s="167"/>
    </row>
    <row r="153" spans="2:46" s="5" customFormat="1" ht="17.25" customHeight="1" x14ac:dyDescent="0.15">
      <c r="B153" s="4">
        <v>31</v>
      </c>
      <c r="C153" s="164" t="s">
        <v>171</v>
      </c>
      <c r="D153" s="317"/>
      <c r="E153" s="163"/>
      <c r="F153" s="163"/>
      <c r="G153" s="162"/>
      <c r="H153" s="162"/>
      <c r="I153" s="162"/>
      <c r="J153" s="162"/>
      <c r="K153" s="162"/>
      <c r="L153" s="163"/>
      <c r="M153" s="163"/>
      <c r="N153" s="162"/>
      <c r="O153" s="162"/>
      <c r="P153" s="162"/>
      <c r="Q153" s="162"/>
      <c r="R153" s="162"/>
      <c r="S153" s="163"/>
      <c r="T153" s="163"/>
      <c r="U153" s="162"/>
      <c r="V153" s="162"/>
      <c r="W153" s="162"/>
      <c r="X153" s="162"/>
      <c r="Y153" s="162"/>
      <c r="Z153" s="163"/>
      <c r="AA153" s="163"/>
      <c r="AB153" s="162"/>
      <c r="AC153" s="162"/>
      <c r="AD153" s="162"/>
      <c r="AE153" s="162"/>
      <c r="AF153" s="162"/>
      <c r="AG153" s="162"/>
      <c r="AH153" s="162"/>
      <c r="AI153" s="156">
        <f t="shared" si="45"/>
        <v>0</v>
      </c>
      <c r="AJ153" s="82"/>
      <c r="AK153" s="82"/>
      <c r="AL153" s="82"/>
      <c r="AM153" s="82"/>
      <c r="AN153" s="82">
        <f t="shared" si="63"/>
        <v>0</v>
      </c>
      <c r="AO153" s="82">
        <f t="shared" si="63"/>
        <v>0</v>
      </c>
      <c r="AP153" s="119">
        <f t="shared" si="47"/>
        <v>0</v>
      </c>
      <c r="AQ153" s="5" t="s">
        <v>463</v>
      </c>
      <c r="AR153" s="5" t="s">
        <v>443</v>
      </c>
      <c r="AS153" s="5" t="s">
        <v>447</v>
      </c>
      <c r="AT153" s="167"/>
    </row>
    <row r="154" spans="2:46" s="5" customFormat="1" ht="17.25" customHeight="1" x14ac:dyDescent="0.15">
      <c r="B154" s="4">
        <v>32</v>
      </c>
      <c r="C154" s="164" t="s">
        <v>209</v>
      </c>
      <c r="D154" s="317"/>
      <c r="E154" s="163"/>
      <c r="F154" s="163"/>
      <c r="G154" s="162"/>
      <c r="H154" s="162"/>
      <c r="I154" s="162"/>
      <c r="J154" s="162"/>
      <c r="K154" s="162"/>
      <c r="L154" s="163"/>
      <c r="M154" s="163"/>
      <c r="N154" s="162"/>
      <c r="O154" s="162"/>
      <c r="P154" s="162"/>
      <c r="Q154" s="162"/>
      <c r="R154" s="162"/>
      <c r="S154" s="163"/>
      <c r="T154" s="163"/>
      <c r="U154" s="162"/>
      <c r="V154" s="162"/>
      <c r="W154" s="162"/>
      <c r="X154" s="162"/>
      <c r="Y154" s="162"/>
      <c r="Z154" s="163"/>
      <c r="AA154" s="163"/>
      <c r="AB154" s="162"/>
      <c r="AC154" s="162"/>
      <c r="AD154" s="162"/>
      <c r="AE154" s="162"/>
      <c r="AF154" s="162"/>
      <c r="AG154" s="162"/>
      <c r="AH154" s="162"/>
      <c r="AI154" s="156">
        <f t="shared" si="45"/>
        <v>0</v>
      </c>
      <c r="AJ154" s="82"/>
      <c r="AK154" s="82"/>
      <c r="AL154" s="82"/>
      <c r="AM154" s="82"/>
      <c r="AN154" s="82">
        <f t="shared" si="63"/>
        <v>0</v>
      </c>
      <c r="AO154" s="82">
        <f t="shared" si="63"/>
        <v>0</v>
      </c>
      <c r="AP154" s="119">
        <f t="shared" si="47"/>
        <v>0</v>
      </c>
      <c r="AQ154" s="5" t="s">
        <v>464</v>
      </c>
      <c r="AR154" s="5" t="s">
        <v>443</v>
      </c>
      <c r="AS154" s="5" t="s">
        <v>447</v>
      </c>
      <c r="AT154" s="167"/>
    </row>
    <row r="155" spans="2:46" s="5" customFormat="1" ht="17.25" customHeight="1" x14ac:dyDescent="0.15">
      <c r="B155" s="4">
        <v>33</v>
      </c>
      <c r="C155" s="164" t="s">
        <v>211</v>
      </c>
      <c r="D155" s="317"/>
      <c r="E155" s="163"/>
      <c r="F155" s="163"/>
      <c r="G155" s="162"/>
      <c r="H155" s="162"/>
      <c r="I155" s="162"/>
      <c r="J155" s="162"/>
      <c r="K155" s="162"/>
      <c r="L155" s="163"/>
      <c r="M155" s="163"/>
      <c r="N155" s="162"/>
      <c r="O155" s="162"/>
      <c r="P155" s="162"/>
      <c r="Q155" s="162"/>
      <c r="R155" s="162"/>
      <c r="S155" s="163"/>
      <c r="T155" s="163"/>
      <c r="U155" s="162"/>
      <c r="V155" s="162"/>
      <c r="W155" s="162"/>
      <c r="X155" s="162"/>
      <c r="Y155" s="162"/>
      <c r="Z155" s="163"/>
      <c r="AA155" s="163"/>
      <c r="AB155" s="162"/>
      <c r="AC155" s="162"/>
      <c r="AD155" s="162"/>
      <c r="AE155" s="162"/>
      <c r="AF155" s="162"/>
      <c r="AG155" s="162"/>
      <c r="AH155" s="162"/>
      <c r="AI155" s="156">
        <f t="shared" si="45"/>
        <v>0</v>
      </c>
      <c r="AJ155" s="82"/>
      <c r="AK155" s="82"/>
      <c r="AL155" s="82"/>
      <c r="AM155" s="82"/>
      <c r="AN155" s="82">
        <f t="shared" si="63"/>
        <v>0</v>
      </c>
      <c r="AO155" s="82">
        <f t="shared" si="63"/>
        <v>0</v>
      </c>
      <c r="AP155" s="119">
        <f t="shared" si="47"/>
        <v>0</v>
      </c>
      <c r="AQ155" s="5" t="s">
        <v>465</v>
      </c>
      <c r="AR155" s="5" t="s">
        <v>443</v>
      </c>
      <c r="AS155" s="5" t="s">
        <v>447</v>
      </c>
      <c r="AT155" s="167"/>
    </row>
    <row r="156" spans="2:46" s="5" customFormat="1" ht="17.25" customHeight="1" x14ac:dyDescent="0.15">
      <c r="B156" s="4">
        <v>34</v>
      </c>
      <c r="C156" s="164" t="s">
        <v>212</v>
      </c>
      <c r="D156" s="317"/>
      <c r="E156" s="163"/>
      <c r="F156" s="163"/>
      <c r="G156" s="162"/>
      <c r="H156" s="162"/>
      <c r="I156" s="162"/>
      <c r="J156" s="162"/>
      <c r="K156" s="162"/>
      <c r="L156" s="163"/>
      <c r="M156" s="163"/>
      <c r="N156" s="162"/>
      <c r="O156" s="162"/>
      <c r="P156" s="162"/>
      <c r="Q156" s="162"/>
      <c r="R156" s="162"/>
      <c r="S156" s="163"/>
      <c r="T156" s="163"/>
      <c r="U156" s="162"/>
      <c r="V156" s="162"/>
      <c r="W156" s="162"/>
      <c r="X156" s="162"/>
      <c r="Y156" s="162"/>
      <c r="Z156" s="163"/>
      <c r="AA156" s="163"/>
      <c r="AB156" s="162"/>
      <c r="AC156" s="162"/>
      <c r="AD156" s="162"/>
      <c r="AE156" s="162"/>
      <c r="AF156" s="162"/>
      <c r="AG156" s="162"/>
      <c r="AH156" s="162"/>
      <c r="AI156" s="156">
        <f t="shared" si="45"/>
        <v>0</v>
      </c>
      <c r="AJ156" s="82"/>
      <c r="AK156" s="82"/>
      <c r="AL156" s="82"/>
      <c r="AM156" s="82"/>
      <c r="AN156" s="82">
        <f t="shared" si="63"/>
        <v>0</v>
      </c>
      <c r="AO156" s="82">
        <f t="shared" si="63"/>
        <v>0</v>
      </c>
      <c r="AP156" s="119">
        <f t="shared" si="47"/>
        <v>0</v>
      </c>
      <c r="AQ156" s="5" t="s">
        <v>466</v>
      </c>
      <c r="AR156" s="5" t="s">
        <v>443</v>
      </c>
      <c r="AS156" s="5" t="s">
        <v>447</v>
      </c>
      <c r="AT156" s="167"/>
    </row>
    <row r="157" spans="2:46" s="5" customFormat="1" ht="17.25" customHeight="1" x14ac:dyDescent="0.15">
      <c r="B157" s="4">
        <v>35</v>
      </c>
      <c r="C157" s="164" t="s">
        <v>361</v>
      </c>
      <c r="D157" s="317"/>
      <c r="E157" s="163">
        <v>264</v>
      </c>
      <c r="F157" s="163">
        <v>264</v>
      </c>
      <c r="G157" s="162">
        <v>264</v>
      </c>
      <c r="H157" s="162">
        <v>444</v>
      </c>
      <c r="I157" s="162">
        <v>432</v>
      </c>
      <c r="J157" s="162">
        <v>420</v>
      </c>
      <c r="K157" s="162">
        <v>420</v>
      </c>
      <c r="L157" s="163">
        <v>420</v>
      </c>
      <c r="M157" s="163">
        <v>444</v>
      </c>
      <c r="N157" s="162">
        <v>420</v>
      </c>
      <c r="O157" s="162">
        <v>444</v>
      </c>
      <c r="P157" s="162">
        <v>444</v>
      </c>
      <c r="Q157" s="162">
        <v>444</v>
      </c>
      <c r="R157" s="162">
        <v>444</v>
      </c>
      <c r="S157" s="163">
        <v>420</v>
      </c>
      <c r="T157" s="163">
        <v>396</v>
      </c>
      <c r="U157" s="162">
        <v>444</v>
      </c>
      <c r="V157" s="162">
        <v>456</v>
      </c>
      <c r="W157" s="162">
        <v>444</v>
      </c>
      <c r="X157" s="162">
        <v>456</v>
      </c>
      <c r="Y157" s="162">
        <v>468</v>
      </c>
      <c r="Z157" s="163">
        <v>468</v>
      </c>
      <c r="AA157" s="163">
        <v>480</v>
      </c>
      <c r="AB157" s="162">
        <v>492</v>
      </c>
      <c r="AC157" s="162">
        <v>480</v>
      </c>
      <c r="AD157" s="162">
        <v>480</v>
      </c>
      <c r="AE157" s="162">
        <v>480</v>
      </c>
      <c r="AF157" s="162">
        <v>456</v>
      </c>
      <c r="AG157" s="162">
        <v>456</v>
      </c>
      <c r="AH157" s="162">
        <v>480</v>
      </c>
      <c r="AI157" s="156">
        <f t="shared" si="45"/>
        <v>12924</v>
      </c>
      <c r="AJ157" s="82">
        <v>73</v>
      </c>
      <c r="AK157" s="82"/>
      <c r="AL157" s="82">
        <v>18</v>
      </c>
      <c r="AM157" s="82">
        <v>1</v>
      </c>
      <c r="AN157" s="82">
        <f t="shared" si="63"/>
        <v>91</v>
      </c>
      <c r="AO157" s="82">
        <f t="shared" si="63"/>
        <v>1</v>
      </c>
      <c r="AP157" s="119">
        <f t="shared" si="47"/>
        <v>92</v>
      </c>
      <c r="AQ157" s="5" t="s">
        <v>467</v>
      </c>
      <c r="AR157" s="166" t="s">
        <v>443</v>
      </c>
      <c r="AS157" s="5" t="s">
        <v>447</v>
      </c>
      <c r="AT157" s="167"/>
    </row>
    <row r="158" spans="2:46" s="5" customFormat="1" ht="17.25" customHeight="1" x14ac:dyDescent="0.15">
      <c r="B158" s="4">
        <v>36</v>
      </c>
      <c r="C158" s="164" t="s">
        <v>362</v>
      </c>
      <c r="D158" s="317"/>
      <c r="E158" s="163"/>
      <c r="F158" s="163"/>
      <c r="G158" s="162"/>
      <c r="H158" s="162"/>
      <c r="I158" s="162"/>
      <c r="J158" s="162"/>
      <c r="K158" s="162"/>
      <c r="L158" s="163"/>
      <c r="M158" s="163"/>
      <c r="N158" s="162"/>
      <c r="O158" s="162"/>
      <c r="P158" s="162"/>
      <c r="Q158" s="162"/>
      <c r="R158" s="162"/>
      <c r="S158" s="163"/>
      <c r="T158" s="163"/>
      <c r="U158" s="162"/>
      <c r="V158" s="162"/>
      <c r="W158" s="162"/>
      <c r="X158" s="162"/>
      <c r="Y158" s="162"/>
      <c r="Z158" s="163"/>
      <c r="AA158" s="163"/>
      <c r="AB158" s="162"/>
      <c r="AC158" s="162"/>
      <c r="AD158" s="162"/>
      <c r="AE158" s="162"/>
      <c r="AF158" s="162"/>
      <c r="AG158" s="162"/>
      <c r="AH158" s="162"/>
      <c r="AI158" s="156">
        <f t="shared" si="45"/>
        <v>0</v>
      </c>
      <c r="AJ158" s="82"/>
      <c r="AK158" s="82"/>
      <c r="AL158" s="82"/>
      <c r="AM158" s="82"/>
      <c r="AN158" s="82">
        <f t="shared" si="63"/>
        <v>0</v>
      </c>
      <c r="AO158" s="82">
        <f t="shared" si="63"/>
        <v>0</v>
      </c>
      <c r="AP158" s="119">
        <f t="shared" si="47"/>
        <v>0</v>
      </c>
      <c r="AQ158" s="5" t="s">
        <v>467</v>
      </c>
      <c r="AR158" s="166" t="s">
        <v>444</v>
      </c>
      <c r="AS158" s="5" t="s">
        <v>447</v>
      </c>
      <c r="AT158" s="167"/>
    </row>
    <row r="159" spans="2:46" s="5" customFormat="1" ht="17.25" customHeight="1" x14ac:dyDescent="0.15">
      <c r="B159" s="4">
        <v>37</v>
      </c>
      <c r="C159" s="164" t="s">
        <v>427</v>
      </c>
      <c r="D159" s="317"/>
      <c r="E159" s="163">
        <v>25</v>
      </c>
      <c r="F159" s="163"/>
      <c r="G159" s="162">
        <v>40</v>
      </c>
      <c r="H159" s="162">
        <v>40</v>
      </c>
      <c r="I159" s="162">
        <v>40</v>
      </c>
      <c r="J159" s="162">
        <v>40</v>
      </c>
      <c r="K159" s="162">
        <v>40</v>
      </c>
      <c r="L159" s="163">
        <v>25</v>
      </c>
      <c r="M159" s="163"/>
      <c r="N159" s="162">
        <v>40</v>
      </c>
      <c r="O159" s="162">
        <v>40</v>
      </c>
      <c r="P159" s="162">
        <v>32</v>
      </c>
      <c r="Q159" s="162">
        <v>32</v>
      </c>
      <c r="R159" s="162">
        <v>32</v>
      </c>
      <c r="S159" s="163"/>
      <c r="T159" s="163"/>
      <c r="U159" s="162"/>
      <c r="V159" s="162"/>
      <c r="W159" s="162"/>
      <c r="X159" s="162"/>
      <c r="Y159" s="162"/>
      <c r="Z159" s="163"/>
      <c r="AA159" s="163"/>
      <c r="AB159" s="162"/>
      <c r="AC159" s="162"/>
      <c r="AD159" s="162"/>
      <c r="AE159" s="162"/>
      <c r="AF159" s="162"/>
      <c r="AG159" s="162"/>
      <c r="AH159" s="162"/>
      <c r="AI159" s="156">
        <f t="shared" ref="AI159:AI163" si="64">SUM(E159:AH159)</f>
        <v>426</v>
      </c>
      <c r="AJ159" s="82">
        <v>1</v>
      </c>
      <c r="AK159" s="82"/>
      <c r="AL159" s="82">
        <v>4</v>
      </c>
      <c r="AM159" s="82"/>
      <c r="AN159" s="82">
        <f t="shared" ref="AN159:AN163" si="65">AJ159+AL159</f>
        <v>5</v>
      </c>
      <c r="AO159" s="82">
        <f t="shared" ref="AO159:AO163" si="66">AK159+AM159</f>
        <v>0</v>
      </c>
      <c r="AP159" s="119">
        <f t="shared" ref="AP159:AP163" si="67">SUM(AN159:AO159)</f>
        <v>5</v>
      </c>
      <c r="AQ159" s="5" t="s">
        <v>468</v>
      </c>
      <c r="AR159" s="166" t="s">
        <v>443</v>
      </c>
      <c r="AS159" s="5" t="s">
        <v>447</v>
      </c>
      <c r="AT159" s="167"/>
    </row>
    <row r="160" spans="2:46" s="5" customFormat="1" ht="17.25" customHeight="1" x14ac:dyDescent="0.15">
      <c r="B160" s="4">
        <v>38</v>
      </c>
      <c r="C160" s="164" t="s">
        <v>428</v>
      </c>
      <c r="D160" s="317"/>
      <c r="E160" s="163">
        <v>33</v>
      </c>
      <c r="F160" s="163">
        <v>33</v>
      </c>
      <c r="G160" s="162">
        <v>33</v>
      </c>
      <c r="H160" s="162">
        <v>33</v>
      </c>
      <c r="I160" s="162">
        <v>33</v>
      </c>
      <c r="J160" s="162">
        <v>22</v>
      </c>
      <c r="K160" s="162">
        <v>22</v>
      </c>
      <c r="L160" s="163">
        <v>22</v>
      </c>
      <c r="M160" s="163">
        <v>22</v>
      </c>
      <c r="N160" s="162">
        <v>22</v>
      </c>
      <c r="O160" s="162">
        <v>22</v>
      </c>
      <c r="P160" s="162">
        <v>22</v>
      </c>
      <c r="Q160" s="162">
        <v>22</v>
      </c>
      <c r="R160" s="162">
        <v>22</v>
      </c>
      <c r="S160" s="163">
        <v>22</v>
      </c>
      <c r="T160" s="163">
        <v>22</v>
      </c>
      <c r="U160" s="162">
        <v>22</v>
      </c>
      <c r="V160" s="162">
        <v>22</v>
      </c>
      <c r="W160" s="162">
        <v>22</v>
      </c>
      <c r="X160" s="162">
        <v>33</v>
      </c>
      <c r="Y160" s="162">
        <v>33</v>
      </c>
      <c r="Z160" s="163">
        <v>22</v>
      </c>
      <c r="AA160" s="163">
        <v>33</v>
      </c>
      <c r="AB160" s="162">
        <v>33</v>
      </c>
      <c r="AC160" s="162">
        <v>33</v>
      </c>
      <c r="AD160" s="162">
        <v>33</v>
      </c>
      <c r="AE160" s="162">
        <v>33</v>
      </c>
      <c r="AF160" s="162">
        <v>33</v>
      </c>
      <c r="AG160" s="162">
        <v>33</v>
      </c>
      <c r="AH160" s="162">
        <v>33</v>
      </c>
      <c r="AI160" s="156">
        <f t="shared" ref="AI160" si="68">SUM(E160:AH160)</f>
        <v>825</v>
      </c>
      <c r="AJ160" s="82"/>
      <c r="AK160" s="82"/>
      <c r="AL160" s="82">
        <v>4</v>
      </c>
      <c r="AM160" s="82">
        <v>3</v>
      </c>
      <c r="AN160" s="82">
        <f t="shared" ref="AN160" si="69">AJ160+AL160</f>
        <v>4</v>
      </c>
      <c r="AO160" s="82">
        <f t="shared" ref="AO160" si="70">AK160+AM160</f>
        <v>3</v>
      </c>
      <c r="AP160" s="119">
        <f t="shared" ref="AP160" si="71">SUM(AN160:AO160)</f>
        <v>7</v>
      </c>
      <c r="AQ160" s="5" t="s">
        <v>469</v>
      </c>
      <c r="AR160" s="166" t="s">
        <v>443</v>
      </c>
      <c r="AS160" s="5" t="s">
        <v>447</v>
      </c>
      <c r="AT160" s="167"/>
    </row>
    <row r="161" spans="2:51" s="5" customFormat="1" ht="17.25" customHeight="1" x14ac:dyDescent="0.15">
      <c r="B161" s="4">
        <v>39</v>
      </c>
      <c r="C161" s="164" t="s">
        <v>433</v>
      </c>
      <c r="D161" s="317"/>
      <c r="E161" s="163"/>
      <c r="F161" s="163"/>
      <c r="G161" s="162"/>
      <c r="H161" s="162"/>
      <c r="I161" s="162"/>
      <c r="J161" s="162"/>
      <c r="K161" s="162"/>
      <c r="L161" s="163"/>
      <c r="M161" s="163"/>
      <c r="N161" s="162"/>
      <c r="O161" s="162"/>
      <c r="P161" s="162"/>
      <c r="Q161" s="162"/>
      <c r="R161" s="162"/>
      <c r="S161" s="163"/>
      <c r="T161" s="163"/>
      <c r="U161" s="162"/>
      <c r="V161" s="162"/>
      <c r="W161" s="162"/>
      <c r="X161" s="162"/>
      <c r="Y161" s="162"/>
      <c r="Z161" s="163"/>
      <c r="AA161" s="163"/>
      <c r="AB161" s="162"/>
      <c r="AC161" s="162"/>
      <c r="AD161" s="162"/>
      <c r="AE161" s="162"/>
      <c r="AF161" s="162"/>
      <c r="AG161" s="162"/>
      <c r="AH161" s="162"/>
      <c r="AI161" s="156">
        <f t="shared" ref="AI161:AI162" si="72">SUM(E161:AH161)</f>
        <v>0</v>
      </c>
      <c r="AJ161" s="82"/>
      <c r="AK161" s="82"/>
      <c r="AL161" s="82"/>
      <c r="AM161" s="82"/>
      <c r="AN161" s="82">
        <f t="shared" ref="AN161:AN162" si="73">AJ161+AL161</f>
        <v>0</v>
      </c>
      <c r="AO161" s="82">
        <f t="shared" ref="AO161:AO162" si="74">AK161+AM161</f>
        <v>0</v>
      </c>
      <c r="AP161" s="119">
        <f t="shared" ref="AP161:AP162" si="75">SUM(AN161:AO161)</f>
        <v>0</v>
      </c>
      <c r="AQ161" s="5" t="s">
        <v>470</v>
      </c>
      <c r="AR161" s="166" t="s">
        <v>443</v>
      </c>
      <c r="AS161" s="5" t="s">
        <v>447</v>
      </c>
      <c r="AT161" s="167"/>
    </row>
    <row r="162" spans="2:51" s="5" customFormat="1" ht="17.25" customHeight="1" x14ac:dyDescent="0.15">
      <c r="B162" s="4">
        <v>40</v>
      </c>
      <c r="C162" s="164" t="s">
        <v>432</v>
      </c>
      <c r="D162" s="317"/>
      <c r="E162" s="163">
        <v>33</v>
      </c>
      <c r="F162" s="163">
        <v>33</v>
      </c>
      <c r="G162" s="162">
        <v>33</v>
      </c>
      <c r="H162" s="162">
        <v>33</v>
      </c>
      <c r="I162" s="162">
        <v>33</v>
      </c>
      <c r="J162" s="162">
        <v>33</v>
      </c>
      <c r="K162" s="162">
        <v>33</v>
      </c>
      <c r="L162" s="163">
        <v>33</v>
      </c>
      <c r="M162" s="163">
        <v>33</v>
      </c>
      <c r="N162" s="162">
        <v>33</v>
      </c>
      <c r="O162" s="162">
        <v>33</v>
      </c>
      <c r="P162" s="162">
        <v>33</v>
      </c>
      <c r="Q162" s="162">
        <v>33</v>
      </c>
      <c r="R162" s="162">
        <v>33</v>
      </c>
      <c r="S162" s="163">
        <v>33</v>
      </c>
      <c r="T162" s="163">
        <v>33</v>
      </c>
      <c r="U162" s="162">
        <v>33</v>
      </c>
      <c r="V162" s="162">
        <v>33</v>
      </c>
      <c r="W162" s="162">
        <v>33</v>
      </c>
      <c r="X162" s="162">
        <v>33</v>
      </c>
      <c r="Y162" s="162">
        <v>33</v>
      </c>
      <c r="Z162" s="163">
        <v>33</v>
      </c>
      <c r="AA162" s="163">
        <v>33</v>
      </c>
      <c r="AB162" s="162">
        <v>33</v>
      </c>
      <c r="AC162" s="162">
        <v>33</v>
      </c>
      <c r="AD162" s="162">
        <v>33</v>
      </c>
      <c r="AE162" s="162">
        <v>33</v>
      </c>
      <c r="AF162" s="162">
        <v>33</v>
      </c>
      <c r="AG162" s="162">
        <v>33</v>
      </c>
      <c r="AH162" s="162">
        <v>33</v>
      </c>
      <c r="AI162" s="156">
        <f t="shared" si="72"/>
        <v>990</v>
      </c>
      <c r="AJ162" s="82"/>
      <c r="AK162" s="82"/>
      <c r="AL162" s="82">
        <v>5</v>
      </c>
      <c r="AM162" s="82"/>
      <c r="AN162" s="82">
        <f t="shared" si="73"/>
        <v>5</v>
      </c>
      <c r="AO162" s="82">
        <f t="shared" si="74"/>
        <v>0</v>
      </c>
      <c r="AP162" s="119">
        <f t="shared" si="75"/>
        <v>5</v>
      </c>
      <c r="AQ162" s="5" t="s">
        <v>471</v>
      </c>
      <c r="AR162" s="166" t="s">
        <v>443</v>
      </c>
      <c r="AS162" s="5" t="s">
        <v>447</v>
      </c>
      <c r="AT162" s="167"/>
    </row>
    <row r="163" spans="2:51" s="5" customFormat="1" ht="17.25" customHeight="1" x14ac:dyDescent="0.15">
      <c r="B163" s="4">
        <v>41</v>
      </c>
      <c r="C163" s="164" t="s">
        <v>372</v>
      </c>
      <c r="D163" s="317"/>
      <c r="E163" s="163"/>
      <c r="F163" s="163"/>
      <c r="G163" s="162"/>
      <c r="H163" s="162"/>
      <c r="I163" s="162"/>
      <c r="J163" s="162"/>
      <c r="K163" s="162"/>
      <c r="L163" s="163"/>
      <c r="M163" s="163"/>
      <c r="N163" s="162"/>
      <c r="O163" s="162"/>
      <c r="P163" s="162"/>
      <c r="Q163" s="162"/>
      <c r="R163" s="162"/>
      <c r="S163" s="163"/>
      <c r="T163" s="163"/>
      <c r="U163" s="162"/>
      <c r="V163" s="162"/>
      <c r="W163" s="162"/>
      <c r="X163" s="162"/>
      <c r="Y163" s="162"/>
      <c r="Z163" s="163"/>
      <c r="AA163" s="163"/>
      <c r="AB163" s="162"/>
      <c r="AC163" s="162"/>
      <c r="AD163" s="162"/>
      <c r="AE163" s="162"/>
      <c r="AF163" s="162"/>
      <c r="AG163" s="162"/>
      <c r="AH163" s="162"/>
      <c r="AI163" s="156">
        <f t="shared" si="64"/>
        <v>0</v>
      </c>
      <c r="AJ163" s="82"/>
      <c r="AK163" s="82"/>
      <c r="AL163" s="82"/>
      <c r="AM163" s="82"/>
      <c r="AN163" s="82">
        <f t="shared" si="65"/>
        <v>0</v>
      </c>
      <c r="AO163" s="82">
        <f t="shared" si="66"/>
        <v>0</v>
      </c>
      <c r="AP163" s="119">
        <f t="shared" si="67"/>
        <v>0</v>
      </c>
      <c r="AQ163" s="5" t="s">
        <v>472</v>
      </c>
      <c r="AR163" s="166" t="s">
        <v>443</v>
      </c>
      <c r="AS163" s="5" t="s">
        <v>447</v>
      </c>
      <c r="AT163" s="2"/>
      <c r="AU163" s="2"/>
      <c r="AV163" s="2"/>
      <c r="AW163" s="2"/>
      <c r="AX163" s="2"/>
      <c r="AY163" s="2"/>
    </row>
    <row r="164" spans="2:51" s="2" customFormat="1" ht="17.25" customHeight="1" x14ac:dyDescent="0.2">
      <c r="B164" s="102"/>
      <c r="C164" s="398" t="s">
        <v>298</v>
      </c>
      <c r="D164" s="399"/>
      <c r="E164" s="357">
        <f t="shared" ref="E164:AP164" si="76">SUM(E123:E163)</f>
        <v>962.35</v>
      </c>
      <c r="F164" s="357">
        <f t="shared" si="76"/>
        <v>933.35</v>
      </c>
      <c r="G164" s="357">
        <f t="shared" si="76"/>
        <v>1021.35</v>
      </c>
      <c r="H164" s="357">
        <f t="shared" si="76"/>
        <v>1191.3499999999999</v>
      </c>
      <c r="I164" s="357">
        <f t="shared" si="76"/>
        <v>1037.3499999999999</v>
      </c>
      <c r="J164" s="357">
        <f t="shared" si="76"/>
        <v>1006.35</v>
      </c>
      <c r="K164" s="357">
        <f t="shared" si="76"/>
        <v>1006.35</v>
      </c>
      <c r="L164" s="357">
        <f t="shared" si="76"/>
        <v>955.35</v>
      </c>
      <c r="M164" s="357">
        <f t="shared" si="76"/>
        <v>954.35</v>
      </c>
      <c r="N164" s="357">
        <f t="shared" si="76"/>
        <v>1018.35</v>
      </c>
      <c r="O164" s="357">
        <f t="shared" si="76"/>
        <v>946.35</v>
      </c>
      <c r="P164" s="357">
        <f t="shared" si="76"/>
        <v>920.35</v>
      </c>
      <c r="Q164" s="357">
        <f t="shared" si="76"/>
        <v>890.35</v>
      </c>
      <c r="R164" s="357">
        <f t="shared" si="76"/>
        <v>846.35</v>
      </c>
      <c r="S164" s="357">
        <f t="shared" si="76"/>
        <v>790.35</v>
      </c>
      <c r="T164" s="357">
        <f t="shared" si="76"/>
        <v>766.35</v>
      </c>
      <c r="U164" s="357">
        <f t="shared" si="76"/>
        <v>814.35</v>
      </c>
      <c r="V164" s="357">
        <f t="shared" si="76"/>
        <v>826.35</v>
      </c>
      <c r="W164" s="357">
        <f t="shared" si="76"/>
        <v>834.35</v>
      </c>
      <c r="X164" s="357">
        <f t="shared" si="76"/>
        <v>877.35</v>
      </c>
      <c r="Y164" s="357">
        <f t="shared" si="76"/>
        <v>937.35</v>
      </c>
      <c r="Z164" s="357">
        <f t="shared" si="76"/>
        <v>938.35</v>
      </c>
      <c r="AA164" s="357">
        <f t="shared" si="76"/>
        <v>949.35</v>
      </c>
      <c r="AB164" s="357">
        <f t="shared" si="76"/>
        <v>1013.35</v>
      </c>
      <c r="AC164" s="357">
        <f t="shared" si="76"/>
        <v>959.35</v>
      </c>
      <c r="AD164" s="357">
        <f t="shared" si="76"/>
        <v>969.35</v>
      </c>
      <c r="AE164" s="357">
        <f t="shared" si="76"/>
        <v>949.35</v>
      </c>
      <c r="AF164" s="357">
        <f t="shared" si="76"/>
        <v>912.35</v>
      </c>
      <c r="AG164" s="357">
        <f t="shared" si="76"/>
        <v>912.35</v>
      </c>
      <c r="AH164" s="357">
        <f t="shared" si="76"/>
        <v>936.35</v>
      </c>
      <c r="AI164" s="358">
        <f t="shared" si="76"/>
        <v>28076.5</v>
      </c>
      <c r="AJ164" s="358">
        <f t="shared" si="76"/>
        <v>121</v>
      </c>
      <c r="AK164" s="358">
        <f t="shared" si="76"/>
        <v>16</v>
      </c>
      <c r="AL164" s="358">
        <f t="shared" si="76"/>
        <v>81</v>
      </c>
      <c r="AM164" s="358">
        <f t="shared" si="76"/>
        <v>16</v>
      </c>
      <c r="AN164" s="358">
        <f t="shared" si="76"/>
        <v>202</v>
      </c>
      <c r="AO164" s="358">
        <f t="shared" si="76"/>
        <v>32</v>
      </c>
      <c r="AP164" s="135">
        <f t="shared" si="76"/>
        <v>234</v>
      </c>
      <c r="AS164" s="5"/>
      <c r="AT164" s="5"/>
      <c r="AU164" s="5"/>
      <c r="AV164" s="5"/>
      <c r="AW164" s="5"/>
      <c r="AX164" s="5"/>
      <c r="AY164" s="5"/>
    </row>
    <row r="165" spans="2:51" s="5" customFormat="1" ht="17.25" customHeight="1" x14ac:dyDescent="0.15">
      <c r="E165" s="351"/>
      <c r="F165" s="351"/>
      <c r="G165" s="351"/>
      <c r="H165" s="351"/>
      <c r="I165" s="351"/>
      <c r="J165" s="351"/>
      <c r="K165" s="351"/>
      <c r="L165" s="351"/>
      <c r="M165" s="351"/>
      <c r="N165" s="351"/>
      <c r="O165" s="351"/>
      <c r="P165" s="351"/>
      <c r="Q165" s="351"/>
      <c r="R165" s="351"/>
      <c r="S165" s="351"/>
      <c r="T165" s="351"/>
      <c r="U165" s="351"/>
      <c r="V165" s="351"/>
      <c r="W165" s="351"/>
      <c r="X165" s="351"/>
      <c r="Y165" s="351"/>
      <c r="Z165" s="351"/>
      <c r="AA165" s="351"/>
      <c r="AB165" s="351"/>
      <c r="AC165" s="351"/>
      <c r="AD165" s="351"/>
      <c r="AE165" s="351"/>
      <c r="AF165" s="351"/>
      <c r="AG165" s="351"/>
      <c r="AH165" s="351"/>
      <c r="AI165" s="351"/>
      <c r="AJ165" s="351"/>
      <c r="AK165" s="351"/>
      <c r="AL165" s="351"/>
      <c r="AM165" s="351"/>
      <c r="AN165" s="351"/>
      <c r="AO165" s="351"/>
      <c r="AP165" s="351"/>
      <c r="AS165" s="64"/>
      <c r="AT165" s="64"/>
      <c r="AU165" s="64"/>
      <c r="AV165" s="64"/>
      <c r="AW165" s="64"/>
      <c r="AX165" s="64"/>
      <c r="AY165" s="64"/>
    </row>
    <row r="166" spans="2:51" s="64" customFormat="1" ht="24.75" customHeight="1" x14ac:dyDescent="0.15">
      <c r="B166" s="384" t="s">
        <v>299</v>
      </c>
      <c r="C166" s="385"/>
      <c r="D166" s="386"/>
      <c r="E166" s="345">
        <f t="shared" ref="E166:AI166" si="77">E118+E164</f>
        <v>982.35</v>
      </c>
      <c r="F166" s="345">
        <f t="shared" si="77"/>
        <v>953.35</v>
      </c>
      <c r="G166" s="345">
        <f t="shared" si="77"/>
        <v>1041.3499999999999</v>
      </c>
      <c r="H166" s="345">
        <f t="shared" si="77"/>
        <v>1231.3499999999999</v>
      </c>
      <c r="I166" s="345">
        <f t="shared" si="77"/>
        <v>1067.3499999999999</v>
      </c>
      <c r="J166" s="345">
        <f t="shared" si="77"/>
        <v>1036.3499999999999</v>
      </c>
      <c r="K166" s="345">
        <f t="shared" si="77"/>
        <v>1036.3499999999999</v>
      </c>
      <c r="L166" s="345">
        <f t="shared" si="77"/>
        <v>985.35</v>
      </c>
      <c r="M166" s="345">
        <f t="shared" si="77"/>
        <v>984.35</v>
      </c>
      <c r="N166" s="345">
        <f t="shared" si="77"/>
        <v>1048.3499999999999</v>
      </c>
      <c r="O166" s="345">
        <f t="shared" si="77"/>
        <v>996.35</v>
      </c>
      <c r="P166" s="345">
        <f t="shared" si="77"/>
        <v>940.35</v>
      </c>
      <c r="Q166" s="345">
        <f t="shared" si="77"/>
        <v>910.35</v>
      </c>
      <c r="R166" s="345">
        <f t="shared" si="77"/>
        <v>866.35</v>
      </c>
      <c r="S166" s="345">
        <f t="shared" si="77"/>
        <v>810.35</v>
      </c>
      <c r="T166" s="345">
        <f t="shared" si="77"/>
        <v>786.35</v>
      </c>
      <c r="U166" s="345">
        <f t="shared" si="77"/>
        <v>834.35</v>
      </c>
      <c r="V166" s="345">
        <f t="shared" si="77"/>
        <v>866.35</v>
      </c>
      <c r="W166" s="345">
        <f t="shared" si="77"/>
        <v>864.35</v>
      </c>
      <c r="X166" s="345">
        <f t="shared" si="77"/>
        <v>907.35</v>
      </c>
      <c r="Y166" s="345">
        <f t="shared" si="77"/>
        <v>967.35</v>
      </c>
      <c r="Z166" s="345">
        <f t="shared" si="77"/>
        <v>968.35</v>
      </c>
      <c r="AA166" s="345">
        <f t="shared" si="77"/>
        <v>979.35</v>
      </c>
      <c r="AB166" s="345">
        <f t="shared" si="77"/>
        <v>1043.3499999999999</v>
      </c>
      <c r="AC166" s="345">
        <f t="shared" si="77"/>
        <v>1009.35</v>
      </c>
      <c r="AD166" s="345">
        <f t="shared" si="77"/>
        <v>989.35</v>
      </c>
      <c r="AE166" s="345">
        <f t="shared" si="77"/>
        <v>969.35</v>
      </c>
      <c r="AF166" s="345">
        <f t="shared" si="77"/>
        <v>932.35</v>
      </c>
      <c r="AG166" s="345">
        <f t="shared" si="77"/>
        <v>932.35</v>
      </c>
      <c r="AH166" s="345">
        <f t="shared" si="77"/>
        <v>956.35</v>
      </c>
      <c r="AI166" s="345">
        <f t="shared" si="77"/>
        <v>28896.5</v>
      </c>
      <c r="AJ166" s="345">
        <f>+AJ148+AJ164</f>
        <v>121</v>
      </c>
      <c r="AK166" s="345">
        <f>+AK148+AK164</f>
        <v>16</v>
      </c>
      <c r="AL166" s="345">
        <f>+AL148+AL164</f>
        <v>81</v>
      </c>
      <c r="AM166" s="345">
        <f>+AM148+AM164</f>
        <v>16</v>
      </c>
      <c r="AN166" s="345">
        <f>AN118+AN164</f>
        <v>207</v>
      </c>
      <c r="AO166" s="345">
        <f>AO118+AO164</f>
        <v>32</v>
      </c>
      <c r="AP166" s="345">
        <f>AP118+AP164</f>
        <v>239</v>
      </c>
      <c r="AS166" s="5"/>
      <c r="AT166" s="5"/>
      <c r="AU166" s="5"/>
      <c r="AV166" s="5"/>
      <c r="AW166" s="5"/>
      <c r="AX166" s="5"/>
      <c r="AY166" s="5"/>
    </row>
    <row r="167" spans="2:51" s="5" customFormat="1" ht="23.25" customHeight="1" x14ac:dyDescent="0.15">
      <c r="B167" s="359"/>
      <c r="C167" s="359"/>
      <c r="D167" s="359"/>
      <c r="E167" s="359"/>
      <c r="F167" s="359"/>
      <c r="G167" s="359"/>
      <c r="H167" s="359"/>
      <c r="I167" s="359"/>
      <c r="J167" s="359"/>
      <c r="K167" s="359"/>
      <c r="L167" s="359"/>
      <c r="M167" s="359"/>
      <c r="N167" s="359"/>
      <c r="O167" s="35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S167" s="55"/>
      <c r="AT167" s="55"/>
      <c r="AU167" s="55"/>
      <c r="AV167" s="55"/>
      <c r="AW167" s="55"/>
      <c r="AX167" s="55"/>
      <c r="AY167" s="55"/>
    </row>
    <row r="168" spans="2:51" s="55" customFormat="1" ht="16.5" customHeight="1" x14ac:dyDescent="0.15">
      <c r="B168" s="142" t="s">
        <v>303</v>
      </c>
      <c r="C168" s="219" t="s">
        <v>281</v>
      </c>
      <c r="D168" s="142"/>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c r="AH168" s="150"/>
      <c r="AI168" s="150"/>
      <c r="AJ168" s="150"/>
      <c r="AK168" s="150"/>
      <c r="AL168" s="150"/>
      <c r="AM168" s="150"/>
      <c r="AN168" s="150"/>
      <c r="AO168" s="150"/>
      <c r="AP168" s="150"/>
      <c r="AQ168" s="150"/>
      <c r="AS168" s="5"/>
      <c r="AT168" s="5"/>
      <c r="AU168" s="5"/>
      <c r="AV168" s="5"/>
      <c r="AW168" s="5"/>
      <c r="AX168" s="5"/>
      <c r="AY168" s="5"/>
    </row>
    <row r="169" spans="2:51" s="5" customFormat="1" ht="17.25" customHeight="1" x14ac:dyDescent="0.15">
      <c r="AS169" s="54"/>
      <c r="AT169" s="54"/>
      <c r="AU169" s="54"/>
      <c r="AV169" s="54"/>
      <c r="AW169" s="54"/>
      <c r="AX169" s="54"/>
      <c r="AY169" s="54"/>
    </row>
    <row r="170" spans="2:51" ht="16.5" customHeight="1" x14ac:dyDescent="0.15">
      <c r="B170" s="402" t="s">
        <v>310</v>
      </c>
      <c r="C170" s="403"/>
      <c r="D170" s="404"/>
      <c r="E170" s="151" t="s">
        <v>3</v>
      </c>
      <c r="F170" s="151" t="s">
        <v>2</v>
      </c>
      <c r="G170" s="151" t="s">
        <v>1</v>
      </c>
      <c r="H170" s="151" t="s">
        <v>6</v>
      </c>
      <c r="I170" s="151" t="s">
        <v>6</v>
      </c>
      <c r="J170" s="151" t="s">
        <v>5</v>
      </c>
      <c r="K170" s="151" t="s">
        <v>4</v>
      </c>
      <c r="L170" s="151" t="s">
        <v>3</v>
      </c>
      <c r="M170" s="151" t="s">
        <v>2</v>
      </c>
      <c r="N170" s="151" t="s">
        <v>1</v>
      </c>
      <c r="O170" s="151" t="s">
        <v>6</v>
      </c>
      <c r="P170" s="151" t="s">
        <v>6</v>
      </c>
      <c r="Q170" s="151" t="s">
        <v>5</v>
      </c>
      <c r="R170" s="151" t="s">
        <v>4</v>
      </c>
      <c r="S170" s="151" t="s">
        <v>3</v>
      </c>
      <c r="T170" s="151" t="s">
        <v>2</v>
      </c>
      <c r="U170" s="151" t="s">
        <v>1</v>
      </c>
      <c r="V170" s="151" t="s">
        <v>6</v>
      </c>
      <c r="W170" s="151" t="s">
        <v>6</v>
      </c>
      <c r="X170" s="151" t="s">
        <v>5</v>
      </c>
      <c r="Y170" s="151" t="s">
        <v>4</v>
      </c>
      <c r="Z170" s="151" t="s">
        <v>3</v>
      </c>
      <c r="AA170" s="152" t="s">
        <v>2</v>
      </c>
      <c r="AB170" s="151" t="s">
        <v>1</v>
      </c>
      <c r="AC170" s="151" t="s">
        <v>6</v>
      </c>
      <c r="AD170" s="151" t="s">
        <v>6</v>
      </c>
      <c r="AE170" s="151" t="s">
        <v>5</v>
      </c>
      <c r="AF170" s="151" t="s">
        <v>4</v>
      </c>
      <c r="AG170" s="151" t="s">
        <v>3</v>
      </c>
      <c r="AH170" s="152" t="s">
        <v>2</v>
      </c>
      <c r="AI170" s="153"/>
      <c r="AJ170" s="337" t="s">
        <v>157</v>
      </c>
      <c r="AK170" s="337" t="s">
        <v>158</v>
      </c>
      <c r="AL170" s="338" t="s">
        <v>159</v>
      </c>
      <c r="AM170" s="338" t="s">
        <v>2</v>
      </c>
      <c r="AN170" s="337" t="s">
        <v>160</v>
      </c>
      <c r="AO170" s="337" t="s">
        <v>161</v>
      </c>
      <c r="AP170" s="145" t="s">
        <v>162</v>
      </c>
      <c r="AS170" s="57"/>
      <c r="AT170" s="57"/>
      <c r="AU170" s="57"/>
      <c r="AV170" s="57"/>
      <c r="AW170" s="57"/>
      <c r="AX170" s="57"/>
      <c r="AY170" s="57"/>
    </row>
    <row r="171" spans="2:51" s="57" customFormat="1" ht="30" customHeight="1" x14ac:dyDescent="0.15">
      <c r="B171" s="405"/>
      <c r="C171" s="406"/>
      <c r="D171" s="407"/>
      <c r="E171" s="339">
        <v>1</v>
      </c>
      <c r="F171" s="339">
        <v>2</v>
      </c>
      <c r="G171" s="339">
        <v>3</v>
      </c>
      <c r="H171" s="339">
        <v>4</v>
      </c>
      <c r="I171" s="339">
        <v>5</v>
      </c>
      <c r="J171" s="339">
        <v>6</v>
      </c>
      <c r="K171" s="339">
        <v>7</v>
      </c>
      <c r="L171" s="339">
        <v>8</v>
      </c>
      <c r="M171" s="339">
        <v>9</v>
      </c>
      <c r="N171" s="339">
        <v>10</v>
      </c>
      <c r="O171" s="339">
        <v>11</v>
      </c>
      <c r="P171" s="339">
        <v>12</v>
      </c>
      <c r="Q171" s="339">
        <v>13</v>
      </c>
      <c r="R171" s="339">
        <v>14</v>
      </c>
      <c r="S171" s="339">
        <v>15</v>
      </c>
      <c r="T171" s="339">
        <v>16</v>
      </c>
      <c r="U171" s="339">
        <v>17</v>
      </c>
      <c r="V171" s="339">
        <v>18</v>
      </c>
      <c r="W171" s="339">
        <v>19</v>
      </c>
      <c r="X171" s="339">
        <v>20</v>
      </c>
      <c r="Y171" s="339">
        <v>21</v>
      </c>
      <c r="Z171" s="339">
        <v>22</v>
      </c>
      <c r="AA171" s="339">
        <v>23</v>
      </c>
      <c r="AB171" s="339">
        <v>24</v>
      </c>
      <c r="AC171" s="339">
        <v>25</v>
      </c>
      <c r="AD171" s="339">
        <v>26</v>
      </c>
      <c r="AE171" s="339">
        <v>27</v>
      </c>
      <c r="AF171" s="339">
        <v>28</v>
      </c>
      <c r="AG171" s="339">
        <v>29</v>
      </c>
      <c r="AH171" s="339">
        <v>30</v>
      </c>
      <c r="AI171" s="146" t="s">
        <v>126</v>
      </c>
      <c r="AJ171" s="147" t="s">
        <v>49</v>
      </c>
      <c r="AK171" s="147" t="s">
        <v>50</v>
      </c>
      <c r="AL171" s="147" t="s">
        <v>49</v>
      </c>
      <c r="AM171" s="147" t="s">
        <v>50</v>
      </c>
      <c r="AN171" s="147" t="s">
        <v>49</v>
      </c>
      <c r="AO171" s="147" t="s">
        <v>50</v>
      </c>
      <c r="AP171" s="146" t="s">
        <v>127</v>
      </c>
      <c r="AS171" s="5"/>
      <c r="AT171" s="5"/>
      <c r="AU171" s="5"/>
      <c r="AV171" s="5"/>
      <c r="AW171" s="5"/>
      <c r="AX171" s="5"/>
      <c r="AY171" s="5"/>
    </row>
    <row r="172" spans="2:51" s="5" customFormat="1" ht="17.25" customHeight="1" x14ac:dyDescent="0.15">
      <c r="B172" s="4">
        <v>1</v>
      </c>
      <c r="C172" s="164" t="s">
        <v>174</v>
      </c>
      <c r="D172" s="317"/>
      <c r="E172" s="163"/>
      <c r="F172" s="163"/>
      <c r="G172" s="162"/>
      <c r="H172" s="162"/>
      <c r="I172" s="162"/>
      <c r="J172" s="162"/>
      <c r="K172" s="162"/>
      <c r="L172" s="163"/>
      <c r="M172" s="163"/>
      <c r="N172" s="162"/>
      <c r="O172" s="162"/>
      <c r="P172" s="162"/>
      <c r="Q172" s="162"/>
      <c r="R172" s="162"/>
      <c r="S172" s="163"/>
      <c r="T172" s="163"/>
      <c r="U172" s="162"/>
      <c r="V172" s="162"/>
      <c r="W172" s="162"/>
      <c r="X172" s="162"/>
      <c r="Y172" s="162"/>
      <c r="Z172" s="163"/>
      <c r="AA172" s="163"/>
      <c r="AB172" s="162"/>
      <c r="AC172" s="162"/>
      <c r="AD172" s="162"/>
      <c r="AE172" s="162"/>
      <c r="AF172" s="162"/>
      <c r="AG172" s="162"/>
      <c r="AH172" s="162"/>
      <c r="AI172" s="156">
        <f t="shared" ref="AI172:AI212" si="78">SUM(E172:AH172)</f>
        <v>0</v>
      </c>
      <c r="AJ172" s="82"/>
      <c r="AK172" s="82"/>
      <c r="AL172" s="82"/>
      <c r="AM172" s="82"/>
      <c r="AN172" s="82">
        <f>AJ172+AL172</f>
        <v>0</v>
      </c>
      <c r="AO172" s="82">
        <f>AK172+AM172</f>
        <v>0</v>
      </c>
      <c r="AP172" s="119">
        <f>SUM(AN172:AO172)</f>
        <v>0</v>
      </c>
      <c r="AQ172" s="5" t="s">
        <v>442</v>
      </c>
      <c r="AR172" s="5" t="s">
        <v>443</v>
      </c>
      <c r="AS172" s="5" t="s">
        <v>477</v>
      </c>
    </row>
    <row r="173" spans="2:51" s="5" customFormat="1" ht="17.25" customHeight="1" x14ac:dyDescent="0.15">
      <c r="B173" s="4">
        <v>2</v>
      </c>
      <c r="C173" s="164" t="s">
        <v>176</v>
      </c>
      <c r="D173" s="317"/>
      <c r="E173" s="163"/>
      <c r="F173" s="163"/>
      <c r="G173" s="162"/>
      <c r="H173" s="162"/>
      <c r="I173" s="162"/>
      <c r="J173" s="162"/>
      <c r="K173" s="162"/>
      <c r="L173" s="163"/>
      <c r="M173" s="163"/>
      <c r="N173" s="162"/>
      <c r="O173" s="162"/>
      <c r="P173" s="162"/>
      <c r="Q173" s="162"/>
      <c r="R173" s="162"/>
      <c r="S173" s="163"/>
      <c r="T173" s="163"/>
      <c r="U173" s="162"/>
      <c r="V173" s="162"/>
      <c r="W173" s="162"/>
      <c r="X173" s="162"/>
      <c r="Y173" s="162"/>
      <c r="Z173" s="163"/>
      <c r="AA173" s="163"/>
      <c r="AB173" s="162"/>
      <c r="AC173" s="162"/>
      <c r="AD173" s="162"/>
      <c r="AE173" s="162"/>
      <c r="AF173" s="162"/>
      <c r="AG173" s="162"/>
      <c r="AH173" s="162"/>
      <c r="AI173" s="156">
        <f t="shared" si="78"/>
        <v>0</v>
      </c>
      <c r="AJ173" s="82"/>
      <c r="AK173" s="82"/>
      <c r="AL173" s="82"/>
      <c r="AM173" s="82"/>
      <c r="AN173" s="82">
        <f t="shared" ref="AN173:AN212" si="79">AJ173+AL173</f>
        <v>0</v>
      </c>
      <c r="AO173" s="82">
        <f t="shared" ref="AO173:AO212" si="80">AK173+AM173</f>
        <v>0</v>
      </c>
      <c r="AP173" s="119">
        <f t="shared" ref="AP173:AP212" si="81">SUM(AN173:AO173)</f>
        <v>0</v>
      </c>
      <c r="AQ173" s="5" t="s">
        <v>442</v>
      </c>
      <c r="AR173" s="5" t="s">
        <v>444</v>
      </c>
      <c r="AS173" s="5" t="s">
        <v>477</v>
      </c>
    </row>
    <row r="174" spans="2:51" s="5" customFormat="1" ht="17.25" customHeight="1" x14ac:dyDescent="0.15">
      <c r="B174" s="4">
        <v>3</v>
      </c>
      <c r="C174" s="164" t="s">
        <v>213</v>
      </c>
      <c r="D174" s="317"/>
      <c r="E174" s="163">
        <v>0</v>
      </c>
      <c r="F174" s="163">
        <v>0</v>
      </c>
      <c r="G174" s="162">
        <v>12</v>
      </c>
      <c r="H174" s="162">
        <v>12.5</v>
      </c>
      <c r="I174" s="162">
        <v>16.5</v>
      </c>
      <c r="J174" s="162">
        <v>17</v>
      </c>
      <c r="K174" s="162">
        <v>23.5</v>
      </c>
      <c r="L174" s="163">
        <v>0</v>
      </c>
      <c r="M174" s="163">
        <v>0</v>
      </c>
      <c r="N174" s="162">
        <v>12</v>
      </c>
      <c r="O174" s="162">
        <v>23.5</v>
      </c>
      <c r="P174" s="162">
        <v>38.5</v>
      </c>
      <c r="Q174" s="162">
        <v>11</v>
      </c>
      <c r="R174" s="162">
        <v>0</v>
      </c>
      <c r="S174" s="163">
        <v>0</v>
      </c>
      <c r="T174" s="163">
        <v>0</v>
      </c>
      <c r="U174" s="162">
        <v>13.5</v>
      </c>
      <c r="V174" s="162">
        <v>15</v>
      </c>
      <c r="W174" s="162">
        <v>0</v>
      </c>
      <c r="X174" s="162">
        <v>29.5</v>
      </c>
      <c r="Y174" s="162">
        <v>10</v>
      </c>
      <c r="Z174" s="163">
        <v>0</v>
      </c>
      <c r="AA174" s="163">
        <v>0</v>
      </c>
      <c r="AB174" s="162">
        <v>18</v>
      </c>
      <c r="AC174" s="162">
        <v>17.5</v>
      </c>
      <c r="AD174" s="162">
        <v>33.5</v>
      </c>
      <c r="AE174" s="162">
        <v>33</v>
      </c>
      <c r="AF174" s="162">
        <v>15</v>
      </c>
      <c r="AG174" s="162">
        <v>0</v>
      </c>
      <c r="AH174" s="162">
        <v>0</v>
      </c>
      <c r="AI174" s="156">
        <f t="shared" si="78"/>
        <v>351.5</v>
      </c>
      <c r="AJ174" s="82">
        <v>9</v>
      </c>
      <c r="AK174" s="82">
        <v>0</v>
      </c>
      <c r="AL174" s="82"/>
      <c r="AM174" s="82"/>
      <c r="AN174" s="82">
        <f t="shared" si="79"/>
        <v>9</v>
      </c>
      <c r="AO174" s="82">
        <f t="shared" si="80"/>
        <v>0</v>
      </c>
      <c r="AP174" s="119">
        <f t="shared" si="81"/>
        <v>9</v>
      </c>
      <c r="AQ174" s="5" t="s">
        <v>445</v>
      </c>
      <c r="AR174" s="5" t="s">
        <v>443</v>
      </c>
      <c r="AS174" s="5" t="s">
        <v>477</v>
      </c>
    </row>
    <row r="175" spans="2:51" s="5" customFormat="1" ht="17.25" customHeight="1" x14ac:dyDescent="0.15">
      <c r="B175" s="4">
        <v>4</v>
      </c>
      <c r="C175" s="164" t="s">
        <v>215</v>
      </c>
      <c r="D175" s="317"/>
      <c r="E175" s="163">
        <v>0</v>
      </c>
      <c r="F175" s="163">
        <v>0</v>
      </c>
      <c r="G175" s="162">
        <v>18</v>
      </c>
      <c r="H175" s="162">
        <v>18</v>
      </c>
      <c r="I175" s="162">
        <v>18</v>
      </c>
      <c r="J175" s="162">
        <v>18</v>
      </c>
      <c r="K175" s="162">
        <v>14</v>
      </c>
      <c r="L175" s="163">
        <v>0</v>
      </c>
      <c r="M175" s="163">
        <v>0</v>
      </c>
      <c r="N175" s="162">
        <v>18</v>
      </c>
      <c r="O175" s="162">
        <v>18</v>
      </c>
      <c r="P175" s="162">
        <v>18</v>
      </c>
      <c r="Q175" s="162">
        <v>18</v>
      </c>
      <c r="R175" s="162">
        <v>0</v>
      </c>
      <c r="S175" s="163">
        <v>0</v>
      </c>
      <c r="T175" s="163">
        <v>0</v>
      </c>
      <c r="U175" s="162">
        <v>18</v>
      </c>
      <c r="V175" s="162">
        <v>18</v>
      </c>
      <c r="W175" s="162">
        <v>0</v>
      </c>
      <c r="X175" s="162">
        <v>18</v>
      </c>
      <c r="Y175" s="162">
        <v>14</v>
      </c>
      <c r="Z175" s="163">
        <v>0</v>
      </c>
      <c r="AA175" s="163">
        <v>0</v>
      </c>
      <c r="AB175" s="162">
        <v>18</v>
      </c>
      <c r="AC175" s="162">
        <v>18</v>
      </c>
      <c r="AD175" s="162">
        <v>18</v>
      </c>
      <c r="AE175" s="162">
        <v>0</v>
      </c>
      <c r="AF175" s="162">
        <v>0</v>
      </c>
      <c r="AG175" s="162">
        <v>0</v>
      </c>
      <c r="AH175" s="162">
        <v>0</v>
      </c>
      <c r="AI175" s="156">
        <f t="shared" si="78"/>
        <v>280</v>
      </c>
      <c r="AJ175" s="82">
        <v>2</v>
      </c>
      <c r="AK175" s="82">
        <v>1</v>
      </c>
      <c r="AL175" s="82"/>
      <c r="AM175" s="82"/>
      <c r="AN175" s="82">
        <f t="shared" si="79"/>
        <v>2</v>
      </c>
      <c r="AO175" s="82">
        <f t="shared" si="80"/>
        <v>1</v>
      </c>
      <c r="AP175" s="119">
        <f t="shared" si="81"/>
        <v>3</v>
      </c>
      <c r="AQ175" s="5" t="s">
        <v>445</v>
      </c>
      <c r="AR175" s="5" t="s">
        <v>444</v>
      </c>
      <c r="AS175" s="5" t="s">
        <v>477</v>
      </c>
    </row>
    <row r="176" spans="2:51" s="5" customFormat="1" ht="17.25" customHeight="1" x14ac:dyDescent="0.15">
      <c r="B176" s="4">
        <v>5</v>
      </c>
      <c r="C176" s="164" t="s">
        <v>180</v>
      </c>
      <c r="D176" s="317"/>
      <c r="E176" s="163"/>
      <c r="F176" s="163"/>
      <c r="G176" s="162">
        <v>10</v>
      </c>
      <c r="H176" s="162">
        <v>10</v>
      </c>
      <c r="I176" s="162">
        <v>10</v>
      </c>
      <c r="J176" s="162">
        <v>10</v>
      </c>
      <c r="K176" s="162">
        <v>9</v>
      </c>
      <c r="L176" s="163"/>
      <c r="M176" s="163"/>
      <c r="N176" s="162">
        <v>10</v>
      </c>
      <c r="O176" s="162">
        <v>10</v>
      </c>
      <c r="P176" s="162">
        <v>10</v>
      </c>
      <c r="Q176" s="162">
        <v>9</v>
      </c>
      <c r="R176" s="162"/>
      <c r="S176" s="163"/>
      <c r="T176" s="163"/>
      <c r="U176" s="162">
        <v>10</v>
      </c>
      <c r="V176" s="162">
        <v>9</v>
      </c>
      <c r="W176" s="162">
        <v>10</v>
      </c>
      <c r="X176" s="162">
        <v>10</v>
      </c>
      <c r="Y176" s="162">
        <v>9</v>
      </c>
      <c r="Z176" s="163"/>
      <c r="AA176" s="163"/>
      <c r="AB176" s="162">
        <v>10</v>
      </c>
      <c r="AC176" s="162">
        <v>10</v>
      </c>
      <c r="AD176" s="162">
        <v>10</v>
      </c>
      <c r="AE176" s="162">
        <v>9</v>
      </c>
      <c r="AF176" s="162">
        <v>8</v>
      </c>
      <c r="AG176" s="162"/>
      <c r="AH176" s="162"/>
      <c r="AI176" s="156">
        <f t="shared" si="78"/>
        <v>183</v>
      </c>
      <c r="AJ176" s="82">
        <v>3</v>
      </c>
      <c r="AK176" s="82">
        <v>1</v>
      </c>
      <c r="AL176" s="82"/>
      <c r="AM176" s="82"/>
      <c r="AN176" s="82">
        <f t="shared" si="79"/>
        <v>3</v>
      </c>
      <c r="AO176" s="82">
        <f t="shared" si="80"/>
        <v>1</v>
      </c>
      <c r="AP176" s="119">
        <f t="shared" si="81"/>
        <v>4</v>
      </c>
      <c r="AQ176" s="5" t="s">
        <v>446</v>
      </c>
      <c r="AR176" s="5" t="s">
        <v>443</v>
      </c>
      <c r="AS176" s="5" t="s">
        <v>477</v>
      </c>
    </row>
    <row r="177" spans="2:45" s="5" customFormat="1" ht="17.25" customHeight="1" x14ac:dyDescent="0.15">
      <c r="B177" s="4">
        <v>6</v>
      </c>
      <c r="C177" s="164" t="s">
        <v>163</v>
      </c>
      <c r="D177" s="317"/>
      <c r="E177" s="163">
        <v>0</v>
      </c>
      <c r="F177" s="163">
        <v>0</v>
      </c>
      <c r="G177" s="162">
        <v>23</v>
      </c>
      <c r="H177" s="162">
        <v>48</v>
      </c>
      <c r="I177" s="162">
        <v>32.5</v>
      </c>
      <c r="J177" s="162">
        <v>32.5</v>
      </c>
      <c r="K177" s="162">
        <v>26</v>
      </c>
      <c r="L177" s="163">
        <v>0</v>
      </c>
      <c r="M177" s="163">
        <v>0</v>
      </c>
      <c r="N177" s="162">
        <v>35.5</v>
      </c>
      <c r="O177" s="162">
        <v>45.5</v>
      </c>
      <c r="P177" s="162">
        <v>38</v>
      </c>
      <c r="Q177" s="162">
        <v>29.5</v>
      </c>
      <c r="R177" s="162">
        <v>0</v>
      </c>
      <c r="S177" s="163">
        <v>0</v>
      </c>
      <c r="T177" s="163">
        <v>0</v>
      </c>
      <c r="U177" s="162">
        <v>43.5</v>
      </c>
      <c r="V177" s="162">
        <v>52</v>
      </c>
      <c r="W177" s="162">
        <v>5</v>
      </c>
      <c r="X177" s="162">
        <v>68</v>
      </c>
      <c r="Y177" s="162">
        <v>40</v>
      </c>
      <c r="Z177" s="163">
        <v>0</v>
      </c>
      <c r="AA177" s="163">
        <v>0</v>
      </c>
      <c r="AB177" s="162">
        <v>38</v>
      </c>
      <c r="AC177" s="162">
        <v>22</v>
      </c>
      <c r="AD177" s="162">
        <v>25.25</v>
      </c>
      <c r="AE177" s="162">
        <v>23.5</v>
      </c>
      <c r="AF177" s="162">
        <v>2</v>
      </c>
      <c r="AG177" s="162">
        <v>0</v>
      </c>
      <c r="AH177" s="162">
        <v>0</v>
      </c>
      <c r="AI177" s="156">
        <f t="shared" si="78"/>
        <v>629.75</v>
      </c>
      <c r="AJ177" s="82">
        <v>5</v>
      </c>
      <c r="AK177" s="82">
        <v>1</v>
      </c>
      <c r="AL177" s="82"/>
      <c r="AM177" s="82"/>
      <c r="AN177" s="82">
        <f t="shared" si="79"/>
        <v>5</v>
      </c>
      <c r="AO177" s="82">
        <f t="shared" si="80"/>
        <v>1</v>
      </c>
      <c r="AP177" s="119">
        <f t="shared" si="81"/>
        <v>6</v>
      </c>
      <c r="AQ177" s="5" t="s">
        <v>448</v>
      </c>
      <c r="AR177" s="5" t="s">
        <v>443</v>
      </c>
      <c r="AS177" s="5" t="s">
        <v>477</v>
      </c>
    </row>
    <row r="178" spans="2:45" s="5" customFormat="1" ht="17.25" customHeight="1" x14ac:dyDescent="0.15">
      <c r="B178" s="4">
        <v>7</v>
      </c>
      <c r="C178" s="164" t="s">
        <v>430</v>
      </c>
      <c r="D178" s="317"/>
      <c r="E178" s="163"/>
      <c r="F178" s="163"/>
      <c r="G178" s="162"/>
      <c r="H178" s="162"/>
      <c r="I178" s="162"/>
      <c r="J178" s="162"/>
      <c r="K178" s="162"/>
      <c r="L178" s="163"/>
      <c r="M178" s="163"/>
      <c r="N178" s="162"/>
      <c r="O178" s="162"/>
      <c r="P178" s="162"/>
      <c r="Q178" s="162"/>
      <c r="R178" s="162"/>
      <c r="S178" s="163"/>
      <c r="T178" s="163"/>
      <c r="U178" s="162"/>
      <c r="V178" s="162"/>
      <c r="W178" s="162"/>
      <c r="X178" s="162"/>
      <c r="Y178" s="162"/>
      <c r="Z178" s="163"/>
      <c r="AA178" s="163"/>
      <c r="AB178" s="162"/>
      <c r="AC178" s="162"/>
      <c r="AD178" s="162"/>
      <c r="AE178" s="162"/>
      <c r="AF178" s="162"/>
      <c r="AG178" s="162"/>
      <c r="AH178" s="162"/>
      <c r="AI178" s="156">
        <f t="shared" ref="AI178" si="82">SUM(E178:AH178)</f>
        <v>0</v>
      </c>
      <c r="AJ178" s="82"/>
      <c r="AK178" s="82"/>
      <c r="AL178" s="82"/>
      <c r="AM178" s="82"/>
      <c r="AN178" s="82">
        <f t="shared" ref="AN178" si="83">AJ178+AL178</f>
        <v>0</v>
      </c>
      <c r="AO178" s="82">
        <f t="shared" ref="AO178" si="84">AK178+AM178</f>
        <v>0</v>
      </c>
      <c r="AP178" s="119">
        <f t="shared" ref="AP178" si="85">SUM(AN178:AO178)</f>
        <v>0</v>
      </c>
      <c r="AQ178" s="5" t="s">
        <v>448</v>
      </c>
      <c r="AR178" s="5" t="s">
        <v>444</v>
      </c>
      <c r="AS178" s="5" t="s">
        <v>477</v>
      </c>
    </row>
    <row r="179" spans="2:45" s="5" customFormat="1" ht="17.25" customHeight="1" x14ac:dyDescent="0.15">
      <c r="B179" s="4">
        <v>8</v>
      </c>
      <c r="C179" s="164" t="s">
        <v>182</v>
      </c>
      <c r="D179" s="317"/>
      <c r="E179" s="163"/>
      <c r="F179" s="163"/>
      <c r="G179" s="162"/>
      <c r="H179" s="162"/>
      <c r="I179" s="162"/>
      <c r="J179" s="162"/>
      <c r="K179" s="162"/>
      <c r="L179" s="163"/>
      <c r="M179" s="163"/>
      <c r="N179" s="162"/>
      <c r="O179" s="162"/>
      <c r="P179" s="162"/>
      <c r="Q179" s="162"/>
      <c r="R179" s="162"/>
      <c r="S179" s="163"/>
      <c r="T179" s="163"/>
      <c r="U179" s="162"/>
      <c r="V179" s="162"/>
      <c r="W179" s="162"/>
      <c r="X179" s="162"/>
      <c r="Y179" s="162"/>
      <c r="Z179" s="163"/>
      <c r="AA179" s="163"/>
      <c r="AB179" s="162"/>
      <c r="AC179" s="162"/>
      <c r="AD179" s="162"/>
      <c r="AE179" s="162"/>
      <c r="AF179" s="162"/>
      <c r="AG179" s="162"/>
      <c r="AH179" s="162"/>
      <c r="AI179" s="156">
        <f t="shared" si="78"/>
        <v>0</v>
      </c>
      <c r="AJ179" s="82"/>
      <c r="AK179" s="82"/>
      <c r="AL179" s="82"/>
      <c r="AM179" s="82"/>
      <c r="AN179" s="82">
        <f t="shared" si="79"/>
        <v>0</v>
      </c>
      <c r="AO179" s="82">
        <f t="shared" si="80"/>
        <v>0</v>
      </c>
      <c r="AP179" s="119">
        <f t="shared" si="81"/>
        <v>0</v>
      </c>
      <c r="AQ179" s="5" t="s">
        <v>475</v>
      </c>
      <c r="AR179" s="5" t="s">
        <v>443</v>
      </c>
      <c r="AS179" s="5" t="s">
        <v>477</v>
      </c>
    </row>
    <row r="180" spans="2:45" s="5" customFormat="1" ht="17.25" customHeight="1" x14ac:dyDescent="0.15">
      <c r="B180" s="4">
        <v>9</v>
      </c>
      <c r="C180" s="164" t="s">
        <v>184</v>
      </c>
      <c r="D180" s="317"/>
      <c r="E180" s="163">
        <v>32</v>
      </c>
      <c r="F180" s="163">
        <v>32</v>
      </c>
      <c r="G180" s="162">
        <v>32</v>
      </c>
      <c r="H180" s="162"/>
      <c r="I180" s="162"/>
      <c r="J180" s="162">
        <v>32</v>
      </c>
      <c r="K180" s="162">
        <v>40</v>
      </c>
      <c r="L180" s="163">
        <v>40</v>
      </c>
      <c r="M180" s="163">
        <v>40</v>
      </c>
      <c r="N180" s="162">
        <v>32</v>
      </c>
      <c r="O180" s="162"/>
      <c r="P180" s="162"/>
      <c r="Q180" s="162">
        <v>40</v>
      </c>
      <c r="R180" s="162">
        <v>32</v>
      </c>
      <c r="S180" s="163">
        <v>40</v>
      </c>
      <c r="T180" s="163">
        <v>32</v>
      </c>
      <c r="U180" s="162">
        <v>40</v>
      </c>
      <c r="V180" s="162"/>
      <c r="W180" s="162"/>
      <c r="X180" s="162"/>
      <c r="Y180" s="162"/>
      <c r="Z180" s="163"/>
      <c r="AA180" s="163"/>
      <c r="AB180" s="162"/>
      <c r="AC180" s="162"/>
      <c r="AD180" s="162"/>
      <c r="AE180" s="162"/>
      <c r="AF180" s="162"/>
      <c r="AG180" s="162"/>
      <c r="AH180" s="162"/>
      <c r="AI180" s="156">
        <f t="shared" si="78"/>
        <v>464</v>
      </c>
      <c r="AJ180" s="82">
        <v>4</v>
      </c>
      <c r="AK180" s="82">
        <v>2</v>
      </c>
      <c r="AL180" s="82"/>
      <c r="AM180" s="82"/>
      <c r="AN180" s="82">
        <f t="shared" si="79"/>
        <v>4</v>
      </c>
      <c r="AO180" s="82">
        <f t="shared" si="80"/>
        <v>2</v>
      </c>
      <c r="AP180" s="119">
        <f t="shared" si="81"/>
        <v>6</v>
      </c>
      <c r="AQ180" s="5" t="s">
        <v>476</v>
      </c>
      <c r="AR180" s="5" t="s">
        <v>443</v>
      </c>
      <c r="AS180" s="5" t="s">
        <v>477</v>
      </c>
    </row>
    <row r="181" spans="2:45" s="5" customFormat="1" ht="17.25" customHeight="1" x14ac:dyDescent="0.15">
      <c r="B181" s="4">
        <v>10</v>
      </c>
      <c r="C181" s="164" t="s">
        <v>185</v>
      </c>
      <c r="D181" s="317"/>
      <c r="E181" s="163"/>
      <c r="F181" s="163"/>
      <c r="G181" s="162"/>
      <c r="H181" s="162"/>
      <c r="I181" s="162"/>
      <c r="J181" s="162"/>
      <c r="K181" s="162"/>
      <c r="L181" s="163"/>
      <c r="M181" s="163"/>
      <c r="N181" s="162"/>
      <c r="O181" s="162"/>
      <c r="P181" s="162"/>
      <c r="Q181" s="162"/>
      <c r="R181" s="162"/>
      <c r="S181" s="163"/>
      <c r="T181" s="163"/>
      <c r="U181" s="162"/>
      <c r="V181" s="162"/>
      <c r="W181" s="162"/>
      <c r="X181" s="162"/>
      <c r="Y181" s="162"/>
      <c r="Z181" s="163"/>
      <c r="AA181" s="163"/>
      <c r="AB181" s="162"/>
      <c r="AC181" s="162"/>
      <c r="AD181" s="162"/>
      <c r="AE181" s="162"/>
      <c r="AF181" s="162"/>
      <c r="AG181" s="162"/>
      <c r="AH181" s="162"/>
      <c r="AI181" s="156">
        <f t="shared" si="78"/>
        <v>0</v>
      </c>
      <c r="AJ181" s="82"/>
      <c r="AK181" s="82"/>
      <c r="AL181" s="82"/>
      <c r="AM181" s="82"/>
      <c r="AN181" s="82">
        <f t="shared" si="79"/>
        <v>0</v>
      </c>
      <c r="AO181" s="82">
        <f t="shared" si="80"/>
        <v>0</v>
      </c>
      <c r="AP181" s="119">
        <f t="shared" si="81"/>
        <v>0</v>
      </c>
      <c r="AQ181" s="5" t="s">
        <v>476</v>
      </c>
      <c r="AR181" s="5" t="s">
        <v>444</v>
      </c>
      <c r="AS181" s="5" t="s">
        <v>477</v>
      </c>
    </row>
    <row r="182" spans="2:45" s="5" customFormat="1" ht="17.25" customHeight="1" x14ac:dyDescent="0.15">
      <c r="B182" s="4">
        <v>11</v>
      </c>
      <c r="C182" s="164" t="s">
        <v>178</v>
      </c>
      <c r="D182" s="317"/>
      <c r="E182" s="163"/>
      <c r="F182" s="163"/>
      <c r="G182" s="162">
        <v>5.9204545454545459</v>
      </c>
      <c r="H182" s="162">
        <v>5.9204545454545459</v>
      </c>
      <c r="I182" s="162">
        <v>5.9204545454545459</v>
      </c>
      <c r="J182" s="162">
        <v>5.9204545454545459</v>
      </c>
      <c r="K182" s="162">
        <v>5.9204545454545459</v>
      </c>
      <c r="L182" s="163"/>
      <c r="M182" s="163"/>
      <c r="N182" s="162">
        <v>5.9204545454545459</v>
      </c>
      <c r="O182" s="162">
        <v>5.9204545454545459</v>
      </c>
      <c r="P182" s="162">
        <v>5.9204545454545459</v>
      </c>
      <c r="Q182" s="162">
        <v>5.9204545454545459</v>
      </c>
      <c r="R182" s="162">
        <v>5.9204545454545459</v>
      </c>
      <c r="S182" s="163"/>
      <c r="T182" s="163"/>
      <c r="U182" s="162">
        <v>5.9204545454545459</v>
      </c>
      <c r="V182" s="162">
        <v>5.9204545454545459</v>
      </c>
      <c r="W182" s="162">
        <v>5.9204545454545459</v>
      </c>
      <c r="X182" s="162">
        <v>5.9204545454545459</v>
      </c>
      <c r="Y182" s="162">
        <v>5.9204545454545459</v>
      </c>
      <c r="Z182" s="163"/>
      <c r="AA182" s="163"/>
      <c r="AB182" s="162">
        <v>5.9204545454545459</v>
      </c>
      <c r="AC182" s="162">
        <v>5.9204545454545459</v>
      </c>
      <c r="AD182" s="162">
        <v>5.9204545454545459</v>
      </c>
      <c r="AE182" s="162">
        <v>5.9204545454545459</v>
      </c>
      <c r="AF182" s="162">
        <v>5.9204545454545459</v>
      </c>
      <c r="AG182" s="162"/>
      <c r="AH182" s="162"/>
      <c r="AI182" s="156">
        <f t="shared" si="78"/>
        <v>118.40909090909092</v>
      </c>
      <c r="AJ182" s="82">
        <v>6</v>
      </c>
      <c r="AK182" s="82"/>
      <c r="AL182" s="82"/>
      <c r="AM182" s="82"/>
      <c r="AN182" s="82">
        <f t="shared" si="79"/>
        <v>6</v>
      </c>
      <c r="AO182" s="82">
        <f t="shared" si="80"/>
        <v>0</v>
      </c>
      <c r="AP182" s="119">
        <f t="shared" si="81"/>
        <v>6</v>
      </c>
      <c r="AQ182" s="5" t="s">
        <v>449</v>
      </c>
      <c r="AR182" s="5" t="s">
        <v>443</v>
      </c>
      <c r="AS182" s="5" t="s">
        <v>477</v>
      </c>
    </row>
    <row r="183" spans="2:45" s="5" customFormat="1" ht="17.25" customHeight="1" x14ac:dyDescent="0.15">
      <c r="B183" s="4">
        <v>12</v>
      </c>
      <c r="C183" s="164" t="s">
        <v>369</v>
      </c>
      <c r="D183" s="317"/>
      <c r="E183" s="163"/>
      <c r="F183" s="163"/>
      <c r="G183" s="162">
        <v>499</v>
      </c>
      <c r="H183" s="162">
        <v>494</v>
      </c>
      <c r="I183" s="162">
        <v>474</v>
      </c>
      <c r="J183" s="162">
        <v>473.5</v>
      </c>
      <c r="K183" s="162">
        <v>390</v>
      </c>
      <c r="L183" s="163"/>
      <c r="M183" s="163"/>
      <c r="N183" s="162">
        <v>493.5</v>
      </c>
      <c r="O183" s="162">
        <v>475</v>
      </c>
      <c r="P183" s="162">
        <v>482.75</v>
      </c>
      <c r="Q183" s="162">
        <v>465.5</v>
      </c>
      <c r="R183" s="162">
        <v>24</v>
      </c>
      <c r="S183" s="163"/>
      <c r="T183" s="163"/>
      <c r="U183" s="162">
        <v>17</v>
      </c>
      <c r="V183" s="162">
        <v>479.5</v>
      </c>
      <c r="W183" s="162">
        <v>484</v>
      </c>
      <c r="X183" s="162">
        <v>489.25</v>
      </c>
      <c r="Y183" s="162">
        <v>380.25</v>
      </c>
      <c r="Z183" s="163"/>
      <c r="AA183" s="163">
        <v>8</v>
      </c>
      <c r="AB183" s="162">
        <v>476.5</v>
      </c>
      <c r="AC183" s="162">
        <v>508</v>
      </c>
      <c r="AD183" s="162">
        <v>515</v>
      </c>
      <c r="AE183" s="162">
        <v>491</v>
      </c>
      <c r="AF183" s="162">
        <v>24</v>
      </c>
      <c r="AG183" s="162">
        <v>8</v>
      </c>
      <c r="AH183" s="162"/>
      <c r="AI183" s="156">
        <f t="shared" si="78"/>
        <v>8151.75</v>
      </c>
      <c r="AJ183" s="82">
        <v>68</v>
      </c>
      <c r="AK183" s="82">
        <v>17</v>
      </c>
      <c r="AL183" s="82"/>
      <c r="AM183" s="82"/>
      <c r="AN183" s="82">
        <f t="shared" si="79"/>
        <v>68</v>
      </c>
      <c r="AO183" s="82">
        <f t="shared" si="80"/>
        <v>17</v>
      </c>
      <c r="AP183" s="119">
        <f t="shared" si="81"/>
        <v>85</v>
      </c>
      <c r="AQ183" s="5" t="s">
        <v>450</v>
      </c>
      <c r="AR183" s="5" t="s">
        <v>443</v>
      </c>
      <c r="AS183" s="5" t="s">
        <v>477</v>
      </c>
    </row>
    <row r="184" spans="2:45" s="5" customFormat="1" ht="17.25" customHeight="1" x14ac:dyDescent="0.15">
      <c r="B184" s="4">
        <v>13</v>
      </c>
      <c r="C184" s="164" t="s">
        <v>370</v>
      </c>
      <c r="D184" s="317"/>
      <c r="E184" s="163"/>
      <c r="F184" s="163"/>
      <c r="G184" s="162">
        <v>137.13157894736844</v>
      </c>
      <c r="H184" s="162">
        <v>128.63157894736844</v>
      </c>
      <c r="I184" s="162">
        <v>139.63157894736844</v>
      </c>
      <c r="J184" s="162">
        <v>147.63157894736844</v>
      </c>
      <c r="K184" s="162">
        <v>128.13157894736844</v>
      </c>
      <c r="L184" s="163"/>
      <c r="M184" s="163"/>
      <c r="N184" s="162">
        <v>124.13157894736842</v>
      </c>
      <c r="O184" s="162">
        <v>145.13157894736844</v>
      </c>
      <c r="P184" s="162">
        <v>146.38157894736844</v>
      </c>
      <c r="Q184" s="162">
        <v>151.63157894736844</v>
      </c>
      <c r="R184" s="162"/>
      <c r="S184" s="163"/>
      <c r="T184" s="163"/>
      <c r="U184" s="162">
        <v>119.63157894736842</v>
      </c>
      <c r="V184" s="162">
        <v>115.13157894736842</v>
      </c>
      <c r="W184" s="162">
        <v>52.631578947368425</v>
      </c>
      <c r="X184" s="162">
        <v>131.63157894736844</v>
      </c>
      <c r="Y184" s="162">
        <v>122.63157894736842</v>
      </c>
      <c r="Z184" s="163"/>
      <c r="AA184" s="163"/>
      <c r="AB184" s="162">
        <v>106.63157894736842</v>
      </c>
      <c r="AC184" s="162">
        <v>120.63157894736842</v>
      </c>
      <c r="AD184" s="162">
        <v>128.63157894736844</v>
      </c>
      <c r="AE184" s="162">
        <v>114.63157894736842</v>
      </c>
      <c r="AF184" s="162">
        <v>134.13157894736844</v>
      </c>
      <c r="AG184" s="162"/>
      <c r="AH184" s="162"/>
      <c r="AI184" s="156">
        <f t="shared" si="78"/>
        <v>2394.7499999999991</v>
      </c>
      <c r="AJ184" s="82">
        <v>23</v>
      </c>
      <c r="AK184" s="82">
        <v>6</v>
      </c>
      <c r="AL184" s="82"/>
      <c r="AM184" s="82"/>
      <c r="AN184" s="82">
        <f t="shared" si="79"/>
        <v>23</v>
      </c>
      <c r="AO184" s="82">
        <f t="shared" si="80"/>
        <v>6</v>
      </c>
      <c r="AP184" s="119">
        <f t="shared" si="81"/>
        <v>29</v>
      </c>
      <c r="AQ184" s="5" t="s">
        <v>450</v>
      </c>
      <c r="AR184" s="5" t="s">
        <v>444</v>
      </c>
      <c r="AS184" s="5" t="s">
        <v>477</v>
      </c>
    </row>
    <row r="185" spans="2:45" s="5" customFormat="1" ht="17.25" customHeight="1" x14ac:dyDescent="0.15">
      <c r="B185" s="4">
        <v>14</v>
      </c>
      <c r="C185" s="164" t="s">
        <v>424</v>
      </c>
      <c r="D185" s="317"/>
      <c r="E185" s="163"/>
      <c r="F185" s="163"/>
      <c r="G185" s="162"/>
      <c r="H185" s="162"/>
      <c r="I185" s="162"/>
      <c r="J185" s="162"/>
      <c r="K185" s="162"/>
      <c r="L185" s="163"/>
      <c r="M185" s="163"/>
      <c r="N185" s="162"/>
      <c r="O185" s="162"/>
      <c r="P185" s="162"/>
      <c r="Q185" s="162"/>
      <c r="R185" s="162"/>
      <c r="S185" s="163"/>
      <c r="T185" s="163"/>
      <c r="U185" s="162"/>
      <c r="V185" s="162"/>
      <c r="W185" s="162"/>
      <c r="X185" s="162"/>
      <c r="Y185" s="162"/>
      <c r="Z185" s="163"/>
      <c r="AA185" s="163"/>
      <c r="AB185" s="162"/>
      <c r="AC185" s="162"/>
      <c r="AD185" s="162"/>
      <c r="AE185" s="162"/>
      <c r="AF185" s="162"/>
      <c r="AG185" s="162"/>
      <c r="AH185" s="162"/>
      <c r="AI185" s="156">
        <f t="shared" si="78"/>
        <v>0</v>
      </c>
      <c r="AJ185" s="82"/>
      <c r="AK185" s="82"/>
      <c r="AL185" s="82"/>
      <c r="AM185" s="82"/>
      <c r="AN185" s="82">
        <f t="shared" si="79"/>
        <v>0</v>
      </c>
      <c r="AO185" s="82">
        <f t="shared" si="80"/>
        <v>0</v>
      </c>
      <c r="AP185" s="119">
        <f t="shared" si="81"/>
        <v>0</v>
      </c>
      <c r="AQ185" s="5" t="s">
        <v>451</v>
      </c>
      <c r="AR185" s="5" t="s">
        <v>443</v>
      </c>
      <c r="AS185" s="5" t="s">
        <v>477</v>
      </c>
    </row>
    <row r="186" spans="2:45" s="5" customFormat="1" ht="17.25" customHeight="1" x14ac:dyDescent="0.15">
      <c r="B186" s="4">
        <v>15</v>
      </c>
      <c r="C186" s="164" t="s">
        <v>425</v>
      </c>
      <c r="D186" s="317"/>
      <c r="E186" s="163"/>
      <c r="F186" s="163"/>
      <c r="G186" s="162"/>
      <c r="H186" s="162"/>
      <c r="I186" s="162"/>
      <c r="J186" s="162"/>
      <c r="K186" s="162"/>
      <c r="L186" s="163"/>
      <c r="M186" s="163"/>
      <c r="N186" s="162"/>
      <c r="O186" s="162"/>
      <c r="P186" s="162"/>
      <c r="Q186" s="162"/>
      <c r="R186" s="162"/>
      <c r="S186" s="163"/>
      <c r="T186" s="163"/>
      <c r="U186" s="162"/>
      <c r="V186" s="162"/>
      <c r="W186" s="162"/>
      <c r="X186" s="162"/>
      <c r="Y186" s="162"/>
      <c r="Z186" s="163"/>
      <c r="AA186" s="163"/>
      <c r="AB186" s="162"/>
      <c r="AC186" s="162"/>
      <c r="AD186" s="162"/>
      <c r="AE186" s="162"/>
      <c r="AF186" s="162"/>
      <c r="AG186" s="162"/>
      <c r="AH186" s="162"/>
      <c r="AI186" s="156">
        <f t="shared" ref="AI186" si="86">SUM(E186:AH186)</f>
        <v>0</v>
      </c>
      <c r="AJ186" s="82"/>
      <c r="AK186" s="82"/>
      <c r="AL186" s="82"/>
      <c r="AM186" s="82"/>
      <c r="AN186" s="82">
        <f t="shared" ref="AN186" si="87">AJ186+AL186</f>
        <v>0</v>
      </c>
      <c r="AO186" s="82">
        <f t="shared" ref="AO186" si="88">AK186+AM186</f>
        <v>0</v>
      </c>
      <c r="AP186" s="119">
        <f t="shared" ref="AP186" si="89">SUM(AN186:AO186)</f>
        <v>0</v>
      </c>
      <c r="AQ186" s="5" t="s">
        <v>452</v>
      </c>
      <c r="AR186" s="5" t="s">
        <v>444</v>
      </c>
      <c r="AS186" s="5" t="s">
        <v>477</v>
      </c>
    </row>
    <row r="187" spans="2:45" s="5" customFormat="1" ht="17.25" customHeight="1" x14ac:dyDescent="0.15">
      <c r="B187" s="4">
        <v>16</v>
      </c>
      <c r="C187" s="164" t="s">
        <v>190</v>
      </c>
      <c r="D187" s="317"/>
      <c r="E187" s="163"/>
      <c r="F187" s="163"/>
      <c r="G187" s="162"/>
      <c r="H187" s="162"/>
      <c r="I187" s="162"/>
      <c r="J187" s="162"/>
      <c r="K187" s="162"/>
      <c r="L187" s="163"/>
      <c r="M187" s="163"/>
      <c r="N187" s="162"/>
      <c r="O187" s="162"/>
      <c r="P187" s="162"/>
      <c r="Q187" s="162"/>
      <c r="R187" s="162"/>
      <c r="S187" s="163"/>
      <c r="T187" s="163"/>
      <c r="U187" s="162"/>
      <c r="V187" s="162"/>
      <c r="W187" s="162"/>
      <c r="X187" s="162"/>
      <c r="Y187" s="162"/>
      <c r="Z187" s="163"/>
      <c r="AA187" s="163"/>
      <c r="AB187" s="162"/>
      <c r="AC187" s="162"/>
      <c r="AD187" s="162"/>
      <c r="AE187" s="162"/>
      <c r="AF187" s="162"/>
      <c r="AG187" s="162"/>
      <c r="AH187" s="162"/>
      <c r="AI187" s="156">
        <f t="shared" si="78"/>
        <v>0</v>
      </c>
      <c r="AJ187" s="82"/>
      <c r="AK187" s="82"/>
      <c r="AL187" s="82"/>
      <c r="AM187" s="82"/>
      <c r="AN187" s="82">
        <f t="shared" si="79"/>
        <v>0</v>
      </c>
      <c r="AO187" s="82">
        <f t="shared" si="80"/>
        <v>0</v>
      </c>
      <c r="AP187" s="119">
        <f t="shared" si="81"/>
        <v>0</v>
      </c>
      <c r="AQ187" s="5" t="s">
        <v>453</v>
      </c>
      <c r="AR187" s="5" t="s">
        <v>443</v>
      </c>
      <c r="AS187" s="5" t="s">
        <v>477</v>
      </c>
    </row>
    <row r="188" spans="2:45" s="5" customFormat="1" ht="17.25" customHeight="1" x14ac:dyDescent="0.15">
      <c r="B188" s="4">
        <v>17</v>
      </c>
      <c r="C188" s="164" t="s">
        <v>192</v>
      </c>
      <c r="D188" s="317"/>
      <c r="E188" s="163"/>
      <c r="F188" s="163"/>
      <c r="G188" s="162"/>
      <c r="H188" s="162"/>
      <c r="I188" s="162"/>
      <c r="J188" s="162"/>
      <c r="K188" s="162"/>
      <c r="L188" s="163"/>
      <c r="M188" s="163"/>
      <c r="N188" s="162"/>
      <c r="O188" s="162"/>
      <c r="P188" s="162"/>
      <c r="Q188" s="162"/>
      <c r="R188" s="162"/>
      <c r="S188" s="163"/>
      <c r="T188" s="163"/>
      <c r="U188" s="162"/>
      <c r="V188" s="162"/>
      <c r="W188" s="162"/>
      <c r="X188" s="162"/>
      <c r="Y188" s="162"/>
      <c r="Z188" s="163"/>
      <c r="AA188" s="163"/>
      <c r="AB188" s="162"/>
      <c r="AC188" s="162"/>
      <c r="AD188" s="162"/>
      <c r="AE188" s="162"/>
      <c r="AF188" s="162"/>
      <c r="AG188" s="162"/>
      <c r="AH188" s="162"/>
      <c r="AI188" s="156">
        <f t="shared" si="78"/>
        <v>0</v>
      </c>
      <c r="AJ188" s="82"/>
      <c r="AK188" s="82"/>
      <c r="AL188" s="82"/>
      <c r="AM188" s="82"/>
      <c r="AN188" s="82">
        <f t="shared" si="79"/>
        <v>0</v>
      </c>
      <c r="AO188" s="82">
        <f t="shared" si="80"/>
        <v>0</v>
      </c>
      <c r="AP188" s="119">
        <f t="shared" si="81"/>
        <v>0</v>
      </c>
      <c r="AQ188" s="5" t="s">
        <v>454</v>
      </c>
      <c r="AR188" s="5" t="s">
        <v>443</v>
      </c>
      <c r="AS188" s="5" t="s">
        <v>477</v>
      </c>
    </row>
    <row r="189" spans="2:45" s="5" customFormat="1" ht="17.25" customHeight="1" x14ac:dyDescent="0.15">
      <c r="B189" s="4">
        <v>18</v>
      </c>
      <c r="C189" s="164" t="s">
        <v>414</v>
      </c>
      <c r="D189" s="317"/>
      <c r="E189" s="163"/>
      <c r="F189" s="163">
        <v>12</v>
      </c>
      <c r="G189" s="162">
        <v>12</v>
      </c>
      <c r="H189" s="162">
        <v>12</v>
      </c>
      <c r="I189" s="162"/>
      <c r="J189" s="162"/>
      <c r="K189" s="162"/>
      <c r="L189" s="163"/>
      <c r="M189" s="163"/>
      <c r="N189" s="162"/>
      <c r="O189" s="162"/>
      <c r="P189" s="162"/>
      <c r="Q189" s="162"/>
      <c r="R189" s="162"/>
      <c r="S189" s="163"/>
      <c r="T189" s="163"/>
      <c r="U189" s="162"/>
      <c r="V189" s="162"/>
      <c r="W189" s="162"/>
      <c r="X189" s="162"/>
      <c r="Y189" s="162"/>
      <c r="Z189" s="163"/>
      <c r="AA189" s="163"/>
      <c r="AB189" s="162"/>
      <c r="AC189" s="162"/>
      <c r="AD189" s="162"/>
      <c r="AE189" s="162"/>
      <c r="AF189" s="162"/>
      <c r="AG189" s="162"/>
      <c r="AH189" s="162"/>
      <c r="AI189" s="156">
        <f t="shared" si="78"/>
        <v>36</v>
      </c>
      <c r="AJ189" s="82"/>
      <c r="AK189" s="82"/>
      <c r="AL189" s="82">
        <v>1</v>
      </c>
      <c r="AM189" s="82"/>
      <c r="AN189" s="82">
        <f t="shared" si="79"/>
        <v>1</v>
      </c>
      <c r="AO189" s="82">
        <f t="shared" si="80"/>
        <v>0</v>
      </c>
      <c r="AP189" s="119">
        <f t="shared" si="81"/>
        <v>1</v>
      </c>
      <c r="AQ189" s="5" t="s">
        <v>455</v>
      </c>
      <c r="AR189" s="5" t="s">
        <v>443</v>
      </c>
      <c r="AS189" s="5" t="s">
        <v>477</v>
      </c>
    </row>
    <row r="190" spans="2:45" s="5" customFormat="1" ht="17.25" customHeight="1" x14ac:dyDescent="0.15">
      <c r="B190" s="4">
        <v>19</v>
      </c>
      <c r="C190" s="164" t="s">
        <v>415</v>
      </c>
      <c r="D190" s="317"/>
      <c r="E190" s="163"/>
      <c r="F190" s="163"/>
      <c r="G190" s="162"/>
      <c r="H190" s="162"/>
      <c r="I190" s="162"/>
      <c r="J190" s="162"/>
      <c r="K190" s="162"/>
      <c r="L190" s="163"/>
      <c r="M190" s="163"/>
      <c r="N190" s="162"/>
      <c r="O190" s="162"/>
      <c r="P190" s="162"/>
      <c r="Q190" s="162"/>
      <c r="R190" s="162"/>
      <c r="S190" s="163"/>
      <c r="T190" s="163"/>
      <c r="U190" s="162"/>
      <c r="V190" s="162"/>
      <c r="W190" s="162"/>
      <c r="X190" s="162"/>
      <c r="Y190" s="162"/>
      <c r="Z190" s="163"/>
      <c r="AA190" s="163"/>
      <c r="AB190" s="162"/>
      <c r="AC190" s="162"/>
      <c r="AD190" s="162"/>
      <c r="AE190" s="162"/>
      <c r="AF190" s="162"/>
      <c r="AG190" s="162"/>
      <c r="AH190" s="162"/>
      <c r="AI190" s="156">
        <f t="shared" si="78"/>
        <v>0</v>
      </c>
      <c r="AJ190" s="82"/>
      <c r="AK190" s="82"/>
      <c r="AL190" s="82"/>
      <c r="AM190" s="82"/>
      <c r="AN190" s="82">
        <f t="shared" si="79"/>
        <v>0</v>
      </c>
      <c r="AO190" s="82">
        <f t="shared" si="80"/>
        <v>0</v>
      </c>
      <c r="AP190" s="119">
        <f t="shared" si="81"/>
        <v>0</v>
      </c>
      <c r="AQ190" s="5" t="s">
        <v>455</v>
      </c>
      <c r="AR190" s="5" t="s">
        <v>444</v>
      </c>
      <c r="AS190" s="5" t="s">
        <v>477</v>
      </c>
    </row>
    <row r="191" spans="2:45" s="5" customFormat="1" ht="17.25" customHeight="1" x14ac:dyDescent="0.15">
      <c r="B191" s="4">
        <v>20</v>
      </c>
      <c r="C191" s="164" t="s">
        <v>420</v>
      </c>
      <c r="D191" s="317"/>
      <c r="E191" s="163"/>
      <c r="F191" s="163"/>
      <c r="G191" s="162">
        <v>36</v>
      </c>
      <c r="H191" s="162">
        <v>36</v>
      </c>
      <c r="I191" s="162">
        <v>36</v>
      </c>
      <c r="J191" s="162">
        <v>36</v>
      </c>
      <c r="K191" s="162">
        <v>27</v>
      </c>
      <c r="L191" s="163"/>
      <c r="M191" s="163"/>
      <c r="N191" s="162">
        <v>36</v>
      </c>
      <c r="O191" s="162">
        <v>36</v>
      </c>
      <c r="P191" s="162">
        <v>36</v>
      </c>
      <c r="Q191" s="162">
        <v>36</v>
      </c>
      <c r="R191" s="162"/>
      <c r="S191" s="163"/>
      <c r="T191" s="163"/>
      <c r="U191" s="162">
        <v>36</v>
      </c>
      <c r="V191" s="162">
        <v>36</v>
      </c>
      <c r="W191" s="162">
        <v>9</v>
      </c>
      <c r="X191" s="162">
        <v>36</v>
      </c>
      <c r="Y191" s="162">
        <v>27</v>
      </c>
      <c r="Z191" s="163"/>
      <c r="AA191" s="163"/>
      <c r="AB191" s="162">
        <v>36</v>
      </c>
      <c r="AC191" s="162">
        <v>36</v>
      </c>
      <c r="AD191" s="162">
        <v>36</v>
      </c>
      <c r="AE191" s="162">
        <v>36</v>
      </c>
      <c r="AF191" s="162">
        <v>27</v>
      </c>
      <c r="AG191" s="162"/>
      <c r="AH191" s="162"/>
      <c r="AI191" s="156">
        <f t="shared" ref="AI191:AI192" si="90">SUM(E191:AH191)</f>
        <v>630</v>
      </c>
      <c r="AJ191" s="82"/>
      <c r="AK191" s="82"/>
      <c r="AL191" s="82">
        <v>2</v>
      </c>
      <c r="AM191" s="82">
        <v>2</v>
      </c>
      <c r="AN191" s="82">
        <f t="shared" ref="AN191:AN192" si="91">AJ191+AL191</f>
        <v>2</v>
      </c>
      <c r="AO191" s="82">
        <f t="shared" ref="AO191:AO192" si="92">AK191+AM191</f>
        <v>2</v>
      </c>
      <c r="AP191" s="119">
        <f t="shared" ref="AP191:AP192" si="93">SUM(AN191:AO191)</f>
        <v>4</v>
      </c>
      <c r="AQ191" s="5" t="s">
        <v>473</v>
      </c>
      <c r="AR191" s="5" t="s">
        <v>443</v>
      </c>
      <c r="AS191" s="5" t="s">
        <v>477</v>
      </c>
    </row>
    <row r="192" spans="2:45" s="5" customFormat="1" ht="17.25" customHeight="1" x14ac:dyDescent="0.15">
      <c r="B192" s="4">
        <v>21</v>
      </c>
      <c r="C192" s="164" t="s">
        <v>421</v>
      </c>
      <c r="D192" s="317"/>
      <c r="E192" s="163">
        <v>24</v>
      </c>
      <c r="F192" s="163">
        <v>24</v>
      </c>
      <c r="G192" s="162">
        <v>24</v>
      </c>
      <c r="H192" s="162">
        <v>24</v>
      </c>
      <c r="I192" s="162">
        <v>24</v>
      </c>
      <c r="J192" s="162">
        <v>24</v>
      </c>
      <c r="K192" s="162">
        <v>24</v>
      </c>
      <c r="L192" s="163">
        <v>24</v>
      </c>
      <c r="M192" s="163">
        <v>24</v>
      </c>
      <c r="N192" s="162">
        <v>24</v>
      </c>
      <c r="O192" s="162"/>
      <c r="P192" s="162"/>
      <c r="Q192" s="162"/>
      <c r="R192" s="162"/>
      <c r="S192" s="163"/>
      <c r="T192" s="163"/>
      <c r="U192" s="162"/>
      <c r="V192" s="162"/>
      <c r="W192" s="162"/>
      <c r="X192" s="162"/>
      <c r="Y192" s="162"/>
      <c r="Z192" s="163"/>
      <c r="AA192" s="163"/>
      <c r="AB192" s="162"/>
      <c r="AC192" s="162"/>
      <c r="AD192" s="162"/>
      <c r="AE192" s="162"/>
      <c r="AF192" s="162">
        <v>9</v>
      </c>
      <c r="AG192" s="162">
        <v>9</v>
      </c>
      <c r="AH192" s="162">
        <v>9</v>
      </c>
      <c r="AI192" s="156">
        <f t="shared" si="90"/>
        <v>267</v>
      </c>
      <c r="AJ192" s="82">
        <v>2</v>
      </c>
      <c r="AK192" s="82"/>
      <c r="AL192" s="82"/>
      <c r="AM192" s="82"/>
      <c r="AN192" s="82">
        <f t="shared" si="91"/>
        <v>2</v>
      </c>
      <c r="AO192" s="82">
        <f t="shared" si="92"/>
        <v>0</v>
      </c>
      <c r="AP192" s="119">
        <f t="shared" si="93"/>
        <v>2</v>
      </c>
      <c r="AQ192" s="5" t="s">
        <v>473</v>
      </c>
      <c r="AR192" s="5" t="s">
        <v>444</v>
      </c>
      <c r="AS192" s="5" t="s">
        <v>477</v>
      </c>
    </row>
    <row r="193" spans="2:46" s="5" customFormat="1" ht="17.25" customHeight="1" x14ac:dyDescent="0.15">
      <c r="B193" s="4">
        <v>22</v>
      </c>
      <c r="C193" s="164" t="s">
        <v>197</v>
      </c>
      <c r="D193" s="317"/>
      <c r="E193" s="163"/>
      <c r="F193" s="163"/>
      <c r="G193" s="162"/>
      <c r="H193" s="162"/>
      <c r="I193" s="162"/>
      <c r="J193" s="162"/>
      <c r="K193" s="162"/>
      <c r="L193" s="163"/>
      <c r="M193" s="163"/>
      <c r="N193" s="162"/>
      <c r="O193" s="162"/>
      <c r="P193" s="162"/>
      <c r="Q193" s="162"/>
      <c r="R193" s="162"/>
      <c r="S193" s="163"/>
      <c r="T193" s="163"/>
      <c r="U193" s="162"/>
      <c r="V193" s="162"/>
      <c r="W193" s="162"/>
      <c r="X193" s="162"/>
      <c r="Y193" s="162"/>
      <c r="Z193" s="163"/>
      <c r="AA193" s="163"/>
      <c r="AB193" s="162"/>
      <c r="AC193" s="162"/>
      <c r="AD193" s="162"/>
      <c r="AE193" s="162"/>
      <c r="AF193" s="162"/>
      <c r="AG193" s="162"/>
      <c r="AH193" s="162"/>
      <c r="AI193" s="156">
        <f t="shared" si="78"/>
        <v>0</v>
      </c>
      <c r="AJ193" s="82"/>
      <c r="AK193" s="82"/>
      <c r="AL193" s="82"/>
      <c r="AM193" s="82"/>
      <c r="AN193" s="82">
        <f t="shared" si="79"/>
        <v>0</v>
      </c>
      <c r="AO193" s="82">
        <f t="shared" si="80"/>
        <v>0</v>
      </c>
      <c r="AP193" s="119">
        <f t="shared" si="81"/>
        <v>0</v>
      </c>
      <c r="AQ193" s="5" t="s">
        <v>456</v>
      </c>
      <c r="AR193" s="5" t="s">
        <v>443</v>
      </c>
      <c r="AS193" s="5" t="s">
        <v>477</v>
      </c>
    </row>
    <row r="194" spans="2:46" s="5" customFormat="1" ht="17.25" customHeight="1" x14ac:dyDescent="0.15">
      <c r="B194" s="4">
        <v>23</v>
      </c>
      <c r="C194" s="164" t="s">
        <v>165</v>
      </c>
      <c r="D194" s="317"/>
      <c r="E194" s="163"/>
      <c r="F194" s="163"/>
      <c r="G194" s="162"/>
      <c r="H194" s="162"/>
      <c r="I194" s="162"/>
      <c r="J194" s="162"/>
      <c r="K194" s="162"/>
      <c r="L194" s="163"/>
      <c r="M194" s="163"/>
      <c r="N194" s="162"/>
      <c r="O194" s="162"/>
      <c r="P194" s="162"/>
      <c r="Q194" s="162"/>
      <c r="R194" s="162"/>
      <c r="S194" s="163"/>
      <c r="T194" s="163"/>
      <c r="U194" s="162"/>
      <c r="V194" s="162"/>
      <c r="W194" s="162"/>
      <c r="X194" s="162"/>
      <c r="Y194" s="162"/>
      <c r="Z194" s="163"/>
      <c r="AA194" s="163"/>
      <c r="AB194" s="162"/>
      <c r="AC194" s="162"/>
      <c r="AD194" s="162"/>
      <c r="AE194" s="162">
        <v>2</v>
      </c>
      <c r="AF194" s="162">
        <v>1</v>
      </c>
      <c r="AG194" s="162"/>
      <c r="AH194" s="162"/>
      <c r="AI194" s="156">
        <f t="shared" si="78"/>
        <v>3</v>
      </c>
      <c r="AJ194" s="82">
        <v>1</v>
      </c>
      <c r="AK194" s="82">
        <v>1</v>
      </c>
      <c r="AL194" s="82"/>
      <c r="AM194" s="82"/>
      <c r="AN194" s="82">
        <f t="shared" si="79"/>
        <v>1</v>
      </c>
      <c r="AO194" s="82">
        <f t="shared" si="80"/>
        <v>1</v>
      </c>
      <c r="AP194" s="119">
        <f t="shared" si="81"/>
        <v>2</v>
      </c>
      <c r="AQ194" s="5" t="s">
        <v>457</v>
      </c>
      <c r="AR194" s="5" t="s">
        <v>443</v>
      </c>
      <c r="AS194" s="5" t="s">
        <v>477</v>
      </c>
    </row>
    <row r="195" spans="2:46" s="5" customFormat="1" ht="17.25" customHeight="1" x14ac:dyDescent="0.15">
      <c r="B195" s="4">
        <v>24</v>
      </c>
      <c r="C195" s="164" t="s">
        <v>198</v>
      </c>
      <c r="D195" s="317"/>
      <c r="E195" s="163"/>
      <c r="F195" s="163"/>
      <c r="G195" s="162"/>
      <c r="H195" s="162"/>
      <c r="I195" s="162"/>
      <c r="J195" s="162"/>
      <c r="K195" s="162"/>
      <c r="L195" s="163"/>
      <c r="M195" s="163"/>
      <c r="N195" s="162"/>
      <c r="O195" s="162"/>
      <c r="P195" s="162"/>
      <c r="Q195" s="162"/>
      <c r="R195" s="162"/>
      <c r="S195" s="163"/>
      <c r="T195" s="163"/>
      <c r="U195" s="162"/>
      <c r="V195" s="162"/>
      <c r="W195" s="162"/>
      <c r="X195" s="162"/>
      <c r="Y195" s="162"/>
      <c r="Z195" s="163"/>
      <c r="AA195" s="163"/>
      <c r="AB195" s="162"/>
      <c r="AC195" s="162"/>
      <c r="AD195" s="162"/>
      <c r="AE195" s="162"/>
      <c r="AF195" s="162"/>
      <c r="AG195" s="162"/>
      <c r="AH195" s="162"/>
      <c r="AI195" s="156">
        <f t="shared" si="78"/>
        <v>0</v>
      </c>
      <c r="AJ195" s="82"/>
      <c r="AK195" s="82"/>
      <c r="AL195" s="82"/>
      <c r="AM195" s="82"/>
      <c r="AN195" s="82">
        <f t="shared" si="79"/>
        <v>0</v>
      </c>
      <c r="AO195" s="82">
        <f t="shared" si="80"/>
        <v>0</v>
      </c>
      <c r="AP195" s="119">
        <f t="shared" si="81"/>
        <v>0</v>
      </c>
      <c r="AQ195" s="5" t="s">
        <v>458</v>
      </c>
      <c r="AR195" s="5" t="s">
        <v>443</v>
      </c>
      <c r="AS195" s="5" t="s">
        <v>477</v>
      </c>
    </row>
    <row r="196" spans="2:46" s="5" customFormat="1" ht="17.25" customHeight="1" x14ac:dyDescent="0.15">
      <c r="B196" s="4">
        <v>25</v>
      </c>
      <c r="C196" s="164" t="s">
        <v>200</v>
      </c>
      <c r="D196" s="317"/>
      <c r="E196" s="163"/>
      <c r="F196" s="163"/>
      <c r="G196" s="162"/>
      <c r="H196" s="162"/>
      <c r="I196" s="162"/>
      <c r="J196" s="162"/>
      <c r="K196" s="162"/>
      <c r="L196" s="163"/>
      <c r="M196" s="163"/>
      <c r="N196" s="162"/>
      <c r="O196" s="162"/>
      <c r="P196" s="162"/>
      <c r="Q196" s="162"/>
      <c r="R196" s="162"/>
      <c r="S196" s="163"/>
      <c r="T196" s="163"/>
      <c r="U196" s="162"/>
      <c r="V196" s="162"/>
      <c r="W196" s="162"/>
      <c r="X196" s="162"/>
      <c r="Y196" s="162"/>
      <c r="Z196" s="163"/>
      <c r="AA196" s="163"/>
      <c r="AB196" s="162"/>
      <c r="AC196" s="162"/>
      <c r="AD196" s="162"/>
      <c r="AE196" s="162"/>
      <c r="AF196" s="162"/>
      <c r="AG196" s="162"/>
      <c r="AH196" s="162"/>
      <c r="AI196" s="156">
        <f t="shared" si="78"/>
        <v>0</v>
      </c>
      <c r="AJ196" s="82"/>
      <c r="AK196" s="82"/>
      <c r="AL196" s="82"/>
      <c r="AM196" s="82"/>
      <c r="AN196" s="82">
        <f t="shared" si="79"/>
        <v>0</v>
      </c>
      <c r="AO196" s="82">
        <f t="shared" si="80"/>
        <v>0</v>
      </c>
      <c r="AP196" s="119">
        <f t="shared" si="81"/>
        <v>0</v>
      </c>
      <c r="AQ196" s="5" t="s">
        <v>459</v>
      </c>
      <c r="AR196" s="5" t="s">
        <v>443</v>
      </c>
      <c r="AS196" s="5" t="s">
        <v>477</v>
      </c>
    </row>
    <row r="197" spans="2:46" s="5" customFormat="1" ht="17.25" customHeight="1" x14ac:dyDescent="0.15">
      <c r="B197" s="4">
        <v>26</v>
      </c>
      <c r="C197" s="164" t="s">
        <v>202</v>
      </c>
      <c r="D197" s="317"/>
      <c r="E197" s="163"/>
      <c r="F197" s="163"/>
      <c r="G197" s="162"/>
      <c r="H197" s="162"/>
      <c r="I197" s="162"/>
      <c r="J197" s="162"/>
      <c r="K197" s="162"/>
      <c r="L197" s="163"/>
      <c r="M197" s="163"/>
      <c r="N197" s="162"/>
      <c r="O197" s="162"/>
      <c r="P197" s="162"/>
      <c r="Q197" s="162"/>
      <c r="R197" s="162"/>
      <c r="S197" s="163"/>
      <c r="T197" s="163"/>
      <c r="U197" s="162"/>
      <c r="V197" s="162"/>
      <c r="W197" s="162"/>
      <c r="X197" s="162"/>
      <c r="Y197" s="162"/>
      <c r="Z197" s="163"/>
      <c r="AA197" s="163"/>
      <c r="AB197" s="162"/>
      <c r="AC197" s="162"/>
      <c r="AD197" s="162"/>
      <c r="AE197" s="162"/>
      <c r="AF197" s="162"/>
      <c r="AG197" s="162"/>
      <c r="AH197" s="162"/>
      <c r="AI197" s="156">
        <f t="shared" si="78"/>
        <v>0</v>
      </c>
      <c r="AJ197" s="82"/>
      <c r="AK197" s="82"/>
      <c r="AL197" s="82"/>
      <c r="AM197" s="82"/>
      <c r="AN197" s="82">
        <f t="shared" si="79"/>
        <v>0</v>
      </c>
      <c r="AO197" s="82">
        <f t="shared" si="80"/>
        <v>0</v>
      </c>
      <c r="AP197" s="119">
        <f t="shared" si="81"/>
        <v>0</v>
      </c>
      <c r="AQ197" s="5" t="s">
        <v>460</v>
      </c>
      <c r="AR197" s="5" t="s">
        <v>443</v>
      </c>
      <c r="AS197" s="5" t="s">
        <v>477</v>
      </c>
      <c r="AT197" s="167"/>
    </row>
    <row r="198" spans="2:46" s="5" customFormat="1" ht="17.25" customHeight="1" x14ac:dyDescent="0.15">
      <c r="B198" s="4">
        <v>27</v>
      </c>
      <c r="C198" s="164" t="s">
        <v>204</v>
      </c>
      <c r="D198" s="317"/>
      <c r="E198" s="163"/>
      <c r="F198" s="163"/>
      <c r="G198" s="162"/>
      <c r="H198" s="162"/>
      <c r="I198" s="162"/>
      <c r="J198" s="162"/>
      <c r="K198" s="162"/>
      <c r="L198" s="163"/>
      <c r="M198" s="163"/>
      <c r="N198" s="162"/>
      <c r="O198" s="162"/>
      <c r="P198" s="162"/>
      <c r="Q198" s="162"/>
      <c r="R198" s="162"/>
      <c r="S198" s="163"/>
      <c r="T198" s="163"/>
      <c r="U198" s="162"/>
      <c r="V198" s="162"/>
      <c r="W198" s="162"/>
      <c r="X198" s="162"/>
      <c r="Y198" s="162"/>
      <c r="Z198" s="163"/>
      <c r="AA198" s="163"/>
      <c r="AB198" s="162"/>
      <c r="AC198" s="162"/>
      <c r="AD198" s="162"/>
      <c r="AE198" s="162"/>
      <c r="AF198" s="162"/>
      <c r="AG198" s="162"/>
      <c r="AH198" s="162"/>
      <c r="AI198" s="156">
        <f t="shared" si="78"/>
        <v>0</v>
      </c>
      <c r="AJ198" s="82"/>
      <c r="AK198" s="82"/>
      <c r="AL198" s="82"/>
      <c r="AM198" s="82"/>
      <c r="AN198" s="82">
        <f t="shared" si="79"/>
        <v>0</v>
      </c>
      <c r="AO198" s="82">
        <f t="shared" si="80"/>
        <v>0</v>
      </c>
      <c r="AP198" s="119">
        <f t="shared" si="81"/>
        <v>0</v>
      </c>
      <c r="AQ198" s="5" t="s">
        <v>461</v>
      </c>
      <c r="AR198" s="167" t="s">
        <v>443</v>
      </c>
      <c r="AS198" s="5" t="s">
        <v>477</v>
      </c>
      <c r="AT198" s="167"/>
    </row>
    <row r="199" spans="2:46" s="5" customFormat="1" ht="17.25" customHeight="1" x14ac:dyDescent="0.15">
      <c r="B199" s="4">
        <v>28</v>
      </c>
      <c r="C199" s="164" t="s">
        <v>172</v>
      </c>
      <c r="D199" s="317"/>
      <c r="E199" s="163"/>
      <c r="F199" s="163"/>
      <c r="G199" s="162"/>
      <c r="H199" s="162"/>
      <c r="I199" s="162"/>
      <c r="J199" s="162"/>
      <c r="K199" s="162">
        <v>8</v>
      </c>
      <c r="L199" s="163">
        <v>8</v>
      </c>
      <c r="M199" s="163">
        <v>8</v>
      </c>
      <c r="N199" s="162">
        <v>8</v>
      </c>
      <c r="O199" s="162">
        <v>8</v>
      </c>
      <c r="P199" s="162">
        <v>8</v>
      </c>
      <c r="Q199" s="162">
        <v>4</v>
      </c>
      <c r="R199" s="162"/>
      <c r="S199" s="163"/>
      <c r="T199" s="163"/>
      <c r="U199" s="162"/>
      <c r="V199" s="162"/>
      <c r="W199" s="162"/>
      <c r="X199" s="162"/>
      <c r="Y199" s="162"/>
      <c r="Z199" s="163"/>
      <c r="AA199" s="163"/>
      <c r="AB199" s="162"/>
      <c r="AC199" s="162"/>
      <c r="AD199" s="162"/>
      <c r="AE199" s="162"/>
      <c r="AF199" s="162"/>
      <c r="AG199" s="162"/>
      <c r="AH199" s="162"/>
      <c r="AI199" s="156">
        <f t="shared" si="78"/>
        <v>52</v>
      </c>
      <c r="AJ199" s="82">
        <v>1</v>
      </c>
      <c r="AK199" s="82"/>
      <c r="AL199" s="82"/>
      <c r="AM199" s="82"/>
      <c r="AN199" s="82">
        <f t="shared" si="79"/>
        <v>1</v>
      </c>
      <c r="AO199" s="82">
        <f t="shared" si="80"/>
        <v>0</v>
      </c>
      <c r="AP199" s="119">
        <f t="shared" si="81"/>
        <v>1</v>
      </c>
      <c r="AQ199" s="5" t="s">
        <v>474</v>
      </c>
      <c r="AR199" s="167" t="s">
        <v>443</v>
      </c>
      <c r="AS199" s="5" t="s">
        <v>477</v>
      </c>
      <c r="AT199" s="167"/>
    </row>
    <row r="200" spans="2:46" s="5" customFormat="1" ht="17.25" customHeight="1" x14ac:dyDescent="0.15">
      <c r="B200" s="4">
        <v>29</v>
      </c>
      <c r="C200" s="164" t="s">
        <v>206</v>
      </c>
      <c r="D200" s="317"/>
      <c r="E200" s="163"/>
      <c r="F200" s="163"/>
      <c r="G200" s="162"/>
      <c r="H200" s="162"/>
      <c r="I200" s="162"/>
      <c r="J200" s="162"/>
      <c r="K200" s="162"/>
      <c r="L200" s="163"/>
      <c r="M200" s="163"/>
      <c r="N200" s="162"/>
      <c r="O200" s="162"/>
      <c r="P200" s="162"/>
      <c r="Q200" s="162"/>
      <c r="R200" s="162"/>
      <c r="S200" s="163"/>
      <c r="T200" s="163"/>
      <c r="U200" s="162"/>
      <c r="V200" s="162"/>
      <c r="W200" s="162"/>
      <c r="X200" s="162"/>
      <c r="Y200" s="162"/>
      <c r="Z200" s="163"/>
      <c r="AA200" s="163"/>
      <c r="AB200" s="162"/>
      <c r="AC200" s="162"/>
      <c r="AD200" s="162"/>
      <c r="AE200" s="162"/>
      <c r="AF200" s="162"/>
      <c r="AG200" s="162"/>
      <c r="AH200" s="162"/>
      <c r="AI200" s="156">
        <f t="shared" si="78"/>
        <v>0</v>
      </c>
      <c r="AJ200" s="82"/>
      <c r="AK200" s="82"/>
      <c r="AL200" s="82"/>
      <c r="AM200" s="82"/>
      <c r="AN200" s="82">
        <f t="shared" si="79"/>
        <v>0</v>
      </c>
      <c r="AO200" s="82">
        <f t="shared" si="80"/>
        <v>0</v>
      </c>
      <c r="AP200" s="119">
        <f t="shared" si="81"/>
        <v>0</v>
      </c>
      <c r="AQ200" s="5" t="s">
        <v>462</v>
      </c>
      <c r="AR200" s="166" t="s">
        <v>443</v>
      </c>
      <c r="AS200" s="5" t="s">
        <v>477</v>
      </c>
      <c r="AT200" s="167"/>
    </row>
    <row r="201" spans="2:46" s="5" customFormat="1" ht="17.25" customHeight="1" x14ac:dyDescent="0.15">
      <c r="B201" s="4">
        <v>30</v>
      </c>
      <c r="C201" s="164" t="s">
        <v>168</v>
      </c>
      <c r="D201" s="317"/>
      <c r="E201" s="163"/>
      <c r="F201" s="163"/>
      <c r="G201" s="162"/>
      <c r="H201" s="162"/>
      <c r="I201" s="162"/>
      <c r="J201" s="162"/>
      <c r="K201" s="162"/>
      <c r="L201" s="163"/>
      <c r="M201" s="163"/>
      <c r="N201" s="162"/>
      <c r="O201" s="162"/>
      <c r="P201" s="162"/>
      <c r="Q201" s="162"/>
      <c r="R201" s="162"/>
      <c r="S201" s="163"/>
      <c r="T201" s="163"/>
      <c r="U201" s="162"/>
      <c r="V201" s="162"/>
      <c r="W201" s="162"/>
      <c r="X201" s="162"/>
      <c r="Y201" s="162"/>
      <c r="Z201" s="163"/>
      <c r="AA201" s="163"/>
      <c r="AB201" s="162"/>
      <c r="AC201" s="162"/>
      <c r="AD201" s="162"/>
      <c r="AE201" s="162"/>
      <c r="AF201" s="162"/>
      <c r="AG201" s="162"/>
      <c r="AH201" s="162"/>
      <c r="AI201" s="156">
        <f t="shared" si="78"/>
        <v>0</v>
      </c>
      <c r="AJ201" s="82"/>
      <c r="AK201" s="82"/>
      <c r="AL201" s="82"/>
      <c r="AM201" s="82"/>
      <c r="AN201" s="82">
        <f t="shared" si="79"/>
        <v>0</v>
      </c>
      <c r="AO201" s="82">
        <f t="shared" si="80"/>
        <v>0</v>
      </c>
      <c r="AP201" s="119">
        <f t="shared" si="81"/>
        <v>0</v>
      </c>
      <c r="AQ201" s="5" t="s">
        <v>456</v>
      </c>
      <c r="AR201" s="166" t="s">
        <v>443</v>
      </c>
      <c r="AS201" s="5" t="s">
        <v>477</v>
      </c>
      <c r="AT201" s="167"/>
    </row>
    <row r="202" spans="2:46" s="5" customFormat="1" ht="17.25" customHeight="1" x14ac:dyDescent="0.15">
      <c r="B202" s="4">
        <v>31</v>
      </c>
      <c r="C202" s="164" t="s">
        <v>170</v>
      </c>
      <c r="D202" s="317"/>
      <c r="E202" s="163"/>
      <c r="F202" s="163"/>
      <c r="G202" s="162">
        <v>14</v>
      </c>
      <c r="H202" s="162">
        <v>12</v>
      </c>
      <c r="I202" s="162">
        <v>16</v>
      </c>
      <c r="J202" s="162">
        <v>12</v>
      </c>
      <c r="K202" s="162">
        <v>16</v>
      </c>
      <c r="L202" s="163"/>
      <c r="M202" s="163"/>
      <c r="N202" s="162">
        <v>16</v>
      </c>
      <c r="O202" s="162">
        <v>12</v>
      </c>
      <c r="P202" s="162">
        <v>12</v>
      </c>
      <c r="Q202" s="162">
        <v>16</v>
      </c>
      <c r="R202" s="162">
        <v>14</v>
      </c>
      <c r="S202" s="163"/>
      <c r="T202" s="163"/>
      <c r="U202" s="162">
        <v>16</v>
      </c>
      <c r="V202" s="162">
        <v>16</v>
      </c>
      <c r="W202" s="162">
        <v>16</v>
      </c>
      <c r="X202" s="162">
        <v>16</v>
      </c>
      <c r="Y202" s="162">
        <v>16</v>
      </c>
      <c r="Z202" s="163"/>
      <c r="AA202" s="163"/>
      <c r="AB202" s="162">
        <v>16</v>
      </c>
      <c r="AC202" s="162">
        <v>16</v>
      </c>
      <c r="AD202" s="162">
        <v>16</v>
      </c>
      <c r="AE202" s="162">
        <v>16</v>
      </c>
      <c r="AF202" s="162">
        <v>16</v>
      </c>
      <c r="AG202" s="162"/>
      <c r="AH202" s="162"/>
      <c r="AI202" s="156">
        <f t="shared" si="78"/>
        <v>300</v>
      </c>
      <c r="AJ202" s="82"/>
      <c r="AK202" s="82"/>
      <c r="AL202" s="82">
        <v>1</v>
      </c>
      <c r="AM202" s="82">
        <v>1</v>
      </c>
      <c r="AN202" s="82">
        <f t="shared" si="79"/>
        <v>1</v>
      </c>
      <c r="AO202" s="82">
        <f t="shared" si="80"/>
        <v>1</v>
      </c>
      <c r="AP202" s="119">
        <f t="shared" si="81"/>
        <v>2</v>
      </c>
      <c r="AQ202" s="5" t="s">
        <v>463</v>
      </c>
      <c r="AR202" s="166" t="s">
        <v>443</v>
      </c>
      <c r="AS202" s="5" t="s">
        <v>477</v>
      </c>
      <c r="AT202" s="167"/>
    </row>
    <row r="203" spans="2:46" s="5" customFormat="1" ht="17.25" customHeight="1" x14ac:dyDescent="0.15">
      <c r="B203" s="4">
        <v>32</v>
      </c>
      <c r="C203" s="164" t="s">
        <v>208</v>
      </c>
      <c r="D203" s="317"/>
      <c r="E203" s="163"/>
      <c r="F203" s="163"/>
      <c r="G203" s="162"/>
      <c r="H203" s="162"/>
      <c r="I203" s="162"/>
      <c r="J203" s="162"/>
      <c r="K203" s="162"/>
      <c r="L203" s="163"/>
      <c r="M203" s="163"/>
      <c r="N203" s="162"/>
      <c r="O203" s="162"/>
      <c r="P203" s="162"/>
      <c r="Q203" s="162"/>
      <c r="R203" s="162"/>
      <c r="S203" s="163"/>
      <c r="T203" s="163"/>
      <c r="U203" s="162"/>
      <c r="V203" s="162"/>
      <c r="W203" s="162"/>
      <c r="X203" s="162"/>
      <c r="Y203" s="162"/>
      <c r="Z203" s="163"/>
      <c r="AA203" s="163"/>
      <c r="AB203" s="162"/>
      <c r="AC203" s="162"/>
      <c r="AD203" s="162"/>
      <c r="AE203" s="162"/>
      <c r="AF203" s="162"/>
      <c r="AG203" s="162"/>
      <c r="AH203" s="162"/>
      <c r="AI203" s="156">
        <f t="shared" si="78"/>
        <v>0</v>
      </c>
      <c r="AJ203" s="82"/>
      <c r="AK203" s="82"/>
      <c r="AL203" s="82"/>
      <c r="AM203" s="82"/>
      <c r="AN203" s="82">
        <f t="shared" si="79"/>
        <v>0</v>
      </c>
      <c r="AO203" s="82">
        <f t="shared" si="80"/>
        <v>0</v>
      </c>
      <c r="AP203" s="119">
        <f t="shared" si="81"/>
        <v>0</v>
      </c>
      <c r="AQ203" s="5" t="s">
        <v>464</v>
      </c>
      <c r="AR203" s="166" t="s">
        <v>443</v>
      </c>
      <c r="AS203" s="5" t="s">
        <v>477</v>
      </c>
      <c r="AT203" s="167"/>
    </row>
    <row r="204" spans="2:46" s="5" customFormat="1" ht="17.25" customHeight="1" x14ac:dyDescent="0.15">
      <c r="B204" s="4">
        <v>33</v>
      </c>
      <c r="C204" s="164" t="s">
        <v>210</v>
      </c>
      <c r="D204" s="317"/>
      <c r="E204" s="163"/>
      <c r="F204" s="163"/>
      <c r="G204" s="162"/>
      <c r="H204" s="162"/>
      <c r="I204" s="162"/>
      <c r="J204" s="162"/>
      <c r="K204" s="162"/>
      <c r="L204" s="163"/>
      <c r="M204" s="163"/>
      <c r="N204" s="162"/>
      <c r="O204" s="162"/>
      <c r="P204" s="162"/>
      <c r="Q204" s="162"/>
      <c r="R204" s="162"/>
      <c r="S204" s="163"/>
      <c r="T204" s="163"/>
      <c r="U204" s="162"/>
      <c r="V204" s="162"/>
      <c r="W204" s="162"/>
      <c r="X204" s="162"/>
      <c r="Y204" s="162"/>
      <c r="Z204" s="163"/>
      <c r="AA204" s="163"/>
      <c r="AB204" s="162"/>
      <c r="AC204" s="162"/>
      <c r="AD204" s="162"/>
      <c r="AE204" s="162"/>
      <c r="AF204" s="162"/>
      <c r="AG204" s="162"/>
      <c r="AH204" s="162"/>
      <c r="AI204" s="156">
        <f t="shared" si="78"/>
        <v>0</v>
      </c>
      <c r="AJ204" s="82"/>
      <c r="AK204" s="82"/>
      <c r="AL204" s="82"/>
      <c r="AM204" s="82"/>
      <c r="AN204" s="82">
        <f t="shared" si="79"/>
        <v>0</v>
      </c>
      <c r="AO204" s="82">
        <f t="shared" si="80"/>
        <v>0</v>
      </c>
      <c r="AP204" s="119">
        <f t="shared" si="81"/>
        <v>0</v>
      </c>
      <c r="AQ204" s="5" t="s">
        <v>465</v>
      </c>
      <c r="AR204" s="166" t="s">
        <v>443</v>
      </c>
      <c r="AS204" s="5" t="s">
        <v>477</v>
      </c>
      <c r="AT204" s="167"/>
    </row>
    <row r="205" spans="2:46" s="5" customFormat="1" ht="17.25" customHeight="1" x14ac:dyDescent="0.15">
      <c r="B205" s="4">
        <v>34</v>
      </c>
      <c r="C205" s="164" t="s">
        <v>167</v>
      </c>
      <c r="D205" s="317"/>
      <c r="E205" s="163"/>
      <c r="F205" s="163"/>
      <c r="G205" s="162"/>
      <c r="H205" s="162"/>
      <c r="I205" s="162"/>
      <c r="J205" s="162"/>
      <c r="K205" s="162"/>
      <c r="L205" s="163"/>
      <c r="M205" s="163"/>
      <c r="N205" s="162"/>
      <c r="O205" s="162"/>
      <c r="P205" s="162"/>
      <c r="Q205" s="162"/>
      <c r="R205" s="162"/>
      <c r="S205" s="163"/>
      <c r="T205" s="163"/>
      <c r="U205" s="162"/>
      <c r="V205" s="162"/>
      <c r="W205" s="162"/>
      <c r="X205" s="162"/>
      <c r="Y205" s="162"/>
      <c r="Z205" s="163"/>
      <c r="AA205" s="163"/>
      <c r="AB205" s="162"/>
      <c r="AC205" s="162"/>
      <c r="AD205" s="162"/>
      <c r="AE205" s="162"/>
      <c r="AF205" s="162"/>
      <c r="AG205" s="162"/>
      <c r="AH205" s="162"/>
      <c r="AI205" s="156">
        <f t="shared" si="78"/>
        <v>0</v>
      </c>
      <c r="AJ205" s="82"/>
      <c r="AK205" s="82"/>
      <c r="AL205" s="82"/>
      <c r="AM205" s="82"/>
      <c r="AN205" s="82">
        <f t="shared" si="79"/>
        <v>0</v>
      </c>
      <c r="AO205" s="82">
        <f t="shared" si="80"/>
        <v>0</v>
      </c>
      <c r="AP205" s="119">
        <f t="shared" si="81"/>
        <v>0</v>
      </c>
      <c r="AQ205" s="5" t="s">
        <v>466</v>
      </c>
      <c r="AR205" s="166" t="s">
        <v>443</v>
      </c>
      <c r="AS205" s="5" t="s">
        <v>477</v>
      </c>
      <c r="AT205" s="167"/>
    </row>
    <row r="206" spans="2:46" s="5" customFormat="1" ht="17.25" customHeight="1" x14ac:dyDescent="0.15">
      <c r="B206" s="4">
        <v>35</v>
      </c>
      <c r="C206" s="164" t="s">
        <v>363</v>
      </c>
      <c r="D206" s="317"/>
      <c r="E206" s="163"/>
      <c r="F206" s="163"/>
      <c r="G206" s="162"/>
      <c r="H206" s="162"/>
      <c r="I206" s="162"/>
      <c r="J206" s="162"/>
      <c r="K206" s="162"/>
      <c r="L206" s="163"/>
      <c r="M206" s="163"/>
      <c r="N206" s="162"/>
      <c r="O206" s="162"/>
      <c r="P206" s="162"/>
      <c r="Q206" s="162"/>
      <c r="R206" s="162"/>
      <c r="S206" s="163"/>
      <c r="T206" s="163"/>
      <c r="U206" s="162"/>
      <c r="V206" s="162"/>
      <c r="W206" s="162"/>
      <c r="X206" s="162"/>
      <c r="Y206" s="162"/>
      <c r="Z206" s="163"/>
      <c r="AA206" s="163"/>
      <c r="AB206" s="162"/>
      <c r="AC206" s="162"/>
      <c r="AD206" s="162"/>
      <c r="AE206" s="162"/>
      <c r="AF206" s="162"/>
      <c r="AG206" s="162"/>
      <c r="AH206" s="162"/>
      <c r="AI206" s="156">
        <f t="shared" si="78"/>
        <v>0</v>
      </c>
      <c r="AJ206" s="82"/>
      <c r="AK206" s="82"/>
      <c r="AL206" s="82"/>
      <c r="AM206" s="82"/>
      <c r="AN206" s="82">
        <f t="shared" si="79"/>
        <v>0</v>
      </c>
      <c r="AO206" s="82">
        <f t="shared" si="80"/>
        <v>0</v>
      </c>
      <c r="AP206" s="119">
        <f t="shared" si="81"/>
        <v>0</v>
      </c>
      <c r="AQ206" s="5" t="s">
        <v>467</v>
      </c>
      <c r="AR206" s="166" t="s">
        <v>443</v>
      </c>
      <c r="AS206" s="5" t="s">
        <v>477</v>
      </c>
      <c r="AT206" s="167"/>
    </row>
    <row r="207" spans="2:46" s="5" customFormat="1" ht="17.25" customHeight="1" x14ac:dyDescent="0.15">
      <c r="B207" s="4">
        <v>36</v>
      </c>
      <c r="C207" s="164" t="s">
        <v>364</v>
      </c>
      <c r="D207" s="317"/>
      <c r="E207" s="163"/>
      <c r="F207" s="163"/>
      <c r="G207" s="162"/>
      <c r="H207" s="162"/>
      <c r="I207" s="162"/>
      <c r="J207" s="162"/>
      <c r="K207" s="162"/>
      <c r="L207" s="163"/>
      <c r="M207" s="163"/>
      <c r="N207" s="162"/>
      <c r="O207" s="162"/>
      <c r="P207" s="162"/>
      <c r="Q207" s="162"/>
      <c r="R207" s="162"/>
      <c r="S207" s="163"/>
      <c r="T207" s="163"/>
      <c r="U207" s="162"/>
      <c r="V207" s="162"/>
      <c r="W207" s="162"/>
      <c r="X207" s="162"/>
      <c r="Y207" s="162"/>
      <c r="Z207" s="163"/>
      <c r="AA207" s="163"/>
      <c r="AB207" s="162"/>
      <c r="AC207" s="162"/>
      <c r="AD207" s="162"/>
      <c r="AE207" s="162"/>
      <c r="AF207" s="162"/>
      <c r="AG207" s="162"/>
      <c r="AH207" s="162"/>
      <c r="AI207" s="156">
        <f t="shared" si="78"/>
        <v>0</v>
      </c>
      <c r="AJ207" s="82"/>
      <c r="AK207" s="82"/>
      <c r="AL207" s="82"/>
      <c r="AM207" s="82"/>
      <c r="AN207" s="82">
        <f t="shared" si="79"/>
        <v>0</v>
      </c>
      <c r="AO207" s="82">
        <f t="shared" si="80"/>
        <v>0</v>
      </c>
      <c r="AP207" s="119">
        <f t="shared" si="81"/>
        <v>0</v>
      </c>
      <c r="AQ207" s="5" t="s">
        <v>467</v>
      </c>
      <c r="AR207" s="166" t="s">
        <v>444</v>
      </c>
      <c r="AS207" s="5" t="s">
        <v>477</v>
      </c>
      <c r="AT207" s="167"/>
    </row>
    <row r="208" spans="2:46" s="5" customFormat="1" ht="17.25" customHeight="1" x14ac:dyDescent="0.15">
      <c r="B208" s="4">
        <v>37</v>
      </c>
      <c r="C208" s="164" t="s">
        <v>426</v>
      </c>
      <c r="D208" s="317"/>
      <c r="E208" s="163"/>
      <c r="F208" s="163"/>
      <c r="G208" s="162"/>
      <c r="H208" s="162"/>
      <c r="I208" s="162"/>
      <c r="J208" s="162"/>
      <c r="K208" s="162"/>
      <c r="L208" s="163"/>
      <c r="M208" s="163"/>
      <c r="N208" s="162"/>
      <c r="O208" s="162"/>
      <c r="P208" s="162"/>
      <c r="Q208" s="162"/>
      <c r="R208" s="162"/>
      <c r="S208" s="163"/>
      <c r="T208" s="163"/>
      <c r="U208" s="162"/>
      <c r="V208" s="162"/>
      <c r="W208" s="162"/>
      <c r="X208" s="162"/>
      <c r="Y208" s="162"/>
      <c r="Z208" s="163"/>
      <c r="AA208" s="163"/>
      <c r="AB208" s="162"/>
      <c r="AC208" s="162"/>
      <c r="AD208" s="162"/>
      <c r="AE208" s="162"/>
      <c r="AF208" s="162"/>
      <c r="AG208" s="162"/>
      <c r="AH208" s="162"/>
      <c r="AI208" s="156">
        <f t="shared" ref="AI208" si="94">SUM(E208:AH208)</f>
        <v>0</v>
      </c>
      <c r="AJ208" s="82"/>
      <c r="AK208" s="82"/>
      <c r="AL208" s="82"/>
      <c r="AM208" s="82"/>
      <c r="AN208" s="82">
        <f t="shared" ref="AN208" si="95">AJ208+AL208</f>
        <v>0</v>
      </c>
      <c r="AO208" s="82">
        <f t="shared" ref="AO208" si="96">AK208+AM208</f>
        <v>0</v>
      </c>
      <c r="AP208" s="119">
        <f t="shared" ref="AP208" si="97">SUM(AN208:AO208)</f>
        <v>0</v>
      </c>
      <c r="AQ208" s="5" t="s">
        <v>468</v>
      </c>
      <c r="AR208" s="166" t="s">
        <v>443</v>
      </c>
      <c r="AS208" s="5" t="s">
        <v>477</v>
      </c>
      <c r="AT208" s="167"/>
    </row>
    <row r="209" spans="2:51" s="5" customFormat="1" ht="17.25" customHeight="1" x14ac:dyDescent="0.15">
      <c r="B209" s="4">
        <v>38</v>
      </c>
      <c r="C209" s="164" t="s">
        <v>429</v>
      </c>
      <c r="D209" s="317"/>
      <c r="E209" s="163"/>
      <c r="F209" s="163"/>
      <c r="G209" s="162"/>
      <c r="H209" s="162"/>
      <c r="I209" s="162"/>
      <c r="J209" s="162"/>
      <c r="K209" s="162"/>
      <c r="L209" s="163"/>
      <c r="M209" s="163"/>
      <c r="N209" s="162"/>
      <c r="O209" s="162"/>
      <c r="P209" s="162"/>
      <c r="Q209" s="162"/>
      <c r="R209" s="162"/>
      <c r="S209" s="163"/>
      <c r="T209" s="163"/>
      <c r="U209" s="162"/>
      <c r="V209" s="162"/>
      <c r="W209" s="162"/>
      <c r="X209" s="162"/>
      <c r="Y209" s="162"/>
      <c r="Z209" s="163"/>
      <c r="AA209" s="163"/>
      <c r="AB209" s="162"/>
      <c r="AC209" s="162"/>
      <c r="AD209" s="162"/>
      <c r="AE209" s="162"/>
      <c r="AF209" s="162"/>
      <c r="AG209" s="162"/>
      <c r="AH209" s="162"/>
      <c r="AI209" s="156">
        <f t="shared" ref="AI209" si="98">SUM(E209:AH209)</f>
        <v>0</v>
      </c>
      <c r="AJ209" s="82"/>
      <c r="AK209" s="82"/>
      <c r="AL209" s="82"/>
      <c r="AM209" s="82"/>
      <c r="AN209" s="82">
        <f t="shared" ref="AN209" si="99">AJ209+AL209</f>
        <v>0</v>
      </c>
      <c r="AO209" s="82">
        <f t="shared" ref="AO209" si="100">AK209+AM209</f>
        <v>0</v>
      </c>
      <c r="AP209" s="119">
        <f t="shared" ref="AP209" si="101">SUM(AN209:AO209)</f>
        <v>0</v>
      </c>
      <c r="AQ209" s="5" t="s">
        <v>469</v>
      </c>
      <c r="AR209" s="166" t="s">
        <v>443</v>
      </c>
      <c r="AS209" s="5" t="s">
        <v>477</v>
      </c>
      <c r="AT209" s="167"/>
    </row>
    <row r="210" spans="2:51" s="5" customFormat="1" ht="17.25" customHeight="1" x14ac:dyDescent="0.15">
      <c r="B210" s="4">
        <v>39</v>
      </c>
      <c r="C210" s="164" t="s">
        <v>434</v>
      </c>
      <c r="D210" s="317"/>
      <c r="E210" s="163"/>
      <c r="F210" s="163"/>
      <c r="G210" s="162"/>
      <c r="H210" s="162"/>
      <c r="I210" s="162"/>
      <c r="J210" s="162"/>
      <c r="K210" s="162"/>
      <c r="L210" s="163"/>
      <c r="M210" s="163"/>
      <c r="N210" s="162"/>
      <c r="O210" s="162"/>
      <c r="P210" s="162"/>
      <c r="Q210" s="162"/>
      <c r="R210" s="162"/>
      <c r="S210" s="163"/>
      <c r="T210" s="163"/>
      <c r="U210" s="162"/>
      <c r="V210" s="162"/>
      <c r="W210" s="162"/>
      <c r="X210" s="162"/>
      <c r="Y210" s="162"/>
      <c r="Z210" s="163"/>
      <c r="AA210" s="163"/>
      <c r="AB210" s="162"/>
      <c r="AC210" s="162"/>
      <c r="AD210" s="162"/>
      <c r="AE210" s="162"/>
      <c r="AF210" s="162"/>
      <c r="AG210" s="162"/>
      <c r="AH210" s="162"/>
      <c r="AI210" s="156">
        <f t="shared" ref="AI210:AI211" si="102">SUM(E210:AH210)</f>
        <v>0</v>
      </c>
      <c r="AJ210" s="82"/>
      <c r="AK210" s="82"/>
      <c r="AL210" s="82"/>
      <c r="AM210" s="82"/>
      <c r="AN210" s="82">
        <f t="shared" ref="AN210:AN211" si="103">AJ210+AL210</f>
        <v>0</v>
      </c>
      <c r="AO210" s="82">
        <f t="shared" ref="AO210:AO211" si="104">AK210+AM210</f>
        <v>0</v>
      </c>
      <c r="AP210" s="119">
        <f t="shared" ref="AP210:AP211" si="105">SUM(AN210:AO210)</f>
        <v>0</v>
      </c>
      <c r="AQ210" s="5" t="s">
        <v>470</v>
      </c>
      <c r="AR210" s="166" t="s">
        <v>443</v>
      </c>
      <c r="AS210" s="5" t="s">
        <v>477</v>
      </c>
      <c r="AT210" s="167"/>
    </row>
    <row r="211" spans="2:51" s="5" customFormat="1" ht="17.25" customHeight="1" x14ac:dyDescent="0.15">
      <c r="B211" s="4">
        <v>40</v>
      </c>
      <c r="C211" s="164" t="s">
        <v>435</v>
      </c>
      <c r="D211" s="317"/>
      <c r="E211" s="163"/>
      <c r="F211" s="163"/>
      <c r="G211" s="162"/>
      <c r="H211" s="162"/>
      <c r="I211" s="162"/>
      <c r="J211" s="162"/>
      <c r="K211" s="162"/>
      <c r="L211" s="163"/>
      <c r="M211" s="163"/>
      <c r="N211" s="162"/>
      <c r="O211" s="162"/>
      <c r="P211" s="162"/>
      <c r="Q211" s="162"/>
      <c r="R211" s="162"/>
      <c r="S211" s="163"/>
      <c r="T211" s="163"/>
      <c r="U211" s="162"/>
      <c r="V211" s="162"/>
      <c r="W211" s="162"/>
      <c r="X211" s="162"/>
      <c r="Y211" s="162"/>
      <c r="Z211" s="163"/>
      <c r="AA211" s="163"/>
      <c r="AB211" s="162"/>
      <c r="AC211" s="162"/>
      <c r="AD211" s="162"/>
      <c r="AE211" s="162"/>
      <c r="AF211" s="162"/>
      <c r="AG211" s="162"/>
      <c r="AH211" s="162"/>
      <c r="AI211" s="156">
        <f t="shared" si="102"/>
        <v>0</v>
      </c>
      <c r="AJ211" s="82"/>
      <c r="AK211" s="82"/>
      <c r="AL211" s="82"/>
      <c r="AM211" s="82"/>
      <c r="AN211" s="82">
        <f t="shared" si="103"/>
        <v>0</v>
      </c>
      <c r="AO211" s="82">
        <f t="shared" si="104"/>
        <v>0</v>
      </c>
      <c r="AP211" s="119">
        <f t="shared" si="105"/>
        <v>0</v>
      </c>
      <c r="AQ211" s="5" t="s">
        <v>471</v>
      </c>
      <c r="AR211" s="166" t="s">
        <v>443</v>
      </c>
      <c r="AS211" s="5" t="s">
        <v>477</v>
      </c>
      <c r="AT211" s="167"/>
    </row>
    <row r="212" spans="2:51" s="5" customFormat="1" ht="17.25" customHeight="1" x14ac:dyDescent="0.15">
      <c r="B212" s="4">
        <v>41</v>
      </c>
      <c r="C212" s="164" t="s">
        <v>371</v>
      </c>
      <c r="D212" s="317"/>
      <c r="E212" s="163"/>
      <c r="F212" s="163"/>
      <c r="G212" s="162">
        <v>12</v>
      </c>
      <c r="H212" s="162">
        <v>11</v>
      </c>
      <c r="I212" s="162">
        <v>12</v>
      </c>
      <c r="J212" s="162">
        <v>12</v>
      </c>
      <c r="K212" s="162">
        <v>12</v>
      </c>
      <c r="L212" s="163"/>
      <c r="M212" s="163"/>
      <c r="N212" s="162">
        <v>12</v>
      </c>
      <c r="O212" s="162">
        <v>12</v>
      </c>
      <c r="P212" s="162">
        <v>11</v>
      </c>
      <c r="Q212" s="162">
        <v>12</v>
      </c>
      <c r="R212" s="162">
        <v>12</v>
      </c>
      <c r="S212" s="163"/>
      <c r="T212" s="163"/>
      <c r="U212" s="162">
        <v>12</v>
      </c>
      <c r="V212" s="162">
        <v>12</v>
      </c>
      <c r="W212" s="162">
        <v>12</v>
      </c>
      <c r="X212" s="162">
        <v>12</v>
      </c>
      <c r="Y212" s="162">
        <v>12</v>
      </c>
      <c r="Z212" s="163"/>
      <c r="AA212" s="163"/>
      <c r="AB212" s="162">
        <v>12</v>
      </c>
      <c r="AC212" s="162">
        <v>12</v>
      </c>
      <c r="AD212" s="162">
        <v>12</v>
      </c>
      <c r="AE212" s="162">
        <v>12</v>
      </c>
      <c r="AF212" s="162">
        <v>12</v>
      </c>
      <c r="AG212" s="162"/>
      <c r="AH212" s="162"/>
      <c r="AI212" s="156">
        <f t="shared" si="78"/>
        <v>238</v>
      </c>
      <c r="AJ212" s="82">
        <v>1</v>
      </c>
      <c r="AK212" s="82">
        <v>1</v>
      </c>
      <c r="AL212" s="82"/>
      <c r="AM212" s="82"/>
      <c r="AN212" s="82">
        <f t="shared" si="79"/>
        <v>1</v>
      </c>
      <c r="AO212" s="82">
        <f t="shared" si="80"/>
        <v>1</v>
      </c>
      <c r="AP212" s="119">
        <f t="shared" si="81"/>
        <v>2</v>
      </c>
      <c r="AQ212" s="5" t="s">
        <v>472</v>
      </c>
      <c r="AR212" s="166" t="s">
        <v>443</v>
      </c>
      <c r="AS212" s="5" t="s">
        <v>477</v>
      </c>
      <c r="AT212" s="2"/>
      <c r="AU212" s="2"/>
      <c r="AV212" s="2"/>
      <c r="AW212" s="2"/>
      <c r="AX212" s="2"/>
      <c r="AY212" s="2"/>
    </row>
    <row r="213" spans="2:51" s="2" customFormat="1" ht="17.25" customHeight="1" x14ac:dyDescent="0.2">
      <c r="B213" s="102"/>
      <c r="C213" s="398" t="s">
        <v>280</v>
      </c>
      <c r="D213" s="399"/>
      <c r="E213" s="357">
        <f t="shared" ref="E213:AP213" si="106">SUM(E172:E212)</f>
        <v>56</v>
      </c>
      <c r="F213" s="357">
        <f t="shared" si="106"/>
        <v>68</v>
      </c>
      <c r="G213" s="357">
        <f t="shared" si="106"/>
        <v>835.05203349282294</v>
      </c>
      <c r="H213" s="357">
        <f t="shared" si="106"/>
        <v>812.05203349282294</v>
      </c>
      <c r="I213" s="357">
        <f t="shared" si="106"/>
        <v>784.55203349282294</v>
      </c>
      <c r="J213" s="357">
        <f t="shared" si="106"/>
        <v>820.55203349282294</v>
      </c>
      <c r="K213" s="357">
        <f t="shared" si="106"/>
        <v>723.55203349282306</v>
      </c>
      <c r="L213" s="357">
        <f t="shared" si="106"/>
        <v>72</v>
      </c>
      <c r="M213" s="357">
        <f t="shared" si="106"/>
        <v>72</v>
      </c>
      <c r="N213" s="357">
        <f t="shared" si="106"/>
        <v>827.05203349282294</v>
      </c>
      <c r="O213" s="357">
        <f t="shared" si="106"/>
        <v>791.05203349282294</v>
      </c>
      <c r="P213" s="357">
        <f t="shared" si="106"/>
        <v>806.55203349282294</v>
      </c>
      <c r="Q213" s="357">
        <f t="shared" si="106"/>
        <v>798.55203349282294</v>
      </c>
      <c r="R213" s="357">
        <f t="shared" si="106"/>
        <v>87.920454545454547</v>
      </c>
      <c r="S213" s="357">
        <f t="shared" si="106"/>
        <v>40</v>
      </c>
      <c r="T213" s="357">
        <f t="shared" si="106"/>
        <v>32</v>
      </c>
      <c r="U213" s="357">
        <f t="shared" si="106"/>
        <v>331.55203349282294</v>
      </c>
      <c r="V213" s="357">
        <f t="shared" si="106"/>
        <v>758.55203349282294</v>
      </c>
      <c r="W213" s="357">
        <f t="shared" si="106"/>
        <v>594.55203349282294</v>
      </c>
      <c r="X213" s="357">
        <f t="shared" si="106"/>
        <v>816.30203349282294</v>
      </c>
      <c r="Y213" s="357">
        <f t="shared" si="106"/>
        <v>636.80203349282294</v>
      </c>
      <c r="Z213" s="357">
        <f t="shared" si="106"/>
        <v>0</v>
      </c>
      <c r="AA213" s="357">
        <f t="shared" si="106"/>
        <v>8</v>
      </c>
      <c r="AB213" s="357">
        <f t="shared" si="106"/>
        <v>737.05203349282294</v>
      </c>
      <c r="AC213" s="357">
        <f t="shared" si="106"/>
        <v>766.05203349282294</v>
      </c>
      <c r="AD213" s="357">
        <f t="shared" si="106"/>
        <v>800.30203349282294</v>
      </c>
      <c r="AE213" s="357">
        <f t="shared" si="106"/>
        <v>743.05203349282294</v>
      </c>
      <c r="AF213" s="357">
        <f t="shared" si="106"/>
        <v>254.052033492823</v>
      </c>
      <c r="AG213" s="357">
        <f t="shared" si="106"/>
        <v>17</v>
      </c>
      <c r="AH213" s="357">
        <f t="shared" si="106"/>
        <v>9</v>
      </c>
      <c r="AI213" s="358">
        <f t="shared" si="106"/>
        <v>14099.159090909092</v>
      </c>
      <c r="AJ213" s="358">
        <f t="shared" si="106"/>
        <v>125</v>
      </c>
      <c r="AK213" s="358">
        <f t="shared" si="106"/>
        <v>30</v>
      </c>
      <c r="AL213" s="358">
        <f t="shared" si="106"/>
        <v>4</v>
      </c>
      <c r="AM213" s="358">
        <f t="shared" si="106"/>
        <v>3</v>
      </c>
      <c r="AN213" s="358">
        <f t="shared" si="106"/>
        <v>129</v>
      </c>
      <c r="AO213" s="358">
        <f t="shared" si="106"/>
        <v>33</v>
      </c>
      <c r="AP213" s="135">
        <f t="shared" si="106"/>
        <v>162</v>
      </c>
      <c r="AQ213" s="5"/>
      <c r="AS213" s="5"/>
      <c r="AT213" s="5"/>
      <c r="AU213" s="5"/>
      <c r="AV213" s="5"/>
      <c r="AW213" s="5"/>
      <c r="AX213" s="5"/>
      <c r="AY213" s="5"/>
    </row>
    <row r="214" spans="2:51" s="5" customFormat="1" ht="17.25" customHeight="1" x14ac:dyDescent="0.15">
      <c r="E214" s="351"/>
      <c r="F214" s="351"/>
      <c r="G214" s="351"/>
      <c r="H214" s="351"/>
      <c r="I214" s="351"/>
      <c r="J214" s="351"/>
      <c r="K214" s="351"/>
      <c r="L214" s="351"/>
      <c r="M214" s="351"/>
      <c r="N214" s="351"/>
      <c r="O214" s="351"/>
      <c r="P214" s="351"/>
      <c r="Q214" s="351"/>
      <c r="R214" s="351"/>
      <c r="S214" s="351"/>
      <c r="T214" s="351"/>
      <c r="U214" s="351"/>
      <c r="V214" s="351"/>
      <c r="W214" s="351"/>
      <c r="X214" s="351"/>
      <c r="Y214" s="351"/>
      <c r="Z214" s="351"/>
      <c r="AA214" s="351"/>
      <c r="AB214" s="351"/>
      <c r="AC214" s="351"/>
      <c r="AD214" s="351"/>
      <c r="AE214" s="351"/>
      <c r="AF214" s="351"/>
      <c r="AG214" s="351"/>
      <c r="AH214" s="351"/>
      <c r="AI214" s="351"/>
      <c r="AJ214" s="351"/>
      <c r="AK214" s="351"/>
      <c r="AL214" s="351"/>
      <c r="AM214" s="351"/>
      <c r="AN214" s="351"/>
      <c r="AO214" s="351"/>
      <c r="AP214" s="351"/>
      <c r="AS214" s="64"/>
      <c r="AT214" s="64"/>
      <c r="AU214" s="64"/>
      <c r="AV214" s="64"/>
      <c r="AW214" s="64"/>
      <c r="AX214" s="64"/>
      <c r="AY214" s="64"/>
    </row>
    <row r="215" spans="2:51" s="64" customFormat="1" ht="24.75" customHeight="1" x14ac:dyDescent="0.15">
      <c r="B215" s="384" t="s">
        <v>331</v>
      </c>
      <c r="C215" s="385"/>
      <c r="D215" s="386"/>
      <c r="E215" s="345">
        <f>E213</f>
        <v>56</v>
      </c>
      <c r="F215" s="345">
        <f t="shared" ref="F215:AE215" si="107">F213</f>
        <v>68</v>
      </c>
      <c r="G215" s="345">
        <f t="shared" si="107"/>
        <v>835.05203349282294</v>
      </c>
      <c r="H215" s="345">
        <f t="shared" si="107"/>
        <v>812.05203349282294</v>
      </c>
      <c r="I215" s="345">
        <f t="shared" si="107"/>
        <v>784.55203349282294</v>
      </c>
      <c r="J215" s="345">
        <f t="shared" si="107"/>
        <v>820.55203349282294</v>
      </c>
      <c r="K215" s="345">
        <f t="shared" si="107"/>
        <v>723.55203349282306</v>
      </c>
      <c r="L215" s="345">
        <f t="shared" si="107"/>
        <v>72</v>
      </c>
      <c r="M215" s="345">
        <f t="shared" si="107"/>
        <v>72</v>
      </c>
      <c r="N215" s="345">
        <f t="shared" si="107"/>
        <v>827.05203349282294</v>
      </c>
      <c r="O215" s="345">
        <f t="shared" si="107"/>
        <v>791.05203349282294</v>
      </c>
      <c r="P215" s="345">
        <f t="shared" si="107"/>
        <v>806.55203349282294</v>
      </c>
      <c r="Q215" s="345">
        <f t="shared" si="107"/>
        <v>798.55203349282294</v>
      </c>
      <c r="R215" s="345">
        <f t="shared" si="107"/>
        <v>87.920454545454547</v>
      </c>
      <c r="S215" s="345">
        <f t="shared" si="107"/>
        <v>40</v>
      </c>
      <c r="T215" s="345">
        <f t="shared" si="107"/>
        <v>32</v>
      </c>
      <c r="U215" s="345">
        <f t="shared" si="107"/>
        <v>331.55203349282294</v>
      </c>
      <c r="V215" s="345">
        <f t="shared" si="107"/>
        <v>758.55203349282294</v>
      </c>
      <c r="W215" s="345">
        <f t="shared" si="107"/>
        <v>594.55203349282294</v>
      </c>
      <c r="X215" s="345">
        <f t="shared" si="107"/>
        <v>816.30203349282294</v>
      </c>
      <c r="Y215" s="345">
        <f t="shared" si="107"/>
        <v>636.80203349282294</v>
      </c>
      <c r="Z215" s="345">
        <f t="shared" si="107"/>
        <v>0</v>
      </c>
      <c r="AA215" s="345">
        <f t="shared" si="107"/>
        <v>8</v>
      </c>
      <c r="AB215" s="345">
        <f t="shared" si="107"/>
        <v>737.05203349282294</v>
      </c>
      <c r="AC215" s="345">
        <f t="shared" si="107"/>
        <v>766.05203349282294</v>
      </c>
      <c r="AD215" s="345">
        <f t="shared" si="107"/>
        <v>800.30203349282294</v>
      </c>
      <c r="AE215" s="345">
        <f t="shared" si="107"/>
        <v>743.05203349282294</v>
      </c>
      <c r="AF215" s="345">
        <f>AF213</f>
        <v>254.052033492823</v>
      </c>
      <c r="AG215" s="345">
        <f t="shared" ref="AG215:AH215" si="108">AG213</f>
        <v>17</v>
      </c>
      <c r="AH215" s="345">
        <f t="shared" si="108"/>
        <v>9</v>
      </c>
      <c r="AI215" s="345">
        <f>AI213</f>
        <v>14099.159090909092</v>
      </c>
      <c r="AJ215" s="345">
        <f>+AJ197+AJ213</f>
        <v>125</v>
      </c>
      <c r="AK215" s="345">
        <f>+AK197+AK213</f>
        <v>30</v>
      </c>
      <c r="AL215" s="345">
        <f>+AL197+AL213</f>
        <v>4</v>
      </c>
      <c r="AM215" s="345">
        <f>+AM197+AM213</f>
        <v>3</v>
      </c>
      <c r="AN215" s="345">
        <f t="shared" ref="AN215:AP215" si="109">AN213</f>
        <v>129</v>
      </c>
      <c r="AO215" s="345">
        <f t="shared" si="109"/>
        <v>33</v>
      </c>
      <c r="AP215" s="345">
        <f t="shared" si="109"/>
        <v>162</v>
      </c>
      <c r="AS215" s="5"/>
      <c r="AT215" s="5"/>
      <c r="AU215" s="5"/>
      <c r="AV215" s="5"/>
      <c r="AW215" s="5"/>
      <c r="AX215" s="5"/>
      <c r="AY215" s="5"/>
    </row>
    <row r="216" spans="2:51" s="5" customFormat="1" ht="17.25" customHeight="1" x14ac:dyDescent="0.15">
      <c r="AI216" s="222"/>
      <c r="AS216" s="54"/>
      <c r="AT216" s="54"/>
      <c r="AU216" s="54"/>
      <c r="AV216" s="54"/>
      <c r="AW216" s="54"/>
      <c r="AX216" s="54"/>
      <c r="AY216" s="54"/>
    </row>
    <row r="217" spans="2:51" ht="16" x14ac:dyDescent="0.2">
      <c r="B217" s="218" t="s">
        <v>220</v>
      </c>
      <c r="C217" s="218" t="s">
        <v>344</v>
      </c>
      <c r="X217" s="223" t="s">
        <v>311</v>
      </c>
      <c r="Y217" s="223" t="s">
        <v>286</v>
      </c>
      <c r="Z217" s="224"/>
      <c r="AA217" s="72"/>
      <c r="AB217" s="79"/>
      <c r="AC217" s="72"/>
      <c r="AD217" s="72"/>
      <c r="AE217" s="79"/>
      <c r="AF217" s="72"/>
      <c r="AG217" s="72"/>
      <c r="AH217" s="72"/>
      <c r="AI217" s="73"/>
      <c r="AJ217" s="72"/>
      <c r="AK217" s="72"/>
      <c r="AL217" s="72"/>
      <c r="AM217" s="72"/>
      <c r="AN217" s="72"/>
      <c r="AO217" s="72"/>
      <c r="AP217" s="74">
        <f>AP37</f>
        <v>27</v>
      </c>
      <c r="AR217" s="54" t="s">
        <v>300</v>
      </c>
    </row>
    <row r="218" spans="2:51" ht="16" x14ac:dyDescent="0.2">
      <c r="B218" s="54"/>
      <c r="X218" s="225" t="s">
        <v>312</v>
      </c>
      <c r="Y218" s="225" t="s">
        <v>288</v>
      </c>
      <c r="Z218" s="226"/>
      <c r="AA218" s="67"/>
      <c r="AB218" s="66"/>
      <c r="AC218" s="67"/>
      <c r="AD218" s="67"/>
      <c r="AE218" s="66"/>
      <c r="AF218" s="67"/>
      <c r="AG218" s="67"/>
      <c r="AH218" s="67"/>
      <c r="AI218" s="68"/>
      <c r="AJ218" s="67"/>
      <c r="AK218" s="67"/>
      <c r="AL218" s="67"/>
      <c r="AM218" s="67"/>
      <c r="AN218" s="67"/>
      <c r="AO218" s="67"/>
      <c r="AP218" s="105">
        <f>AP64</f>
        <v>22</v>
      </c>
      <c r="AR218" s="54" t="s">
        <v>301</v>
      </c>
    </row>
    <row r="219" spans="2:51" ht="16" x14ac:dyDescent="0.2">
      <c r="B219" s="54"/>
      <c r="X219" s="225" t="s">
        <v>313</v>
      </c>
      <c r="Y219" s="225" t="s">
        <v>290</v>
      </c>
      <c r="Z219" s="226"/>
      <c r="AA219" s="67"/>
      <c r="AB219" s="66"/>
      <c r="AC219" s="67"/>
      <c r="AD219" s="67"/>
      <c r="AE219" s="66"/>
      <c r="AF219" s="67"/>
      <c r="AG219" s="67"/>
      <c r="AH219" s="67"/>
      <c r="AI219" s="68"/>
      <c r="AJ219" s="67"/>
      <c r="AK219" s="68"/>
      <c r="AL219" s="67"/>
      <c r="AM219" s="68"/>
      <c r="AN219" s="67"/>
      <c r="AO219" s="68"/>
      <c r="AP219" s="75">
        <f>AP82</f>
        <v>10</v>
      </c>
      <c r="AR219" s="54" t="s">
        <v>302</v>
      </c>
    </row>
    <row r="220" spans="2:51" ht="16" x14ac:dyDescent="0.2">
      <c r="B220" s="54"/>
      <c r="X220" s="225" t="s">
        <v>314</v>
      </c>
      <c r="Y220" s="225" t="s">
        <v>292</v>
      </c>
      <c r="Z220" s="226"/>
      <c r="AA220" s="67"/>
      <c r="AB220" s="66"/>
      <c r="AC220" s="67"/>
      <c r="AD220" s="67"/>
      <c r="AE220" s="66"/>
      <c r="AF220" s="67"/>
      <c r="AG220" s="67"/>
      <c r="AH220" s="67"/>
      <c r="AI220" s="68"/>
      <c r="AJ220" s="67"/>
      <c r="AK220" s="68"/>
      <c r="AL220" s="67"/>
      <c r="AM220" s="68"/>
      <c r="AN220" s="67"/>
      <c r="AO220" s="68"/>
      <c r="AP220" s="75">
        <f>AP105</f>
        <v>21</v>
      </c>
      <c r="AR220" s="54" t="s">
        <v>319</v>
      </c>
    </row>
    <row r="221" spans="2:51" ht="16" x14ac:dyDescent="0.2">
      <c r="B221" s="54"/>
      <c r="X221" s="225" t="s">
        <v>315</v>
      </c>
      <c r="Y221" s="225" t="s">
        <v>278</v>
      </c>
      <c r="Z221" s="226"/>
      <c r="AA221" s="67"/>
      <c r="AB221" s="66"/>
      <c r="AC221" s="67"/>
      <c r="AD221" s="67"/>
      <c r="AE221" s="66"/>
      <c r="AF221" s="67"/>
      <c r="AG221" s="67"/>
      <c r="AH221" s="67"/>
      <c r="AI221" s="68"/>
      <c r="AJ221" s="67"/>
      <c r="AK221" s="68"/>
      <c r="AL221" s="67"/>
      <c r="AM221" s="68"/>
      <c r="AN221" s="67"/>
      <c r="AO221" s="68"/>
      <c r="AP221" s="75">
        <f>AP118</f>
        <v>5</v>
      </c>
      <c r="AR221" s="54" t="s">
        <v>328</v>
      </c>
    </row>
    <row r="222" spans="2:51" ht="16" x14ac:dyDescent="0.2">
      <c r="B222" s="54"/>
      <c r="X222" s="225" t="s">
        <v>316</v>
      </c>
      <c r="Y222" s="225" t="s">
        <v>279</v>
      </c>
      <c r="Z222" s="226"/>
      <c r="AA222" s="67"/>
      <c r="AB222" s="66"/>
      <c r="AC222" s="67"/>
      <c r="AD222" s="67"/>
      <c r="AE222" s="66"/>
      <c r="AF222" s="67"/>
      <c r="AG222" s="67"/>
      <c r="AH222" s="67"/>
      <c r="AI222" s="68"/>
      <c r="AJ222" s="67"/>
      <c r="AK222" s="68"/>
      <c r="AL222" s="67"/>
      <c r="AM222" s="68"/>
      <c r="AN222" s="67"/>
      <c r="AO222" s="68"/>
      <c r="AP222" s="75">
        <f>AP164</f>
        <v>234</v>
      </c>
      <c r="AR222" s="54" t="s">
        <v>329</v>
      </c>
    </row>
    <row r="223" spans="2:51" ht="16" x14ac:dyDescent="0.2">
      <c r="B223" s="54"/>
      <c r="X223" s="227" t="s">
        <v>317</v>
      </c>
      <c r="Y223" s="225" t="s">
        <v>281</v>
      </c>
      <c r="Z223" s="226"/>
      <c r="AA223" s="67"/>
      <c r="AB223" s="66"/>
      <c r="AC223" s="67"/>
      <c r="AD223" s="220"/>
      <c r="AE223" s="66"/>
      <c r="AF223" s="67"/>
      <c r="AG223" s="67"/>
      <c r="AH223" s="67"/>
      <c r="AI223" s="68"/>
      <c r="AJ223" s="67"/>
      <c r="AK223" s="68"/>
      <c r="AL223" s="67"/>
      <c r="AM223" s="68"/>
      <c r="AN223" s="67"/>
      <c r="AO223" s="68"/>
      <c r="AP223" s="75">
        <f>AP213</f>
        <v>162</v>
      </c>
      <c r="AR223" s="54" t="s">
        <v>330</v>
      </c>
    </row>
    <row r="224" spans="2:51" ht="16" x14ac:dyDescent="0.2">
      <c r="B224" s="54"/>
      <c r="X224" s="228" t="s">
        <v>311</v>
      </c>
      <c r="Y224" s="228" t="s">
        <v>318</v>
      </c>
      <c r="Z224" s="229"/>
      <c r="AA224" s="107"/>
      <c r="AB224" s="106"/>
      <c r="AC224" s="107"/>
      <c r="AD224" s="107"/>
      <c r="AE224" s="106"/>
      <c r="AF224" s="107"/>
      <c r="AG224" s="107"/>
      <c r="AH224" s="107"/>
      <c r="AI224" s="157">
        <f>AI37</f>
        <v>3753</v>
      </c>
      <c r="AJ224" s="108"/>
      <c r="AK224" s="109"/>
      <c r="AL224" s="108"/>
      <c r="AM224" s="109"/>
      <c r="AN224" s="108"/>
      <c r="AO224" s="109"/>
      <c r="AP224" s="110"/>
    </row>
    <row r="225" spans="2:51" ht="16" x14ac:dyDescent="0.2">
      <c r="B225" s="54"/>
      <c r="X225" s="230" t="s">
        <v>312</v>
      </c>
      <c r="Y225" s="230" t="s">
        <v>321</v>
      </c>
      <c r="Z225" s="231"/>
      <c r="AA225" s="70"/>
      <c r="AB225" s="69"/>
      <c r="AC225" s="70"/>
      <c r="AD225" s="70"/>
      <c r="AE225" s="69"/>
      <c r="AF225" s="70"/>
      <c r="AG225" s="70"/>
      <c r="AH225" s="70"/>
      <c r="AI225" s="158">
        <f>AI64</f>
        <v>2373.6999999999998</v>
      </c>
      <c r="AJ225" s="51"/>
      <c r="AK225" s="51"/>
      <c r="AL225" s="51"/>
      <c r="AM225" s="51"/>
      <c r="AN225" s="51"/>
      <c r="AO225" s="51"/>
      <c r="AP225" s="76"/>
    </row>
    <row r="226" spans="2:51" ht="16" x14ac:dyDescent="0.2">
      <c r="B226" s="54"/>
      <c r="X226" s="230" t="s">
        <v>313</v>
      </c>
      <c r="Y226" s="230" t="s">
        <v>320</v>
      </c>
      <c r="Z226" s="231"/>
      <c r="AA226" s="70"/>
      <c r="AB226" s="69"/>
      <c r="AC226" s="70"/>
      <c r="AD226" s="70"/>
      <c r="AE226" s="69"/>
      <c r="AF226" s="70"/>
      <c r="AG226" s="70"/>
      <c r="AH226" s="70"/>
      <c r="AI226" s="158">
        <f>AI82</f>
        <v>1390</v>
      </c>
      <c r="AJ226" s="51"/>
      <c r="AK226" s="51"/>
      <c r="AL226" s="51"/>
      <c r="AM226" s="51"/>
      <c r="AN226" s="51"/>
      <c r="AO226" s="51"/>
      <c r="AP226" s="76"/>
    </row>
    <row r="227" spans="2:51" ht="16" x14ac:dyDescent="0.2">
      <c r="B227" s="54"/>
      <c r="X227" s="230" t="s">
        <v>314</v>
      </c>
      <c r="Y227" s="230" t="s">
        <v>322</v>
      </c>
      <c r="Z227" s="231"/>
      <c r="AA227" s="70"/>
      <c r="AB227" s="69"/>
      <c r="AC227" s="70"/>
      <c r="AD227" s="70"/>
      <c r="AE227" s="69"/>
      <c r="AF227" s="70"/>
      <c r="AG227" s="70"/>
      <c r="AH227" s="70"/>
      <c r="AI227" s="158">
        <f>AI105</f>
        <v>3372</v>
      </c>
      <c r="AJ227" s="51"/>
      <c r="AK227" s="51"/>
      <c r="AL227" s="51"/>
      <c r="AM227" s="51"/>
      <c r="AN227" s="51"/>
      <c r="AO227" s="51"/>
      <c r="AP227" s="76"/>
    </row>
    <row r="228" spans="2:51" ht="16" x14ac:dyDescent="0.2">
      <c r="B228" s="54"/>
      <c r="X228" s="230" t="s">
        <v>315</v>
      </c>
      <c r="Y228" s="230" t="s">
        <v>276</v>
      </c>
      <c r="Z228" s="231"/>
      <c r="AA228" s="70"/>
      <c r="AB228" s="69"/>
      <c r="AC228" s="70"/>
      <c r="AD228" s="70"/>
      <c r="AE228" s="69"/>
      <c r="AF228" s="70"/>
      <c r="AG228" s="70"/>
      <c r="AH228" s="70"/>
      <c r="AI228" s="158">
        <f>AI118</f>
        <v>820</v>
      </c>
      <c r="AJ228" s="51"/>
      <c r="AK228" s="51"/>
      <c r="AL228" s="51"/>
      <c r="AM228" s="51"/>
      <c r="AN228" s="51"/>
      <c r="AO228" s="51"/>
      <c r="AP228" s="76"/>
    </row>
    <row r="229" spans="2:51" ht="16" x14ac:dyDescent="0.2">
      <c r="B229" s="54"/>
      <c r="X229" s="230" t="s">
        <v>316</v>
      </c>
      <c r="Y229" s="230" t="s">
        <v>277</v>
      </c>
      <c r="Z229" s="231"/>
      <c r="AA229" s="70"/>
      <c r="AB229" s="69"/>
      <c r="AC229" s="70"/>
      <c r="AD229" s="70"/>
      <c r="AE229" s="69"/>
      <c r="AF229" s="70"/>
      <c r="AG229" s="70"/>
      <c r="AH229" s="70"/>
      <c r="AI229" s="158">
        <f>AI164</f>
        <v>28076.5</v>
      </c>
      <c r="AJ229" s="51"/>
      <c r="AK229" s="51"/>
      <c r="AL229" s="51"/>
      <c r="AM229" s="51"/>
      <c r="AN229" s="51"/>
      <c r="AO229" s="51"/>
      <c r="AP229" s="76"/>
    </row>
    <row r="230" spans="2:51" ht="16" x14ac:dyDescent="0.2">
      <c r="B230" s="54"/>
      <c r="X230" s="232" t="s">
        <v>317</v>
      </c>
      <c r="Y230" s="232" t="s">
        <v>323</v>
      </c>
      <c r="Z230" s="233"/>
      <c r="AA230" s="77"/>
      <c r="AB230" s="80"/>
      <c r="AC230" s="77"/>
      <c r="AD230" s="77"/>
      <c r="AE230" s="80"/>
      <c r="AF230" s="77"/>
      <c r="AG230" s="77"/>
      <c r="AH230" s="77"/>
      <c r="AI230" s="159">
        <f>AI213</f>
        <v>14099.159090909092</v>
      </c>
      <c r="AJ230" s="92"/>
      <c r="AK230" s="92"/>
      <c r="AL230" s="92"/>
      <c r="AM230" s="92"/>
      <c r="AN230" s="92"/>
      <c r="AO230" s="92"/>
      <c r="AP230" s="78"/>
      <c r="AS230" s="234"/>
      <c r="AT230" s="234"/>
      <c r="AU230" s="234"/>
      <c r="AV230" s="234"/>
      <c r="AW230" s="234"/>
      <c r="AX230" s="234"/>
      <c r="AY230" s="234"/>
    </row>
    <row r="231" spans="2:51" s="234" customFormat="1" ht="30" customHeight="1" x14ac:dyDescent="0.15">
      <c r="Y231" s="55"/>
      <c r="AE231" s="235"/>
      <c r="AF231" s="235"/>
      <c r="AG231" s="235"/>
      <c r="AH231" s="235"/>
      <c r="AI231" s="236" t="s">
        <v>130</v>
      </c>
      <c r="AJ231" s="238" t="s">
        <v>324</v>
      </c>
      <c r="AK231" s="238" t="s">
        <v>325</v>
      </c>
      <c r="AL231" s="238" t="s">
        <v>326</v>
      </c>
      <c r="AM231" s="238" t="s">
        <v>327</v>
      </c>
      <c r="AN231" s="237" t="s">
        <v>129</v>
      </c>
      <c r="AO231" s="237" t="s">
        <v>128</v>
      </c>
      <c r="AP231" s="237" t="s">
        <v>127</v>
      </c>
      <c r="AS231" s="54"/>
      <c r="AT231" s="54"/>
      <c r="AU231" s="54"/>
      <c r="AV231" s="54"/>
      <c r="AW231" s="54"/>
      <c r="AX231" s="54"/>
      <c r="AY231" s="54"/>
    </row>
    <row r="232" spans="2:51" ht="18" x14ac:dyDescent="0.2">
      <c r="AI232" s="160">
        <f>SUM(AI224:AI230)</f>
        <v>53884.359090909085</v>
      </c>
      <c r="AJ232" s="96">
        <f t="shared" ref="AJ232:AO232" si="110">AJ37+AJ64+AJ82+AJ105+AJ118+AJ164+AJ213</f>
        <v>302</v>
      </c>
      <c r="AK232" s="96">
        <f t="shared" si="110"/>
        <v>60</v>
      </c>
      <c r="AL232" s="96">
        <f t="shared" si="110"/>
        <v>90</v>
      </c>
      <c r="AM232" s="96">
        <f t="shared" si="110"/>
        <v>29</v>
      </c>
      <c r="AN232" s="96">
        <f t="shared" si="110"/>
        <v>392</v>
      </c>
      <c r="AO232" s="96">
        <f t="shared" si="110"/>
        <v>89</v>
      </c>
      <c r="AP232" s="95">
        <f>SUM(AP217:AP223)</f>
        <v>481</v>
      </c>
    </row>
    <row r="233" spans="2:51" x14ac:dyDescent="0.15">
      <c r="AK233" s="93"/>
      <c r="AM233" s="93"/>
      <c r="AO233" s="93"/>
    </row>
    <row r="234" spans="2:51" x14ac:dyDescent="0.15">
      <c r="H234" s="243"/>
      <c r="I234" s="243"/>
      <c r="J234" s="243"/>
      <c r="K234" s="243"/>
      <c r="L234" s="243"/>
      <c r="M234" s="243"/>
      <c r="N234" s="243"/>
      <c r="O234" s="243"/>
      <c r="P234" s="243"/>
      <c r="Q234" s="243"/>
      <c r="R234" s="243"/>
      <c r="S234" s="243"/>
      <c r="T234" s="243"/>
      <c r="U234" s="243"/>
    </row>
    <row r="235" spans="2:51" ht="14" x14ac:dyDescent="0.15">
      <c r="H235" s="244"/>
      <c r="I235" s="243"/>
      <c r="J235" s="243"/>
      <c r="K235" s="245"/>
      <c r="L235" s="246"/>
      <c r="M235" s="246"/>
      <c r="N235" s="246"/>
      <c r="O235" s="246"/>
      <c r="P235" s="246"/>
      <c r="Q235" s="246"/>
      <c r="R235" s="247"/>
      <c r="S235" s="243"/>
      <c r="T235" s="243"/>
      <c r="U235" s="243"/>
      <c r="X235" s="218" t="s">
        <v>337</v>
      </c>
      <c r="AB235" s="243"/>
      <c r="AC235" s="243"/>
      <c r="AD235" s="244"/>
      <c r="AE235" s="243"/>
      <c r="AF235" s="243"/>
      <c r="AG235" s="243"/>
      <c r="AH235" s="243"/>
      <c r="AI235" s="245"/>
      <c r="AJ235" s="246"/>
      <c r="AK235" s="246"/>
      <c r="AL235" s="246"/>
      <c r="AM235" s="246"/>
      <c r="AN235" s="246"/>
      <c r="AO235" s="246"/>
      <c r="AP235" s="272" t="s">
        <v>127</v>
      </c>
      <c r="AQ235" s="243"/>
      <c r="AR235" s="243"/>
      <c r="AS235" s="243"/>
      <c r="AT235" s="243"/>
    </row>
    <row r="236" spans="2:51" ht="16" x14ac:dyDescent="0.2">
      <c r="H236" s="243"/>
      <c r="I236" s="243"/>
      <c r="J236" s="243"/>
      <c r="K236" s="245"/>
      <c r="L236" s="246"/>
      <c r="M236" s="246"/>
      <c r="N236" s="246"/>
      <c r="O236" s="246"/>
      <c r="P236" s="246"/>
      <c r="Q236" s="246"/>
      <c r="R236" s="248"/>
      <c r="S236" s="243"/>
      <c r="T236" s="243"/>
      <c r="U236" s="243"/>
      <c r="X236" s="223">
        <v>1</v>
      </c>
      <c r="Y236" s="253" t="s">
        <v>271</v>
      </c>
      <c r="Z236" s="224"/>
      <c r="AA236" s="72"/>
      <c r="AB236" s="79"/>
      <c r="AC236" s="72"/>
      <c r="AD236" s="72"/>
      <c r="AE236" s="79"/>
      <c r="AF236" s="72"/>
      <c r="AG236" s="72"/>
      <c r="AH236" s="72"/>
      <c r="AI236" s="73"/>
      <c r="AJ236" s="72"/>
      <c r="AK236" s="72"/>
      <c r="AL236" s="72"/>
      <c r="AM236" s="72"/>
      <c r="AN236" s="72"/>
      <c r="AO236" s="72"/>
      <c r="AP236" s="273">
        <f>AP217+AP219+AP221</f>
        <v>42</v>
      </c>
      <c r="AQ236" s="243"/>
      <c r="AR236" s="291" t="s">
        <v>347</v>
      </c>
      <c r="AS236" s="243"/>
      <c r="AT236" s="243"/>
    </row>
    <row r="237" spans="2:51" ht="16" x14ac:dyDescent="0.2">
      <c r="H237" s="243"/>
      <c r="I237" s="243"/>
      <c r="J237" s="243"/>
      <c r="K237" s="245"/>
      <c r="L237" s="246"/>
      <c r="M237" s="246"/>
      <c r="N237" s="246"/>
      <c r="O237" s="246"/>
      <c r="P237" s="246"/>
      <c r="Q237" s="246"/>
      <c r="R237" s="248"/>
      <c r="S237" s="243"/>
      <c r="T237" s="243"/>
      <c r="U237" s="243"/>
      <c r="X237" s="225">
        <v>2</v>
      </c>
      <c r="Y237" s="254" t="s">
        <v>356</v>
      </c>
      <c r="Z237" s="226"/>
      <c r="AA237" s="67"/>
      <c r="AB237" s="66"/>
      <c r="AC237" s="67"/>
      <c r="AD237" s="67"/>
      <c r="AE237" s="66"/>
      <c r="AF237" s="67"/>
      <c r="AG237" s="67"/>
      <c r="AH237" s="67"/>
      <c r="AI237" s="68"/>
      <c r="AJ237" s="67"/>
      <c r="AK237" s="67"/>
      <c r="AL237" s="67"/>
      <c r="AM237" s="67"/>
      <c r="AN237" s="67"/>
      <c r="AO237" s="67"/>
      <c r="AP237" s="274">
        <f>AP218+AP220</f>
        <v>43</v>
      </c>
      <c r="AQ237" s="243"/>
      <c r="AR237" s="291" t="s">
        <v>348</v>
      </c>
      <c r="AS237" s="243"/>
      <c r="AT237" s="243"/>
    </row>
    <row r="238" spans="2:51" ht="16" x14ac:dyDescent="0.2">
      <c r="H238" s="243"/>
      <c r="I238" s="243"/>
      <c r="J238" s="243"/>
      <c r="K238" s="245"/>
      <c r="L238" s="246"/>
      <c r="M238" s="246"/>
      <c r="N238" s="246"/>
      <c r="O238" s="246"/>
      <c r="P238" s="246"/>
      <c r="Q238" s="246"/>
      <c r="R238" s="248"/>
      <c r="S238" s="243"/>
      <c r="T238" s="243"/>
      <c r="U238" s="243"/>
      <c r="X238" s="225">
        <v>3</v>
      </c>
      <c r="Y238" s="254" t="s">
        <v>272</v>
      </c>
      <c r="Z238" s="226"/>
      <c r="AA238" s="67"/>
      <c r="AB238" s="66"/>
      <c r="AC238" s="67"/>
      <c r="AD238" s="67"/>
      <c r="AE238" s="66"/>
      <c r="AF238" s="67"/>
      <c r="AG238" s="67"/>
      <c r="AH238" s="67"/>
      <c r="AI238" s="68"/>
      <c r="AJ238" s="67"/>
      <c r="AK238" s="68"/>
      <c r="AL238" s="67"/>
      <c r="AM238" s="68"/>
      <c r="AN238" s="67"/>
      <c r="AO238" s="68"/>
      <c r="AP238" s="275">
        <f>AP222</f>
        <v>234</v>
      </c>
      <c r="AQ238" s="243"/>
      <c r="AR238" s="291" t="s">
        <v>316</v>
      </c>
      <c r="AS238" s="243"/>
      <c r="AT238" s="243"/>
    </row>
    <row r="239" spans="2:51" ht="16" x14ac:dyDescent="0.2">
      <c r="H239" s="243"/>
      <c r="I239" s="243"/>
      <c r="J239" s="243"/>
      <c r="K239" s="245"/>
      <c r="L239" s="246"/>
      <c r="M239" s="246"/>
      <c r="N239" s="246"/>
      <c r="O239" s="246"/>
      <c r="P239" s="246"/>
      <c r="Q239" s="246"/>
      <c r="R239" s="248"/>
      <c r="S239" s="243"/>
      <c r="T239" s="243"/>
      <c r="U239" s="243"/>
      <c r="X239" s="249">
        <v>4</v>
      </c>
      <c r="Y239" s="255" t="s">
        <v>273</v>
      </c>
      <c r="Z239" s="250"/>
      <c r="AA239" s="220"/>
      <c r="AB239" s="251"/>
      <c r="AC239" s="220"/>
      <c r="AD239" s="220"/>
      <c r="AE239" s="251"/>
      <c r="AF239" s="220"/>
      <c r="AG239" s="220"/>
      <c r="AH239" s="220"/>
      <c r="AI239" s="252"/>
      <c r="AJ239" s="220"/>
      <c r="AK239" s="252"/>
      <c r="AL239" s="220"/>
      <c r="AM239" s="252"/>
      <c r="AN239" s="220"/>
      <c r="AO239" s="252"/>
      <c r="AP239" s="276">
        <f>AP223</f>
        <v>162</v>
      </c>
      <c r="AQ239" s="243"/>
      <c r="AR239" s="291" t="s">
        <v>317</v>
      </c>
      <c r="AS239" s="5"/>
      <c r="AT239" s="243"/>
    </row>
    <row r="240" spans="2:51" ht="16" x14ac:dyDescent="0.15">
      <c r="H240" s="243"/>
      <c r="I240" s="243"/>
      <c r="J240" s="243"/>
      <c r="K240" s="245"/>
      <c r="L240" s="246"/>
      <c r="M240" s="246"/>
      <c r="N240" s="246"/>
      <c r="O240" s="246"/>
      <c r="P240" s="246"/>
      <c r="Q240" s="246"/>
      <c r="R240" s="248"/>
      <c r="S240" s="243"/>
      <c r="T240" s="279"/>
      <c r="U240" s="279"/>
      <c r="V240" s="5"/>
      <c r="W240" s="5"/>
      <c r="X240" s="282" t="s">
        <v>341</v>
      </c>
      <c r="Y240" s="283"/>
      <c r="Z240" s="283"/>
      <c r="AA240" s="283"/>
      <c r="AB240" s="283"/>
      <c r="AC240" s="283"/>
      <c r="AD240" s="283"/>
      <c r="AE240" s="283"/>
      <c r="AF240" s="283"/>
      <c r="AG240" s="283"/>
      <c r="AH240" s="283"/>
      <c r="AI240" s="283"/>
      <c r="AJ240" s="283"/>
      <c r="AK240" s="283"/>
      <c r="AL240" s="283"/>
      <c r="AM240" s="283"/>
      <c r="AN240" s="283"/>
      <c r="AO240" s="284"/>
      <c r="AP240" s="276">
        <f>SUM(AP236:AP239)</f>
        <v>481</v>
      </c>
      <c r="AR240" s="5"/>
      <c r="AS240" s="243"/>
      <c r="AT240" s="5" t="str">
        <f>IF(AP240=AZ17,"OK","#")</f>
        <v>OK</v>
      </c>
    </row>
    <row r="241" spans="8:46" x14ac:dyDescent="0.15">
      <c r="H241" s="244"/>
      <c r="I241" s="243"/>
      <c r="J241" s="243"/>
      <c r="K241" s="245"/>
      <c r="L241" s="246"/>
      <c r="M241" s="246"/>
      <c r="N241" s="246"/>
      <c r="O241" s="246"/>
      <c r="P241" s="246"/>
      <c r="Q241" s="246"/>
      <c r="R241" s="247"/>
      <c r="S241" s="243"/>
      <c r="T241" s="243"/>
      <c r="U241" s="243"/>
      <c r="AB241" s="243"/>
      <c r="AC241" s="243"/>
      <c r="AD241" s="243"/>
      <c r="AE241" s="243"/>
      <c r="AF241" s="243"/>
      <c r="AG241" s="243"/>
      <c r="AH241" s="243"/>
      <c r="AI241" s="245"/>
      <c r="AJ241" s="246"/>
      <c r="AK241" s="246"/>
      <c r="AL241" s="246"/>
      <c r="AM241" s="246"/>
      <c r="AN241" s="246"/>
      <c r="AO241" s="246"/>
      <c r="AP241" s="248"/>
      <c r="AR241" s="243"/>
      <c r="AS241" s="243"/>
      <c r="AT241" s="243"/>
    </row>
    <row r="242" spans="8:46" x14ac:dyDescent="0.15">
      <c r="H242" s="243"/>
      <c r="I242" s="243"/>
      <c r="J242" s="243"/>
      <c r="K242" s="245"/>
      <c r="L242" s="246"/>
      <c r="M242" s="246"/>
      <c r="N242" s="246"/>
      <c r="O242" s="246"/>
      <c r="P242" s="246"/>
      <c r="Q242" s="246"/>
      <c r="R242" s="247"/>
      <c r="S242" s="243"/>
      <c r="T242" s="243"/>
      <c r="U242" s="243"/>
      <c r="X242" s="218" t="s">
        <v>338</v>
      </c>
      <c r="AB242" s="243"/>
      <c r="AC242" s="243"/>
      <c r="AD242" s="244"/>
      <c r="AE242" s="243"/>
      <c r="AF242" s="243"/>
      <c r="AG242" s="243"/>
      <c r="AH242" s="243"/>
      <c r="AI242" s="245"/>
      <c r="AJ242" s="246"/>
      <c r="AK242" s="246"/>
      <c r="AL242" s="246"/>
      <c r="AM242" s="246"/>
      <c r="AN242" s="246"/>
      <c r="AO242" s="246"/>
      <c r="AP242" s="271" t="s">
        <v>130</v>
      </c>
      <c r="AR242" s="243"/>
      <c r="AS242" s="243"/>
      <c r="AT242" s="243"/>
    </row>
    <row r="243" spans="8:46" ht="16" x14ac:dyDescent="0.2">
      <c r="H243" s="243"/>
      <c r="I243" s="243"/>
      <c r="J243" s="243"/>
      <c r="K243" s="245"/>
      <c r="L243" s="246"/>
      <c r="M243" s="246"/>
      <c r="N243" s="246"/>
      <c r="O243" s="246"/>
      <c r="P243" s="246"/>
      <c r="Q243" s="246"/>
      <c r="R243" s="247"/>
      <c r="S243" s="243"/>
      <c r="T243" s="243"/>
      <c r="U243" s="243"/>
      <c r="X243" s="263">
        <v>1</v>
      </c>
      <c r="Y243" s="256" t="s">
        <v>339</v>
      </c>
      <c r="Z243" s="257"/>
      <c r="AA243" s="258"/>
      <c r="AB243" s="259"/>
      <c r="AC243" s="258"/>
      <c r="AD243" s="258"/>
      <c r="AE243" s="259"/>
      <c r="AF243" s="258"/>
      <c r="AG243" s="258"/>
      <c r="AH243" s="258"/>
      <c r="AI243" s="260"/>
      <c r="AJ243" s="261"/>
      <c r="AK243" s="262"/>
      <c r="AL243" s="261"/>
      <c r="AM243" s="262"/>
      <c r="AN243" s="261"/>
      <c r="AO243" s="262"/>
      <c r="AP243" s="292">
        <f>AI224+AI226+AI228+AI229</f>
        <v>34039.5</v>
      </c>
      <c r="AR243" s="291" t="s">
        <v>350</v>
      </c>
      <c r="AS243" s="243"/>
      <c r="AT243" s="5" t="str">
        <f>IF(AP243=BH10,"OK","#")</f>
        <v>OK</v>
      </c>
    </row>
    <row r="244" spans="8:46" ht="16" x14ac:dyDescent="0.2">
      <c r="H244" s="243"/>
      <c r="I244" s="243"/>
      <c r="J244" s="243"/>
      <c r="K244" s="245"/>
      <c r="L244" s="246"/>
      <c r="M244" s="246"/>
      <c r="N244" s="246"/>
      <c r="O244" s="246"/>
      <c r="P244" s="246"/>
      <c r="Q244" s="246"/>
      <c r="R244" s="247"/>
      <c r="S244" s="243"/>
      <c r="T244" s="243"/>
      <c r="U244" s="243"/>
      <c r="X244" s="264">
        <v>2</v>
      </c>
      <c r="Y244" s="265" t="s">
        <v>340</v>
      </c>
      <c r="Z244" s="266"/>
      <c r="AA244" s="267"/>
      <c r="AB244" s="268"/>
      <c r="AC244" s="267"/>
      <c r="AD244" s="267"/>
      <c r="AE244" s="268"/>
      <c r="AF244" s="267"/>
      <c r="AG244" s="267"/>
      <c r="AH244" s="267"/>
      <c r="AI244" s="269"/>
      <c r="AJ244" s="270"/>
      <c r="AK244" s="270"/>
      <c r="AL244" s="270"/>
      <c r="AM244" s="270"/>
      <c r="AN244" s="270"/>
      <c r="AO244" s="270"/>
      <c r="AP244" s="293">
        <f>+AI232</f>
        <v>53884.359090909085</v>
      </c>
      <c r="AR244" s="291" t="s">
        <v>349</v>
      </c>
      <c r="AS244" s="243"/>
      <c r="AT244" s="5" t="str">
        <f>IF(AP244=BH17,"OK","#")</f>
        <v>OK</v>
      </c>
    </row>
    <row r="245" spans="8:46" ht="15.75" customHeight="1" x14ac:dyDescent="0.15">
      <c r="H245" s="243"/>
      <c r="I245" s="243"/>
      <c r="J245" s="243"/>
      <c r="K245" s="243"/>
      <c r="L245" s="243"/>
      <c r="M245" s="243"/>
      <c r="N245" s="243"/>
      <c r="O245" s="243"/>
      <c r="P245" s="243"/>
      <c r="Q245" s="243"/>
      <c r="R245" s="243"/>
      <c r="S245" s="243"/>
      <c r="T245" s="243"/>
      <c r="U245" s="243"/>
      <c r="AB245" s="243"/>
      <c r="AC245" s="243"/>
      <c r="AD245" s="243"/>
      <c r="AE245" s="243"/>
      <c r="AF245" s="243"/>
      <c r="AG245" s="243"/>
      <c r="AH245" s="243"/>
      <c r="AI245" s="245"/>
      <c r="AJ245" s="246"/>
      <c r="AK245" s="246"/>
      <c r="AL245" s="246"/>
      <c r="AM245" s="246"/>
      <c r="AN245" s="246"/>
      <c r="AO245" s="246"/>
      <c r="AP245" s="247"/>
      <c r="AQ245" s="243"/>
      <c r="AR245" s="243"/>
      <c r="AS245" s="243"/>
      <c r="AT245" s="243"/>
    </row>
    <row r="246" spans="8:46" x14ac:dyDescent="0.15">
      <c r="H246" s="243"/>
      <c r="I246" s="243"/>
      <c r="J246" s="243"/>
      <c r="K246" s="243"/>
      <c r="L246" s="243"/>
      <c r="M246" s="243"/>
      <c r="N246" s="243"/>
      <c r="O246" s="243"/>
      <c r="P246" s="243"/>
      <c r="Q246" s="243"/>
      <c r="R246" s="243"/>
      <c r="S246" s="243"/>
      <c r="T246" s="243"/>
      <c r="U246" s="243"/>
      <c r="AB246" s="243"/>
      <c r="AC246" s="243"/>
      <c r="AD246" s="243"/>
      <c r="AE246" s="243"/>
      <c r="AF246" s="243"/>
      <c r="AG246" s="243"/>
      <c r="AH246" s="243"/>
      <c r="AI246" s="245"/>
      <c r="AJ246" s="246"/>
      <c r="AK246" s="246"/>
      <c r="AL246" s="246"/>
      <c r="AM246" s="246"/>
      <c r="AN246" s="246"/>
      <c r="AO246" s="246"/>
      <c r="AP246" s="247"/>
      <c r="AQ246" s="243"/>
      <c r="AR246" s="243"/>
      <c r="AS246" s="243"/>
      <c r="AT246" s="243"/>
    </row>
    <row r="247" spans="8:46" x14ac:dyDescent="0.15">
      <c r="AB247" s="243"/>
      <c r="AC247" s="243"/>
      <c r="AD247" s="243"/>
      <c r="AE247" s="243"/>
      <c r="AF247" s="243"/>
      <c r="AG247" s="243"/>
      <c r="AH247" s="243"/>
      <c r="AI247" s="245"/>
      <c r="AJ247" s="246"/>
      <c r="AK247" s="246"/>
      <c r="AL247" s="246"/>
      <c r="AM247" s="246"/>
      <c r="AN247" s="246"/>
      <c r="AO247" s="246"/>
      <c r="AP247" s="247"/>
      <c r="AQ247" s="243"/>
      <c r="AR247" s="243"/>
      <c r="AS247" s="243"/>
      <c r="AT247" s="243"/>
    </row>
    <row r="248" spans="8:46" x14ac:dyDescent="0.15">
      <c r="AB248" s="243"/>
      <c r="AC248" s="243"/>
      <c r="AD248" s="243"/>
      <c r="AE248" s="243"/>
      <c r="AF248" s="243"/>
      <c r="AG248" s="243"/>
      <c r="AH248" s="243"/>
      <c r="AI248" s="245"/>
      <c r="AJ248" s="246"/>
      <c r="AK248" s="246"/>
      <c r="AL248" s="246"/>
      <c r="AM248" s="246"/>
      <c r="AN248" s="246"/>
      <c r="AO248" s="246"/>
      <c r="AP248" s="247"/>
      <c r="AQ248" s="243"/>
      <c r="AR248" s="243"/>
      <c r="AS248" s="243"/>
    </row>
  </sheetData>
  <mergeCells count="38">
    <mergeCell ref="AL39:AM39"/>
    <mergeCell ref="AN39:AP39"/>
    <mergeCell ref="AJ7:AK7"/>
    <mergeCell ref="AL7:AM7"/>
    <mergeCell ref="AN7:AP7"/>
    <mergeCell ref="B8:D9"/>
    <mergeCell ref="B37:D37"/>
    <mergeCell ref="B85:D86"/>
    <mergeCell ref="B40:D41"/>
    <mergeCell ref="B64:D64"/>
    <mergeCell ref="B66:D66"/>
    <mergeCell ref="B67:AP67"/>
    <mergeCell ref="AJ69:AK69"/>
    <mergeCell ref="AL69:AM69"/>
    <mergeCell ref="AN69:AP69"/>
    <mergeCell ref="B70:D71"/>
    <mergeCell ref="C82:D82"/>
    <mergeCell ref="AJ84:AK84"/>
    <mergeCell ref="AL84:AM84"/>
    <mergeCell ref="AN84:AP84"/>
    <mergeCell ref="AJ39:AK39"/>
    <mergeCell ref="AN120:AP120"/>
    <mergeCell ref="B121:D122"/>
    <mergeCell ref="C105:D105"/>
    <mergeCell ref="B107:D107"/>
    <mergeCell ref="B108:AP108"/>
    <mergeCell ref="AJ110:AK110"/>
    <mergeCell ref="AL110:AM110"/>
    <mergeCell ref="AN110:AP110"/>
    <mergeCell ref="B215:D215"/>
    <mergeCell ref="B111:D112"/>
    <mergeCell ref="C118:D118"/>
    <mergeCell ref="AJ120:AK120"/>
    <mergeCell ref="AL120:AM120"/>
    <mergeCell ref="C164:D164"/>
    <mergeCell ref="B166:D166"/>
    <mergeCell ref="B170:D171"/>
    <mergeCell ref="C213:D213"/>
  </mergeCells>
  <pageMargins left="0.70866141732283472" right="0.70866141732283472" top="0.74803149606299213" bottom="0.74803149606299213" header="0.31496062992125984" footer="0.31496062992125984"/>
  <pageSetup scale="13"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1"/>
  <sheetViews>
    <sheetView topLeftCell="A227" workbookViewId="0">
      <selection activeCell="L252" sqref="L252"/>
    </sheetView>
  </sheetViews>
  <sheetFormatPr baseColWidth="10" defaultRowHeight="14" x14ac:dyDescent="0.15"/>
  <cols>
    <col min="1" max="1" width="10.83203125" style="364"/>
    <col min="2" max="2" width="12.6640625" style="378" customWidth="1"/>
    <col min="3" max="7" width="10.83203125" style="362"/>
    <col min="8" max="8" width="15.5" customWidth="1"/>
    <col min="9" max="9" width="16" bestFit="1" customWidth="1"/>
  </cols>
  <sheetData>
    <row r="1" spans="1:9" ht="26" x14ac:dyDescent="0.15">
      <c r="A1" s="365" t="s">
        <v>485</v>
      </c>
      <c r="B1" s="374" t="s">
        <v>478</v>
      </c>
      <c r="C1" s="363" t="s">
        <v>126</v>
      </c>
      <c r="D1" s="360" t="s">
        <v>482</v>
      </c>
      <c r="E1" s="360" t="s">
        <v>483</v>
      </c>
      <c r="F1" s="360" t="s">
        <v>481</v>
      </c>
      <c r="G1" s="360" t="s">
        <v>484</v>
      </c>
      <c r="H1" s="147" t="s">
        <v>479</v>
      </c>
      <c r="I1" s="147" t="s">
        <v>480</v>
      </c>
    </row>
    <row r="2" spans="1:9" s="279" customFormat="1" x14ac:dyDescent="0.15">
      <c r="A2" s="367">
        <v>42736</v>
      </c>
      <c r="B2" s="375" t="s">
        <v>442</v>
      </c>
      <c r="C2" s="369">
        <v>1965</v>
      </c>
      <c r="D2" s="369">
        <v>2</v>
      </c>
      <c r="E2" s="368"/>
      <c r="F2" s="369">
        <v>17</v>
      </c>
      <c r="G2" s="369"/>
      <c r="H2" s="370" t="s">
        <v>443</v>
      </c>
      <c r="I2" s="370" t="s">
        <v>447</v>
      </c>
    </row>
    <row r="3" spans="1:9" s="279" customFormat="1" x14ac:dyDescent="0.15">
      <c r="A3" s="367">
        <v>42736</v>
      </c>
      <c r="B3" s="375" t="s">
        <v>442</v>
      </c>
      <c r="C3" s="369">
        <v>0</v>
      </c>
      <c r="D3" s="369"/>
      <c r="E3" s="368"/>
      <c r="F3" s="369"/>
      <c r="G3" s="369"/>
      <c r="H3" s="370" t="s">
        <v>444</v>
      </c>
      <c r="I3" s="370" t="s">
        <v>447</v>
      </c>
    </row>
    <row r="4" spans="1:9" s="279" customFormat="1" x14ac:dyDescent="0.15">
      <c r="A4" s="367">
        <v>42736</v>
      </c>
      <c r="B4" s="375" t="s">
        <v>445</v>
      </c>
      <c r="C4" s="369">
        <v>25.5</v>
      </c>
      <c r="D4" s="369"/>
      <c r="E4" s="368"/>
      <c r="F4" s="369">
        <v>3</v>
      </c>
      <c r="G4" s="369"/>
      <c r="H4" s="370" t="s">
        <v>443</v>
      </c>
      <c r="I4" s="370" t="s">
        <v>447</v>
      </c>
    </row>
    <row r="5" spans="1:9" s="279" customFormat="1" x14ac:dyDescent="0.15">
      <c r="A5" s="367">
        <v>42736</v>
      </c>
      <c r="B5" s="375" t="s">
        <v>445</v>
      </c>
      <c r="C5" s="369">
        <v>0</v>
      </c>
      <c r="D5" s="369"/>
      <c r="E5" s="368"/>
      <c r="F5" s="369"/>
      <c r="G5" s="369"/>
      <c r="H5" s="370" t="s">
        <v>444</v>
      </c>
      <c r="I5" s="370" t="s">
        <v>447</v>
      </c>
    </row>
    <row r="6" spans="1:9" s="279" customFormat="1" x14ac:dyDescent="0.15">
      <c r="A6" s="367">
        <v>42736</v>
      </c>
      <c r="B6" s="375" t="s">
        <v>446</v>
      </c>
      <c r="C6" s="369">
        <v>177</v>
      </c>
      <c r="D6" s="369">
        <v>3</v>
      </c>
      <c r="E6" s="368">
        <v>1</v>
      </c>
      <c r="F6" s="369"/>
      <c r="G6" s="369"/>
      <c r="H6" s="370" t="s">
        <v>443</v>
      </c>
      <c r="I6" s="370" t="s">
        <v>447</v>
      </c>
    </row>
    <row r="7" spans="1:9" s="279" customFormat="1" x14ac:dyDescent="0.15">
      <c r="A7" s="367">
        <v>42736</v>
      </c>
      <c r="B7" s="375" t="s">
        <v>448</v>
      </c>
      <c r="C7" s="369">
        <v>5868</v>
      </c>
      <c r="D7" s="369"/>
      <c r="E7" s="368"/>
      <c r="F7" s="369"/>
      <c r="G7" s="369"/>
      <c r="H7" s="370" t="s">
        <v>443</v>
      </c>
      <c r="I7" s="370" t="s">
        <v>447</v>
      </c>
    </row>
    <row r="8" spans="1:9" s="279" customFormat="1" x14ac:dyDescent="0.15">
      <c r="A8" s="367">
        <v>42736</v>
      </c>
      <c r="B8" s="375" t="s">
        <v>475</v>
      </c>
      <c r="C8" s="369">
        <v>672</v>
      </c>
      <c r="D8" s="369">
        <v>1</v>
      </c>
      <c r="E8" s="368">
        <v>0</v>
      </c>
      <c r="F8" s="369">
        <v>2</v>
      </c>
      <c r="G8" s="369">
        <v>1</v>
      </c>
      <c r="H8" s="370" t="s">
        <v>443</v>
      </c>
      <c r="I8" s="370" t="s">
        <v>447</v>
      </c>
    </row>
    <row r="9" spans="1:9" s="279" customFormat="1" x14ac:dyDescent="0.15">
      <c r="A9" s="367">
        <v>42736</v>
      </c>
      <c r="B9" s="375" t="s">
        <v>476</v>
      </c>
      <c r="C9" s="369">
        <v>136</v>
      </c>
      <c r="D9" s="369">
        <v>1</v>
      </c>
      <c r="E9" s="368"/>
      <c r="F9" s="369"/>
      <c r="G9" s="369"/>
      <c r="H9" s="370" t="s">
        <v>443</v>
      </c>
      <c r="I9" s="370" t="s">
        <v>447</v>
      </c>
    </row>
    <row r="10" spans="1:9" s="279" customFormat="1" x14ac:dyDescent="0.15">
      <c r="A10" s="367">
        <v>42736</v>
      </c>
      <c r="B10" s="375" t="s">
        <v>476</v>
      </c>
      <c r="C10" s="369">
        <v>0</v>
      </c>
      <c r="D10" s="369"/>
      <c r="E10" s="368"/>
      <c r="F10" s="369"/>
      <c r="G10" s="369"/>
      <c r="H10" s="370" t="s">
        <v>444</v>
      </c>
      <c r="I10" s="370" t="s">
        <v>447</v>
      </c>
    </row>
    <row r="11" spans="1:9" s="279" customFormat="1" x14ac:dyDescent="0.15">
      <c r="A11" s="367">
        <v>42736</v>
      </c>
      <c r="B11" s="375" t="s">
        <v>449</v>
      </c>
      <c r="C11" s="369">
        <v>63.999600000000001</v>
      </c>
      <c r="D11" s="369">
        <v>2</v>
      </c>
      <c r="E11" s="368"/>
      <c r="F11" s="369"/>
      <c r="G11" s="369"/>
      <c r="H11" s="370" t="s">
        <v>443</v>
      </c>
      <c r="I11" s="370" t="s">
        <v>447</v>
      </c>
    </row>
    <row r="12" spans="1:9" s="279" customFormat="1" x14ac:dyDescent="0.15">
      <c r="A12" s="367">
        <v>42736</v>
      </c>
      <c r="B12" s="375" t="s">
        <v>451</v>
      </c>
      <c r="C12" s="369">
        <v>640</v>
      </c>
      <c r="D12" s="369">
        <v>4</v>
      </c>
      <c r="E12" s="368"/>
      <c r="F12" s="369"/>
      <c r="G12" s="369"/>
      <c r="H12" s="370" t="s">
        <v>443</v>
      </c>
      <c r="I12" s="370" t="s">
        <v>447</v>
      </c>
    </row>
    <row r="13" spans="1:9" s="279" customFormat="1" x14ac:dyDescent="0.15">
      <c r="A13" s="367">
        <v>42736</v>
      </c>
      <c r="B13" s="375" t="s">
        <v>453</v>
      </c>
      <c r="C13" s="369">
        <v>483</v>
      </c>
      <c r="D13" s="369"/>
      <c r="E13" s="368"/>
      <c r="F13" s="369"/>
      <c r="G13" s="369"/>
      <c r="H13" s="370" t="s">
        <v>443</v>
      </c>
      <c r="I13" s="370" t="s">
        <v>447</v>
      </c>
    </row>
    <row r="14" spans="1:9" s="279" customFormat="1" x14ac:dyDescent="0.15">
      <c r="A14" s="367">
        <v>42736</v>
      </c>
      <c r="B14" s="375" t="s">
        <v>454</v>
      </c>
      <c r="C14" s="369">
        <v>738</v>
      </c>
      <c r="D14" s="369">
        <v>5</v>
      </c>
      <c r="E14" s="368"/>
      <c r="F14" s="369">
        <v>1</v>
      </c>
      <c r="G14" s="369"/>
      <c r="H14" s="370" t="s">
        <v>443</v>
      </c>
      <c r="I14" s="370" t="s">
        <v>447</v>
      </c>
    </row>
    <row r="15" spans="1:9" s="279" customFormat="1" x14ac:dyDescent="0.15">
      <c r="A15" s="367">
        <v>42736</v>
      </c>
      <c r="B15" s="375" t="s">
        <v>455</v>
      </c>
      <c r="C15" s="369">
        <v>1001</v>
      </c>
      <c r="D15" s="369">
        <v>3</v>
      </c>
      <c r="E15" s="368">
        <v>1</v>
      </c>
      <c r="F15" s="369"/>
      <c r="G15" s="369"/>
      <c r="H15" s="370" t="s">
        <v>443</v>
      </c>
      <c r="I15" s="370" t="s">
        <v>447</v>
      </c>
    </row>
    <row r="16" spans="1:9" s="279" customFormat="1" x14ac:dyDescent="0.15">
      <c r="A16" s="367">
        <v>42736</v>
      </c>
      <c r="B16" s="375" t="s">
        <v>456</v>
      </c>
      <c r="C16" s="369">
        <v>0</v>
      </c>
      <c r="D16" s="369">
        <v>1</v>
      </c>
      <c r="E16" s="368"/>
      <c r="F16" s="369"/>
      <c r="G16" s="369"/>
      <c r="H16" s="370" t="s">
        <v>443</v>
      </c>
      <c r="I16" s="370" t="s">
        <v>447</v>
      </c>
    </row>
    <row r="17" spans="1:9" s="279" customFormat="1" x14ac:dyDescent="0.15">
      <c r="A17" s="367">
        <v>42736</v>
      </c>
      <c r="B17" s="375" t="s">
        <v>457</v>
      </c>
      <c r="C17" s="369">
        <v>0</v>
      </c>
      <c r="D17" s="369"/>
      <c r="E17" s="368"/>
      <c r="F17" s="369"/>
      <c r="G17" s="369"/>
      <c r="H17" s="370" t="s">
        <v>443</v>
      </c>
      <c r="I17" s="370" t="s">
        <v>447</v>
      </c>
    </row>
    <row r="18" spans="1:9" s="279" customFormat="1" x14ac:dyDescent="0.15">
      <c r="A18" s="367">
        <v>42736</v>
      </c>
      <c r="B18" s="375" t="s">
        <v>458</v>
      </c>
      <c r="C18" s="369">
        <v>20</v>
      </c>
      <c r="D18" s="369">
        <v>1</v>
      </c>
      <c r="E18" s="368"/>
      <c r="F18" s="369">
        <v>1</v>
      </c>
      <c r="G18" s="369"/>
      <c r="H18" s="370" t="s">
        <v>443</v>
      </c>
      <c r="I18" s="370" t="s">
        <v>447</v>
      </c>
    </row>
    <row r="19" spans="1:9" s="279" customFormat="1" x14ac:dyDescent="0.15">
      <c r="A19" s="367">
        <v>42736</v>
      </c>
      <c r="B19" s="375" t="s">
        <v>459</v>
      </c>
      <c r="C19" s="369">
        <v>0</v>
      </c>
      <c r="D19" s="369"/>
      <c r="E19" s="368"/>
      <c r="F19" s="369"/>
      <c r="G19" s="369"/>
      <c r="H19" s="370" t="s">
        <v>443</v>
      </c>
      <c r="I19" s="370" t="s">
        <v>447</v>
      </c>
    </row>
    <row r="20" spans="1:9" s="279" customFormat="1" x14ac:dyDescent="0.15">
      <c r="A20" s="367">
        <v>42736</v>
      </c>
      <c r="B20" s="375" t="s">
        <v>460</v>
      </c>
      <c r="C20" s="369">
        <v>0</v>
      </c>
      <c r="D20" s="369"/>
      <c r="E20" s="368"/>
      <c r="F20" s="369"/>
      <c r="G20" s="369"/>
      <c r="H20" s="370" t="s">
        <v>443</v>
      </c>
      <c r="I20" s="370" t="s">
        <v>447</v>
      </c>
    </row>
    <row r="21" spans="1:9" s="279" customFormat="1" x14ac:dyDescent="0.15">
      <c r="A21" s="367">
        <v>42736</v>
      </c>
      <c r="B21" s="375" t="s">
        <v>461</v>
      </c>
      <c r="C21" s="369">
        <v>0</v>
      </c>
      <c r="D21" s="369"/>
      <c r="E21" s="368"/>
      <c r="F21" s="369"/>
      <c r="G21" s="369"/>
      <c r="H21" s="370" t="s">
        <v>443</v>
      </c>
      <c r="I21" s="370" t="s">
        <v>447</v>
      </c>
    </row>
    <row r="22" spans="1:9" s="279" customFormat="1" x14ac:dyDescent="0.15">
      <c r="A22" s="367">
        <v>42736</v>
      </c>
      <c r="B22" s="375" t="s">
        <v>474</v>
      </c>
      <c r="C22" s="369">
        <v>152</v>
      </c>
      <c r="D22" s="369">
        <v>1</v>
      </c>
      <c r="E22" s="368"/>
      <c r="F22" s="369"/>
      <c r="G22" s="369"/>
      <c r="H22" s="370" t="s">
        <v>443</v>
      </c>
      <c r="I22" s="370" t="s">
        <v>447</v>
      </c>
    </row>
    <row r="23" spans="1:9" s="279" customFormat="1" x14ac:dyDescent="0.15">
      <c r="A23" s="367">
        <v>42736</v>
      </c>
      <c r="B23" s="375" t="s">
        <v>462</v>
      </c>
      <c r="C23" s="369">
        <v>378</v>
      </c>
      <c r="D23" s="369"/>
      <c r="E23" s="368"/>
      <c r="F23" s="369">
        <v>2</v>
      </c>
      <c r="G23" s="369"/>
      <c r="H23" s="370" t="s">
        <v>443</v>
      </c>
      <c r="I23" s="370" t="s">
        <v>447</v>
      </c>
    </row>
    <row r="24" spans="1:9" s="279" customFormat="1" x14ac:dyDescent="0.15">
      <c r="A24" s="367">
        <v>42736</v>
      </c>
      <c r="B24" s="375" t="s">
        <v>456</v>
      </c>
      <c r="C24" s="369">
        <v>300</v>
      </c>
      <c r="D24" s="369">
        <v>30</v>
      </c>
      <c r="E24" s="368"/>
      <c r="F24" s="369"/>
      <c r="G24" s="369"/>
      <c r="H24" s="370" t="s">
        <v>443</v>
      </c>
      <c r="I24" s="370" t="s">
        <v>447</v>
      </c>
    </row>
    <row r="25" spans="1:9" s="279" customFormat="1" x14ac:dyDescent="0.15">
      <c r="A25" s="367">
        <v>42736</v>
      </c>
      <c r="B25" s="375" t="s">
        <v>463</v>
      </c>
      <c r="C25" s="369">
        <v>0</v>
      </c>
      <c r="D25" s="369"/>
      <c r="E25" s="368"/>
      <c r="F25" s="369"/>
      <c r="G25" s="369"/>
      <c r="H25" s="370" t="s">
        <v>443</v>
      </c>
      <c r="I25" s="370" t="s">
        <v>447</v>
      </c>
    </row>
    <row r="26" spans="1:9" s="279" customFormat="1" x14ac:dyDescent="0.15">
      <c r="A26" s="367">
        <v>42736</v>
      </c>
      <c r="B26" s="375" t="s">
        <v>464</v>
      </c>
      <c r="C26" s="369">
        <v>0</v>
      </c>
      <c r="D26" s="369"/>
      <c r="E26" s="368"/>
      <c r="F26" s="369"/>
      <c r="G26" s="369"/>
      <c r="H26" s="370" t="s">
        <v>443</v>
      </c>
      <c r="I26" s="370" t="s">
        <v>447</v>
      </c>
    </row>
    <row r="27" spans="1:9" s="279" customFormat="1" x14ac:dyDescent="0.15">
      <c r="A27" s="367">
        <v>42736</v>
      </c>
      <c r="B27" s="375" t="s">
        <v>465</v>
      </c>
      <c r="C27" s="369">
        <v>0</v>
      </c>
      <c r="D27" s="369"/>
      <c r="E27" s="368"/>
      <c r="F27" s="369"/>
      <c r="G27" s="369"/>
      <c r="H27" s="370" t="s">
        <v>443</v>
      </c>
      <c r="I27" s="370" t="s">
        <v>447</v>
      </c>
    </row>
    <row r="28" spans="1:9" s="279" customFormat="1" x14ac:dyDescent="0.15">
      <c r="A28" s="367">
        <v>42736</v>
      </c>
      <c r="B28" s="375" t="s">
        <v>466</v>
      </c>
      <c r="C28" s="369">
        <v>0</v>
      </c>
      <c r="D28" s="369"/>
      <c r="E28" s="368"/>
      <c r="F28" s="369"/>
      <c r="G28" s="369"/>
      <c r="H28" s="370" t="s">
        <v>443</v>
      </c>
      <c r="I28" s="370" t="s">
        <v>447</v>
      </c>
    </row>
    <row r="29" spans="1:9" s="279" customFormat="1" x14ac:dyDescent="0.15">
      <c r="A29" s="367">
        <v>42736</v>
      </c>
      <c r="B29" s="375" t="s">
        <v>442</v>
      </c>
      <c r="C29" s="369">
        <v>0</v>
      </c>
      <c r="D29" s="369"/>
      <c r="E29" s="368"/>
      <c r="F29" s="369"/>
      <c r="G29" s="369"/>
      <c r="H29" s="370" t="s">
        <v>443</v>
      </c>
      <c r="I29" s="370" t="s">
        <v>477</v>
      </c>
    </row>
    <row r="30" spans="1:9" s="279" customFormat="1" x14ac:dyDescent="0.15">
      <c r="A30" s="367">
        <v>42736</v>
      </c>
      <c r="B30" s="375" t="s">
        <v>442</v>
      </c>
      <c r="C30" s="369">
        <v>0</v>
      </c>
      <c r="D30" s="369"/>
      <c r="E30" s="368"/>
      <c r="F30" s="369"/>
      <c r="G30" s="369"/>
      <c r="H30" s="370" t="s">
        <v>444</v>
      </c>
      <c r="I30" s="370" t="s">
        <v>477</v>
      </c>
    </row>
    <row r="31" spans="1:9" s="279" customFormat="1" x14ac:dyDescent="0.15">
      <c r="A31" s="367">
        <v>42736</v>
      </c>
      <c r="B31" s="375" t="s">
        <v>445</v>
      </c>
      <c r="C31" s="369">
        <v>506.5</v>
      </c>
      <c r="D31" s="369">
        <v>5</v>
      </c>
      <c r="E31" s="368">
        <v>1</v>
      </c>
      <c r="F31" s="369"/>
      <c r="G31" s="369"/>
      <c r="H31" s="370" t="s">
        <v>443</v>
      </c>
      <c r="I31" s="370" t="s">
        <v>477</v>
      </c>
    </row>
    <row r="32" spans="1:9" s="279" customFormat="1" x14ac:dyDescent="0.15">
      <c r="A32" s="367">
        <v>42736</v>
      </c>
      <c r="B32" s="375" t="s">
        <v>445</v>
      </c>
      <c r="C32" s="369">
        <v>12</v>
      </c>
      <c r="D32" s="369">
        <v>1</v>
      </c>
      <c r="E32" s="368">
        <v>1</v>
      </c>
      <c r="F32" s="369"/>
      <c r="G32" s="369"/>
      <c r="H32" s="370" t="s">
        <v>444</v>
      </c>
      <c r="I32" s="370" t="s">
        <v>477</v>
      </c>
    </row>
    <row r="33" spans="1:9" s="279" customFormat="1" x14ac:dyDescent="0.15">
      <c r="A33" s="367">
        <v>42736</v>
      </c>
      <c r="B33" s="375" t="s">
        <v>446</v>
      </c>
      <c r="C33" s="369">
        <v>316</v>
      </c>
      <c r="D33" s="369">
        <v>4</v>
      </c>
      <c r="E33" s="368">
        <v>1</v>
      </c>
      <c r="F33" s="369"/>
      <c r="G33" s="369"/>
      <c r="H33" s="370" t="s">
        <v>443</v>
      </c>
      <c r="I33" s="370" t="s">
        <v>477</v>
      </c>
    </row>
    <row r="34" spans="1:9" s="279" customFormat="1" x14ac:dyDescent="0.15">
      <c r="A34" s="367">
        <v>42736</v>
      </c>
      <c r="B34" s="375" t="s">
        <v>448</v>
      </c>
      <c r="C34" s="369">
        <v>943</v>
      </c>
      <c r="D34" s="369"/>
      <c r="E34" s="368"/>
      <c r="F34" s="369"/>
      <c r="G34" s="369"/>
      <c r="H34" s="370" t="s">
        <v>443</v>
      </c>
      <c r="I34" s="370" t="s">
        <v>477</v>
      </c>
    </row>
    <row r="35" spans="1:9" s="279" customFormat="1" x14ac:dyDescent="0.15">
      <c r="A35" s="367">
        <v>42736</v>
      </c>
      <c r="B35" s="375" t="s">
        <v>475</v>
      </c>
      <c r="C35" s="369">
        <v>0</v>
      </c>
      <c r="D35" s="369"/>
      <c r="E35" s="368"/>
      <c r="F35" s="369"/>
      <c r="G35" s="369"/>
      <c r="H35" s="370" t="s">
        <v>443</v>
      </c>
      <c r="I35" s="370" t="s">
        <v>477</v>
      </c>
    </row>
    <row r="36" spans="1:9" s="279" customFormat="1" x14ac:dyDescent="0.15">
      <c r="A36" s="367">
        <v>42736</v>
      </c>
      <c r="B36" s="375" t="s">
        <v>476</v>
      </c>
      <c r="C36" s="369">
        <v>295</v>
      </c>
      <c r="D36" s="369">
        <v>2</v>
      </c>
      <c r="E36" s="368">
        <v>3</v>
      </c>
      <c r="F36" s="369"/>
      <c r="G36" s="369"/>
      <c r="H36" s="370" t="s">
        <v>443</v>
      </c>
      <c r="I36" s="370" t="s">
        <v>477</v>
      </c>
    </row>
    <row r="37" spans="1:9" s="279" customFormat="1" x14ac:dyDescent="0.15">
      <c r="A37" s="367">
        <v>42736</v>
      </c>
      <c r="B37" s="375" t="s">
        <v>476</v>
      </c>
      <c r="C37" s="369">
        <v>160</v>
      </c>
      <c r="D37" s="369"/>
      <c r="E37" s="368">
        <v>2</v>
      </c>
      <c r="F37" s="369"/>
      <c r="G37" s="369"/>
      <c r="H37" s="370" t="s">
        <v>444</v>
      </c>
      <c r="I37" s="370" t="s">
        <v>477</v>
      </c>
    </row>
    <row r="38" spans="1:9" s="279" customFormat="1" x14ac:dyDescent="0.15">
      <c r="A38" s="367">
        <v>42736</v>
      </c>
      <c r="B38" s="375" t="s">
        <v>449</v>
      </c>
      <c r="C38" s="369">
        <v>154.49939999999998</v>
      </c>
      <c r="D38" s="369">
        <v>8</v>
      </c>
      <c r="E38" s="368"/>
      <c r="F38" s="369"/>
      <c r="G38" s="369"/>
      <c r="H38" s="370" t="s">
        <v>443</v>
      </c>
      <c r="I38" s="370" t="s">
        <v>477</v>
      </c>
    </row>
    <row r="39" spans="1:9" s="279" customFormat="1" x14ac:dyDescent="0.15">
      <c r="A39" s="367">
        <v>42736</v>
      </c>
      <c r="B39" s="375" t="s">
        <v>487</v>
      </c>
      <c r="C39" s="369">
        <v>4131</v>
      </c>
      <c r="D39" s="369"/>
      <c r="E39" s="368"/>
      <c r="F39" s="369"/>
      <c r="G39" s="369"/>
      <c r="H39" s="370" t="s">
        <v>443</v>
      </c>
      <c r="I39" s="370" t="s">
        <v>477</v>
      </c>
    </row>
    <row r="40" spans="1:9" s="279" customFormat="1" x14ac:dyDescent="0.15">
      <c r="A40" s="367">
        <v>42736</v>
      </c>
      <c r="B40" s="375" t="s">
        <v>486</v>
      </c>
      <c r="C40" s="369">
        <v>1814</v>
      </c>
      <c r="D40" s="369"/>
      <c r="E40" s="368"/>
      <c r="F40" s="369"/>
      <c r="G40" s="369"/>
      <c r="H40" s="370" t="s">
        <v>443</v>
      </c>
      <c r="I40" s="370" t="s">
        <v>477</v>
      </c>
    </row>
    <row r="41" spans="1:9" s="279" customFormat="1" x14ac:dyDescent="0.15">
      <c r="A41" s="367">
        <v>42736</v>
      </c>
      <c r="B41" s="375" t="s">
        <v>451</v>
      </c>
      <c r="C41" s="369">
        <v>0</v>
      </c>
      <c r="D41" s="369"/>
      <c r="E41" s="368"/>
      <c r="F41" s="369"/>
      <c r="G41" s="369"/>
      <c r="H41" s="370" t="s">
        <v>443</v>
      </c>
      <c r="I41" s="370" t="s">
        <v>477</v>
      </c>
    </row>
    <row r="42" spans="1:9" s="279" customFormat="1" x14ac:dyDescent="0.15">
      <c r="A42" s="367">
        <v>42736</v>
      </c>
      <c r="B42" s="375" t="s">
        <v>453</v>
      </c>
      <c r="C42" s="369">
        <v>0</v>
      </c>
      <c r="D42" s="369"/>
      <c r="E42" s="368"/>
      <c r="F42" s="369"/>
      <c r="G42" s="369"/>
      <c r="H42" s="370" t="s">
        <v>443</v>
      </c>
      <c r="I42" s="370" t="s">
        <v>477</v>
      </c>
    </row>
    <row r="43" spans="1:9" s="279" customFormat="1" x14ac:dyDescent="0.15">
      <c r="A43" s="367">
        <v>42736</v>
      </c>
      <c r="B43" s="375" t="s">
        <v>454</v>
      </c>
      <c r="C43" s="369">
        <v>0</v>
      </c>
      <c r="D43" s="369"/>
      <c r="E43" s="368"/>
      <c r="F43" s="369"/>
      <c r="G43" s="369"/>
      <c r="H43" s="370" t="s">
        <v>443</v>
      </c>
      <c r="I43" s="370" t="s">
        <v>477</v>
      </c>
    </row>
    <row r="44" spans="1:9" s="279" customFormat="1" x14ac:dyDescent="0.15">
      <c r="A44" s="367">
        <v>42736</v>
      </c>
      <c r="B44" s="375" t="s">
        <v>455</v>
      </c>
      <c r="C44" s="369">
        <v>0</v>
      </c>
      <c r="D44" s="369"/>
      <c r="E44" s="368"/>
      <c r="F44" s="369"/>
      <c r="G44" s="369"/>
      <c r="H44" s="370" t="s">
        <v>443</v>
      </c>
      <c r="I44" s="370" t="s">
        <v>477</v>
      </c>
    </row>
    <row r="45" spans="1:9" s="279" customFormat="1" x14ac:dyDescent="0.15">
      <c r="A45" s="367">
        <v>42736</v>
      </c>
      <c r="B45" s="375" t="s">
        <v>456</v>
      </c>
      <c r="C45" s="369">
        <v>0</v>
      </c>
      <c r="D45" s="369"/>
      <c r="E45" s="368"/>
      <c r="F45" s="369"/>
      <c r="G45" s="369"/>
      <c r="H45" s="370" t="s">
        <v>443</v>
      </c>
      <c r="I45" s="370" t="s">
        <v>477</v>
      </c>
    </row>
    <row r="46" spans="1:9" s="279" customFormat="1" x14ac:dyDescent="0.15">
      <c r="A46" s="367">
        <v>42736</v>
      </c>
      <c r="B46" s="375" t="s">
        <v>457</v>
      </c>
      <c r="C46" s="369">
        <v>0</v>
      </c>
      <c r="D46" s="369"/>
      <c r="E46" s="368"/>
      <c r="F46" s="369"/>
      <c r="G46" s="369"/>
      <c r="H46" s="370" t="s">
        <v>443</v>
      </c>
      <c r="I46" s="370" t="s">
        <v>477</v>
      </c>
    </row>
    <row r="47" spans="1:9" s="279" customFormat="1" x14ac:dyDescent="0.15">
      <c r="A47" s="367">
        <v>42736</v>
      </c>
      <c r="B47" s="375" t="s">
        <v>458</v>
      </c>
      <c r="C47" s="369">
        <v>0</v>
      </c>
      <c r="D47" s="369"/>
      <c r="E47" s="368"/>
      <c r="F47" s="369"/>
      <c r="G47" s="369"/>
      <c r="H47" s="370" t="s">
        <v>443</v>
      </c>
      <c r="I47" s="370" t="s">
        <v>477</v>
      </c>
    </row>
    <row r="48" spans="1:9" s="279" customFormat="1" x14ac:dyDescent="0.15">
      <c r="A48" s="367">
        <v>42736</v>
      </c>
      <c r="B48" s="375" t="s">
        <v>459</v>
      </c>
      <c r="C48" s="369">
        <v>0</v>
      </c>
      <c r="D48" s="369"/>
      <c r="E48" s="368"/>
      <c r="F48" s="369"/>
      <c r="G48" s="369"/>
      <c r="H48" s="370" t="s">
        <v>443</v>
      </c>
      <c r="I48" s="370" t="s">
        <v>477</v>
      </c>
    </row>
    <row r="49" spans="1:9" s="279" customFormat="1" x14ac:dyDescent="0.15">
      <c r="A49" s="367">
        <v>42736</v>
      </c>
      <c r="B49" s="375" t="s">
        <v>460</v>
      </c>
      <c r="C49" s="369">
        <v>0</v>
      </c>
      <c r="D49" s="369"/>
      <c r="E49" s="368"/>
      <c r="F49" s="369"/>
      <c r="G49" s="369"/>
      <c r="H49" s="370" t="s">
        <v>443</v>
      </c>
      <c r="I49" s="370" t="s">
        <v>477</v>
      </c>
    </row>
    <row r="50" spans="1:9" s="279" customFormat="1" x14ac:dyDescent="0.15">
      <c r="A50" s="367">
        <v>42736</v>
      </c>
      <c r="B50" s="375" t="s">
        <v>461</v>
      </c>
      <c r="C50" s="369">
        <v>0</v>
      </c>
      <c r="D50" s="369"/>
      <c r="E50" s="368"/>
      <c r="F50" s="369"/>
      <c r="G50" s="369"/>
      <c r="H50" s="370" t="s">
        <v>443</v>
      </c>
      <c r="I50" s="370" t="s">
        <v>477</v>
      </c>
    </row>
    <row r="51" spans="1:9" s="279" customFormat="1" x14ac:dyDescent="0.15">
      <c r="A51" s="367">
        <v>42736</v>
      </c>
      <c r="B51" s="375" t="s">
        <v>474</v>
      </c>
      <c r="C51" s="369">
        <v>0</v>
      </c>
      <c r="D51" s="369"/>
      <c r="E51" s="368"/>
      <c r="F51" s="369"/>
      <c r="G51" s="369"/>
      <c r="H51" s="370" t="s">
        <v>443</v>
      </c>
      <c r="I51" s="370" t="s">
        <v>477</v>
      </c>
    </row>
    <row r="52" spans="1:9" s="279" customFormat="1" x14ac:dyDescent="0.15">
      <c r="A52" s="367">
        <v>42736</v>
      </c>
      <c r="B52" s="375" t="s">
        <v>462</v>
      </c>
      <c r="C52" s="369">
        <v>0</v>
      </c>
      <c r="D52" s="369"/>
      <c r="E52" s="368"/>
      <c r="F52" s="369"/>
      <c r="G52" s="369"/>
      <c r="H52" s="370" t="s">
        <v>443</v>
      </c>
      <c r="I52" s="370" t="s">
        <v>477</v>
      </c>
    </row>
    <row r="53" spans="1:9" s="279" customFormat="1" x14ac:dyDescent="0.15">
      <c r="A53" s="367">
        <v>42736</v>
      </c>
      <c r="B53" s="375" t="s">
        <v>456</v>
      </c>
      <c r="C53" s="369">
        <v>0</v>
      </c>
      <c r="D53" s="369"/>
      <c r="E53" s="368"/>
      <c r="F53" s="369"/>
      <c r="G53" s="369"/>
      <c r="H53" s="370" t="s">
        <v>443</v>
      </c>
      <c r="I53" s="370" t="s">
        <v>477</v>
      </c>
    </row>
    <row r="54" spans="1:9" s="279" customFormat="1" x14ac:dyDescent="0.15">
      <c r="A54" s="367">
        <v>42736</v>
      </c>
      <c r="B54" s="375" t="s">
        <v>463</v>
      </c>
      <c r="C54" s="369">
        <v>0</v>
      </c>
      <c r="D54" s="369"/>
      <c r="E54" s="368"/>
      <c r="F54" s="369"/>
      <c r="G54" s="369"/>
      <c r="H54" s="370" t="s">
        <v>443</v>
      </c>
      <c r="I54" s="370" t="s">
        <v>477</v>
      </c>
    </row>
    <row r="55" spans="1:9" s="279" customFormat="1" x14ac:dyDescent="0.15">
      <c r="A55" s="367">
        <v>42736</v>
      </c>
      <c r="B55" s="375" t="s">
        <v>464</v>
      </c>
      <c r="C55" s="369">
        <v>0</v>
      </c>
      <c r="D55" s="369"/>
      <c r="E55" s="368"/>
      <c r="F55" s="369"/>
      <c r="G55" s="369"/>
      <c r="H55" s="370" t="s">
        <v>443</v>
      </c>
      <c r="I55" s="370" t="s">
        <v>477</v>
      </c>
    </row>
    <row r="56" spans="1:9" s="279" customFormat="1" x14ac:dyDescent="0.15">
      <c r="A56" s="367">
        <v>42736</v>
      </c>
      <c r="B56" s="375" t="s">
        <v>465</v>
      </c>
      <c r="C56" s="369">
        <v>0</v>
      </c>
      <c r="D56" s="369"/>
      <c r="E56" s="368"/>
      <c r="F56" s="369"/>
      <c r="G56" s="369"/>
      <c r="H56" s="370" t="s">
        <v>443</v>
      </c>
      <c r="I56" s="370" t="s">
        <v>477</v>
      </c>
    </row>
    <row r="57" spans="1:9" s="279" customFormat="1" x14ac:dyDescent="0.15">
      <c r="A57" s="367">
        <v>42736</v>
      </c>
      <c r="B57" s="375" t="s">
        <v>466</v>
      </c>
      <c r="C57" s="369">
        <v>0</v>
      </c>
      <c r="D57" s="369"/>
      <c r="E57" s="368"/>
      <c r="F57" s="369"/>
      <c r="G57" s="369"/>
      <c r="H57" s="370" t="s">
        <v>443</v>
      </c>
      <c r="I57" s="370" t="s">
        <v>477</v>
      </c>
    </row>
    <row r="58" spans="1:9" s="5" customFormat="1" x14ac:dyDescent="0.15">
      <c r="A58" s="367">
        <v>42767</v>
      </c>
      <c r="B58" s="375" t="s">
        <v>442</v>
      </c>
      <c r="C58" s="369">
        <v>2128</v>
      </c>
      <c r="D58" s="369">
        <v>2</v>
      </c>
      <c r="E58" s="368"/>
      <c r="F58" s="369">
        <v>17</v>
      </c>
      <c r="G58" s="369"/>
      <c r="H58" s="370" t="s">
        <v>443</v>
      </c>
      <c r="I58" s="370" t="s">
        <v>447</v>
      </c>
    </row>
    <row r="59" spans="1:9" s="5" customFormat="1" x14ac:dyDescent="0.15">
      <c r="A59" s="367">
        <v>42767</v>
      </c>
      <c r="B59" s="375" t="s">
        <v>442</v>
      </c>
      <c r="C59" s="369">
        <v>920</v>
      </c>
      <c r="D59" s="369">
        <v>9</v>
      </c>
      <c r="E59" s="368"/>
      <c r="F59" s="369"/>
      <c r="G59" s="369"/>
      <c r="H59" s="370" t="s">
        <v>444</v>
      </c>
      <c r="I59" s="370" t="s">
        <v>447</v>
      </c>
    </row>
    <row r="60" spans="1:9" s="5" customFormat="1" x14ac:dyDescent="0.15">
      <c r="A60" s="367">
        <v>42767</v>
      </c>
      <c r="B60" s="375" t="s">
        <v>445</v>
      </c>
      <c r="C60" s="369">
        <v>671</v>
      </c>
      <c r="D60" s="369">
        <v>1</v>
      </c>
      <c r="E60" s="368"/>
      <c r="F60" s="369">
        <v>3</v>
      </c>
      <c r="G60" s="369"/>
      <c r="H60" s="370" t="s">
        <v>443</v>
      </c>
      <c r="I60" s="370" t="s">
        <v>447</v>
      </c>
    </row>
    <row r="61" spans="1:9" s="5" customFormat="1" x14ac:dyDescent="0.15">
      <c r="A61" s="367">
        <v>42767</v>
      </c>
      <c r="B61" s="375" t="s">
        <v>445</v>
      </c>
      <c r="C61" s="369">
        <v>0</v>
      </c>
      <c r="D61" s="369"/>
      <c r="E61" s="368"/>
      <c r="F61" s="369"/>
      <c r="G61" s="369"/>
      <c r="H61" s="370" t="s">
        <v>444</v>
      </c>
      <c r="I61" s="370" t="s">
        <v>447</v>
      </c>
    </row>
    <row r="62" spans="1:9" s="5" customFormat="1" x14ac:dyDescent="0.15">
      <c r="A62" s="367">
        <v>42767</v>
      </c>
      <c r="B62" s="375" t="s">
        <v>446</v>
      </c>
      <c r="C62" s="369">
        <v>63</v>
      </c>
      <c r="D62" s="369">
        <v>2</v>
      </c>
      <c r="E62" s="368">
        <v>1</v>
      </c>
      <c r="F62" s="369"/>
      <c r="G62" s="369"/>
      <c r="H62" s="370" t="s">
        <v>443</v>
      </c>
      <c r="I62" s="370" t="s">
        <v>447</v>
      </c>
    </row>
    <row r="63" spans="1:9" s="5" customFormat="1" x14ac:dyDescent="0.15">
      <c r="A63" s="367">
        <v>42767</v>
      </c>
      <c r="B63" s="375" t="s">
        <v>448</v>
      </c>
      <c r="C63" s="369">
        <v>6615</v>
      </c>
      <c r="D63" s="369">
        <v>36</v>
      </c>
      <c r="E63" s="368">
        <v>11</v>
      </c>
      <c r="F63" s="369"/>
      <c r="G63" s="369"/>
      <c r="H63" s="370" t="s">
        <v>443</v>
      </c>
      <c r="I63" s="370" t="s">
        <v>447</v>
      </c>
    </row>
    <row r="64" spans="1:9" s="5" customFormat="1" x14ac:dyDescent="0.15">
      <c r="A64" s="367">
        <v>42767</v>
      </c>
      <c r="B64" s="375" t="s">
        <v>475</v>
      </c>
      <c r="C64" s="369">
        <v>0</v>
      </c>
      <c r="D64" s="369"/>
      <c r="E64" s="368"/>
      <c r="F64" s="369"/>
      <c r="G64" s="369"/>
      <c r="H64" s="370" t="s">
        <v>443</v>
      </c>
      <c r="I64" s="370" t="s">
        <v>447</v>
      </c>
    </row>
    <row r="65" spans="1:9" s="5" customFormat="1" x14ac:dyDescent="0.15">
      <c r="A65" s="367">
        <v>42767</v>
      </c>
      <c r="B65" s="375" t="s">
        <v>476</v>
      </c>
      <c r="C65" s="369">
        <v>64</v>
      </c>
      <c r="D65" s="369">
        <v>1</v>
      </c>
      <c r="E65" s="368"/>
      <c r="F65" s="369"/>
      <c r="G65" s="369"/>
      <c r="H65" s="370" t="s">
        <v>443</v>
      </c>
      <c r="I65" s="370" t="s">
        <v>447</v>
      </c>
    </row>
    <row r="66" spans="1:9" s="5" customFormat="1" x14ac:dyDescent="0.15">
      <c r="A66" s="367">
        <v>42767</v>
      </c>
      <c r="B66" s="375" t="s">
        <v>476</v>
      </c>
      <c r="C66" s="369">
        <v>208</v>
      </c>
      <c r="D66" s="369"/>
      <c r="E66" s="368">
        <v>2</v>
      </c>
      <c r="F66" s="369"/>
      <c r="G66" s="369"/>
      <c r="H66" s="370" t="s">
        <v>444</v>
      </c>
      <c r="I66" s="370" t="s">
        <v>447</v>
      </c>
    </row>
    <row r="67" spans="1:9" s="5" customFormat="1" x14ac:dyDescent="0.15">
      <c r="A67" s="367">
        <v>42767</v>
      </c>
      <c r="B67" s="375" t="s">
        <v>449</v>
      </c>
      <c r="C67" s="369">
        <v>54</v>
      </c>
      <c r="D67" s="369">
        <v>1</v>
      </c>
      <c r="E67" s="368"/>
      <c r="F67" s="369"/>
      <c r="G67" s="369"/>
      <c r="H67" s="370" t="s">
        <v>443</v>
      </c>
      <c r="I67" s="370" t="s">
        <v>447</v>
      </c>
    </row>
    <row r="68" spans="1:9" s="5" customFormat="1" x14ac:dyDescent="0.15">
      <c r="A68" s="367">
        <v>42767</v>
      </c>
      <c r="B68" s="375" t="s">
        <v>451</v>
      </c>
      <c r="C68" s="369">
        <v>0</v>
      </c>
      <c r="D68" s="369"/>
      <c r="E68" s="368"/>
      <c r="F68" s="369"/>
      <c r="G68" s="369"/>
      <c r="H68" s="370" t="s">
        <v>443</v>
      </c>
      <c r="I68" s="370" t="s">
        <v>447</v>
      </c>
    </row>
    <row r="69" spans="1:9" s="5" customFormat="1" x14ac:dyDescent="0.15">
      <c r="A69" s="367">
        <v>42767</v>
      </c>
      <c r="B69" s="375" t="s">
        <v>453</v>
      </c>
      <c r="C69" s="369">
        <v>0</v>
      </c>
      <c r="D69" s="369"/>
      <c r="E69" s="368"/>
      <c r="F69" s="369"/>
      <c r="G69" s="369"/>
      <c r="H69" s="370" t="s">
        <v>443</v>
      </c>
      <c r="I69" s="370" t="s">
        <v>447</v>
      </c>
    </row>
    <row r="70" spans="1:9" s="5" customFormat="1" x14ac:dyDescent="0.15">
      <c r="A70" s="367">
        <v>42767</v>
      </c>
      <c r="B70" s="375" t="s">
        <v>454</v>
      </c>
      <c r="C70" s="369">
        <v>1300</v>
      </c>
      <c r="D70" s="369">
        <v>7</v>
      </c>
      <c r="E70" s="368">
        <v>1</v>
      </c>
      <c r="F70" s="369">
        <v>2</v>
      </c>
      <c r="G70" s="369"/>
      <c r="H70" s="370" t="s">
        <v>443</v>
      </c>
      <c r="I70" s="370" t="s">
        <v>447</v>
      </c>
    </row>
    <row r="71" spans="1:9" s="5" customFormat="1" x14ac:dyDescent="0.15">
      <c r="A71" s="367">
        <v>42767</v>
      </c>
      <c r="B71" s="375" t="s">
        <v>455</v>
      </c>
      <c r="C71" s="369">
        <v>224</v>
      </c>
      <c r="D71" s="369"/>
      <c r="E71" s="368"/>
      <c r="F71" s="369">
        <v>3</v>
      </c>
      <c r="G71" s="369">
        <v>2</v>
      </c>
      <c r="H71" s="370" t="s">
        <v>443</v>
      </c>
      <c r="I71" s="370" t="s">
        <v>447</v>
      </c>
    </row>
    <row r="72" spans="1:9" s="5" customFormat="1" x14ac:dyDescent="0.15">
      <c r="A72" s="367">
        <v>42767</v>
      </c>
      <c r="B72" s="375" t="s">
        <v>456</v>
      </c>
      <c r="C72" s="369">
        <v>0</v>
      </c>
      <c r="D72" s="369"/>
      <c r="E72" s="368"/>
      <c r="F72" s="369"/>
      <c r="G72" s="369"/>
      <c r="H72" s="370" t="s">
        <v>443</v>
      </c>
      <c r="I72" s="370" t="s">
        <v>447</v>
      </c>
    </row>
    <row r="73" spans="1:9" s="5" customFormat="1" x14ac:dyDescent="0.15">
      <c r="A73" s="367">
        <v>42767</v>
      </c>
      <c r="B73" s="375" t="s">
        <v>457</v>
      </c>
      <c r="C73" s="369">
        <v>0</v>
      </c>
      <c r="D73" s="369"/>
      <c r="E73" s="368"/>
      <c r="F73" s="369"/>
      <c r="G73" s="369"/>
      <c r="H73" s="370" t="s">
        <v>443</v>
      </c>
      <c r="I73" s="370" t="s">
        <v>447</v>
      </c>
    </row>
    <row r="74" spans="1:9" s="5" customFormat="1" x14ac:dyDescent="0.15">
      <c r="A74" s="367">
        <v>42767</v>
      </c>
      <c r="B74" s="375" t="s">
        <v>458</v>
      </c>
      <c r="C74" s="369">
        <v>0</v>
      </c>
      <c r="D74" s="369"/>
      <c r="E74" s="368"/>
      <c r="F74" s="369"/>
      <c r="G74" s="369"/>
      <c r="H74" s="370" t="s">
        <v>443</v>
      </c>
      <c r="I74" s="370" t="s">
        <v>447</v>
      </c>
    </row>
    <row r="75" spans="1:9" s="5" customFormat="1" x14ac:dyDescent="0.15">
      <c r="A75" s="367">
        <v>42767</v>
      </c>
      <c r="B75" s="375" t="s">
        <v>459</v>
      </c>
      <c r="C75" s="369">
        <v>0</v>
      </c>
      <c r="D75" s="369"/>
      <c r="E75" s="368"/>
      <c r="F75" s="369"/>
      <c r="G75" s="369"/>
      <c r="H75" s="370" t="s">
        <v>443</v>
      </c>
      <c r="I75" s="370" t="s">
        <v>447</v>
      </c>
    </row>
    <row r="76" spans="1:9" s="5" customFormat="1" x14ac:dyDescent="0.15">
      <c r="A76" s="367">
        <v>42767</v>
      </c>
      <c r="B76" s="375" t="s">
        <v>460</v>
      </c>
      <c r="C76" s="369">
        <v>0</v>
      </c>
      <c r="D76" s="369"/>
      <c r="E76" s="368"/>
      <c r="F76" s="369"/>
      <c r="G76" s="369"/>
      <c r="H76" s="370" t="s">
        <v>443</v>
      </c>
      <c r="I76" s="370" t="s">
        <v>447</v>
      </c>
    </row>
    <row r="77" spans="1:9" s="5" customFormat="1" x14ac:dyDescent="0.15">
      <c r="A77" s="367">
        <v>42767</v>
      </c>
      <c r="B77" s="375" t="s">
        <v>461</v>
      </c>
      <c r="C77" s="369">
        <v>0</v>
      </c>
      <c r="D77" s="369"/>
      <c r="E77" s="368"/>
      <c r="F77" s="369"/>
      <c r="G77" s="369"/>
      <c r="H77" s="370" t="s">
        <v>443</v>
      </c>
      <c r="I77" s="370" t="s">
        <v>447</v>
      </c>
    </row>
    <row r="78" spans="1:9" s="5" customFormat="1" x14ac:dyDescent="0.15">
      <c r="A78" s="367">
        <v>42767</v>
      </c>
      <c r="B78" s="375" t="s">
        <v>474</v>
      </c>
      <c r="C78" s="369">
        <v>138</v>
      </c>
      <c r="D78" s="369">
        <v>1</v>
      </c>
      <c r="E78" s="368"/>
      <c r="F78" s="369"/>
      <c r="G78" s="369"/>
      <c r="H78" s="370" t="s">
        <v>443</v>
      </c>
      <c r="I78" s="370" t="s">
        <v>447</v>
      </c>
    </row>
    <row r="79" spans="1:9" s="5" customFormat="1" x14ac:dyDescent="0.15">
      <c r="A79" s="367">
        <v>42767</v>
      </c>
      <c r="B79" s="375" t="s">
        <v>462</v>
      </c>
      <c r="C79" s="369">
        <v>18</v>
      </c>
      <c r="D79" s="369">
        <v>2</v>
      </c>
      <c r="E79" s="368"/>
      <c r="F79" s="369"/>
      <c r="G79" s="369"/>
      <c r="H79" s="370" t="s">
        <v>443</v>
      </c>
      <c r="I79" s="370" t="s">
        <v>447</v>
      </c>
    </row>
    <row r="80" spans="1:9" s="5" customFormat="1" x14ac:dyDescent="0.15">
      <c r="A80" s="367">
        <v>42767</v>
      </c>
      <c r="B80" s="375" t="s">
        <v>456</v>
      </c>
      <c r="C80" s="369">
        <v>0</v>
      </c>
      <c r="D80" s="369"/>
      <c r="E80" s="368"/>
      <c r="F80" s="369"/>
      <c r="G80" s="369"/>
      <c r="H80" s="370" t="s">
        <v>443</v>
      </c>
      <c r="I80" s="370" t="s">
        <v>447</v>
      </c>
    </row>
    <row r="81" spans="1:9" s="5" customFormat="1" x14ac:dyDescent="0.15">
      <c r="A81" s="367">
        <v>42767</v>
      </c>
      <c r="B81" s="375" t="s">
        <v>463</v>
      </c>
      <c r="C81" s="369">
        <v>0</v>
      </c>
      <c r="D81" s="369"/>
      <c r="E81" s="368"/>
      <c r="F81" s="369"/>
      <c r="G81" s="369"/>
      <c r="H81" s="370" t="s">
        <v>443</v>
      </c>
      <c r="I81" s="370" t="s">
        <v>447</v>
      </c>
    </row>
    <row r="82" spans="1:9" s="5" customFormat="1" x14ac:dyDescent="0.15">
      <c r="A82" s="367">
        <v>42767</v>
      </c>
      <c r="B82" s="375" t="s">
        <v>464</v>
      </c>
      <c r="C82" s="369">
        <v>0</v>
      </c>
      <c r="D82" s="369"/>
      <c r="E82" s="368"/>
      <c r="F82" s="369"/>
      <c r="G82" s="369"/>
      <c r="H82" s="370" t="s">
        <v>443</v>
      </c>
      <c r="I82" s="370" t="s">
        <v>447</v>
      </c>
    </row>
    <row r="83" spans="1:9" s="5" customFormat="1" x14ac:dyDescent="0.15">
      <c r="A83" s="367">
        <v>42767</v>
      </c>
      <c r="B83" s="375" t="s">
        <v>465</v>
      </c>
      <c r="C83" s="369">
        <v>0</v>
      </c>
      <c r="D83" s="369"/>
      <c r="E83" s="368"/>
      <c r="F83" s="369"/>
      <c r="G83" s="369"/>
      <c r="H83" s="370" t="s">
        <v>443</v>
      </c>
      <c r="I83" s="370" t="s">
        <v>447</v>
      </c>
    </row>
    <row r="84" spans="1:9" s="5" customFormat="1" x14ac:dyDescent="0.15">
      <c r="A84" s="367">
        <v>42767</v>
      </c>
      <c r="B84" s="375" t="s">
        <v>466</v>
      </c>
      <c r="C84" s="369">
        <v>1720</v>
      </c>
      <c r="D84" s="369">
        <v>7</v>
      </c>
      <c r="E84" s="368"/>
      <c r="F84" s="369">
        <v>2</v>
      </c>
      <c r="G84" s="369"/>
      <c r="H84" s="370" t="s">
        <v>443</v>
      </c>
      <c r="I84" s="370" t="s">
        <v>447</v>
      </c>
    </row>
    <row r="85" spans="1:9" s="5" customFormat="1" x14ac:dyDescent="0.15">
      <c r="A85" s="367">
        <v>42767</v>
      </c>
      <c r="B85" s="375" t="s">
        <v>442</v>
      </c>
      <c r="C85" s="369">
        <v>0</v>
      </c>
      <c r="D85" s="369"/>
      <c r="E85" s="368"/>
      <c r="F85" s="369"/>
      <c r="G85" s="369"/>
      <c r="H85" s="370" t="s">
        <v>443</v>
      </c>
      <c r="I85" s="370" t="s">
        <v>477</v>
      </c>
    </row>
    <row r="86" spans="1:9" s="5" customFormat="1" x14ac:dyDescent="0.15">
      <c r="A86" s="367">
        <v>42767</v>
      </c>
      <c r="B86" s="375" t="s">
        <v>442</v>
      </c>
      <c r="C86" s="369">
        <v>0</v>
      </c>
      <c r="D86" s="369"/>
      <c r="E86" s="368"/>
      <c r="F86" s="369"/>
      <c r="G86" s="369"/>
      <c r="H86" s="370" t="s">
        <v>444</v>
      </c>
      <c r="I86" s="370" t="s">
        <v>477</v>
      </c>
    </row>
    <row r="87" spans="1:9" s="5" customFormat="1" x14ac:dyDescent="0.15">
      <c r="A87" s="367">
        <v>42767</v>
      </c>
      <c r="B87" s="375" t="s">
        <v>445</v>
      </c>
      <c r="C87" s="369">
        <v>977</v>
      </c>
      <c r="D87" s="369">
        <v>8</v>
      </c>
      <c r="E87" s="368">
        <v>1</v>
      </c>
      <c r="F87" s="369"/>
      <c r="G87" s="369"/>
      <c r="H87" s="370" t="s">
        <v>443</v>
      </c>
      <c r="I87" s="370" t="s">
        <v>477</v>
      </c>
    </row>
    <row r="88" spans="1:9" s="5" customFormat="1" x14ac:dyDescent="0.15">
      <c r="A88" s="367">
        <v>42767</v>
      </c>
      <c r="B88" s="375" t="s">
        <v>445</v>
      </c>
      <c r="C88" s="369">
        <v>218</v>
      </c>
      <c r="D88" s="369">
        <v>2</v>
      </c>
      <c r="E88" s="368">
        <v>1</v>
      </c>
      <c r="F88" s="369"/>
      <c r="G88" s="369"/>
      <c r="H88" s="370" t="s">
        <v>444</v>
      </c>
      <c r="I88" s="370" t="s">
        <v>477</v>
      </c>
    </row>
    <row r="89" spans="1:9" s="5" customFormat="1" x14ac:dyDescent="0.15">
      <c r="A89" s="367">
        <v>42767</v>
      </c>
      <c r="B89" s="375" t="s">
        <v>446</v>
      </c>
      <c r="C89" s="369">
        <v>173</v>
      </c>
      <c r="D89" s="369">
        <v>3</v>
      </c>
      <c r="E89" s="368">
        <v>1</v>
      </c>
      <c r="F89" s="369"/>
      <c r="G89" s="369"/>
      <c r="H89" s="370" t="s">
        <v>443</v>
      </c>
      <c r="I89" s="370" t="s">
        <v>477</v>
      </c>
    </row>
    <row r="90" spans="1:9" s="5" customFormat="1" x14ac:dyDescent="0.15">
      <c r="A90" s="367">
        <v>42767</v>
      </c>
      <c r="B90" s="375" t="s">
        <v>448</v>
      </c>
      <c r="C90" s="369">
        <v>509</v>
      </c>
      <c r="D90" s="369">
        <v>14</v>
      </c>
      <c r="E90" s="368">
        <v>8</v>
      </c>
      <c r="F90" s="369"/>
      <c r="G90" s="369"/>
      <c r="H90" s="370" t="s">
        <v>443</v>
      </c>
      <c r="I90" s="370" t="s">
        <v>477</v>
      </c>
    </row>
    <row r="91" spans="1:9" s="5" customFormat="1" x14ac:dyDescent="0.15">
      <c r="A91" s="367">
        <v>42767</v>
      </c>
      <c r="B91" s="375" t="s">
        <v>475</v>
      </c>
      <c r="C91" s="369">
        <v>0</v>
      </c>
      <c r="D91" s="369"/>
      <c r="E91" s="368"/>
      <c r="F91" s="369"/>
      <c r="G91" s="369"/>
      <c r="H91" s="370" t="s">
        <v>443</v>
      </c>
      <c r="I91" s="370" t="s">
        <v>477</v>
      </c>
    </row>
    <row r="92" spans="1:9" s="5" customFormat="1" x14ac:dyDescent="0.15">
      <c r="A92" s="367">
        <v>42767</v>
      </c>
      <c r="B92" s="375" t="s">
        <v>476</v>
      </c>
      <c r="C92" s="369">
        <v>344</v>
      </c>
      <c r="D92" s="369">
        <v>2</v>
      </c>
      <c r="E92" s="368">
        <v>2</v>
      </c>
      <c r="F92" s="369"/>
      <c r="G92" s="369"/>
      <c r="H92" s="370" t="s">
        <v>443</v>
      </c>
      <c r="I92" s="370" t="s">
        <v>477</v>
      </c>
    </row>
    <row r="93" spans="1:9" s="5" customFormat="1" x14ac:dyDescent="0.15">
      <c r="A93" s="367">
        <v>42767</v>
      </c>
      <c r="B93" s="375" t="s">
        <v>476</v>
      </c>
      <c r="C93" s="369">
        <v>0</v>
      </c>
      <c r="D93" s="369"/>
      <c r="E93" s="368"/>
      <c r="F93" s="369"/>
      <c r="G93" s="369"/>
      <c r="H93" s="370" t="s">
        <v>444</v>
      </c>
      <c r="I93" s="370" t="s">
        <v>477</v>
      </c>
    </row>
    <row r="94" spans="1:9" s="5" customFormat="1" x14ac:dyDescent="0.15">
      <c r="A94" s="367">
        <v>42767</v>
      </c>
      <c r="B94" s="375" t="s">
        <v>449</v>
      </c>
      <c r="C94" s="369">
        <v>218.75</v>
      </c>
      <c r="D94" s="369">
        <v>12</v>
      </c>
      <c r="E94" s="368"/>
      <c r="F94" s="369"/>
      <c r="G94" s="369"/>
      <c r="H94" s="370" t="s">
        <v>443</v>
      </c>
      <c r="I94" s="370" t="s">
        <v>477</v>
      </c>
    </row>
    <row r="95" spans="1:9" s="5" customFormat="1" x14ac:dyDescent="0.15">
      <c r="A95" s="367">
        <v>42767</v>
      </c>
      <c r="B95" s="375" t="s">
        <v>487</v>
      </c>
      <c r="C95" s="369">
        <v>6246.5</v>
      </c>
      <c r="D95" s="369">
        <v>53</v>
      </c>
      <c r="E95" s="368">
        <v>11</v>
      </c>
      <c r="F95" s="369"/>
      <c r="G95" s="369"/>
      <c r="H95" s="370" t="s">
        <v>443</v>
      </c>
      <c r="I95" s="370" t="s">
        <v>477</v>
      </c>
    </row>
    <row r="96" spans="1:9" s="5" customFormat="1" x14ac:dyDescent="0.15">
      <c r="A96" s="367">
        <v>42767</v>
      </c>
      <c r="B96" s="375" t="s">
        <v>486</v>
      </c>
      <c r="C96" s="369">
        <v>1531</v>
      </c>
      <c r="D96" s="369">
        <v>15</v>
      </c>
      <c r="E96" s="368">
        <v>11</v>
      </c>
      <c r="F96" s="369"/>
      <c r="G96" s="369"/>
      <c r="H96" s="370" t="s">
        <v>443</v>
      </c>
      <c r="I96" s="370" t="s">
        <v>477</v>
      </c>
    </row>
    <row r="97" spans="1:9" s="5" customFormat="1" x14ac:dyDescent="0.15">
      <c r="A97" s="367">
        <v>42767</v>
      </c>
      <c r="B97" s="375" t="s">
        <v>451</v>
      </c>
      <c r="C97" s="369">
        <v>0</v>
      </c>
      <c r="D97" s="369"/>
      <c r="E97" s="368"/>
      <c r="F97" s="369"/>
      <c r="G97" s="369"/>
      <c r="H97" s="370" t="s">
        <v>443</v>
      </c>
      <c r="I97" s="370" t="s">
        <v>477</v>
      </c>
    </row>
    <row r="98" spans="1:9" s="5" customFormat="1" x14ac:dyDescent="0.15">
      <c r="A98" s="367">
        <v>42767</v>
      </c>
      <c r="B98" s="375" t="s">
        <v>453</v>
      </c>
      <c r="C98" s="369">
        <v>0</v>
      </c>
      <c r="D98" s="369"/>
      <c r="E98" s="368"/>
      <c r="F98" s="369"/>
      <c r="G98" s="369"/>
      <c r="H98" s="370" t="s">
        <v>443</v>
      </c>
      <c r="I98" s="370" t="s">
        <v>477</v>
      </c>
    </row>
    <row r="99" spans="1:9" s="5" customFormat="1" x14ac:dyDescent="0.15">
      <c r="A99" s="367">
        <v>42767</v>
      </c>
      <c r="B99" s="375" t="s">
        <v>454</v>
      </c>
      <c r="C99" s="369">
        <v>0</v>
      </c>
      <c r="D99" s="369"/>
      <c r="E99" s="368"/>
      <c r="F99" s="369"/>
      <c r="G99" s="369"/>
      <c r="H99" s="370" t="s">
        <v>443</v>
      </c>
      <c r="I99" s="370" t="s">
        <v>477</v>
      </c>
    </row>
    <row r="100" spans="1:9" s="5" customFormat="1" x14ac:dyDescent="0.15">
      <c r="A100" s="367">
        <v>42767</v>
      </c>
      <c r="B100" s="375" t="s">
        <v>455</v>
      </c>
      <c r="C100" s="369">
        <v>0</v>
      </c>
      <c r="D100" s="369"/>
      <c r="E100" s="368"/>
      <c r="F100" s="369"/>
      <c r="G100" s="369"/>
      <c r="H100" s="370" t="s">
        <v>443</v>
      </c>
      <c r="I100" s="370" t="s">
        <v>477</v>
      </c>
    </row>
    <row r="101" spans="1:9" s="5" customFormat="1" x14ac:dyDescent="0.15">
      <c r="A101" s="367">
        <v>42767</v>
      </c>
      <c r="B101" s="375" t="s">
        <v>456</v>
      </c>
      <c r="C101" s="369">
        <v>0</v>
      </c>
      <c r="D101" s="369"/>
      <c r="E101" s="368"/>
      <c r="F101" s="369"/>
      <c r="G101" s="369"/>
      <c r="H101" s="370" t="s">
        <v>443</v>
      </c>
      <c r="I101" s="370" t="s">
        <v>477</v>
      </c>
    </row>
    <row r="102" spans="1:9" s="5" customFormat="1" x14ac:dyDescent="0.15">
      <c r="A102" s="367">
        <v>42767</v>
      </c>
      <c r="B102" s="375" t="s">
        <v>457</v>
      </c>
      <c r="C102" s="369">
        <v>0</v>
      </c>
      <c r="D102" s="369"/>
      <c r="E102" s="368"/>
      <c r="F102" s="369"/>
      <c r="G102" s="369"/>
      <c r="H102" s="370" t="s">
        <v>443</v>
      </c>
      <c r="I102" s="370" t="s">
        <v>477</v>
      </c>
    </row>
    <row r="103" spans="1:9" s="5" customFormat="1" x14ac:dyDescent="0.15">
      <c r="A103" s="367">
        <v>42767</v>
      </c>
      <c r="B103" s="375" t="s">
        <v>458</v>
      </c>
      <c r="C103" s="369">
        <v>0</v>
      </c>
      <c r="D103" s="369"/>
      <c r="E103" s="368"/>
      <c r="F103" s="369"/>
      <c r="G103" s="369"/>
      <c r="H103" s="370" t="s">
        <v>443</v>
      </c>
      <c r="I103" s="370" t="s">
        <v>477</v>
      </c>
    </row>
    <row r="104" spans="1:9" s="5" customFormat="1" x14ac:dyDescent="0.15">
      <c r="A104" s="367">
        <v>42767</v>
      </c>
      <c r="B104" s="375" t="s">
        <v>459</v>
      </c>
      <c r="C104" s="369">
        <v>0</v>
      </c>
      <c r="D104" s="369"/>
      <c r="E104" s="368"/>
      <c r="F104" s="369"/>
      <c r="G104" s="369"/>
      <c r="H104" s="370" t="s">
        <v>443</v>
      </c>
      <c r="I104" s="370" t="s">
        <v>477</v>
      </c>
    </row>
    <row r="105" spans="1:9" s="5" customFormat="1" x14ac:dyDescent="0.15">
      <c r="A105" s="367">
        <v>42767</v>
      </c>
      <c r="B105" s="375" t="s">
        <v>460</v>
      </c>
      <c r="C105" s="369">
        <v>0</v>
      </c>
      <c r="D105" s="369"/>
      <c r="E105" s="368"/>
      <c r="F105" s="369"/>
      <c r="G105" s="369"/>
      <c r="H105" s="370" t="s">
        <v>443</v>
      </c>
      <c r="I105" s="370" t="s">
        <v>477</v>
      </c>
    </row>
    <row r="106" spans="1:9" s="5" customFormat="1" x14ac:dyDescent="0.15">
      <c r="A106" s="367">
        <v>42767</v>
      </c>
      <c r="B106" s="375" t="s">
        <v>461</v>
      </c>
      <c r="C106" s="369">
        <v>0</v>
      </c>
      <c r="D106" s="369"/>
      <c r="E106" s="368"/>
      <c r="F106" s="369"/>
      <c r="G106" s="369"/>
      <c r="H106" s="370" t="s">
        <v>443</v>
      </c>
      <c r="I106" s="370" t="s">
        <v>477</v>
      </c>
    </row>
    <row r="107" spans="1:9" s="5" customFormat="1" x14ac:dyDescent="0.15">
      <c r="A107" s="367">
        <v>42767</v>
      </c>
      <c r="B107" s="375" t="s">
        <v>474</v>
      </c>
      <c r="C107" s="369">
        <v>0</v>
      </c>
      <c r="D107" s="369"/>
      <c r="E107" s="368"/>
      <c r="F107" s="369"/>
      <c r="G107" s="369"/>
      <c r="H107" s="370" t="s">
        <v>443</v>
      </c>
      <c r="I107" s="370" t="s">
        <v>477</v>
      </c>
    </row>
    <row r="108" spans="1:9" s="5" customFormat="1" x14ac:dyDescent="0.15">
      <c r="A108" s="367">
        <v>42767</v>
      </c>
      <c r="B108" s="375" t="s">
        <v>462</v>
      </c>
      <c r="C108" s="369">
        <v>0</v>
      </c>
      <c r="D108" s="369"/>
      <c r="E108" s="368"/>
      <c r="F108" s="369"/>
      <c r="G108" s="369"/>
      <c r="H108" s="370" t="s">
        <v>443</v>
      </c>
      <c r="I108" s="370" t="s">
        <v>477</v>
      </c>
    </row>
    <row r="109" spans="1:9" s="5" customFormat="1" x14ac:dyDescent="0.15">
      <c r="A109" s="367">
        <v>42767</v>
      </c>
      <c r="B109" s="375" t="s">
        <v>456</v>
      </c>
      <c r="C109" s="369">
        <v>0</v>
      </c>
      <c r="D109" s="369"/>
      <c r="E109" s="368"/>
      <c r="F109" s="369"/>
      <c r="G109" s="369"/>
      <c r="H109" s="370" t="s">
        <v>443</v>
      </c>
      <c r="I109" s="370" t="s">
        <v>477</v>
      </c>
    </row>
    <row r="110" spans="1:9" s="5" customFormat="1" x14ac:dyDescent="0.15">
      <c r="A110" s="367">
        <v>42767</v>
      </c>
      <c r="B110" s="375" t="s">
        <v>463</v>
      </c>
      <c r="C110" s="369">
        <v>0</v>
      </c>
      <c r="D110" s="369"/>
      <c r="E110" s="368"/>
      <c r="F110" s="369"/>
      <c r="G110" s="369"/>
      <c r="H110" s="370" t="s">
        <v>443</v>
      </c>
      <c r="I110" s="370" t="s">
        <v>477</v>
      </c>
    </row>
    <row r="111" spans="1:9" s="5" customFormat="1" x14ac:dyDescent="0.15">
      <c r="A111" s="367">
        <v>42767</v>
      </c>
      <c r="B111" s="375" t="s">
        <v>464</v>
      </c>
      <c r="C111" s="369">
        <v>0</v>
      </c>
      <c r="D111" s="369"/>
      <c r="E111" s="368"/>
      <c r="F111" s="369"/>
      <c r="G111" s="369"/>
      <c r="H111" s="370" t="s">
        <v>443</v>
      </c>
      <c r="I111" s="370" t="s">
        <v>477</v>
      </c>
    </row>
    <row r="112" spans="1:9" s="5" customFormat="1" x14ac:dyDescent="0.15">
      <c r="A112" s="367">
        <v>42767</v>
      </c>
      <c r="B112" s="375" t="s">
        <v>465</v>
      </c>
      <c r="C112" s="369">
        <v>0</v>
      </c>
      <c r="D112" s="369"/>
      <c r="E112" s="368"/>
      <c r="F112" s="369"/>
      <c r="G112" s="369"/>
      <c r="H112" s="370" t="s">
        <v>443</v>
      </c>
      <c r="I112" s="370" t="s">
        <v>477</v>
      </c>
    </row>
    <row r="113" spans="1:9" s="5" customFormat="1" x14ac:dyDescent="0.15">
      <c r="A113" s="367">
        <v>42767</v>
      </c>
      <c r="B113" s="375" t="s">
        <v>466</v>
      </c>
      <c r="C113" s="369">
        <v>160</v>
      </c>
      <c r="D113" s="369">
        <v>1</v>
      </c>
      <c r="E113" s="368"/>
      <c r="F113" s="369"/>
      <c r="G113" s="369"/>
      <c r="H113" s="370" t="s">
        <v>443</v>
      </c>
      <c r="I113" s="370" t="s">
        <v>477</v>
      </c>
    </row>
    <row r="114" spans="1:9" s="5" customFormat="1" x14ac:dyDescent="0.15">
      <c r="A114" s="367">
        <v>42795</v>
      </c>
      <c r="B114" s="376" t="s">
        <v>442</v>
      </c>
      <c r="C114" s="368">
        <v>2106</v>
      </c>
      <c r="D114" s="369">
        <v>2</v>
      </c>
      <c r="E114" s="369">
        <v>0</v>
      </c>
      <c r="F114" s="369">
        <v>15</v>
      </c>
      <c r="G114" s="369">
        <v>0</v>
      </c>
      <c r="H114" s="370" t="s">
        <v>443</v>
      </c>
      <c r="I114" s="370" t="s">
        <v>447</v>
      </c>
    </row>
    <row r="115" spans="1:9" s="5" customFormat="1" x14ac:dyDescent="0.15">
      <c r="A115" s="373">
        <v>42795</v>
      </c>
      <c r="B115" s="376" t="s">
        <v>442</v>
      </c>
      <c r="C115" s="368">
        <v>1215</v>
      </c>
      <c r="D115" s="369">
        <v>8</v>
      </c>
      <c r="E115" s="369">
        <v>1</v>
      </c>
      <c r="F115" s="369">
        <v>0</v>
      </c>
      <c r="G115" s="369">
        <v>0</v>
      </c>
      <c r="H115" s="370" t="s">
        <v>444</v>
      </c>
      <c r="I115" s="370" t="s">
        <v>447</v>
      </c>
    </row>
    <row r="116" spans="1:9" s="5" customFormat="1" x14ac:dyDescent="0.15">
      <c r="A116" s="373">
        <v>42795</v>
      </c>
      <c r="B116" s="376" t="s">
        <v>445</v>
      </c>
      <c r="C116" s="368">
        <v>759</v>
      </c>
      <c r="D116" s="369">
        <v>1</v>
      </c>
      <c r="E116" s="369">
        <v>0</v>
      </c>
      <c r="F116" s="369">
        <v>3</v>
      </c>
      <c r="G116" s="369">
        <v>0</v>
      </c>
      <c r="H116" s="370" t="s">
        <v>443</v>
      </c>
      <c r="I116" s="370" t="s">
        <v>447</v>
      </c>
    </row>
    <row r="117" spans="1:9" s="5" customFormat="1" x14ac:dyDescent="0.15">
      <c r="A117" s="373">
        <v>42795</v>
      </c>
      <c r="B117" s="376" t="s">
        <v>445</v>
      </c>
      <c r="C117" s="368">
        <v>0</v>
      </c>
      <c r="D117" s="369"/>
      <c r="E117" s="369"/>
      <c r="F117" s="369"/>
      <c r="G117" s="369"/>
      <c r="H117" s="370" t="s">
        <v>444</v>
      </c>
      <c r="I117" s="370" t="s">
        <v>447</v>
      </c>
    </row>
    <row r="118" spans="1:9" s="5" customFormat="1" x14ac:dyDescent="0.15">
      <c r="A118" s="373">
        <v>42795</v>
      </c>
      <c r="B118" s="376" t="s">
        <v>446</v>
      </c>
      <c r="C118" s="368">
        <v>48</v>
      </c>
      <c r="D118" s="369">
        <v>1</v>
      </c>
      <c r="E118" s="369">
        <v>1</v>
      </c>
      <c r="F118" s="369">
        <v>0</v>
      </c>
      <c r="G118" s="369">
        <v>0</v>
      </c>
      <c r="H118" s="370" t="s">
        <v>443</v>
      </c>
      <c r="I118" s="370" t="s">
        <v>447</v>
      </c>
    </row>
    <row r="119" spans="1:9" s="5" customFormat="1" x14ac:dyDescent="0.15">
      <c r="A119" s="373">
        <v>42795</v>
      </c>
      <c r="B119" s="376" t="s">
        <v>448</v>
      </c>
      <c r="C119" s="368">
        <v>2890</v>
      </c>
      <c r="D119" s="369">
        <v>20</v>
      </c>
      <c r="E119" s="369">
        <v>7</v>
      </c>
      <c r="F119" s="369">
        <v>0</v>
      </c>
      <c r="G119" s="369">
        <v>0</v>
      </c>
      <c r="H119" s="370" t="s">
        <v>443</v>
      </c>
      <c r="I119" s="370" t="s">
        <v>447</v>
      </c>
    </row>
    <row r="120" spans="1:9" s="5" customFormat="1" x14ac:dyDescent="0.15">
      <c r="A120" s="373">
        <v>42795</v>
      </c>
      <c r="B120" s="376" t="s">
        <v>475</v>
      </c>
      <c r="C120" s="368">
        <v>1248</v>
      </c>
      <c r="D120" s="369">
        <v>2</v>
      </c>
      <c r="E120" s="369">
        <v>0</v>
      </c>
      <c r="F120" s="369">
        <v>4</v>
      </c>
      <c r="G120" s="369">
        <v>1</v>
      </c>
      <c r="H120" s="370" t="s">
        <v>443</v>
      </c>
      <c r="I120" s="370" t="s">
        <v>447</v>
      </c>
    </row>
    <row r="121" spans="1:9" s="5" customFormat="1" x14ac:dyDescent="0.15">
      <c r="A121" s="373">
        <v>42795</v>
      </c>
      <c r="B121" s="376" t="s">
        <v>476</v>
      </c>
      <c r="C121" s="368">
        <v>0</v>
      </c>
      <c r="D121" s="369"/>
      <c r="E121" s="369"/>
      <c r="F121" s="369"/>
      <c r="G121" s="369"/>
      <c r="H121" s="370" t="s">
        <v>443</v>
      </c>
      <c r="I121" s="370" t="s">
        <v>447</v>
      </c>
    </row>
    <row r="122" spans="1:9" s="5" customFormat="1" x14ac:dyDescent="0.15">
      <c r="A122" s="373">
        <v>42795</v>
      </c>
      <c r="B122" s="376" t="s">
        <v>476</v>
      </c>
      <c r="C122" s="368">
        <v>0</v>
      </c>
      <c r="D122" s="369"/>
      <c r="E122" s="369"/>
      <c r="F122" s="369"/>
      <c r="G122" s="369"/>
      <c r="H122" s="370" t="s">
        <v>444</v>
      </c>
      <c r="I122" s="370" t="s">
        <v>447</v>
      </c>
    </row>
    <row r="123" spans="1:9" s="5" customFormat="1" x14ac:dyDescent="0.15">
      <c r="A123" s="373">
        <v>42795</v>
      </c>
      <c r="B123" s="376" t="s">
        <v>449</v>
      </c>
      <c r="C123" s="368">
        <v>0</v>
      </c>
      <c r="D123" s="369">
        <v>0</v>
      </c>
      <c r="E123" s="369">
        <v>0</v>
      </c>
      <c r="F123" s="369">
        <v>0</v>
      </c>
      <c r="G123" s="369">
        <v>0</v>
      </c>
      <c r="H123" s="370" t="s">
        <v>443</v>
      </c>
      <c r="I123" s="370" t="s">
        <v>447</v>
      </c>
    </row>
    <row r="124" spans="1:9" s="5" customFormat="1" x14ac:dyDescent="0.15">
      <c r="A124" s="373">
        <v>42795</v>
      </c>
      <c r="B124" s="376" t="s">
        <v>450</v>
      </c>
      <c r="C124" s="368"/>
      <c r="D124" s="369"/>
      <c r="E124" s="369"/>
      <c r="F124" s="369"/>
      <c r="G124" s="369"/>
      <c r="H124" s="370" t="s">
        <v>443</v>
      </c>
      <c r="I124" s="370" t="s">
        <v>447</v>
      </c>
    </row>
    <row r="125" spans="1:9" s="5" customFormat="1" x14ac:dyDescent="0.15">
      <c r="A125" s="373">
        <v>42795</v>
      </c>
      <c r="B125" s="376" t="s">
        <v>450</v>
      </c>
      <c r="C125" s="368"/>
      <c r="D125" s="369"/>
      <c r="E125" s="369"/>
      <c r="F125" s="369"/>
      <c r="G125" s="369"/>
      <c r="H125" s="370" t="s">
        <v>444</v>
      </c>
      <c r="I125" s="370" t="s">
        <v>447</v>
      </c>
    </row>
    <row r="126" spans="1:9" s="5" customFormat="1" x14ac:dyDescent="0.15">
      <c r="A126" s="373">
        <v>42795</v>
      </c>
      <c r="B126" s="376" t="s">
        <v>451</v>
      </c>
      <c r="C126" s="368">
        <v>2298</v>
      </c>
      <c r="D126" s="369">
        <v>0</v>
      </c>
      <c r="E126" s="369">
        <v>0</v>
      </c>
      <c r="F126" s="369">
        <v>15</v>
      </c>
      <c r="G126" s="369">
        <v>0</v>
      </c>
      <c r="H126" s="370" t="s">
        <v>443</v>
      </c>
      <c r="I126" s="370" t="s">
        <v>447</v>
      </c>
    </row>
    <row r="127" spans="1:9" s="5" customFormat="1" x14ac:dyDescent="0.15">
      <c r="A127" s="373">
        <v>42795</v>
      </c>
      <c r="B127" s="376" t="s">
        <v>453</v>
      </c>
      <c r="C127" s="368">
        <v>0</v>
      </c>
      <c r="D127" s="369"/>
      <c r="E127" s="369"/>
      <c r="F127" s="369"/>
      <c r="G127" s="369"/>
      <c r="H127" s="370" t="s">
        <v>443</v>
      </c>
      <c r="I127" s="370" t="s">
        <v>447</v>
      </c>
    </row>
    <row r="128" spans="1:9" s="5" customFormat="1" x14ac:dyDescent="0.15">
      <c r="A128" s="373">
        <v>42795</v>
      </c>
      <c r="B128" s="376" t="s">
        <v>454</v>
      </c>
      <c r="C128" s="368">
        <v>2204</v>
      </c>
      <c r="D128" s="369">
        <v>8</v>
      </c>
      <c r="E128" s="369">
        <v>2</v>
      </c>
      <c r="F128" s="369">
        <v>3</v>
      </c>
      <c r="G128" s="369">
        <v>0</v>
      </c>
      <c r="H128" s="370" t="s">
        <v>443</v>
      </c>
      <c r="I128" s="370" t="s">
        <v>447</v>
      </c>
    </row>
    <row r="129" spans="1:9" s="5" customFormat="1" x14ac:dyDescent="0.15">
      <c r="A129" s="373">
        <v>42795</v>
      </c>
      <c r="B129" s="376" t="s">
        <v>455</v>
      </c>
      <c r="C129" s="368">
        <v>1425</v>
      </c>
      <c r="D129" s="369">
        <v>2</v>
      </c>
      <c r="E129" s="369">
        <v>0</v>
      </c>
      <c r="F129" s="369">
        <v>10</v>
      </c>
      <c r="G129" s="369">
        <v>4</v>
      </c>
      <c r="H129" s="370" t="s">
        <v>443</v>
      </c>
      <c r="I129" s="370" t="s">
        <v>447</v>
      </c>
    </row>
    <row r="130" spans="1:9" s="5" customFormat="1" x14ac:dyDescent="0.15">
      <c r="A130" s="373">
        <v>42795</v>
      </c>
      <c r="B130" s="376" t="s">
        <v>455</v>
      </c>
      <c r="C130" s="368">
        <v>703</v>
      </c>
      <c r="D130" s="369">
        <v>12</v>
      </c>
      <c r="E130" s="369">
        <v>0</v>
      </c>
      <c r="F130" s="369">
        <v>0</v>
      </c>
      <c r="G130" s="369">
        <v>0</v>
      </c>
      <c r="H130" s="370" t="s">
        <v>444</v>
      </c>
      <c r="I130" s="370" t="s">
        <v>447</v>
      </c>
    </row>
    <row r="131" spans="1:9" s="5" customFormat="1" x14ac:dyDescent="0.15">
      <c r="A131" s="373">
        <v>42795</v>
      </c>
      <c r="B131" s="376" t="s">
        <v>456</v>
      </c>
      <c r="C131" s="368">
        <v>0</v>
      </c>
      <c r="D131" s="369"/>
      <c r="E131" s="369"/>
      <c r="F131" s="369"/>
      <c r="G131" s="369"/>
      <c r="H131" s="370" t="s">
        <v>443</v>
      </c>
      <c r="I131" s="370" t="s">
        <v>447</v>
      </c>
    </row>
    <row r="132" spans="1:9" s="5" customFormat="1" x14ac:dyDescent="0.15">
      <c r="A132" s="373">
        <v>42795</v>
      </c>
      <c r="B132" s="376" t="s">
        <v>457</v>
      </c>
      <c r="C132" s="368">
        <v>0</v>
      </c>
      <c r="D132" s="369"/>
      <c r="E132" s="369"/>
      <c r="F132" s="369"/>
      <c r="G132" s="369"/>
      <c r="H132" s="370" t="s">
        <v>443</v>
      </c>
      <c r="I132" s="370" t="s">
        <v>447</v>
      </c>
    </row>
    <row r="133" spans="1:9" s="5" customFormat="1" x14ac:dyDescent="0.15">
      <c r="A133" s="373">
        <v>42795</v>
      </c>
      <c r="B133" s="376" t="s">
        <v>458</v>
      </c>
      <c r="C133" s="368">
        <v>0</v>
      </c>
      <c r="D133" s="369"/>
      <c r="E133" s="369"/>
      <c r="F133" s="369"/>
      <c r="G133" s="369"/>
      <c r="H133" s="370" t="s">
        <v>443</v>
      </c>
      <c r="I133" s="370" t="s">
        <v>447</v>
      </c>
    </row>
    <row r="134" spans="1:9" s="5" customFormat="1" x14ac:dyDescent="0.15">
      <c r="A134" s="373">
        <v>42795</v>
      </c>
      <c r="B134" s="376" t="s">
        <v>459</v>
      </c>
      <c r="C134" s="368">
        <v>0</v>
      </c>
      <c r="D134" s="369"/>
      <c r="E134" s="369"/>
      <c r="F134" s="369"/>
      <c r="G134" s="369"/>
      <c r="H134" s="370" t="s">
        <v>443</v>
      </c>
      <c r="I134" s="370" t="s">
        <v>447</v>
      </c>
    </row>
    <row r="135" spans="1:9" s="5" customFormat="1" x14ac:dyDescent="0.15">
      <c r="A135" s="373">
        <v>42795</v>
      </c>
      <c r="B135" s="376" t="s">
        <v>460</v>
      </c>
      <c r="C135" s="368">
        <v>0</v>
      </c>
      <c r="D135" s="369"/>
      <c r="E135" s="369"/>
      <c r="F135" s="369"/>
      <c r="G135" s="369"/>
      <c r="H135" s="370" t="s">
        <v>443</v>
      </c>
      <c r="I135" s="370" t="s">
        <v>447</v>
      </c>
    </row>
    <row r="136" spans="1:9" s="5" customFormat="1" x14ac:dyDescent="0.15">
      <c r="A136" s="373">
        <v>42795</v>
      </c>
      <c r="B136" s="376" t="s">
        <v>461</v>
      </c>
      <c r="C136" s="368">
        <v>0</v>
      </c>
      <c r="D136" s="369"/>
      <c r="E136" s="369"/>
      <c r="F136" s="369"/>
      <c r="G136" s="369"/>
      <c r="H136" s="370" t="s">
        <v>443</v>
      </c>
      <c r="I136" s="370" t="s">
        <v>447</v>
      </c>
    </row>
    <row r="137" spans="1:9" s="5" customFormat="1" x14ac:dyDescent="0.15">
      <c r="A137" s="373">
        <v>42795</v>
      </c>
      <c r="B137" s="376" t="s">
        <v>474</v>
      </c>
      <c r="C137" s="368">
        <v>64</v>
      </c>
      <c r="D137" s="369">
        <v>1</v>
      </c>
      <c r="E137" s="369">
        <v>0</v>
      </c>
      <c r="F137" s="369">
        <v>0</v>
      </c>
      <c r="G137" s="369">
        <v>0</v>
      </c>
      <c r="H137" s="370" t="s">
        <v>443</v>
      </c>
      <c r="I137" s="370" t="s">
        <v>447</v>
      </c>
    </row>
    <row r="138" spans="1:9" s="5" customFormat="1" x14ac:dyDescent="0.15">
      <c r="A138" s="373">
        <v>42795</v>
      </c>
      <c r="B138" s="376" t="s">
        <v>462</v>
      </c>
      <c r="C138" s="368">
        <v>0</v>
      </c>
      <c r="D138" s="369"/>
      <c r="E138" s="369"/>
      <c r="F138" s="369"/>
      <c r="G138" s="369"/>
      <c r="H138" s="370" t="s">
        <v>443</v>
      </c>
      <c r="I138" s="370" t="s">
        <v>447</v>
      </c>
    </row>
    <row r="139" spans="1:9" s="5" customFormat="1" x14ac:dyDescent="0.15">
      <c r="A139" s="373">
        <v>42795</v>
      </c>
      <c r="B139" s="376" t="s">
        <v>456</v>
      </c>
      <c r="C139" s="368">
        <v>0</v>
      </c>
      <c r="D139" s="369"/>
      <c r="E139" s="369"/>
      <c r="F139" s="369"/>
      <c r="G139" s="369"/>
      <c r="H139" s="370" t="s">
        <v>443</v>
      </c>
      <c r="I139" s="370" t="s">
        <v>447</v>
      </c>
    </row>
    <row r="140" spans="1:9" s="5" customFormat="1" x14ac:dyDescent="0.15">
      <c r="A140" s="373">
        <v>42795</v>
      </c>
      <c r="B140" s="376" t="s">
        <v>463</v>
      </c>
      <c r="C140" s="368">
        <v>0</v>
      </c>
      <c r="D140" s="369"/>
      <c r="E140" s="369"/>
      <c r="F140" s="369"/>
      <c r="G140" s="369"/>
      <c r="H140" s="370" t="s">
        <v>443</v>
      </c>
      <c r="I140" s="370" t="s">
        <v>447</v>
      </c>
    </row>
    <row r="141" spans="1:9" s="5" customFormat="1" x14ac:dyDescent="0.15">
      <c r="A141" s="373">
        <v>42795</v>
      </c>
      <c r="B141" s="376" t="s">
        <v>464</v>
      </c>
      <c r="C141" s="368">
        <v>0</v>
      </c>
      <c r="D141" s="369"/>
      <c r="E141" s="369"/>
      <c r="F141" s="369"/>
      <c r="G141" s="369"/>
      <c r="H141" s="370" t="s">
        <v>443</v>
      </c>
      <c r="I141" s="370" t="s">
        <v>447</v>
      </c>
    </row>
    <row r="142" spans="1:9" s="5" customFormat="1" x14ac:dyDescent="0.15">
      <c r="A142" s="373">
        <v>42795</v>
      </c>
      <c r="B142" s="376" t="s">
        <v>465</v>
      </c>
      <c r="C142" s="368">
        <v>0</v>
      </c>
      <c r="D142" s="369"/>
      <c r="E142" s="369"/>
      <c r="F142" s="369"/>
      <c r="G142" s="369"/>
      <c r="H142" s="370" t="s">
        <v>443</v>
      </c>
      <c r="I142" s="370" t="s">
        <v>447</v>
      </c>
    </row>
    <row r="143" spans="1:9" s="5" customFormat="1" x14ac:dyDescent="0.15">
      <c r="A143" s="373">
        <v>42795</v>
      </c>
      <c r="B143" s="376" t="s">
        <v>466</v>
      </c>
      <c r="C143" s="368">
        <v>656</v>
      </c>
      <c r="D143" s="369">
        <v>7</v>
      </c>
      <c r="E143" s="369">
        <v>0</v>
      </c>
      <c r="F143" s="369">
        <v>0</v>
      </c>
      <c r="G143" s="369">
        <v>0</v>
      </c>
      <c r="H143" s="370" t="s">
        <v>443</v>
      </c>
      <c r="I143" s="370" t="s">
        <v>447</v>
      </c>
    </row>
    <row r="144" spans="1:9" s="5" customFormat="1" x14ac:dyDescent="0.15">
      <c r="A144" s="373">
        <v>42795</v>
      </c>
      <c r="B144" s="376" t="s">
        <v>467</v>
      </c>
      <c r="C144" s="368">
        <v>2448</v>
      </c>
      <c r="D144" s="369">
        <v>20</v>
      </c>
      <c r="E144" s="369">
        <v>0</v>
      </c>
      <c r="F144" s="369">
        <v>10</v>
      </c>
      <c r="G144" s="369">
        <v>0</v>
      </c>
      <c r="H144" s="370" t="s">
        <v>443</v>
      </c>
      <c r="I144" s="370" t="s">
        <v>447</v>
      </c>
    </row>
    <row r="145" spans="1:9" s="5" customFormat="1" x14ac:dyDescent="0.15">
      <c r="A145" s="373">
        <v>42795</v>
      </c>
      <c r="B145" s="376" t="s">
        <v>467</v>
      </c>
      <c r="C145" s="368">
        <v>0</v>
      </c>
      <c r="D145" s="369"/>
      <c r="E145" s="369"/>
      <c r="F145" s="369"/>
      <c r="G145" s="369"/>
      <c r="H145" s="370" t="s">
        <v>444</v>
      </c>
      <c r="I145" s="370" t="s">
        <v>447</v>
      </c>
    </row>
    <row r="146" spans="1:9" s="5" customFormat="1" x14ac:dyDescent="0.15">
      <c r="A146" s="373">
        <v>42795</v>
      </c>
      <c r="B146" s="376" t="s">
        <v>472</v>
      </c>
      <c r="C146" s="368">
        <v>0</v>
      </c>
      <c r="D146" s="369"/>
      <c r="E146" s="369"/>
      <c r="F146" s="369"/>
      <c r="G146" s="369"/>
      <c r="H146" s="370" t="s">
        <v>443</v>
      </c>
      <c r="I146" s="370" t="s">
        <v>447</v>
      </c>
    </row>
    <row r="147" spans="1:9" s="5" customFormat="1" x14ac:dyDescent="0.15">
      <c r="A147" s="373">
        <v>42795</v>
      </c>
      <c r="B147" s="376" t="s">
        <v>442</v>
      </c>
      <c r="C147" s="368">
        <v>0</v>
      </c>
      <c r="D147" s="369"/>
      <c r="E147" s="369"/>
      <c r="F147" s="369"/>
      <c r="G147" s="369"/>
      <c r="H147" s="370" t="s">
        <v>443</v>
      </c>
      <c r="I147" s="370" t="s">
        <v>477</v>
      </c>
    </row>
    <row r="148" spans="1:9" s="5" customFormat="1" x14ac:dyDescent="0.15">
      <c r="A148" s="373">
        <v>42795</v>
      </c>
      <c r="B148" s="376" t="s">
        <v>442</v>
      </c>
      <c r="C148" s="368">
        <v>0</v>
      </c>
      <c r="D148" s="369"/>
      <c r="E148" s="369"/>
      <c r="F148" s="369"/>
      <c r="G148" s="369"/>
      <c r="H148" s="370" t="s">
        <v>444</v>
      </c>
      <c r="I148" s="370" t="s">
        <v>477</v>
      </c>
    </row>
    <row r="149" spans="1:9" s="5" customFormat="1" x14ac:dyDescent="0.15">
      <c r="A149" s="373">
        <v>42795</v>
      </c>
      <c r="B149" s="376" t="s">
        <v>445</v>
      </c>
      <c r="C149" s="368">
        <v>421.5</v>
      </c>
      <c r="D149" s="369">
        <v>7</v>
      </c>
      <c r="E149" s="369">
        <v>1</v>
      </c>
      <c r="F149" s="369">
        <v>0</v>
      </c>
      <c r="G149" s="369">
        <v>0</v>
      </c>
      <c r="H149" s="370" t="s">
        <v>443</v>
      </c>
      <c r="I149" s="370" t="s">
        <v>477</v>
      </c>
    </row>
    <row r="150" spans="1:9" s="5" customFormat="1" x14ac:dyDescent="0.15">
      <c r="A150" s="373">
        <v>42795</v>
      </c>
      <c r="B150" s="376" t="s">
        <v>445</v>
      </c>
      <c r="C150" s="368">
        <v>364</v>
      </c>
      <c r="D150" s="369">
        <v>2</v>
      </c>
      <c r="E150" s="369">
        <v>1</v>
      </c>
      <c r="F150" s="369">
        <v>0</v>
      </c>
      <c r="G150" s="369">
        <v>0</v>
      </c>
      <c r="H150" s="370" t="s">
        <v>444</v>
      </c>
      <c r="I150" s="370" t="s">
        <v>477</v>
      </c>
    </row>
    <row r="151" spans="1:9" s="5" customFormat="1" x14ac:dyDescent="0.15">
      <c r="A151" s="373">
        <v>42795</v>
      </c>
      <c r="B151" s="376" t="s">
        <v>446</v>
      </c>
      <c r="C151" s="368">
        <v>183</v>
      </c>
      <c r="D151" s="369">
        <v>3</v>
      </c>
      <c r="E151" s="369">
        <v>1</v>
      </c>
      <c r="F151" s="369">
        <v>0</v>
      </c>
      <c r="G151" s="369">
        <v>0</v>
      </c>
      <c r="H151" s="370" t="s">
        <v>443</v>
      </c>
      <c r="I151" s="370" t="s">
        <v>477</v>
      </c>
    </row>
    <row r="152" spans="1:9" s="5" customFormat="1" x14ac:dyDescent="0.15">
      <c r="A152" s="373">
        <v>42795</v>
      </c>
      <c r="B152" s="376" t="s">
        <v>448</v>
      </c>
      <c r="C152" s="368">
        <v>986.4</v>
      </c>
      <c r="D152" s="369">
        <v>10</v>
      </c>
      <c r="E152" s="369">
        <v>7</v>
      </c>
      <c r="F152" s="369">
        <v>0</v>
      </c>
      <c r="G152" s="369">
        <v>0</v>
      </c>
      <c r="H152" s="370" t="s">
        <v>443</v>
      </c>
      <c r="I152" s="370" t="s">
        <v>477</v>
      </c>
    </row>
    <row r="153" spans="1:9" s="5" customFormat="1" x14ac:dyDescent="0.15">
      <c r="A153" s="373">
        <v>42795</v>
      </c>
      <c r="B153" s="376" t="s">
        <v>475</v>
      </c>
      <c r="C153" s="368">
        <v>0</v>
      </c>
      <c r="D153" s="369"/>
      <c r="E153" s="369"/>
      <c r="F153" s="369"/>
      <c r="G153" s="369"/>
      <c r="H153" s="370" t="s">
        <v>443</v>
      </c>
      <c r="I153" s="370" t="s">
        <v>477</v>
      </c>
    </row>
    <row r="154" spans="1:9" s="5" customFormat="1" x14ac:dyDescent="0.15">
      <c r="A154" s="373">
        <v>42795</v>
      </c>
      <c r="B154" s="376" t="s">
        <v>476</v>
      </c>
      <c r="C154" s="368">
        <v>800</v>
      </c>
      <c r="D154" s="369">
        <v>4</v>
      </c>
      <c r="E154" s="369">
        <v>2</v>
      </c>
      <c r="F154" s="369">
        <v>0</v>
      </c>
      <c r="G154" s="369">
        <v>0</v>
      </c>
      <c r="H154" s="370" t="s">
        <v>443</v>
      </c>
      <c r="I154" s="370" t="s">
        <v>477</v>
      </c>
    </row>
    <row r="155" spans="1:9" s="5" customFormat="1" x14ac:dyDescent="0.15">
      <c r="A155" s="373">
        <v>42795</v>
      </c>
      <c r="B155" s="376" t="s">
        <v>476</v>
      </c>
      <c r="C155" s="368">
        <v>0</v>
      </c>
      <c r="D155" s="369"/>
      <c r="E155" s="369"/>
      <c r="F155" s="369"/>
      <c r="G155" s="369"/>
      <c r="H155" s="370" t="s">
        <v>444</v>
      </c>
      <c r="I155" s="370" t="s">
        <v>477</v>
      </c>
    </row>
    <row r="156" spans="1:9" s="5" customFormat="1" x14ac:dyDescent="0.15">
      <c r="A156" s="373">
        <v>42795</v>
      </c>
      <c r="B156" s="376" t="s">
        <v>449</v>
      </c>
      <c r="C156" s="368">
        <v>306.60000000000002</v>
      </c>
      <c r="D156" s="369">
        <v>16</v>
      </c>
      <c r="E156" s="369">
        <v>0</v>
      </c>
      <c r="F156" s="369">
        <v>0</v>
      </c>
      <c r="G156" s="369">
        <v>0</v>
      </c>
      <c r="H156" s="370" t="s">
        <v>443</v>
      </c>
      <c r="I156" s="370" t="s">
        <v>477</v>
      </c>
    </row>
    <row r="157" spans="1:9" s="5" customFormat="1" x14ac:dyDescent="0.15">
      <c r="A157" s="373">
        <v>42795</v>
      </c>
      <c r="B157" s="376" t="s">
        <v>450</v>
      </c>
      <c r="C157" s="368">
        <v>9063.5</v>
      </c>
      <c r="D157" s="369">
        <v>64</v>
      </c>
      <c r="E157" s="369">
        <v>16</v>
      </c>
      <c r="F157" s="369">
        <v>0</v>
      </c>
      <c r="G157" s="369">
        <v>0</v>
      </c>
      <c r="H157" s="370" t="s">
        <v>443</v>
      </c>
      <c r="I157" s="370" t="s">
        <v>477</v>
      </c>
    </row>
    <row r="158" spans="1:9" s="5" customFormat="1" x14ac:dyDescent="0.15">
      <c r="A158" s="373">
        <v>42795</v>
      </c>
      <c r="B158" s="376" t="s">
        <v>450</v>
      </c>
      <c r="C158" s="368">
        <v>2445</v>
      </c>
      <c r="D158" s="369">
        <v>24</v>
      </c>
      <c r="E158" s="369">
        <v>7</v>
      </c>
      <c r="F158" s="369">
        <v>0</v>
      </c>
      <c r="G158" s="369">
        <v>0</v>
      </c>
      <c r="H158" s="370" t="s">
        <v>444</v>
      </c>
      <c r="I158" s="370" t="s">
        <v>477</v>
      </c>
    </row>
    <row r="159" spans="1:9" s="5" customFormat="1" x14ac:dyDescent="0.15">
      <c r="A159" s="373">
        <v>42795</v>
      </c>
      <c r="B159" s="376" t="s">
        <v>451</v>
      </c>
      <c r="C159" s="368">
        <v>0</v>
      </c>
      <c r="D159" s="369"/>
      <c r="E159" s="369"/>
      <c r="F159" s="369"/>
      <c r="G159" s="369"/>
      <c r="H159" s="370" t="s">
        <v>443</v>
      </c>
      <c r="I159" s="370" t="s">
        <v>477</v>
      </c>
    </row>
    <row r="160" spans="1:9" s="5" customFormat="1" x14ac:dyDescent="0.15">
      <c r="A160" s="373">
        <v>42795</v>
      </c>
      <c r="B160" s="376" t="s">
        <v>453</v>
      </c>
      <c r="C160" s="368">
        <v>0</v>
      </c>
      <c r="D160" s="369"/>
      <c r="E160" s="369"/>
      <c r="F160" s="369"/>
      <c r="G160" s="369"/>
      <c r="H160" s="370" t="s">
        <v>443</v>
      </c>
      <c r="I160" s="370" t="s">
        <v>477</v>
      </c>
    </row>
    <row r="161" spans="1:9" s="5" customFormat="1" x14ac:dyDescent="0.15">
      <c r="A161" s="373">
        <v>42795</v>
      </c>
      <c r="B161" s="376" t="s">
        <v>454</v>
      </c>
      <c r="C161" s="368">
        <v>0</v>
      </c>
      <c r="D161" s="369"/>
      <c r="E161" s="369"/>
      <c r="F161" s="369"/>
      <c r="G161" s="369"/>
      <c r="H161" s="370" t="s">
        <v>443</v>
      </c>
      <c r="I161" s="370" t="s">
        <v>477</v>
      </c>
    </row>
    <row r="162" spans="1:9" s="5" customFormat="1" x14ac:dyDescent="0.15">
      <c r="A162" s="373">
        <v>42795</v>
      </c>
      <c r="B162" s="376" t="s">
        <v>455</v>
      </c>
      <c r="C162" s="368">
        <v>891</v>
      </c>
      <c r="D162" s="369">
        <v>0</v>
      </c>
      <c r="E162" s="369">
        <v>0</v>
      </c>
      <c r="F162" s="369">
        <v>2</v>
      </c>
      <c r="G162" s="369">
        <v>2</v>
      </c>
      <c r="H162" s="370" t="s">
        <v>443</v>
      </c>
      <c r="I162" s="370" t="s">
        <v>477</v>
      </c>
    </row>
    <row r="163" spans="1:9" s="5" customFormat="1" x14ac:dyDescent="0.15">
      <c r="A163" s="373">
        <v>42795</v>
      </c>
      <c r="B163" s="376" t="s">
        <v>455</v>
      </c>
      <c r="C163" s="368">
        <v>0</v>
      </c>
      <c r="D163" s="369"/>
      <c r="E163" s="369"/>
      <c r="F163" s="369"/>
      <c r="G163" s="369"/>
      <c r="H163" s="370" t="s">
        <v>444</v>
      </c>
      <c r="I163" s="370" t="s">
        <v>477</v>
      </c>
    </row>
    <row r="164" spans="1:9" s="5" customFormat="1" x14ac:dyDescent="0.15">
      <c r="A164" s="373">
        <v>42795</v>
      </c>
      <c r="B164" s="376" t="s">
        <v>456</v>
      </c>
      <c r="C164" s="368">
        <v>40</v>
      </c>
      <c r="D164" s="369">
        <v>1</v>
      </c>
      <c r="E164" s="369">
        <v>0</v>
      </c>
      <c r="F164" s="369">
        <v>0</v>
      </c>
      <c r="G164" s="369">
        <v>0</v>
      </c>
      <c r="H164" s="370" t="s">
        <v>443</v>
      </c>
      <c r="I164" s="370" t="s">
        <v>477</v>
      </c>
    </row>
    <row r="165" spans="1:9" s="5" customFormat="1" x14ac:dyDescent="0.15">
      <c r="A165" s="373">
        <v>42795</v>
      </c>
      <c r="B165" s="376" t="s">
        <v>457</v>
      </c>
      <c r="C165" s="368">
        <v>14.5</v>
      </c>
      <c r="D165" s="369">
        <v>2</v>
      </c>
      <c r="E165" s="369">
        <v>0</v>
      </c>
      <c r="F165" s="369">
        <v>0</v>
      </c>
      <c r="G165" s="369">
        <v>0</v>
      </c>
      <c r="H165" s="370" t="s">
        <v>443</v>
      </c>
      <c r="I165" s="370" t="s">
        <v>477</v>
      </c>
    </row>
    <row r="166" spans="1:9" s="5" customFormat="1" x14ac:dyDescent="0.15">
      <c r="A166" s="373">
        <v>42795</v>
      </c>
      <c r="B166" s="376" t="s">
        <v>458</v>
      </c>
      <c r="C166" s="368">
        <v>0</v>
      </c>
      <c r="D166" s="369"/>
      <c r="E166" s="369"/>
      <c r="F166" s="369"/>
      <c r="G166" s="369"/>
      <c r="H166" s="370" t="s">
        <v>443</v>
      </c>
      <c r="I166" s="370" t="s">
        <v>477</v>
      </c>
    </row>
    <row r="167" spans="1:9" s="5" customFormat="1" x14ac:dyDescent="0.15">
      <c r="A167" s="373">
        <v>42795</v>
      </c>
      <c r="B167" s="376" t="s">
        <v>459</v>
      </c>
      <c r="C167" s="368">
        <v>0</v>
      </c>
      <c r="D167" s="369"/>
      <c r="E167" s="369"/>
      <c r="F167" s="369"/>
      <c r="G167" s="369"/>
      <c r="H167" s="370" t="s">
        <v>443</v>
      </c>
      <c r="I167" s="370" t="s">
        <v>477</v>
      </c>
    </row>
    <row r="168" spans="1:9" s="5" customFormat="1" x14ac:dyDescent="0.15">
      <c r="A168" s="373">
        <v>42795</v>
      </c>
      <c r="B168" s="376" t="s">
        <v>460</v>
      </c>
      <c r="C168" s="368">
        <v>0</v>
      </c>
      <c r="D168" s="369"/>
      <c r="E168" s="369"/>
      <c r="F168" s="369"/>
      <c r="G168" s="369"/>
      <c r="H168" s="370" t="s">
        <v>443</v>
      </c>
      <c r="I168" s="370" t="s">
        <v>477</v>
      </c>
    </row>
    <row r="169" spans="1:9" s="5" customFormat="1" x14ac:dyDescent="0.15">
      <c r="A169" s="373">
        <v>42795</v>
      </c>
      <c r="B169" s="376" t="s">
        <v>461</v>
      </c>
      <c r="C169" s="368">
        <v>0</v>
      </c>
      <c r="D169" s="369"/>
      <c r="E169" s="369"/>
      <c r="F169" s="369"/>
      <c r="G169" s="369"/>
      <c r="H169" s="370" t="s">
        <v>443</v>
      </c>
      <c r="I169" s="370" t="s">
        <v>477</v>
      </c>
    </row>
    <row r="170" spans="1:9" s="5" customFormat="1" x14ac:dyDescent="0.15">
      <c r="A170" s="373">
        <v>42795</v>
      </c>
      <c r="B170" s="376" t="s">
        <v>474</v>
      </c>
      <c r="C170" s="368">
        <v>13</v>
      </c>
      <c r="D170" s="369">
        <v>1</v>
      </c>
      <c r="E170" s="369">
        <v>0</v>
      </c>
      <c r="F170" s="369">
        <v>0</v>
      </c>
      <c r="G170" s="369">
        <v>0</v>
      </c>
      <c r="H170" s="370" t="s">
        <v>443</v>
      </c>
      <c r="I170" s="370" t="s">
        <v>477</v>
      </c>
    </row>
    <row r="171" spans="1:9" s="5" customFormat="1" x14ac:dyDescent="0.15">
      <c r="A171" s="373">
        <v>42795</v>
      </c>
      <c r="B171" s="376" t="s">
        <v>462</v>
      </c>
      <c r="C171" s="368">
        <v>0</v>
      </c>
      <c r="D171" s="369"/>
      <c r="E171" s="369"/>
      <c r="F171" s="369"/>
      <c r="G171" s="369"/>
      <c r="H171" s="370" t="s">
        <v>443</v>
      </c>
      <c r="I171" s="370" t="s">
        <v>477</v>
      </c>
    </row>
    <row r="172" spans="1:9" s="5" customFormat="1" x14ac:dyDescent="0.15">
      <c r="A172" s="373">
        <v>42795</v>
      </c>
      <c r="B172" s="376" t="s">
        <v>456</v>
      </c>
      <c r="C172" s="368">
        <v>0</v>
      </c>
      <c r="D172" s="369"/>
      <c r="E172" s="369"/>
      <c r="F172" s="369"/>
      <c r="G172" s="369"/>
      <c r="H172" s="370" t="s">
        <v>443</v>
      </c>
      <c r="I172" s="370" t="s">
        <v>477</v>
      </c>
    </row>
    <row r="173" spans="1:9" s="5" customFormat="1" x14ac:dyDescent="0.15">
      <c r="A173" s="373">
        <v>42795</v>
      </c>
      <c r="B173" s="376" t="s">
        <v>463</v>
      </c>
      <c r="C173" s="368">
        <v>0</v>
      </c>
      <c r="D173" s="369"/>
      <c r="E173" s="369"/>
      <c r="F173" s="369"/>
      <c r="G173" s="369"/>
      <c r="H173" s="370" t="s">
        <v>443</v>
      </c>
      <c r="I173" s="370" t="s">
        <v>477</v>
      </c>
    </row>
    <row r="174" spans="1:9" s="5" customFormat="1" x14ac:dyDescent="0.15">
      <c r="A174" s="373">
        <v>42795</v>
      </c>
      <c r="B174" s="376" t="s">
        <v>464</v>
      </c>
      <c r="C174" s="368">
        <v>0</v>
      </c>
      <c r="D174" s="369"/>
      <c r="E174" s="369"/>
      <c r="F174" s="369"/>
      <c r="G174" s="369"/>
      <c r="H174" s="370" t="s">
        <v>443</v>
      </c>
      <c r="I174" s="370" t="s">
        <v>477</v>
      </c>
    </row>
    <row r="175" spans="1:9" s="5" customFormat="1" x14ac:dyDescent="0.15">
      <c r="A175" s="373">
        <v>42795</v>
      </c>
      <c r="B175" s="376" t="s">
        <v>465</v>
      </c>
      <c r="C175" s="368">
        <v>0</v>
      </c>
      <c r="D175" s="369"/>
      <c r="E175" s="369"/>
      <c r="F175" s="369"/>
      <c r="G175" s="369"/>
      <c r="H175" s="370" t="s">
        <v>443</v>
      </c>
      <c r="I175" s="370" t="s">
        <v>477</v>
      </c>
    </row>
    <row r="176" spans="1:9" s="5" customFormat="1" x14ac:dyDescent="0.15">
      <c r="A176" s="373">
        <v>42795</v>
      </c>
      <c r="B176" s="376" t="s">
        <v>466</v>
      </c>
      <c r="C176" s="368">
        <v>0</v>
      </c>
      <c r="D176" s="369"/>
      <c r="E176" s="369"/>
      <c r="F176" s="369"/>
      <c r="G176" s="369"/>
      <c r="H176" s="370" t="s">
        <v>443</v>
      </c>
      <c r="I176" s="370" t="s">
        <v>477</v>
      </c>
    </row>
    <row r="177" spans="1:9" s="5" customFormat="1" x14ac:dyDescent="0.15">
      <c r="A177" s="373">
        <v>42795</v>
      </c>
      <c r="B177" s="376" t="s">
        <v>467</v>
      </c>
      <c r="C177" s="368">
        <v>0</v>
      </c>
      <c r="D177" s="369"/>
      <c r="E177" s="369"/>
      <c r="F177" s="369"/>
      <c r="G177" s="369"/>
      <c r="H177" s="370" t="s">
        <v>443</v>
      </c>
      <c r="I177" s="370" t="s">
        <v>477</v>
      </c>
    </row>
    <row r="178" spans="1:9" s="5" customFormat="1" x14ac:dyDescent="0.15">
      <c r="A178" s="373">
        <v>42795</v>
      </c>
      <c r="B178" s="376" t="s">
        <v>467</v>
      </c>
      <c r="C178" s="368">
        <v>0</v>
      </c>
      <c r="D178" s="369"/>
      <c r="E178" s="369"/>
      <c r="F178" s="369"/>
      <c r="G178" s="369"/>
      <c r="H178" s="370" t="s">
        <v>444</v>
      </c>
      <c r="I178" s="370" t="s">
        <v>477</v>
      </c>
    </row>
    <row r="179" spans="1:9" s="5" customFormat="1" x14ac:dyDescent="0.15">
      <c r="A179" s="373">
        <v>42795</v>
      </c>
      <c r="B179" s="376" t="s">
        <v>472</v>
      </c>
      <c r="C179" s="368">
        <v>272</v>
      </c>
      <c r="D179" s="369">
        <v>1</v>
      </c>
      <c r="E179" s="369">
        <v>1</v>
      </c>
      <c r="F179" s="369">
        <v>0</v>
      </c>
      <c r="G179" s="369">
        <v>0</v>
      </c>
      <c r="H179" s="370" t="s">
        <v>443</v>
      </c>
      <c r="I179" s="370" t="s">
        <v>477</v>
      </c>
    </row>
    <row r="180" spans="1:9" x14ac:dyDescent="0.15">
      <c r="A180" s="371">
        <v>42826</v>
      </c>
      <c r="B180" s="377" t="s">
        <v>442</v>
      </c>
      <c r="C180" s="366">
        <v>252</v>
      </c>
      <c r="D180" s="366"/>
      <c r="E180" s="366"/>
      <c r="F180" s="366">
        <v>4</v>
      </c>
      <c r="G180" s="366"/>
      <c r="H180" s="372" t="s">
        <v>443</v>
      </c>
      <c r="I180" s="372" t="s">
        <v>447</v>
      </c>
    </row>
    <row r="181" spans="1:9" x14ac:dyDescent="0.15">
      <c r="A181" s="371">
        <v>42826</v>
      </c>
      <c r="B181" s="376" t="s">
        <v>442</v>
      </c>
      <c r="C181" s="361">
        <v>0</v>
      </c>
      <c r="D181" s="361"/>
      <c r="E181" s="361"/>
      <c r="F181" s="361"/>
      <c r="G181" s="361"/>
      <c r="H181" s="370" t="s">
        <v>444</v>
      </c>
      <c r="I181" s="370" t="s">
        <v>447</v>
      </c>
    </row>
    <row r="182" spans="1:9" x14ac:dyDescent="0.15">
      <c r="A182" s="371">
        <v>42826</v>
      </c>
      <c r="B182" s="376" t="s">
        <v>445</v>
      </c>
      <c r="C182" s="361">
        <v>572</v>
      </c>
      <c r="D182" s="361">
        <v>1</v>
      </c>
      <c r="E182" s="361">
        <v>0</v>
      </c>
      <c r="F182" s="361">
        <v>3</v>
      </c>
      <c r="G182" s="361">
        <v>0</v>
      </c>
      <c r="H182" s="370" t="s">
        <v>443</v>
      </c>
      <c r="I182" s="370" t="s">
        <v>447</v>
      </c>
    </row>
    <row r="183" spans="1:9" x14ac:dyDescent="0.15">
      <c r="A183" s="371">
        <v>42826</v>
      </c>
      <c r="B183" s="376" t="s">
        <v>445</v>
      </c>
      <c r="C183" s="361">
        <v>0</v>
      </c>
      <c r="D183" s="361"/>
      <c r="E183" s="361"/>
      <c r="F183" s="361"/>
      <c r="G183" s="361"/>
      <c r="H183" s="370" t="s">
        <v>444</v>
      </c>
      <c r="I183" s="370" t="s">
        <v>447</v>
      </c>
    </row>
    <row r="184" spans="1:9" x14ac:dyDescent="0.15">
      <c r="A184" s="371">
        <v>42826</v>
      </c>
      <c r="B184" s="376" t="s">
        <v>446</v>
      </c>
      <c r="C184" s="361">
        <v>44</v>
      </c>
      <c r="D184" s="361">
        <v>1</v>
      </c>
      <c r="E184" s="361">
        <v>1</v>
      </c>
      <c r="F184" s="361"/>
      <c r="G184" s="361"/>
      <c r="H184" s="370" t="s">
        <v>443</v>
      </c>
      <c r="I184" s="370" t="s">
        <v>447</v>
      </c>
    </row>
    <row r="185" spans="1:9" x14ac:dyDescent="0.15">
      <c r="A185" s="371">
        <v>42826</v>
      </c>
      <c r="B185" s="376" t="s">
        <v>448</v>
      </c>
      <c r="C185" s="361">
        <v>210</v>
      </c>
      <c r="D185" s="361">
        <v>7</v>
      </c>
      <c r="E185" s="361">
        <v>7</v>
      </c>
      <c r="F185" s="361">
        <v>1</v>
      </c>
      <c r="G185" s="361">
        <v>1</v>
      </c>
      <c r="H185" s="370" t="s">
        <v>443</v>
      </c>
      <c r="I185" s="370" t="s">
        <v>447</v>
      </c>
    </row>
    <row r="186" spans="1:9" x14ac:dyDescent="0.15">
      <c r="A186" s="371">
        <v>42826</v>
      </c>
      <c r="B186" s="376" t="s">
        <v>448</v>
      </c>
      <c r="C186" s="361">
        <v>940</v>
      </c>
      <c r="D186" s="361">
        <v>17</v>
      </c>
      <c r="E186" s="361">
        <v>8</v>
      </c>
      <c r="F186" s="361"/>
      <c r="G186" s="361"/>
      <c r="H186" s="370" t="s">
        <v>444</v>
      </c>
      <c r="I186" s="370" t="s">
        <v>447</v>
      </c>
    </row>
    <row r="187" spans="1:9" x14ac:dyDescent="0.15">
      <c r="A187" s="371">
        <v>42826</v>
      </c>
      <c r="B187" s="376" t="s">
        <v>475</v>
      </c>
      <c r="C187" s="361">
        <v>1560</v>
      </c>
      <c r="D187" s="361">
        <v>3</v>
      </c>
      <c r="E187" s="361"/>
      <c r="F187" s="361">
        <v>8</v>
      </c>
      <c r="G187" s="361">
        <v>3</v>
      </c>
      <c r="H187" s="370" t="s">
        <v>443</v>
      </c>
      <c r="I187" s="370" t="s">
        <v>447</v>
      </c>
    </row>
    <row r="188" spans="1:9" x14ac:dyDescent="0.15">
      <c r="A188" s="371">
        <v>42826</v>
      </c>
      <c r="B188" s="376" t="s">
        <v>476</v>
      </c>
      <c r="C188" s="361">
        <v>0</v>
      </c>
      <c r="D188" s="361"/>
      <c r="E188" s="361"/>
      <c r="F188" s="361"/>
      <c r="G188" s="361"/>
      <c r="H188" s="370" t="s">
        <v>443</v>
      </c>
      <c r="I188" s="370" t="s">
        <v>447</v>
      </c>
    </row>
    <row r="189" spans="1:9" x14ac:dyDescent="0.15">
      <c r="A189" s="371">
        <v>42826</v>
      </c>
      <c r="B189" s="376" t="s">
        <v>476</v>
      </c>
      <c r="C189" s="361">
        <v>0</v>
      </c>
      <c r="D189" s="361"/>
      <c r="E189" s="361"/>
      <c r="F189" s="361"/>
      <c r="G189" s="361"/>
      <c r="H189" s="370" t="s">
        <v>444</v>
      </c>
      <c r="I189" s="370" t="s">
        <v>447</v>
      </c>
    </row>
    <row r="190" spans="1:9" x14ac:dyDescent="0.15">
      <c r="A190" s="371">
        <v>42826</v>
      </c>
      <c r="B190" s="376" t="s">
        <v>449</v>
      </c>
      <c r="C190" s="361">
        <v>1300.4999999999998</v>
      </c>
      <c r="D190" s="361">
        <v>7</v>
      </c>
      <c r="E190" s="361"/>
      <c r="F190" s="361"/>
      <c r="G190" s="361"/>
      <c r="H190" s="370" t="s">
        <v>443</v>
      </c>
      <c r="I190" s="370" t="s">
        <v>447</v>
      </c>
    </row>
    <row r="191" spans="1:9" x14ac:dyDescent="0.15">
      <c r="A191" s="371">
        <v>42826</v>
      </c>
      <c r="B191" s="376" t="s">
        <v>450</v>
      </c>
      <c r="C191" s="361">
        <v>0</v>
      </c>
      <c r="D191" s="361"/>
      <c r="E191" s="361"/>
      <c r="F191" s="361"/>
      <c r="G191" s="361"/>
      <c r="H191" s="370" t="s">
        <v>443</v>
      </c>
      <c r="I191" s="370" t="s">
        <v>447</v>
      </c>
    </row>
    <row r="192" spans="1:9" x14ac:dyDescent="0.15">
      <c r="A192" s="371">
        <v>42826</v>
      </c>
      <c r="B192" s="376" t="s">
        <v>450</v>
      </c>
      <c r="C192" s="361">
        <v>0</v>
      </c>
      <c r="D192" s="361"/>
      <c r="E192" s="361"/>
      <c r="F192" s="361"/>
      <c r="G192" s="361"/>
      <c r="H192" s="370" t="s">
        <v>444</v>
      </c>
      <c r="I192" s="370" t="s">
        <v>447</v>
      </c>
    </row>
    <row r="193" spans="1:9" x14ac:dyDescent="0.15">
      <c r="A193" s="371">
        <v>42826</v>
      </c>
      <c r="B193" s="376" t="s">
        <v>451</v>
      </c>
      <c r="C193" s="361">
        <v>680</v>
      </c>
      <c r="D193" s="361"/>
      <c r="E193" s="361"/>
      <c r="F193" s="361">
        <v>5</v>
      </c>
      <c r="G193" s="361"/>
      <c r="H193" s="370" t="s">
        <v>443</v>
      </c>
      <c r="I193" s="370" t="s">
        <v>447</v>
      </c>
    </row>
    <row r="194" spans="1:9" x14ac:dyDescent="0.15">
      <c r="A194" s="371">
        <v>42826</v>
      </c>
      <c r="B194" s="376" t="s">
        <v>452</v>
      </c>
      <c r="C194" s="361">
        <v>1800</v>
      </c>
      <c r="D194" s="361"/>
      <c r="E194" s="361"/>
      <c r="F194" s="361">
        <v>10</v>
      </c>
      <c r="G194" s="361"/>
      <c r="H194" s="370" t="s">
        <v>444</v>
      </c>
      <c r="I194" s="370" t="s">
        <v>447</v>
      </c>
    </row>
    <row r="195" spans="1:9" x14ac:dyDescent="0.15">
      <c r="A195" s="371">
        <v>42826</v>
      </c>
      <c r="B195" s="376" t="s">
        <v>453</v>
      </c>
      <c r="C195" s="361">
        <v>0</v>
      </c>
      <c r="D195" s="361"/>
      <c r="E195" s="361"/>
      <c r="F195" s="361"/>
      <c r="G195" s="361"/>
      <c r="H195" s="370" t="s">
        <v>443</v>
      </c>
      <c r="I195" s="370" t="s">
        <v>447</v>
      </c>
    </row>
    <row r="196" spans="1:9" x14ac:dyDescent="0.15">
      <c r="A196" s="371">
        <v>42826</v>
      </c>
      <c r="B196" s="376" t="s">
        <v>454</v>
      </c>
      <c r="C196" s="361">
        <v>0</v>
      </c>
      <c r="D196" s="361"/>
      <c r="E196" s="361"/>
      <c r="F196" s="361"/>
      <c r="G196" s="361"/>
      <c r="H196" s="370" t="s">
        <v>443</v>
      </c>
      <c r="I196" s="370" t="s">
        <v>447</v>
      </c>
    </row>
    <row r="197" spans="1:9" x14ac:dyDescent="0.15">
      <c r="A197" s="371">
        <v>42826</v>
      </c>
      <c r="B197" s="376" t="s">
        <v>455</v>
      </c>
      <c r="C197" s="361">
        <v>108</v>
      </c>
      <c r="D197" s="361"/>
      <c r="E197" s="361"/>
      <c r="F197" s="361">
        <v>2</v>
      </c>
      <c r="G197" s="361">
        <v>1</v>
      </c>
      <c r="H197" s="370" t="s">
        <v>443</v>
      </c>
      <c r="I197" s="370" t="s">
        <v>447</v>
      </c>
    </row>
    <row r="198" spans="1:9" x14ac:dyDescent="0.15">
      <c r="A198" s="371">
        <v>42826</v>
      </c>
      <c r="B198" s="376" t="s">
        <v>455</v>
      </c>
      <c r="C198" s="361">
        <v>0</v>
      </c>
      <c r="D198" s="361"/>
      <c r="E198" s="361"/>
      <c r="F198" s="361"/>
      <c r="G198" s="361"/>
      <c r="H198" s="370" t="s">
        <v>444</v>
      </c>
      <c r="I198" s="370" t="s">
        <v>447</v>
      </c>
    </row>
    <row r="199" spans="1:9" x14ac:dyDescent="0.15">
      <c r="A199" s="371">
        <v>42826</v>
      </c>
      <c r="B199" s="376" t="s">
        <v>473</v>
      </c>
      <c r="C199" s="361">
        <v>4368</v>
      </c>
      <c r="D199" s="361">
        <v>2</v>
      </c>
      <c r="E199" s="361"/>
      <c r="F199" s="361">
        <v>17</v>
      </c>
      <c r="G199" s="361">
        <v>7</v>
      </c>
      <c r="H199" s="370" t="s">
        <v>443</v>
      </c>
      <c r="I199" s="370" t="s">
        <v>447</v>
      </c>
    </row>
    <row r="200" spans="1:9" x14ac:dyDescent="0.15">
      <c r="A200" s="371">
        <v>42826</v>
      </c>
      <c r="B200" s="376" t="s">
        <v>473</v>
      </c>
      <c r="C200" s="361">
        <v>1041</v>
      </c>
      <c r="D200" s="361">
        <v>8</v>
      </c>
      <c r="E200" s="361"/>
      <c r="F200" s="361"/>
      <c r="G200" s="361"/>
      <c r="H200" s="370" t="s">
        <v>444</v>
      </c>
      <c r="I200" s="370" t="s">
        <v>447</v>
      </c>
    </row>
    <row r="201" spans="1:9" x14ac:dyDescent="0.15">
      <c r="A201" s="371">
        <v>42826</v>
      </c>
      <c r="B201" s="376" t="s">
        <v>456</v>
      </c>
      <c r="C201" s="361">
        <v>0</v>
      </c>
      <c r="D201" s="361"/>
      <c r="E201" s="361"/>
      <c r="F201" s="361"/>
      <c r="G201" s="361"/>
      <c r="H201" s="370" t="s">
        <v>443</v>
      </c>
      <c r="I201" s="370" t="s">
        <v>447</v>
      </c>
    </row>
    <row r="202" spans="1:9" x14ac:dyDescent="0.15">
      <c r="A202" s="371">
        <v>42826</v>
      </c>
      <c r="B202" s="376" t="s">
        <v>457</v>
      </c>
      <c r="C202" s="361">
        <v>0</v>
      </c>
      <c r="D202" s="361"/>
      <c r="E202" s="361"/>
      <c r="F202" s="361"/>
      <c r="G202" s="361"/>
      <c r="H202" s="370" t="s">
        <v>443</v>
      </c>
      <c r="I202" s="370" t="s">
        <v>447</v>
      </c>
    </row>
    <row r="203" spans="1:9" x14ac:dyDescent="0.15">
      <c r="A203" s="371">
        <v>42826</v>
      </c>
      <c r="B203" s="376" t="s">
        <v>458</v>
      </c>
      <c r="C203" s="361">
        <v>0</v>
      </c>
      <c r="D203" s="361"/>
      <c r="E203" s="361"/>
      <c r="F203" s="361"/>
      <c r="G203" s="361"/>
      <c r="H203" s="370" t="s">
        <v>443</v>
      </c>
      <c r="I203" s="370" t="s">
        <v>447</v>
      </c>
    </row>
    <row r="204" spans="1:9" x14ac:dyDescent="0.15">
      <c r="A204" s="371">
        <v>42826</v>
      </c>
      <c r="B204" s="376" t="s">
        <v>459</v>
      </c>
      <c r="C204" s="361">
        <v>0</v>
      </c>
      <c r="D204" s="361"/>
      <c r="E204" s="361"/>
      <c r="F204" s="361"/>
      <c r="G204" s="361"/>
      <c r="H204" s="370" t="s">
        <v>443</v>
      </c>
      <c r="I204" s="370" t="s">
        <v>447</v>
      </c>
    </row>
    <row r="205" spans="1:9" x14ac:dyDescent="0.15">
      <c r="A205" s="371">
        <v>42826</v>
      </c>
      <c r="B205" s="376" t="s">
        <v>460</v>
      </c>
      <c r="C205" s="361">
        <v>0</v>
      </c>
      <c r="D205" s="361"/>
      <c r="E205" s="361"/>
      <c r="F205" s="361"/>
      <c r="G205" s="361"/>
      <c r="H205" s="370" t="s">
        <v>443</v>
      </c>
      <c r="I205" s="370" t="s">
        <v>447</v>
      </c>
    </row>
    <row r="206" spans="1:9" x14ac:dyDescent="0.15">
      <c r="A206" s="371">
        <v>42826</v>
      </c>
      <c r="B206" s="376" t="s">
        <v>461</v>
      </c>
      <c r="C206" s="361">
        <v>0</v>
      </c>
      <c r="D206" s="361"/>
      <c r="E206" s="361"/>
      <c r="F206" s="361"/>
      <c r="G206" s="361"/>
      <c r="H206" s="370" t="s">
        <v>443</v>
      </c>
      <c r="I206" s="370" t="s">
        <v>447</v>
      </c>
    </row>
    <row r="207" spans="1:9" x14ac:dyDescent="0.15">
      <c r="A207" s="371">
        <v>42826</v>
      </c>
      <c r="B207" s="376" t="s">
        <v>474</v>
      </c>
      <c r="C207" s="361">
        <v>36</v>
      </c>
      <c r="D207" s="361">
        <v>1</v>
      </c>
      <c r="E207" s="361"/>
      <c r="F207" s="361"/>
      <c r="G207" s="361"/>
      <c r="H207" s="370" t="s">
        <v>443</v>
      </c>
      <c r="I207" s="370" t="s">
        <v>447</v>
      </c>
    </row>
    <row r="208" spans="1:9" x14ac:dyDescent="0.15">
      <c r="A208" s="371">
        <v>42826</v>
      </c>
      <c r="B208" s="376" t="s">
        <v>462</v>
      </c>
      <c r="C208" s="361">
        <v>0</v>
      </c>
      <c r="D208" s="361"/>
      <c r="E208" s="361"/>
      <c r="F208" s="361"/>
      <c r="G208" s="361"/>
      <c r="H208" s="370" t="s">
        <v>443</v>
      </c>
      <c r="I208" s="370" t="s">
        <v>447</v>
      </c>
    </row>
    <row r="209" spans="1:9" x14ac:dyDescent="0.15">
      <c r="A209" s="371">
        <v>42826</v>
      </c>
      <c r="B209" s="376" t="s">
        <v>456</v>
      </c>
      <c r="C209" s="361">
        <v>0</v>
      </c>
      <c r="D209" s="361"/>
      <c r="E209" s="361"/>
      <c r="F209" s="361"/>
      <c r="G209" s="361"/>
      <c r="H209" s="370" t="s">
        <v>443</v>
      </c>
      <c r="I209" s="370" t="s">
        <v>447</v>
      </c>
    </row>
    <row r="210" spans="1:9" x14ac:dyDescent="0.15">
      <c r="A210" s="371">
        <v>42826</v>
      </c>
      <c r="B210" s="376" t="s">
        <v>463</v>
      </c>
      <c r="C210" s="361">
        <v>0</v>
      </c>
      <c r="D210" s="361"/>
      <c r="E210" s="361"/>
      <c r="F210" s="361"/>
      <c r="G210" s="361"/>
      <c r="H210" s="370" t="s">
        <v>443</v>
      </c>
      <c r="I210" s="370" t="s">
        <v>447</v>
      </c>
    </row>
    <row r="211" spans="1:9" x14ac:dyDescent="0.15">
      <c r="A211" s="371">
        <v>42826</v>
      </c>
      <c r="B211" s="376" t="s">
        <v>464</v>
      </c>
      <c r="C211" s="361">
        <v>0</v>
      </c>
      <c r="D211" s="361"/>
      <c r="E211" s="361"/>
      <c r="F211" s="361"/>
      <c r="G211" s="361"/>
      <c r="H211" s="370" t="s">
        <v>443</v>
      </c>
      <c r="I211" s="370" t="s">
        <v>447</v>
      </c>
    </row>
    <row r="212" spans="1:9" x14ac:dyDescent="0.15">
      <c r="A212" s="371">
        <v>42826</v>
      </c>
      <c r="B212" s="376" t="s">
        <v>465</v>
      </c>
      <c r="C212" s="361">
        <v>0</v>
      </c>
      <c r="D212" s="361"/>
      <c r="E212" s="361"/>
      <c r="F212" s="361"/>
      <c r="G212" s="361"/>
      <c r="H212" s="370" t="s">
        <v>443</v>
      </c>
      <c r="I212" s="370" t="s">
        <v>447</v>
      </c>
    </row>
    <row r="213" spans="1:9" x14ac:dyDescent="0.15">
      <c r="A213" s="371">
        <v>42826</v>
      </c>
      <c r="B213" s="376" t="s">
        <v>466</v>
      </c>
      <c r="C213" s="361">
        <v>0</v>
      </c>
      <c r="D213" s="361"/>
      <c r="E213" s="361"/>
      <c r="F213" s="361"/>
      <c r="G213" s="361"/>
      <c r="H213" s="370" t="s">
        <v>443</v>
      </c>
      <c r="I213" s="370" t="s">
        <v>447</v>
      </c>
    </row>
    <row r="214" spans="1:9" x14ac:dyDescent="0.15">
      <c r="A214" s="371">
        <v>42826</v>
      </c>
      <c r="B214" s="376" t="s">
        <v>467</v>
      </c>
      <c r="C214" s="361">
        <v>12924</v>
      </c>
      <c r="D214" s="361">
        <v>73</v>
      </c>
      <c r="E214" s="361"/>
      <c r="F214" s="361">
        <v>18</v>
      </c>
      <c r="G214" s="361">
        <v>1</v>
      </c>
      <c r="H214" s="370" t="s">
        <v>443</v>
      </c>
      <c r="I214" s="370" t="s">
        <v>447</v>
      </c>
    </row>
    <row r="215" spans="1:9" x14ac:dyDescent="0.15">
      <c r="A215" s="371">
        <v>42826</v>
      </c>
      <c r="B215" s="376" t="s">
        <v>467</v>
      </c>
      <c r="C215" s="361">
        <v>0</v>
      </c>
      <c r="D215" s="361"/>
      <c r="E215" s="361"/>
      <c r="F215" s="361"/>
      <c r="G215" s="361"/>
      <c r="H215" s="370" t="s">
        <v>444</v>
      </c>
      <c r="I215" s="370" t="s">
        <v>447</v>
      </c>
    </row>
    <row r="216" spans="1:9" x14ac:dyDescent="0.15">
      <c r="A216" s="371">
        <v>42826</v>
      </c>
      <c r="B216" s="376" t="s">
        <v>468</v>
      </c>
      <c r="C216" s="361">
        <v>426</v>
      </c>
      <c r="D216" s="361">
        <v>1</v>
      </c>
      <c r="E216" s="361"/>
      <c r="F216" s="361">
        <v>4</v>
      </c>
      <c r="G216" s="361"/>
      <c r="H216" s="370" t="s">
        <v>443</v>
      </c>
      <c r="I216" s="370" t="s">
        <v>447</v>
      </c>
    </row>
    <row r="217" spans="1:9" x14ac:dyDescent="0.15">
      <c r="A217" s="371">
        <v>42826</v>
      </c>
      <c r="B217" s="376" t="s">
        <v>469</v>
      </c>
      <c r="C217" s="361">
        <v>825</v>
      </c>
      <c r="D217" s="361"/>
      <c r="E217" s="361"/>
      <c r="F217" s="361">
        <v>4</v>
      </c>
      <c r="G217" s="361">
        <v>3</v>
      </c>
      <c r="H217" s="370" t="s">
        <v>443</v>
      </c>
      <c r="I217" s="370" t="s">
        <v>447</v>
      </c>
    </row>
    <row r="218" spans="1:9" x14ac:dyDescent="0.15">
      <c r="A218" s="371">
        <v>42826</v>
      </c>
      <c r="B218" s="376" t="s">
        <v>470</v>
      </c>
      <c r="C218" s="361">
        <v>0</v>
      </c>
      <c r="D218" s="361"/>
      <c r="E218" s="361"/>
      <c r="F218" s="361"/>
      <c r="G218" s="361"/>
      <c r="H218" s="370" t="s">
        <v>443</v>
      </c>
      <c r="I218" s="370" t="s">
        <v>447</v>
      </c>
    </row>
    <row r="219" spans="1:9" x14ac:dyDescent="0.15">
      <c r="A219" s="371">
        <v>42826</v>
      </c>
      <c r="B219" s="376" t="s">
        <v>471</v>
      </c>
      <c r="C219" s="361">
        <v>990</v>
      </c>
      <c r="D219" s="361"/>
      <c r="E219" s="361"/>
      <c r="F219" s="361">
        <v>5</v>
      </c>
      <c r="G219" s="361"/>
      <c r="H219" s="370" t="s">
        <v>443</v>
      </c>
      <c r="I219" s="370" t="s">
        <v>447</v>
      </c>
    </row>
    <row r="220" spans="1:9" x14ac:dyDescent="0.15">
      <c r="A220" s="371">
        <v>42826</v>
      </c>
      <c r="B220" s="376" t="s">
        <v>472</v>
      </c>
      <c r="C220" s="361">
        <v>0</v>
      </c>
      <c r="D220" s="361"/>
      <c r="E220" s="361"/>
      <c r="F220" s="361"/>
      <c r="G220" s="361"/>
      <c r="H220" s="370" t="s">
        <v>443</v>
      </c>
      <c r="I220" s="370" t="s">
        <v>447</v>
      </c>
    </row>
    <row r="221" spans="1:9" x14ac:dyDescent="0.15">
      <c r="A221" s="371">
        <v>42826</v>
      </c>
      <c r="B221" s="376" t="s">
        <v>442</v>
      </c>
      <c r="C221" s="361">
        <v>0</v>
      </c>
      <c r="D221" s="361"/>
      <c r="E221" s="361"/>
      <c r="F221" s="361"/>
      <c r="G221" s="361"/>
      <c r="H221" s="370" t="s">
        <v>443</v>
      </c>
      <c r="I221" s="370" t="s">
        <v>477</v>
      </c>
    </row>
    <row r="222" spans="1:9" x14ac:dyDescent="0.15">
      <c r="A222" s="371">
        <v>42826</v>
      </c>
      <c r="B222" s="376" t="s">
        <v>442</v>
      </c>
      <c r="C222" s="361">
        <v>0</v>
      </c>
      <c r="D222" s="361"/>
      <c r="E222" s="361"/>
      <c r="F222" s="361"/>
      <c r="G222" s="361"/>
      <c r="H222" s="370" t="s">
        <v>444</v>
      </c>
      <c r="I222" s="370" t="s">
        <v>477</v>
      </c>
    </row>
    <row r="223" spans="1:9" x14ac:dyDescent="0.15">
      <c r="A223" s="371">
        <v>42826</v>
      </c>
      <c r="B223" s="376" t="s">
        <v>445</v>
      </c>
      <c r="C223" s="361">
        <v>351.5</v>
      </c>
      <c r="D223" s="361">
        <v>9</v>
      </c>
      <c r="E223" s="361">
        <v>0</v>
      </c>
      <c r="F223" s="361"/>
      <c r="G223" s="361"/>
      <c r="H223" s="370" t="s">
        <v>443</v>
      </c>
      <c r="I223" s="370" t="s">
        <v>477</v>
      </c>
    </row>
    <row r="224" spans="1:9" x14ac:dyDescent="0.15">
      <c r="A224" s="371">
        <v>42826</v>
      </c>
      <c r="B224" s="376" t="s">
        <v>445</v>
      </c>
      <c r="C224" s="361">
        <v>280</v>
      </c>
      <c r="D224" s="361">
        <v>2</v>
      </c>
      <c r="E224" s="361">
        <v>1</v>
      </c>
      <c r="F224" s="361"/>
      <c r="G224" s="361"/>
      <c r="H224" s="370" t="s">
        <v>444</v>
      </c>
      <c r="I224" s="370" t="s">
        <v>477</v>
      </c>
    </row>
    <row r="225" spans="1:9" x14ac:dyDescent="0.15">
      <c r="A225" s="371">
        <v>42826</v>
      </c>
      <c r="B225" s="376" t="s">
        <v>446</v>
      </c>
      <c r="C225" s="361">
        <v>183</v>
      </c>
      <c r="D225" s="361">
        <v>3</v>
      </c>
      <c r="E225" s="361">
        <v>1</v>
      </c>
      <c r="F225" s="361"/>
      <c r="G225" s="361"/>
      <c r="H225" s="370" t="s">
        <v>443</v>
      </c>
      <c r="I225" s="370" t="s">
        <v>477</v>
      </c>
    </row>
    <row r="226" spans="1:9" x14ac:dyDescent="0.15">
      <c r="A226" s="371">
        <v>42826</v>
      </c>
      <c r="B226" s="376" t="s">
        <v>448</v>
      </c>
      <c r="C226" s="361">
        <v>629.75</v>
      </c>
      <c r="D226" s="361">
        <v>5</v>
      </c>
      <c r="E226" s="361">
        <v>1</v>
      </c>
      <c r="F226" s="361"/>
      <c r="G226" s="361"/>
      <c r="H226" s="370" t="s">
        <v>443</v>
      </c>
      <c r="I226" s="370" t="s">
        <v>477</v>
      </c>
    </row>
    <row r="227" spans="1:9" x14ac:dyDescent="0.15">
      <c r="A227" s="371">
        <v>42826</v>
      </c>
      <c r="B227" s="376" t="s">
        <v>448</v>
      </c>
      <c r="C227" s="361">
        <v>0</v>
      </c>
      <c r="D227" s="361"/>
      <c r="E227" s="361"/>
      <c r="F227" s="361"/>
      <c r="G227" s="361"/>
      <c r="H227" s="370" t="s">
        <v>444</v>
      </c>
      <c r="I227" s="370" t="s">
        <v>477</v>
      </c>
    </row>
    <row r="228" spans="1:9" x14ac:dyDescent="0.15">
      <c r="A228" s="371">
        <v>42826</v>
      </c>
      <c r="B228" s="376" t="s">
        <v>475</v>
      </c>
      <c r="C228" s="361">
        <v>0</v>
      </c>
      <c r="D228" s="361"/>
      <c r="E228" s="361"/>
      <c r="F228" s="361"/>
      <c r="G228" s="361"/>
      <c r="H228" s="370" t="s">
        <v>443</v>
      </c>
      <c r="I228" s="370" t="s">
        <v>477</v>
      </c>
    </row>
    <row r="229" spans="1:9" x14ac:dyDescent="0.15">
      <c r="A229" s="371">
        <v>42826</v>
      </c>
      <c r="B229" s="376" t="s">
        <v>476</v>
      </c>
      <c r="C229" s="361">
        <v>464</v>
      </c>
      <c r="D229" s="361">
        <v>4</v>
      </c>
      <c r="E229" s="361">
        <v>2</v>
      </c>
      <c r="F229" s="361"/>
      <c r="G229" s="361"/>
      <c r="H229" s="370" t="s">
        <v>443</v>
      </c>
      <c r="I229" s="370" t="s">
        <v>477</v>
      </c>
    </row>
    <row r="230" spans="1:9" x14ac:dyDescent="0.15">
      <c r="A230" s="371">
        <v>42826</v>
      </c>
      <c r="B230" s="376" t="s">
        <v>476</v>
      </c>
      <c r="C230" s="361">
        <v>0</v>
      </c>
      <c r="D230" s="361"/>
      <c r="E230" s="361"/>
      <c r="F230" s="361"/>
      <c r="G230" s="361"/>
      <c r="H230" s="370" t="s">
        <v>444</v>
      </c>
      <c r="I230" s="370" t="s">
        <v>477</v>
      </c>
    </row>
    <row r="231" spans="1:9" x14ac:dyDescent="0.15">
      <c r="A231" s="371">
        <v>42826</v>
      </c>
      <c r="B231" s="376" t="s">
        <v>449</v>
      </c>
      <c r="C231" s="361">
        <v>118.40909090909092</v>
      </c>
      <c r="D231" s="361">
        <v>6</v>
      </c>
      <c r="E231" s="361"/>
      <c r="F231" s="361"/>
      <c r="G231" s="361"/>
      <c r="H231" s="370" t="s">
        <v>443</v>
      </c>
      <c r="I231" s="370" t="s">
        <v>477</v>
      </c>
    </row>
    <row r="232" spans="1:9" x14ac:dyDescent="0.15">
      <c r="A232" s="371">
        <v>42826</v>
      </c>
      <c r="B232" s="376" t="s">
        <v>450</v>
      </c>
      <c r="C232" s="361">
        <v>8151.75</v>
      </c>
      <c r="D232" s="361">
        <v>68</v>
      </c>
      <c r="E232" s="361">
        <v>17</v>
      </c>
      <c r="F232" s="361"/>
      <c r="G232" s="361"/>
      <c r="H232" s="370" t="s">
        <v>443</v>
      </c>
      <c r="I232" s="370" t="s">
        <v>477</v>
      </c>
    </row>
    <row r="233" spans="1:9" x14ac:dyDescent="0.15">
      <c r="A233" s="371">
        <v>42826</v>
      </c>
      <c r="B233" s="376" t="s">
        <v>450</v>
      </c>
      <c r="C233" s="361">
        <v>2394.7499999999991</v>
      </c>
      <c r="D233" s="361">
        <v>23</v>
      </c>
      <c r="E233" s="361">
        <v>6</v>
      </c>
      <c r="F233" s="361"/>
      <c r="G233" s="361"/>
      <c r="H233" s="370" t="s">
        <v>444</v>
      </c>
      <c r="I233" s="370" t="s">
        <v>477</v>
      </c>
    </row>
    <row r="234" spans="1:9" x14ac:dyDescent="0.15">
      <c r="A234" s="371">
        <v>42826</v>
      </c>
      <c r="B234" s="376" t="s">
        <v>451</v>
      </c>
      <c r="C234" s="361">
        <v>0</v>
      </c>
      <c r="D234" s="361"/>
      <c r="E234" s="361"/>
      <c r="F234" s="361"/>
      <c r="G234" s="361"/>
      <c r="H234" s="370" t="s">
        <v>443</v>
      </c>
      <c r="I234" s="370" t="s">
        <v>477</v>
      </c>
    </row>
    <row r="235" spans="1:9" x14ac:dyDescent="0.15">
      <c r="A235" s="371">
        <v>42826</v>
      </c>
      <c r="B235" s="376" t="s">
        <v>452</v>
      </c>
      <c r="C235" s="361">
        <v>0</v>
      </c>
      <c r="D235" s="361"/>
      <c r="E235" s="361"/>
      <c r="F235" s="361"/>
      <c r="G235" s="361"/>
      <c r="H235" s="370" t="s">
        <v>444</v>
      </c>
      <c r="I235" s="370" t="s">
        <v>477</v>
      </c>
    </row>
    <row r="236" spans="1:9" x14ac:dyDescent="0.15">
      <c r="A236" s="371">
        <v>42826</v>
      </c>
      <c r="B236" s="376" t="s">
        <v>453</v>
      </c>
      <c r="C236" s="361">
        <v>0</v>
      </c>
      <c r="D236" s="361"/>
      <c r="E236" s="361"/>
      <c r="F236" s="361"/>
      <c r="G236" s="361"/>
      <c r="H236" s="370" t="s">
        <v>443</v>
      </c>
      <c r="I236" s="370" t="s">
        <v>477</v>
      </c>
    </row>
    <row r="237" spans="1:9" x14ac:dyDescent="0.15">
      <c r="A237" s="371">
        <v>42826</v>
      </c>
      <c r="B237" s="376" t="s">
        <v>454</v>
      </c>
      <c r="C237" s="361">
        <v>0</v>
      </c>
      <c r="D237" s="361"/>
      <c r="E237" s="361"/>
      <c r="F237" s="361"/>
      <c r="G237" s="361"/>
      <c r="H237" s="370" t="s">
        <v>443</v>
      </c>
      <c r="I237" s="370" t="s">
        <v>477</v>
      </c>
    </row>
    <row r="238" spans="1:9" x14ac:dyDescent="0.15">
      <c r="A238" s="371">
        <v>42826</v>
      </c>
      <c r="B238" s="376" t="s">
        <v>455</v>
      </c>
      <c r="C238" s="361">
        <v>36</v>
      </c>
      <c r="D238" s="361"/>
      <c r="E238" s="361"/>
      <c r="F238" s="361">
        <v>1</v>
      </c>
      <c r="G238" s="361"/>
      <c r="H238" s="370" t="s">
        <v>443</v>
      </c>
      <c r="I238" s="370" t="s">
        <v>477</v>
      </c>
    </row>
    <row r="239" spans="1:9" x14ac:dyDescent="0.15">
      <c r="A239" s="371">
        <v>42826</v>
      </c>
      <c r="B239" s="376" t="s">
        <v>455</v>
      </c>
      <c r="C239" s="361">
        <v>0</v>
      </c>
      <c r="D239" s="361"/>
      <c r="E239" s="361"/>
      <c r="F239" s="361"/>
      <c r="G239" s="361"/>
      <c r="H239" s="370" t="s">
        <v>444</v>
      </c>
      <c r="I239" s="370" t="s">
        <v>477</v>
      </c>
    </row>
    <row r="240" spans="1:9" x14ac:dyDescent="0.15">
      <c r="A240" s="371">
        <v>42826</v>
      </c>
      <c r="B240" s="376" t="s">
        <v>473</v>
      </c>
      <c r="C240" s="361">
        <v>630</v>
      </c>
      <c r="D240" s="361"/>
      <c r="E240" s="361"/>
      <c r="F240" s="361">
        <v>2</v>
      </c>
      <c r="G240" s="361">
        <v>2</v>
      </c>
      <c r="H240" s="370" t="s">
        <v>443</v>
      </c>
      <c r="I240" s="370" t="s">
        <v>477</v>
      </c>
    </row>
    <row r="241" spans="1:9" x14ac:dyDescent="0.15">
      <c r="A241" s="371">
        <v>42826</v>
      </c>
      <c r="B241" s="376" t="s">
        <v>473</v>
      </c>
      <c r="C241" s="361">
        <v>267</v>
      </c>
      <c r="D241" s="361">
        <v>2</v>
      </c>
      <c r="E241" s="361"/>
      <c r="F241" s="361"/>
      <c r="G241" s="361"/>
      <c r="H241" s="370" t="s">
        <v>444</v>
      </c>
      <c r="I241" s="370" t="s">
        <v>477</v>
      </c>
    </row>
    <row r="242" spans="1:9" x14ac:dyDescent="0.15">
      <c r="A242" s="371">
        <v>42826</v>
      </c>
      <c r="B242" s="376" t="s">
        <v>456</v>
      </c>
      <c r="C242" s="361">
        <v>0</v>
      </c>
      <c r="D242" s="361"/>
      <c r="E242" s="361"/>
      <c r="F242" s="361"/>
      <c r="G242" s="361"/>
      <c r="H242" s="370" t="s">
        <v>443</v>
      </c>
      <c r="I242" s="370" t="s">
        <v>477</v>
      </c>
    </row>
    <row r="243" spans="1:9" x14ac:dyDescent="0.15">
      <c r="A243" s="371">
        <v>42826</v>
      </c>
      <c r="B243" s="376" t="s">
        <v>457</v>
      </c>
      <c r="C243" s="361">
        <v>3</v>
      </c>
      <c r="D243" s="361">
        <v>1</v>
      </c>
      <c r="E243" s="361">
        <v>1</v>
      </c>
      <c r="F243" s="361"/>
      <c r="G243" s="361"/>
      <c r="H243" s="370" t="s">
        <v>443</v>
      </c>
      <c r="I243" s="370" t="s">
        <v>477</v>
      </c>
    </row>
    <row r="244" spans="1:9" x14ac:dyDescent="0.15">
      <c r="A244" s="371">
        <v>42826</v>
      </c>
      <c r="B244" s="376" t="s">
        <v>458</v>
      </c>
      <c r="C244" s="361">
        <v>0</v>
      </c>
      <c r="D244" s="361"/>
      <c r="E244" s="361"/>
      <c r="F244" s="361"/>
      <c r="G244" s="361"/>
      <c r="H244" s="370" t="s">
        <v>443</v>
      </c>
      <c r="I244" s="370" t="s">
        <v>477</v>
      </c>
    </row>
    <row r="245" spans="1:9" x14ac:dyDescent="0.15">
      <c r="A245" s="371">
        <v>42826</v>
      </c>
      <c r="B245" s="376" t="s">
        <v>459</v>
      </c>
      <c r="C245" s="361">
        <v>0</v>
      </c>
      <c r="D245" s="361"/>
      <c r="E245" s="361"/>
      <c r="F245" s="361"/>
      <c r="G245" s="361"/>
      <c r="H245" s="370" t="s">
        <v>443</v>
      </c>
      <c r="I245" s="370" t="s">
        <v>477</v>
      </c>
    </row>
    <row r="246" spans="1:9" x14ac:dyDescent="0.15">
      <c r="A246" s="371">
        <v>42826</v>
      </c>
      <c r="B246" s="376" t="s">
        <v>460</v>
      </c>
      <c r="C246" s="361">
        <v>0</v>
      </c>
      <c r="D246" s="361"/>
      <c r="E246" s="361"/>
      <c r="F246" s="361"/>
      <c r="G246" s="361"/>
      <c r="H246" s="370" t="s">
        <v>443</v>
      </c>
      <c r="I246" s="370" t="s">
        <v>477</v>
      </c>
    </row>
    <row r="247" spans="1:9" x14ac:dyDescent="0.15">
      <c r="A247" s="371">
        <v>42826</v>
      </c>
      <c r="B247" s="376" t="s">
        <v>461</v>
      </c>
      <c r="C247" s="361">
        <v>0</v>
      </c>
      <c r="D247" s="361"/>
      <c r="E247" s="361"/>
      <c r="F247" s="361"/>
      <c r="G247" s="361"/>
      <c r="H247" s="370" t="s">
        <v>443</v>
      </c>
      <c r="I247" s="370" t="s">
        <v>477</v>
      </c>
    </row>
    <row r="248" spans="1:9" x14ac:dyDescent="0.15">
      <c r="A248" s="371">
        <v>42826</v>
      </c>
      <c r="B248" s="376" t="s">
        <v>474</v>
      </c>
      <c r="C248" s="361">
        <v>52</v>
      </c>
      <c r="D248" s="361">
        <v>1</v>
      </c>
      <c r="E248" s="361"/>
      <c r="F248" s="361"/>
      <c r="G248" s="361"/>
      <c r="H248" s="370" t="s">
        <v>443</v>
      </c>
      <c r="I248" s="370" t="s">
        <v>477</v>
      </c>
    </row>
    <row r="249" spans="1:9" x14ac:dyDescent="0.15">
      <c r="A249" s="371">
        <v>42826</v>
      </c>
      <c r="B249" s="376" t="s">
        <v>462</v>
      </c>
      <c r="C249" s="361">
        <v>0</v>
      </c>
      <c r="D249" s="361"/>
      <c r="E249" s="361"/>
      <c r="F249" s="361"/>
      <c r="G249" s="361"/>
      <c r="H249" s="370" t="s">
        <v>443</v>
      </c>
      <c r="I249" s="370" t="s">
        <v>477</v>
      </c>
    </row>
    <row r="250" spans="1:9" x14ac:dyDescent="0.15">
      <c r="A250" s="371">
        <v>42826</v>
      </c>
      <c r="B250" s="376" t="s">
        <v>456</v>
      </c>
      <c r="C250" s="361">
        <v>0</v>
      </c>
      <c r="D250" s="361"/>
      <c r="E250" s="361"/>
      <c r="F250" s="361"/>
      <c r="G250" s="361"/>
      <c r="H250" s="370" t="s">
        <v>443</v>
      </c>
      <c r="I250" s="370" t="s">
        <v>477</v>
      </c>
    </row>
    <row r="251" spans="1:9" x14ac:dyDescent="0.15">
      <c r="A251" s="371">
        <v>42826</v>
      </c>
      <c r="B251" s="376" t="s">
        <v>463</v>
      </c>
      <c r="C251" s="361">
        <v>300</v>
      </c>
      <c r="D251" s="361"/>
      <c r="E251" s="361"/>
      <c r="F251" s="361">
        <v>1</v>
      </c>
      <c r="G251" s="361">
        <v>1</v>
      </c>
      <c r="H251" s="370" t="s">
        <v>443</v>
      </c>
      <c r="I251" s="370" t="s">
        <v>477</v>
      </c>
    </row>
    <row r="252" spans="1:9" x14ac:dyDescent="0.15">
      <c r="A252" s="371">
        <v>42826</v>
      </c>
      <c r="B252" s="376" t="s">
        <v>464</v>
      </c>
      <c r="C252" s="361">
        <v>0</v>
      </c>
      <c r="D252" s="361"/>
      <c r="E252" s="361"/>
      <c r="F252" s="361"/>
      <c r="G252" s="361"/>
      <c r="H252" s="370" t="s">
        <v>443</v>
      </c>
      <c r="I252" s="370" t="s">
        <v>477</v>
      </c>
    </row>
    <row r="253" spans="1:9" x14ac:dyDescent="0.15">
      <c r="A253" s="371">
        <v>42826</v>
      </c>
      <c r="B253" s="376" t="s">
        <v>465</v>
      </c>
      <c r="C253" s="361">
        <v>0</v>
      </c>
      <c r="D253" s="361"/>
      <c r="E253" s="361"/>
      <c r="F253" s="361"/>
      <c r="G253" s="361"/>
      <c r="H253" s="370" t="s">
        <v>443</v>
      </c>
      <c r="I253" s="370" t="s">
        <v>477</v>
      </c>
    </row>
    <row r="254" spans="1:9" x14ac:dyDescent="0.15">
      <c r="A254" s="371">
        <v>42826</v>
      </c>
      <c r="B254" s="376" t="s">
        <v>466</v>
      </c>
      <c r="C254" s="361">
        <v>0</v>
      </c>
      <c r="D254" s="361"/>
      <c r="E254" s="361"/>
      <c r="F254" s="361"/>
      <c r="G254" s="361"/>
      <c r="H254" s="370" t="s">
        <v>443</v>
      </c>
      <c r="I254" s="370" t="s">
        <v>477</v>
      </c>
    </row>
    <row r="255" spans="1:9" x14ac:dyDescent="0.15">
      <c r="A255" s="371">
        <v>42826</v>
      </c>
      <c r="B255" s="376" t="s">
        <v>467</v>
      </c>
      <c r="C255" s="361">
        <v>0</v>
      </c>
      <c r="D255" s="361"/>
      <c r="E255" s="361"/>
      <c r="F255" s="361"/>
      <c r="G255" s="361"/>
      <c r="H255" s="370" t="s">
        <v>443</v>
      </c>
      <c r="I255" s="370" t="s">
        <v>477</v>
      </c>
    </row>
    <row r="256" spans="1:9" x14ac:dyDescent="0.15">
      <c r="A256" s="371">
        <v>42826</v>
      </c>
      <c r="B256" s="376" t="s">
        <v>467</v>
      </c>
      <c r="C256" s="361">
        <v>0</v>
      </c>
      <c r="D256" s="361"/>
      <c r="E256" s="361"/>
      <c r="F256" s="361"/>
      <c r="G256" s="361"/>
      <c r="H256" s="370" t="s">
        <v>444</v>
      </c>
      <c r="I256" s="370" t="s">
        <v>477</v>
      </c>
    </row>
    <row r="257" spans="1:9" x14ac:dyDescent="0.15">
      <c r="A257" s="371">
        <v>42826</v>
      </c>
      <c r="B257" s="376" t="s">
        <v>468</v>
      </c>
      <c r="C257" s="361">
        <v>0</v>
      </c>
      <c r="D257" s="361"/>
      <c r="E257" s="361"/>
      <c r="F257" s="361"/>
      <c r="G257" s="361"/>
      <c r="H257" s="370" t="s">
        <v>443</v>
      </c>
      <c r="I257" s="370" t="s">
        <v>477</v>
      </c>
    </row>
    <row r="258" spans="1:9" x14ac:dyDescent="0.15">
      <c r="A258" s="371">
        <v>42826</v>
      </c>
      <c r="B258" s="376" t="s">
        <v>469</v>
      </c>
      <c r="C258" s="361">
        <v>0</v>
      </c>
      <c r="D258" s="361"/>
      <c r="E258" s="361"/>
      <c r="F258" s="361"/>
      <c r="G258" s="361"/>
      <c r="H258" s="370" t="s">
        <v>443</v>
      </c>
      <c r="I258" s="370" t="s">
        <v>477</v>
      </c>
    </row>
    <row r="259" spans="1:9" x14ac:dyDescent="0.15">
      <c r="A259" s="371">
        <v>42826</v>
      </c>
      <c r="B259" s="376" t="s">
        <v>470</v>
      </c>
      <c r="C259" s="361">
        <v>0</v>
      </c>
      <c r="D259" s="361"/>
      <c r="E259" s="361"/>
      <c r="F259" s="361"/>
      <c r="G259" s="361"/>
      <c r="H259" s="370" t="s">
        <v>443</v>
      </c>
      <c r="I259" s="370" t="s">
        <v>477</v>
      </c>
    </row>
    <row r="260" spans="1:9" x14ac:dyDescent="0.15">
      <c r="A260" s="371">
        <v>42826</v>
      </c>
      <c r="B260" s="376" t="s">
        <v>471</v>
      </c>
      <c r="C260" s="361">
        <v>0</v>
      </c>
      <c r="D260" s="361"/>
      <c r="E260" s="361"/>
      <c r="F260" s="361"/>
      <c r="G260" s="361"/>
      <c r="H260" s="370" t="s">
        <v>443</v>
      </c>
      <c r="I260" s="370" t="s">
        <v>477</v>
      </c>
    </row>
    <row r="261" spans="1:9" x14ac:dyDescent="0.15">
      <c r="A261" s="371">
        <v>42826</v>
      </c>
      <c r="B261" s="376" t="s">
        <v>472</v>
      </c>
      <c r="C261" s="361">
        <v>238</v>
      </c>
      <c r="D261" s="361">
        <v>1</v>
      </c>
      <c r="E261" s="361">
        <v>1</v>
      </c>
      <c r="F261" s="361"/>
      <c r="G261" s="361"/>
      <c r="H261" s="370" t="s">
        <v>443</v>
      </c>
      <c r="I261" s="370" t="s">
        <v>477</v>
      </c>
    </row>
  </sheetData>
  <autoFilter ref="A1:I26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Summary</vt:lpstr>
      <vt:lpstr>Summary 2015-2016</vt:lpstr>
      <vt:lpstr>Guidelines</vt:lpstr>
      <vt:lpstr>JAN-17</vt:lpstr>
      <vt:lpstr>FEB-17</vt:lpstr>
      <vt:lpstr>MAR-17</vt:lpstr>
      <vt:lpstr>APR-17</vt:lpstr>
      <vt:lpstr>Hoja2</vt:lpstr>
      <vt:lpstr>Horas Hombre_anterior</vt:lpstr>
      <vt:lpstr>HH Contratistas</vt:lpstr>
      <vt:lpstr>Indices</vt:lpstr>
    </vt:vector>
  </TitlesOfParts>
  <Company>Teck-Pogo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mmayoss</dc:creator>
  <cp:lastModifiedBy>Michael Leyton</cp:lastModifiedBy>
  <cp:lastPrinted>2017-05-05T18:08:36Z</cp:lastPrinted>
  <dcterms:created xsi:type="dcterms:W3CDTF">2010-12-15T12:31:16Z</dcterms:created>
  <dcterms:modified xsi:type="dcterms:W3CDTF">2017-06-11T17:56:14Z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0887b646-42a2-4a73-8492-3f847dc68f08</vt:lpwstr>
  </property>
</Properties>
</file>