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26400" yWindow="7365" windowWidth="28560" windowHeight="17385" activeTab="2"/>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Commitment!$B$2:$Q$67</definedName>
    <definedName name="_xlnm.Print_Area" localSheetId="1">'Orden Cambio'!$B$2:$N$69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3" i="4" l="1"/>
  <c r="C12" i="4"/>
  <c r="D54" i="2"/>
  <c r="P30" i="3"/>
  <c r="P29" i="3"/>
  <c r="K47" i="4"/>
  <c r="I43" i="4"/>
  <c r="I39" i="4"/>
  <c r="K42" i="4"/>
  <c r="K44" i="4"/>
  <c r="L3" i="2"/>
  <c r="I60" i="2"/>
  <c r="C60" i="2"/>
  <c r="K2" i="4"/>
  <c r="F59" i="4"/>
  <c r="J62" i="3"/>
  <c r="J61" i="3"/>
  <c r="C11" i="4"/>
  <c r="L45" i="4"/>
  <c r="C5" i="4"/>
  <c r="E8" i="2"/>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J12" i="4"/>
  <c r="C10" i="4"/>
  <c r="C9" i="4"/>
  <c r="J5" i="4"/>
  <c r="C6" i="4"/>
  <c r="E5" i="4"/>
  <c r="F35" i="3"/>
  <c r="P34" i="3"/>
  <c r="P12" i="3"/>
  <c r="F33" i="3"/>
  <c r="F34" i="3"/>
  <c r="F36" i="3"/>
  <c r="M22" i="2"/>
  <c r="M23" i="2"/>
  <c r="M24" i="2"/>
  <c r="M25" i="2"/>
  <c r="M26" i="2"/>
  <c r="M27" i="2"/>
  <c r="M28" i="2"/>
  <c r="M29" i="2"/>
  <c r="M30" i="2"/>
  <c r="M31" i="2"/>
  <c r="M33" i="2"/>
  <c r="O31" i="3"/>
  <c r="P31" i="3"/>
  <c r="P33" i="3"/>
  <c r="E31" i="3"/>
  <c r="D18" i="3"/>
  <c r="C9" i="3"/>
  <c r="C10" i="3"/>
  <c r="D17"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C3" i="2"/>
  <c r="I19" i="4"/>
  <c r="I15" i="4"/>
  <c r="I20" i="4"/>
  <c r="I18" i="4"/>
  <c r="I14" i="4"/>
  <c r="I16" i="4"/>
  <c r="I17" i="4"/>
  <c r="I13" i="4"/>
</calcChain>
</file>

<file path=xl/sharedStrings.xml><?xml version="1.0" encoding="utf-8"?>
<sst xmlns="http://schemas.openxmlformats.org/spreadsheetml/2006/main" count="247" uniqueCount="203">
  <si>
    <t>N° de Contrato</t>
  </si>
  <si>
    <t>Nombre del Contrato</t>
  </si>
  <si>
    <t>Contratista</t>
  </si>
  <si>
    <t>RUT</t>
  </si>
  <si>
    <t>O/C:</t>
  </si>
  <si>
    <t>Solicitado por</t>
  </si>
  <si>
    <t>Solicitado Cargo:</t>
  </si>
  <si>
    <t>Fecha :</t>
  </si>
  <si>
    <t>Descripción OC</t>
  </si>
  <si>
    <t>CentroCosto OC</t>
  </si>
  <si>
    <t>Dueño Ccostos</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</si>
  <si>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</si>
  <si>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</si>
  <si>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</si>
  <si>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</si>
  <si>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</si>
  <si>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</si>
  <si>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</si>
  <si>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</si>
  <si>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</si>
  <si>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</si>
  <si>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</si>
  <si>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</si>
  <si>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</si>
  <si>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</si>
  <si>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</si>
  <si>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</si>
  <si>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</si>
  <si>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</si>
  <si>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</si>
  <si>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</si>
  <si>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</si>
  <si>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</si>
  <si>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</si>
  <si>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</si>
  <si>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</si>
  <si>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</si>
  <si>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</si>
  <si>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</si>
  <si>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</si>
  <si>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</si>
  <si>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</si>
  <si>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</si>
  <si>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</si>
  <si>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</si>
  <si>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</si>
  <si>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</si>
  <si>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</si>
  <si>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</si>
  <si>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</si>
  <si>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</si>
  <si>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</si>
  <si>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</si>
  <si>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</si>
  <si>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</si>
  <si>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</si>
  <si>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</si>
  <si>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</si>
  <si>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</si>
  <si>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</si>
  <si>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</si>
  <si>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</si>
  <si>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</si>
  <si>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</si>
  <si>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</si>
  <si>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</si>
  <si>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</si>
  <si>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</si>
  <si>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</si>
  <si>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</si>
  <si>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</si>
  <si>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</si>
  <si>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</si>
  <si>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</si>
  <si>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</si>
  <si>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</si>
  <si>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</si>
  <si>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</si>
  <si>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</si>
  <si>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</si>
  <si>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</si>
  <si>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</si>
  <si>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</si>
  <si>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</si>
  <si>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</si>
  <si>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</si>
  <si>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</si>
  <si>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</si>
  <si>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</si>
  <si>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</si>
  <si>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</si>
  <si>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</si>
  <si>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</si>
  <si>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</si>
  <si>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</si>
  <si>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</si>
  <si>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</si>
  <si>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</si>
  <si>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</si>
  <si>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</si>
  <si>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</si>
  <si>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Justificación asignación directa :</t>
  </si>
  <si>
    <t>Proveedor Local :</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</si>
  <si>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</si>
  <si>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</si>
  <si>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</si>
  <si>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</si>
  <si>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</si>
  <si>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</si>
  <si>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</si>
  <si>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</si>
  <si>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</si>
  <si>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</si>
  <si>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</si>
  <si>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</si>
  <si>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</si>
  <si>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</si>
  <si>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</si>
  <si>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</si>
  <si>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</si>
  <si>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</si>
  <si>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</si>
  <si>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</si>
  <si>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</si>
  <si>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</si>
  <si>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</si>
  <si>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</si>
  <si>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</si>
  <si>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</si>
  <si>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</si>
  <si>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</si>
  <si>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</si>
  <si>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</si>
  <si>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</si>
  <si>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</si>
  <si>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</si>
  <si>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</si>
  <si>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</si>
  <si>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</si>
  <si>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</si>
  <si>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</si>
  <si>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</si>
  <si>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</si>
  <si>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</si>
  <si>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</si>
  <si>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</si>
  <si>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</si>
  <si>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</si>
  <si>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</si>
  <si>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</si>
  <si>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</si>
  <si>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</si>
  <si>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</si>
  <si>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</si>
  <si>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</si>
  <si>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</si>
  <si>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</si>
  <si>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</si>
  <si>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</si>
  <si>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</si>
  <si>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</si>
  <si>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</si>
  <si>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</si>
  <si>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</si>
  <si>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</si>
  <si>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</si>
  <si>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</si>
  <si>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</si>
  <si>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</si>
  <si>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</si>
  <si>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</si>
  <si>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</si>
  <si>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</si>
  <si>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</si>
  <si>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</si>
  <si>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</si>
  <si>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</si>
  <si>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</si>
  <si>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</si>
  <si>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</si>
  <si>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</si>
  <si>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</si>
  <si>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</si>
  <si>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</si>
  <si>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</si>
  <si>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</si>
  <si>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</si>
  <si>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</si>
  <si>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</si>
  <si>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</si>
  <si>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</si>
  <si>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</si>
  <si>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</si>
  <si>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</si>
  <si>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</si>
  <si>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</si>
  <si>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</si>
  <si>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</si>
  <si>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Cargo Dueño Ccostos</t>
  </si>
  <si>
    <t>(Formato en Desarrollo)</t>
  </si>
  <si>
    <t>(Formato en desarrollo)</t>
  </si>
  <si>
    <t>Ciudad</t>
  </si>
  <si>
    <t>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</si>
</sst>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_-* #,##0.00_-;\-* #,##0.00_-;_-* &quot;-&quot;??_-;_-@_-"/>
    <numFmt numFmtId="165" formatCode="&quot;$&quot;\ #,##0;\-&quot;$&quot;\ #,##0"/>
    <numFmt numFmtId="166" formatCode="&quot;$&quot;\ #,##0;[Red]\-&quot;$&quot;\ #,##0"/>
    <numFmt numFmtId="167" formatCode="_-* #,##0_-;\-* #,##0_-;_-* &quot;-&quot;??_-;_-@_-"/>
    <numFmt numFmtId="168" formatCode="yyyy\-mm\-dd"/>
    <numFmt numFmtId="169" formatCode="_-* #,##0_-;\-* #,##0_-;_-* &quot; &quot;_-;_-@_-"/>
    <numFmt numFmtId="170" formatCode="_(* #,##0_);_(* \(#,##0\);_(* &quot;&quot;??_);_(@_)"/>
    <numFmt numFmtId="171" formatCode="_-&quot;$&quot;\ * #,##0.00_-;\-&quot;$&quot;\ * #,##0.00_-;_-&quot;$&quot;\ * &quot;-&quot;??_-;_-@_-"/>
    <numFmt numFmtId="172" formatCode="#,##0.0"/>
    <numFmt numFmtId="173" formatCode="_(* #,##0_);_(* \(#,##0\);_(* &quot;&quot;?_);_(@_)"/>
    <numFmt numFmtId="174" formatCode="_-[$USD]\ * #,##0.00_-;\-[$USD]\ * #,##0.00_-;_-[$USD]\ * &quot;-&quot;??_-;_-@_-"/>
    <numFmt numFmtId="175" formatCode="_-* #,##0.0_-;\-* #,##0.0_-;_-* &quot;-&quot;??_-;_-@_-"/>
  </numFmts>
  <fonts count="5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
      <sz val="9"/>
      <color indexed="8"/>
      <name val="Arial"/>
      <family val="2"/>
    </font>
    <font>
      <b/>
      <sz val="11"/>
      <color theme="1"/>
      <name val="Calibri"/>
      <family val="2"/>
      <scheme val="minor"/>
    </font>
    <font>
      <b/>
      <sz val="10"/>
      <color theme="0"/>
      <name val="Arial"/>
      <family val="2"/>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s>
  <borders count="6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3" fillId="0" borderId="0"/>
    <xf numFmtId="0" fontId="10" fillId="4" borderId="22"/>
    <xf numFmtId="0" fontId="8" fillId="0" borderId="0"/>
    <xf numFmtId="0" fontId="3" fillId="0" borderId="0"/>
    <xf numFmtId="0" fontId="7" fillId="0" borderId="0"/>
    <xf numFmtId="0" fontId="2" fillId="0" borderId="0"/>
    <xf numFmtId="0" fontId="13" fillId="0" borderId="0"/>
    <xf numFmtId="0" fontId="13" fillId="0" borderId="0"/>
    <xf numFmtId="171" fontId="1" fillId="0" borderId="0"/>
    <xf numFmtId="0" fontId="22" fillId="0" borderId="0"/>
    <xf numFmtId="0" fontId="1" fillId="0" borderId="0"/>
    <xf numFmtId="43" fontId="13" fillId="0" borderId="0"/>
    <xf numFmtId="164" fontId="1" fillId="0" borderId="0"/>
    <xf numFmtId="0" fontId="1" fillId="0" borderId="0"/>
    <xf numFmtId="43" fontId="2" fillId="0" borderId="0" applyFont="0" applyFill="0" applyBorder="0" applyAlignment="0" applyProtection="0"/>
  </cellStyleXfs>
  <cellXfs count="534">
    <xf numFmtId="0" fontId="0" fillId="0" borderId="0" xfId="0"/>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4" fillId="0" borderId="14" xfId="1" applyFont="1" applyBorder="1" applyAlignment="1">
      <alignment horizontal="left"/>
    </xf>
    <xf numFmtId="0" fontId="4" fillId="0" borderId="16" xfId="1" applyFont="1" applyBorder="1" applyAlignment="1">
      <alignment horizontal="center"/>
    </xf>
    <xf numFmtId="165"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7"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7" fillId="0" borderId="17" xfId="4" applyFont="1" applyBorder="1" applyProtection="1">
      <protection locked="0"/>
    </xf>
    <xf numFmtId="0" fontId="4" fillId="0" borderId="16" xfId="1" applyFont="1" applyBorder="1"/>
    <xf numFmtId="41"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7" fontId="4" fillId="0" borderId="0" xfId="1" applyNumberFormat="1" applyFont="1"/>
    <xf numFmtId="41"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7" fontId="5" fillId="0" borderId="0" xfId="1" applyNumberFormat="1" applyFont="1"/>
    <xf numFmtId="0" fontId="5" fillId="0" borderId="16" xfId="1" applyFont="1" applyBorder="1"/>
    <xf numFmtId="41" fontId="5" fillId="0" borderId="0" xfId="3" applyNumberFormat="1" applyFont="1"/>
    <xf numFmtId="0" fontId="9" fillId="0" borderId="18" xfId="4" applyFont="1" applyBorder="1" applyProtection="1">
      <protection locked="0"/>
    </xf>
    <xf numFmtId="167"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6" fontId="5" fillId="0" borderId="6" xfId="1" applyNumberFormat="1" applyFont="1" applyBorder="1"/>
    <xf numFmtId="0" fontId="4" fillId="0" borderId="19" xfId="1" applyFont="1" applyBorder="1" applyAlignment="1">
      <alignment horizontal="center"/>
    </xf>
    <xf numFmtId="165"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5" fontId="7" fillId="0" borderId="14" xfId="1" applyNumberFormat="1" applyFont="1" applyBorder="1" applyAlignment="1">
      <alignment horizontal="center" vertical="center" wrapText="1"/>
    </xf>
    <xf numFmtId="165" fontId="7" fillId="0" borderId="23" xfId="1" applyNumberFormat="1" applyFont="1" applyBorder="1" applyAlignment="1">
      <alignment horizontal="center" vertical="center" wrapText="1"/>
    </xf>
    <xf numFmtId="165" fontId="9" fillId="0" borderId="7" xfId="1" applyNumberFormat="1" applyFont="1" applyBorder="1" applyAlignment="1">
      <alignment horizontal="right"/>
    </xf>
    <xf numFmtId="169" fontId="4" fillId="0" borderId="14" xfId="1" applyNumberFormat="1" applyFont="1" applyBorder="1" applyAlignment="1">
      <alignment horizontal="center" vertical="center"/>
    </xf>
    <xf numFmtId="169" fontId="7" fillId="0" borderId="17" xfId="1" applyNumberFormat="1" applyFont="1" applyBorder="1" applyAlignment="1">
      <alignment horizontal="left" vertical="top" wrapText="1"/>
    </xf>
    <xf numFmtId="169" fontId="0" fillId="0" borderId="17" xfId="6" applyNumberFormat="1" applyFont="1" applyBorder="1"/>
    <xf numFmtId="169" fontId="0" fillId="0" borderId="0" xfId="6" applyNumberFormat="1" applyFont="1"/>
    <xf numFmtId="169" fontId="4" fillId="0" borderId="0" xfId="1" applyNumberFormat="1" applyFont="1" applyAlignment="1">
      <alignment horizontal="center"/>
    </xf>
    <xf numFmtId="169" fontId="0" fillId="0" borderId="16" xfId="6" applyNumberFormat="1" applyFont="1" applyBorder="1"/>
    <xf numFmtId="169" fontId="4" fillId="0" borderId="16" xfId="1" applyNumberFormat="1" applyFont="1" applyBorder="1" applyAlignment="1">
      <alignment horizontal="center"/>
    </xf>
    <xf numFmtId="169" fontId="7" fillId="0" borderId="14" xfId="1" applyNumberFormat="1" applyFont="1" applyBorder="1" applyAlignment="1">
      <alignment vertical="center" wrapText="1"/>
    </xf>
    <xf numFmtId="169" fontId="7" fillId="0" borderId="14" xfId="1" applyNumberFormat="1" applyFont="1" applyBorder="1" applyAlignment="1">
      <alignment horizontal="center" vertical="center" wrapText="1"/>
    </xf>
    <xf numFmtId="169"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5" borderId="0" xfId="0" applyFill="1"/>
    <xf numFmtId="168" fontId="0" fillId="5" borderId="0" xfId="4" applyNumberFormat="1" applyFont="1" applyFill="1"/>
    <xf numFmtId="0" fontId="0" fillId="5"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8" borderId="30" xfId="7" applyFont="1" applyFill="1" applyBorder="1" applyAlignment="1">
      <alignment horizontal="left" vertical="center"/>
    </xf>
    <xf numFmtId="0" fontId="13" fillId="2" borderId="31" xfId="8" applyFill="1" applyBorder="1" applyAlignment="1">
      <alignment horizontal="center" vertical="center"/>
    </xf>
    <xf numFmtId="164"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8" borderId="30" xfId="7" applyFont="1" applyFill="1" applyBorder="1" applyAlignment="1">
      <alignment horizontal="center" vertical="center" wrapText="1"/>
    </xf>
    <xf numFmtId="0" fontId="16" fillId="8" borderId="30" xfId="7" applyFont="1" applyFill="1" applyBorder="1" applyAlignment="1">
      <alignment horizontal="center" vertical="center"/>
    </xf>
    <xf numFmtId="2" fontId="16" fillId="8"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70"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1" fontId="16" fillId="8"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9" borderId="34" xfId="7" applyNumberFormat="1" applyFill="1" applyBorder="1" applyAlignment="1">
      <alignment horizontal="center"/>
    </xf>
    <xf numFmtId="2" fontId="13" fillId="0" borderId="0" xfId="7" applyNumberFormat="1" applyBorder="1" applyAlignment="1">
      <alignment horizontal="right"/>
    </xf>
    <xf numFmtId="9" fontId="13" fillId="9"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9"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1"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70"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9" borderId="36" xfId="7" applyFont="1" applyFill="1" applyBorder="1" applyAlignment="1"/>
    <xf numFmtId="0" fontId="0" fillId="9" borderId="37" xfId="0" applyFill="1" applyBorder="1" applyAlignment="1"/>
    <xf numFmtId="0" fontId="0" fillId="9" borderId="38" xfId="0" applyFill="1" applyBorder="1" applyAlignment="1"/>
    <xf numFmtId="2" fontId="13" fillId="9" borderId="35" xfId="7" applyNumberFormat="1" applyFill="1" applyBorder="1" applyAlignment="1">
      <alignment vertical="top" wrapText="1"/>
    </xf>
    <xf numFmtId="0" fontId="0" fillId="9" borderId="39" xfId="0" applyFill="1" applyBorder="1" applyAlignment="1"/>
    <xf numFmtId="0" fontId="0" fillId="9" borderId="17" xfId="0" applyFill="1" applyBorder="1" applyAlignment="1"/>
    <xf numFmtId="0" fontId="0" fillId="9" borderId="16" xfId="0" applyFill="1" applyBorder="1" applyAlignment="1"/>
    <xf numFmtId="0" fontId="0" fillId="9" borderId="18" xfId="0" applyFill="1" applyBorder="1" applyAlignment="1"/>
    <xf numFmtId="0" fontId="0" fillId="9" borderId="19" xfId="0" applyFill="1" applyBorder="1" applyAlignment="1"/>
    <xf numFmtId="0" fontId="16" fillId="8" borderId="28" xfId="7" applyFont="1" applyFill="1" applyBorder="1" applyAlignment="1">
      <alignment vertical="center"/>
    </xf>
    <xf numFmtId="0" fontId="0" fillId="0" borderId="6" xfId="0" applyBorder="1"/>
    <xf numFmtId="172" fontId="25" fillId="0" borderId="40" xfId="12" applyNumberFormat="1" applyFont="1" applyBorder="1" applyAlignment="1">
      <alignment vertical="center" wrapText="1"/>
    </xf>
    <xf numFmtId="172" fontId="19" fillId="2" borderId="34" xfId="8" applyNumberFormat="1" applyFont="1" applyFill="1" applyBorder="1" applyAlignment="1"/>
    <xf numFmtId="4" fontId="16" fillId="8" borderId="34" xfId="7" applyNumberFormat="1" applyFont="1" applyFill="1" applyBorder="1" applyAlignment="1"/>
    <xf numFmtId="0" fontId="23" fillId="7"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3" borderId="36" xfId="8" applyFont="1" applyFill="1" applyBorder="1"/>
    <xf numFmtId="0" fontId="29" fillId="3" borderId="37" xfId="8" applyFont="1" applyFill="1" applyBorder="1"/>
    <xf numFmtId="0" fontId="30" fillId="3" borderId="37" xfId="8" applyFont="1" applyFill="1" applyBorder="1"/>
    <xf numFmtId="0" fontId="29" fillId="3" borderId="37" xfId="8" applyFont="1" applyFill="1" applyBorder="1" applyAlignment="1">
      <alignment horizontal="left"/>
    </xf>
    <xf numFmtId="0" fontId="28" fillId="3" borderId="37" xfId="8" applyFont="1" applyFill="1" applyBorder="1" applyAlignment="1">
      <alignment horizontal="right"/>
    </xf>
    <xf numFmtId="2" fontId="28" fillId="3" borderId="37" xfId="8" applyNumberFormat="1" applyFont="1" applyFill="1" applyBorder="1" applyAlignment="1">
      <alignment horizontal="center"/>
    </xf>
    <xf numFmtId="2" fontId="28" fillId="3"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1" borderId="34" xfId="14" quotePrefix="1" applyNumberFormat="1" applyFont="1" applyFill="1" applyBorder="1" applyProtection="1">
      <protection locked="0"/>
    </xf>
    <xf numFmtId="0" fontId="0" fillId="12" borderId="37" xfId="0" applyFill="1" applyBorder="1" applyAlignment="1"/>
    <xf numFmtId="0" fontId="0" fillId="12" borderId="38" xfId="0" applyFill="1" applyBorder="1" applyAlignment="1"/>
    <xf numFmtId="14" fontId="32" fillId="0" borderId="0" xfId="14" quotePrefix="1" applyNumberFormat="1" applyFont="1" applyBorder="1" applyProtection="1">
      <protection locked="0"/>
    </xf>
    <xf numFmtId="14" fontId="32" fillId="12"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3"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0"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7" borderId="1" xfId="8" applyFont="1" applyFill="1" applyBorder="1" applyAlignment="1">
      <alignment vertical="top" wrapText="1"/>
    </xf>
    <xf numFmtId="0" fontId="15" fillId="7" borderId="2" xfId="8" applyFont="1" applyFill="1" applyBorder="1" applyAlignment="1">
      <alignment vertical="top" wrapText="1"/>
    </xf>
    <xf numFmtId="0" fontId="15" fillId="7"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4" fontId="15" fillId="7" borderId="52" xfId="8" applyNumberFormat="1" applyFont="1" applyFill="1" applyBorder="1" applyAlignment="1">
      <alignment horizontal="right"/>
    </xf>
    <xf numFmtId="2" fontId="19" fillId="0" borderId="0" xfId="8" applyNumberFormat="1" applyFont="1" applyBorder="1" applyAlignment="1">
      <alignment horizontal="center"/>
    </xf>
    <xf numFmtId="174" fontId="15" fillId="7" borderId="0" xfId="8" applyNumberFormat="1" applyFont="1" applyFill="1" applyBorder="1" applyAlignment="1"/>
    <xf numFmtId="174" fontId="15" fillId="7" borderId="0" xfId="8" applyNumberFormat="1" applyFont="1" applyFill="1" applyBorder="1" applyAlignment="1">
      <alignment horizontal="right"/>
    </xf>
    <xf numFmtId="0" fontId="33" fillId="3" borderId="0" xfId="8" applyFont="1" applyFill="1" applyBorder="1" applyAlignment="1">
      <alignment vertical="center"/>
    </xf>
    <xf numFmtId="0" fontId="34" fillId="3" borderId="0" xfId="8" applyFont="1" applyFill="1" applyBorder="1" applyAlignment="1"/>
    <xf numFmtId="0" fontId="43" fillId="3" borderId="0" xfId="8" applyFont="1" applyFill="1" applyBorder="1" applyAlignment="1"/>
    <xf numFmtId="9" fontId="33" fillId="3"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5" borderId="36" xfId="8" applyFont="1" applyFill="1" applyBorder="1" applyAlignment="1">
      <alignment horizontal="center" vertical="center"/>
    </xf>
    <xf numFmtId="0" fontId="39" fillId="5" borderId="34" xfId="8" applyFont="1" applyFill="1" applyBorder="1" applyAlignment="1">
      <alignment horizontal="center" vertical="center"/>
    </xf>
    <xf numFmtId="0" fontId="39" fillId="5" borderId="37" xfId="8" applyFont="1" applyFill="1" applyBorder="1" applyAlignment="1">
      <alignment horizontal="center" vertical="center"/>
    </xf>
    <xf numFmtId="173" fontId="13" fillId="5" borderId="44" xfId="8" applyNumberFormat="1" applyFont="1" applyFill="1" applyBorder="1" applyAlignment="1">
      <alignment horizontal="right" vertical="center"/>
    </xf>
    <xf numFmtId="167" fontId="13" fillId="5" borderId="44" xfId="15" applyNumberFormat="1" applyFont="1" applyFill="1" applyBorder="1" applyAlignment="1">
      <alignment horizontal="right" vertical="center"/>
    </xf>
    <xf numFmtId="164" fontId="13" fillId="5"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5" borderId="55" xfId="8" applyFont="1" applyFill="1" applyBorder="1" applyAlignment="1">
      <alignment horizontal="center" vertical="center"/>
    </xf>
    <xf numFmtId="173" fontId="13" fillId="5" borderId="56" xfId="8" applyNumberFormat="1" applyFont="1" applyFill="1" applyBorder="1" applyAlignment="1">
      <alignment horizontal="right" vertical="center"/>
    </xf>
    <xf numFmtId="0" fontId="26" fillId="7" borderId="4" xfId="8" applyFont="1" applyFill="1" applyBorder="1" applyAlignment="1"/>
    <xf numFmtId="43" fontId="15" fillId="7"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4" borderId="0" xfId="8" applyNumberFormat="1" applyFont="1" applyFill="1" applyBorder="1" applyAlignment="1">
      <alignment vertical="center" wrapText="1"/>
    </xf>
    <xf numFmtId="9" fontId="42" fillId="14"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3" fontId="13" fillId="5" borderId="42" xfId="8" quotePrefix="1" applyNumberFormat="1" applyFont="1" applyFill="1" applyBorder="1" applyAlignment="1">
      <alignment horizontal="left" vertical="center"/>
    </xf>
    <xf numFmtId="173" fontId="13" fillId="5" borderId="43" xfId="8" quotePrefix="1" applyNumberFormat="1" applyFont="1" applyFill="1" applyBorder="1" applyAlignment="1">
      <alignment horizontal="left" vertical="center"/>
    </xf>
    <xf numFmtId="0" fontId="26" fillId="5" borderId="37" xfId="8" applyFont="1" applyFill="1" applyBorder="1" applyAlignment="1">
      <alignment horizontal="center" vertical="center"/>
    </xf>
    <xf numFmtId="0" fontId="26" fillId="5" borderId="38" xfId="8" applyFont="1" applyFill="1" applyBorder="1" applyAlignment="1">
      <alignment horizontal="center" vertical="center"/>
    </xf>
    <xf numFmtId="0" fontId="26" fillId="5"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5" borderId="0" xfId="0" applyFill="1"/>
    <xf numFmtId="0" fontId="0" fillId="3" borderId="0" xfId="0" applyFill="1" applyBorder="1" applyAlignment="1">
      <alignment vertical="justify" wrapText="1"/>
    </xf>
    <xf numFmtId="0" fontId="28" fillId="3" borderId="0" xfId="8" applyFont="1" applyFill="1" applyBorder="1" applyAlignment="1">
      <alignment horizontal="justify" vertical="top" wrapText="1"/>
    </xf>
    <xf numFmtId="0" fontId="37" fillId="0" borderId="54" xfId="8" applyFont="1" applyFill="1" applyBorder="1" applyAlignment="1">
      <alignment horizontal="center"/>
    </xf>
    <xf numFmtId="174" fontId="19" fillId="7" borderId="43" xfId="8" applyNumberFormat="1" applyFont="1" applyFill="1" applyBorder="1" applyAlignment="1">
      <alignment horizontal="right"/>
    </xf>
    <xf numFmtId="174" fontId="15" fillId="7" borderId="52" xfId="8" applyNumberFormat="1" applyFont="1" applyFill="1" applyBorder="1" applyAlignment="1">
      <alignment horizontal="right"/>
    </xf>
    <xf numFmtId="174" fontId="15" fillId="7"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5" borderId="58" xfId="8" applyFont="1" applyFill="1" applyBorder="1" applyAlignment="1">
      <alignment horizontal="left" vertical="center"/>
    </xf>
    <xf numFmtId="2" fontId="19" fillId="0" borderId="52" xfId="8" applyNumberFormat="1" applyFont="1" applyBorder="1" applyAlignment="1">
      <alignment horizontal="center"/>
    </xf>
    <xf numFmtId="174" fontId="15" fillId="7"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3" borderId="5" xfId="8" applyFont="1" applyFill="1" applyBorder="1" applyAlignment="1">
      <alignment horizontal="justify" vertical="justify" wrapText="1"/>
    </xf>
    <xf numFmtId="0" fontId="34" fillId="3" borderId="4" xfId="8" applyFont="1" applyFill="1" applyBorder="1" applyAlignment="1">
      <alignment vertical="center"/>
    </xf>
    <xf numFmtId="0" fontId="28" fillId="3" borderId="4" xfId="8" applyFont="1" applyFill="1" applyBorder="1" applyAlignment="1">
      <alignment horizontal="justify" vertical="top" wrapText="1"/>
    </xf>
    <xf numFmtId="0" fontId="0" fillId="3"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0"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0" borderId="48" xfId="8" applyNumberFormat="1" applyFont="1" applyFill="1" applyBorder="1" applyAlignment="1">
      <alignment horizontal="left"/>
    </xf>
    <xf numFmtId="0" fontId="0" fillId="10" borderId="2" xfId="0" applyFill="1" applyBorder="1"/>
    <xf numFmtId="175" fontId="13" fillId="5" borderId="59" xfId="15" applyNumberFormat="1" applyFont="1" applyFill="1" applyBorder="1" applyAlignment="1">
      <alignment horizontal="right" vertical="center"/>
    </xf>
    <xf numFmtId="175" fontId="13" fillId="0" borderId="57" xfId="8" applyNumberFormat="1" applyFont="1" applyFill="1" applyBorder="1" applyAlignment="1">
      <alignment horizontal="center" vertical="center"/>
    </xf>
    <xf numFmtId="175" fontId="16" fillId="7" borderId="60" xfId="15" applyNumberFormat="1" applyFont="1" applyFill="1" applyBorder="1" applyAlignment="1">
      <alignment horizontal="center" vertical="center"/>
    </xf>
    <xf numFmtId="175" fontId="16" fillId="7" borderId="51" xfId="15" applyNumberFormat="1" applyFont="1" applyFill="1" applyBorder="1" applyAlignment="1">
      <alignment horizontal="center" vertical="center"/>
    </xf>
    <xf numFmtId="175" fontId="16" fillId="7" borderId="61" xfId="15" applyNumberFormat="1" applyFont="1" applyFill="1" applyBorder="1" applyAlignment="1">
      <alignment horizontal="center" vertical="center"/>
    </xf>
    <xf numFmtId="175" fontId="15" fillId="10" borderId="50" xfId="8" applyNumberFormat="1" applyFont="1" applyFill="1" applyBorder="1" applyAlignment="1">
      <alignment horizontal="center"/>
    </xf>
    <xf numFmtId="0" fontId="34" fillId="3" borderId="0" xfId="8" applyFont="1" applyFill="1" applyBorder="1" applyAlignment="1">
      <alignment vertical="center" wrapText="1"/>
    </xf>
    <xf numFmtId="0" fontId="23" fillId="7" borderId="0" xfId="8" applyFont="1" applyFill="1" applyBorder="1" applyAlignment="1">
      <alignment horizontal="right" vertical="center" wrapText="1"/>
    </xf>
    <xf numFmtId="0" fontId="0" fillId="0" borderId="0" xfId="0" applyBorder="1"/>
    <xf numFmtId="2" fontId="15" fillId="10"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0" fontId="13" fillId="0" borderId="24" xfId="8" applyFont="1" applyFill="1" applyBorder="1" applyAlignment="1">
      <alignment vertical="center"/>
    </xf>
    <xf numFmtId="0" fontId="33" fillId="3" borderId="1" xfId="8" applyFont="1" applyFill="1" applyBorder="1" applyAlignment="1">
      <alignment vertical="center"/>
    </xf>
    <xf numFmtId="0" fontId="33" fillId="3" borderId="2" xfId="8" applyFont="1" applyFill="1" applyBorder="1" applyAlignment="1">
      <alignment vertical="center"/>
    </xf>
    <xf numFmtId="1" fontId="33" fillId="3" borderId="2" xfId="8" applyNumberFormat="1" applyFont="1" applyFill="1" applyBorder="1" applyAlignment="1">
      <alignment vertical="center"/>
    </xf>
    <xf numFmtId="0" fontId="33" fillId="3" borderId="2" xfId="8" applyFont="1" applyFill="1" applyBorder="1" applyAlignment="1">
      <alignment horizontal="left" vertical="center"/>
    </xf>
    <xf numFmtId="0" fontId="28" fillId="3" borderId="3" xfId="8" applyFont="1" applyFill="1" applyBorder="1" applyAlignment="1">
      <alignment horizontal="justify" vertical="justify" wrapText="1"/>
    </xf>
    <xf numFmtId="0" fontId="28" fillId="3" borderId="24" xfId="8" applyFont="1" applyFill="1" applyBorder="1" applyAlignment="1">
      <alignment horizontal="justify" vertical="top" wrapText="1"/>
    </xf>
    <xf numFmtId="0" fontId="28" fillId="3" borderId="25" xfId="8" applyFont="1" applyFill="1" applyBorder="1" applyAlignment="1">
      <alignment horizontal="justify" vertical="top" wrapText="1"/>
    </xf>
    <xf numFmtId="0" fontId="0" fillId="3" borderId="25" xfId="0" applyFill="1" applyBorder="1" applyAlignment="1">
      <alignment horizontal="justify" vertical="center" wrapText="1"/>
    </xf>
    <xf numFmtId="0" fontId="0" fillId="3"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5" borderId="5" xfId="8" applyNumberFormat="1" applyFont="1" applyFill="1" applyBorder="1" applyAlignment="1">
      <alignment horizontal="right"/>
    </xf>
    <xf numFmtId="0" fontId="13" fillId="5" borderId="0" xfId="8" applyNumberFormat="1" applyFill="1" applyBorder="1" applyAlignment="1">
      <alignment horizontal="left"/>
    </xf>
    <xf numFmtId="0" fontId="13" fillId="0" borderId="0" xfId="7" applyAlignment="1">
      <alignment horizontal="left"/>
    </xf>
    <xf numFmtId="0" fontId="14" fillId="0" borderId="0" xfId="8" applyFont="1" applyFill="1" applyBorder="1" applyAlignment="1">
      <alignment horizontal="right"/>
    </xf>
    <xf numFmtId="0" fontId="0" fillId="0" borderId="46" xfId="0" applyBorder="1"/>
    <xf numFmtId="174" fontId="19" fillId="7" borderId="47" xfId="8" applyNumberFormat="1" applyFont="1" applyFill="1" applyBorder="1" applyAlignment="1">
      <alignment horizontal="right"/>
    </xf>
    <xf numFmtId="0" fontId="0" fillId="0" borderId="64" xfId="0" applyBorder="1"/>
    <xf numFmtId="0" fontId="47" fillId="3" borderId="4" xfId="8" applyFont="1" applyFill="1" applyBorder="1" applyAlignment="1">
      <alignment vertical="center"/>
    </xf>
    <xf numFmtId="1" fontId="42" fillId="3" borderId="0" xfId="8" applyNumberFormat="1" applyFont="1" applyFill="1" applyBorder="1" applyAlignment="1">
      <alignment vertical="center"/>
    </xf>
    <xf numFmtId="14" fontId="42" fillId="14" borderId="0" xfId="8" applyNumberFormat="1" applyFont="1" applyFill="1" applyBorder="1" applyAlignment="1">
      <alignment vertical="center"/>
    </xf>
    <xf numFmtId="1" fontId="42" fillId="14" borderId="0" xfId="8" applyNumberFormat="1" applyFont="1" applyFill="1" applyBorder="1" applyAlignment="1">
      <alignment vertical="center"/>
    </xf>
    <xf numFmtId="2" fontId="42" fillId="14" borderId="0" xfId="8" applyNumberFormat="1" applyFont="1" applyFill="1" applyBorder="1" applyAlignment="1">
      <alignment vertical="center"/>
    </xf>
    <xf numFmtId="0" fontId="42" fillId="14" borderId="0" xfId="8" applyFont="1" applyFill="1" applyBorder="1" applyAlignment="1">
      <alignment vertical="center"/>
    </xf>
    <xf numFmtId="0" fontId="1" fillId="16" borderId="65" xfId="14" applyFill="1" applyBorder="1" applyAlignment="1" applyProtection="1">
      <protection locked="0"/>
    </xf>
    <xf numFmtId="0" fontId="0" fillId="16" borderId="66" xfId="0" applyFill="1" applyBorder="1" applyAlignment="1"/>
    <xf numFmtId="0" fontId="0" fillId="16" borderId="67" xfId="0" applyFill="1" applyBorder="1" applyAlignment="1"/>
    <xf numFmtId="0" fontId="48" fillId="0" borderId="0" xfId="14" applyFont="1" applyBorder="1" applyAlignment="1">
      <alignment horizontal="right"/>
    </xf>
    <xf numFmtId="0" fontId="4" fillId="0" borderId="0" xfId="1" applyFont="1" applyAlignment="1">
      <alignment horizontal="centerContinuous"/>
    </xf>
    <xf numFmtId="2" fontId="13" fillId="2" borderId="0" xfId="7" applyNumberFormat="1" applyFill="1" applyBorder="1" applyAlignment="1"/>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14" fontId="13" fillId="0" borderId="0" xfId="8" applyNumberFormat="1" applyFont="1" applyFill="1" applyBorder="1" applyAlignment="1">
      <alignment horizontal="left"/>
    </xf>
    <xf numFmtId="174" fontId="16" fillId="7" borderId="46" xfId="8" applyNumberFormat="1" applyFont="1" applyFill="1" applyBorder="1" applyAlignment="1">
      <alignment horizontal="right"/>
    </xf>
    <xf numFmtId="174" fontId="16" fillId="7" borderId="43" xfId="8" applyNumberFormat="1" applyFont="1" applyFill="1" applyBorder="1" applyAlignment="1">
      <alignment horizontal="right"/>
    </xf>
    <xf numFmtId="174" fontId="16" fillId="7"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47" fillId="3" borderId="4" xfId="8" applyFont="1" applyFill="1" applyBorder="1" applyAlignment="1">
      <alignment vertical="center" wrapText="1"/>
    </xf>
    <xf numFmtId="0" fontId="47" fillId="3" borderId="0" xfId="8" applyFont="1" applyFill="1" applyBorder="1" applyAlignment="1">
      <alignment vertical="center" wrapText="1"/>
    </xf>
    <xf numFmtId="0" fontId="47" fillId="3" borderId="4" xfId="8" applyFont="1" applyFill="1" applyBorder="1" applyAlignment="1">
      <alignment horizontal="left" vertical="justify" wrapText="1"/>
    </xf>
    <xf numFmtId="0" fontId="47" fillId="3" borderId="0" xfId="8" applyFont="1" applyFill="1" applyBorder="1" applyAlignment="1">
      <alignment horizontal="left" vertical="justify" wrapText="1"/>
    </xf>
    <xf numFmtId="0" fontId="23" fillId="3" borderId="2" xfId="8" applyFont="1" applyFill="1" applyBorder="1" applyAlignment="1">
      <alignment horizontal="left" vertical="justify" wrapText="1"/>
    </xf>
    <xf numFmtId="0" fontId="23" fillId="3" borderId="0" xfId="8" applyFont="1" applyFill="1" applyBorder="1" applyAlignment="1">
      <alignment horizontal="left" vertical="justify" wrapText="1"/>
    </xf>
    <xf numFmtId="0" fontId="23" fillId="3" borderId="0" xfId="8" applyFont="1" applyFill="1" applyBorder="1" applyAlignment="1">
      <alignment horizontal="center" vertical="center"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7" borderId="4" xfId="8" applyFont="1" applyFill="1" applyBorder="1" applyAlignment="1">
      <alignment horizontal="right" vertical="center" wrapText="1"/>
    </xf>
    <xf numFmtId="0" fontId="23" fillId="7" borderId="0" xfId="8" applyFont="1" applyFill="1" applyBorder="1" applyAlignment="1">
      <alignment horizontal="right" vertical="center" wrapText="1"/>
    </xf>
    <xf numFmtId="14" fontId="26" fillId="14" borderId="0" xfId="8" applyNumberFormat="1" applyFont="1" applyFill="1" applyBorder="1" applyAlignment="1">
      <alignment horizontal="center" vertical="center" wrapText="1"/>
    </xf>
    <xf numFmtId="164" fontId="16" fillId="8"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0" fillId="0" borderId="0" xfId="0" applyBorder="1"/>
    <xf numFmtId="0" fontId="16" fillId="10" borderId="35" xfId="7" applyFont="1" applyFill="1" applyBorder="1" applyAlignment="1">
      <alignment horizontal="left"/>
    </xf>
    <xf numFmtId="0" fontId="0" fillId="0" borderId="41" xfId="0" applyBorder="1"/>
    <xf numFmtId="0" fontId="0" fillId="0" borderId="39" xfId="0" applyBorder="1"/>
    <xf numFmtId="0" fontId="0" fillId="0" borderId="0" xfId="8" applyFont="1" applyBorder="1" applyAlignment="1">
      <alignment horizontal="right" vertical="justify" wrapText="1"/>
    </xf>
    <xf numFmtId="3" fontId="21" fillId="6" borderId="0" xfId="8" quotePrefix="1" applyNumberFormat="1" applyFont="1" applyFill="1" applyBorder="1" applyAlignment="1">
      <alignment horizontal="left" vertical="justify" wrapText="1"/>
    </xf>
    <xf numFmtId="0" fontId="0" fillId="0" borderId="0" xfId="0" applyBorder="1" applyAlignment="1">
      <alignment horizontal="left"/>
    </xf>
    <xf numFmtId="2" fontId="15" fillId="6" borderId="0" xfId="7" applyNumberFormat="1" applyFont="1" applyFill="1" applyBorder="1" applyAlignment="1">
      <alignment horizontal="center"/>
    </xf>
    <xf numFmtId="0" fontId="16" fillId="0" borderId="0" xfId="8" applyFont="1" applyBorder="1" applyAlignment="1">
      <alignment horizontal="left"/>
    </xf>
    <xf numFmtId="3" fontId="16" fillId="8" borderId="0" xfId="7" applyNumberFormat="1" applyFont="1" applyFill="1" applyBorder="1" applyAlignment="1">
      <alignment horizontal="left" vertical="top" wrapText="1"/>
    </xf>
    <xf numFmtId="0" fontId="0" fillId="0" borderId="0" xfId="0" applyAlignment="1">
      <alignment horizontal="centerContinuous"/>
    </xf>
    <xf numFmtId="0" fontId="14" fillId="0" borderId="0" xfId="8" applyFont="1" applyFill="1" applyBorder="1" applyAlignment="1">
      <alignment horizontal="centerContinuous"/>
    </xf>
    <xf numFmtId="0" fontId="49" fillId="15" borderId="13" xfId="4" applyFont="1" applyFill="1" applyBorder="1" applyProtection="1">
      <protection locked="0"/>
    </xf>
    <xf numFmtId="0" fontId="27" fillId="15" borderId="7" xfId="1" applyFont="1" applyFill="1" applyBorder="1"/>
    <xf numFmtId="0" fontId="27" fillId="15" borderId="12" xfId="1" applyFont="1" applyFill="1" applyBorder="1"/>
    <xf numFmtId="0" fontId="49" fillId="15" borderId="7" xfId="1" applyFont="1" applyFill="1" applyBorder="1"/>
    <xf numFmtId="0" fontId="49" fillId="15" borderId="11" xfId="4" applyFont="1" applyFill="1" applyBorder="1" applyAlignment="1" applyProtection="1">
      <alignment horizontal="center"/>
      <protection locked="0"/>
    </xf>
    <xf numFmtId="0" fontId="49" fillId="15" borderId="13" xfId="4" applyFont="1" applyFill="1" applyBorder="1" applyAlignment="1" applyProtection="1">
      <alignment horizontal="center"/>
      <protection locked="0"/>
    </xf>
    <xf numFmtId="0" fontId="49" fillId="15" borderId="7" xfId="4" applyFont="1" applyFill="1" applyBorder="1" applyAlignment="1" applyProtection="1">
      <alignment horizontal="center"/>
      <protection locked="0"/>
    </xf>
    <xf numFmtId="0" fontId="49" fillId="15" borderId="12" xfId="4" applyFont="1" applyFill="1" applyBorder="1" applyAlignment="1" applyProtection="1">
      <alignment horizontal="center"/>
      <protection locked="0"/>
    </xf>
    <xf numFmtId="0" fontId="0" fillId="13" borderId="0" xfId="5" applyFont="1" applyFill="1"/>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zoomScale="70" zoomScaleNormal="70" zoomScalePageLayoutView="70" workbookViewId="0">
      <selection activeCell="B30" sqref="B30"/>
    </sheetView>
  </sheetViews>
  <sheetFormatPr baseColWidth="10" defaultRowHeight="15.75" x14ac:dyDescent="0.25"/>
  <cols>
    <col min="1" max="1" width="18.875" style="50" bestFit="1" customWidth="1"/>
    <col min="2" max="2" width="14.625" customWidth="1"/>
    <col min="3" max="3" width="13" customWidth="1"/>
  </cols>
  <sheetData>
    <row r="1" spans="1:21" x14ac:dyDescent="0.25">
      <c r="O1" t="s">
        <v>20</v>
      </c>
      <c r="P1" t="s">
        <v>21</v>
      </c>
      <c r="Q1" t="s">
        <v>22</v>
      </c>
      <c r="R1" t="s">
        <v>23</v>
      </c>
      <c r="S1" t="s">
        <v>24</v>
      </c>
      <c r="T1" t="s">
        <v>25</v>
      </c>
      <c r="U1" t="s">
        <v>26</v>
      </c>
    </row>
    <row r="2" spans="1:21" x14ac:dyDescent="0.25">
      <c r="O2" s="84"/>
      <c r="P2" s="84"/>
      <c r="Q2" s="84"/>
      <c r="R2" s="84"/>
      <c r="S2" s="84"/>
      <c r="T2" s="84"/>
      <c r="U2" s="84"/>
    </row>
    <row r="3" spans="1:21" x14ac:dyDescent="0.25">
      <c r="O3" s="84"/>
      <c r="P3" s="84"/>
      <c r="Q3" s="84"/>
      <c r="R3" s="84"/>
      <c r="S3" s="84"/>
      <c r="T3" s="84"/>
      <c r="U3" s="84"/>
    </row>
    <row r="4" spans="1:21" x14ac:dyDescent="0.25">
      <c r="H4" s="261" t="s">
        <v>182</v>
      </c>
      <c r="I4" t="s">
        <v>193</v>
      </c>
      <c r="J4" t="s">
        <v>183</v>
      </c>
      <c r="O4" s="84"/>
      <c r="P4" s="84"/>
      <c r="Q4" s="84"/>
      <c r="R4" s="84"/>
      <c r="S4" s="84"/>
      <c r="T4" s="84"/>
      <c r="U4" s="84"/>
    </row>
    <row r="5" spans="1:21" x14ac:dyDescent="0.25">
      <c r="A5" t="s">
        <v>0</v>
      </c>
      <c r="B5" s="84"/>
      <c r="H5" t="s">
        <v>177</v>
      </c>
      <c r="I5" t="s">
        <v>193</v>
      </c>
      <c r="J5" t="s">
        <v>183</v>
      </c>
      <c r="O5" s="86"/>
      <c r="P5" s="84"/>
      <c r="Q5" s="84"/>
      <c r="R5" s="84"/>
      <c r="S5" s="84"/>
      <c r="T5" s="84"/>
      <c r="U5" s="84"/>
    </row>
    <row r="6" spans="1:21" x14ac:dyDescent="0.25">
      <c r="A6" t="s">
        <v>1</v>
      </c>
      <c r="B6" s="84"/>
      <c r="H6" t="s">
        <v>184</v>
      </c>
      <c r="I6" t="s">
        <v>129</v>
      </c>
      <c r="J6" t="s">
        <v>189</v>
      </c>
      <c r="O6" s="86"/>
      <c r="P6" s="84"/>
      <c r="Q6" s="84"/>
      <c r="R6" s="84"/>
      <c r="S6" s="84"/>
      <c r="T6" s="84"/>
      <c r="U6" s="84"/>
    </row>
    <row r="7" spans="1:21" x14ac:dyDescent="0.25">
      <c r="A7" t="s">
        <v>2</v>
      </c>
      <c r="B7" s="84"/>
      <c r="H7" s="285" t="s">
        <v>178</v>
      </c>
      <c r="I7" t="s">
        <v>132</v>
      </c>
      <c r="J7" t="s">
        <v>190</v>
      </c>
      <c r="O7" s="86"/>
      <c r="P7" s="84"/>
      <c r="Q7" s="84"/>
      <c r="R7" s="84"/>
      <c r="S7" s="84"/>
      <c r="T7" s="84"/>
      <c r="U7" s="84"/>
    </row>
    <row r="8" spans="1:21" x14ac:dyDescent="0.25">
      <c r="A8" t="s">
        <v>3</v>
      </c>
      <c r="B8" s="84"/>
      <c r="H8" s="285" t="s">
        <v>188</v>
      </c>
      <c r="I8" t="s">
        <v>134</v>
      </c>
      <c r="J8" t="s">
        <v>131</v>
      </c>
      <c r="O8" s="86"/>
      <c r="P8" s="84"/>
      <c r="Q8" s="84"/>
      <c r="R8" s="84"/>
      <c r="S8" s="84"/>
      <c r="T8" s="84"/>
      <c r="U8" s="84"/>
    </row>
    <row r="9" spans="1:21" x14ac:dyDescent="0.25">
      <c r="A9" t="s">
        <v>4</v>
      </c>
      <c r="B9" s="84"/>
      <c r="H9" s="285" t="s">
        <v>185</v>
      </c>
      <c r="I9" t="s">
        <v>137</v>
      </c>
      <c r="J9" t="s">
        <v>191</v>
      </c>
      <c r="O9" s="86"/>
      <c r="P9" s="84"/>
      <c r="Q9" s="84"/>
      <c r="R9" s="84"/>
      <c r="S9" s="84"/>
      <c r="T9" s="84"/>
      <c r="U9" s="84"/>
    </row>
    <row r="10" spans="1:21" x14ac:dyDescent="0.25">
      <c r="A10" t="s">
        <v>5</v>
      </c>
      <c r="B10" s="84"/>
      <c r="H10" s="285" t="s">
        <v>194</v>
      </c>
      <c r="I10" t="s">
        <v>139</v>
      </c>
      <c r="O10" s="86"/>
      <c r="P10" s="84"/>
      <c r="Q10" s="84"/>
      <c r="R10" s="84"/>
      <c r="S10" s="84"/>
      <c r="T10" s="84"/>
      <c r="U10" s="84"/>
    </row>
    <row r="11" spans="1:21" x14ac:dyDescent="0.25">
      <c r="A11" t="s">
        <v>6</v>
      </c>
      <c r="B11" s="84"/>
      <c r="H11" s="285" t="s">
        <v>186</v>
      </c>
      <c r="I11" t="s">
        <v>141</v>
      </c>
      <c r="J11" t="s">
        <v>192</v>
      </c>
      <c r="O11" s="86"/>
      <c r="P11" s="84"/>
      <c r="Q11" s="84"/>
      <c r="R11" s="84"/>
      <c r="S11" s="84"/>
      <c r="T11" s="84"/>
      <c r="U11" s="84"/>
    </row>
    <row r="12" spans="1:21" x14ac:dyDescent="0.25">
      <c r="A12" t="s">
        <v>7</v>
      </c>
      <c r="B12" s="85"/>
      <c r="H12" s="285" t="s">
        <v>187</v>
      </c>
      <c r="I12" t="s">
        <v>143</v>
      </c>
      <c r="O12" s="86"/>
      <c r="P12" s="84"/>
      <c r="Q12" s="84"/>
      <c r="R12" s="84"/>
      <c r="S12" s="84"/>
      <c r="T12" s="84"/>
      <c r="U12" s="84"/>
    </row>
    <row r="13" spans="1:21" x14ac:dyDescent="0.25">
      <c r="A13" t="s">
        <v>8</v>
      </c>
      <c r="B13" s="84"/>
      <c r="O13" s="86"/>
      <c r="P13" s="84"/>
      <c r="Q13" s="84"/>
      <c r="R13" s="84"/>
      <c r="S13" s="84"/>
      <c r="T13" s="84"/>
      <c r="U13" s="84"/>
    </row>
    <row r="14" spans="1:21" x14ac:dyDescent="0.25">
      <c r="A14" t="s">
        <v>9</v>
      </c>
      <c r="B14" s="84"/>
      <c r="O14" s="86"/>
      <c r="P14" s="84"/>
      <c r="Q14" s="84"/>
      <c r="R14" s="84"/>
      <c r="S14" s="84"/>
      <c r="T14" s="84"/>
      <c r="U14" s="84"/>
    </row>
    <row r="15" spans="1:21" x14ac:dyDescent="0.25">
      <c r="A15" t="s">
        <v>10</v>
      </c>
      <c r="B15" s="84"/>
      <c r="O15" s="86"/>
      <c r="P15" s="84"/>
      <c r="Q15" s="84"/>
      <c r="R15" s="84"/>
      <c r="S15" s="84"/>
      <c r="T15" s="84"/>
      <c r="U15" s="84"/>
    </row>
    <row r="16" spans="1:21" x14ac:dyDescent="0.25">
      <c r="A16" t="s">
        <v>198</v>
      </c>
      <c r="B16" s="84"/>
      <c r="O16" s="86"/>
      <c r="P16" s="84"/>
      <c r="Q16" s="84"/>
      <c r="R16" s="84"/>
      <c r="S16" s="84"/>
      <c r="T16" s="84"/>
      <c r="U16" s="84"/>
    </row>
    <row r="17" spans="1:11" x14ac:dyDescent="0.25">
      <c r="A17" t="s">
        <v>11</v>
      </c>
      <c r="B17" s="84"/>
    </row>
    <row r="18" spans="1:11" x14ac:dyDescent="0.25">
      <c r="A18" t="s">
        <v>12</v>
      </c>
      <c r="B18" s="84"/>
      <c r="C18" t="s">
        <v>121</v>
      </c>
    </row>
    <row r="19" spans="1:11" x14ac:dyDescent="0.25">
      <c r="A19" t="s">
        <v>13</v>
      </c>
      <c r="B19" s="84"/>
      <c r="C19" s="265"/>
    </row>
    <row r="20" spans="1:11" x14ac:dyDescent="0.25">
      <c r="A20" t="s">
        <v>14</v>
      </c>
      <c r="B20" s="84"/>
      <c r="C20" s="265"/>
    </row>
    <row r="21" spans="1:11" x14ac:dyDescent="0.25">
      <c r="A21" t="s">
        <v>15</v>
      </c>
      <c r="B21" s="84"/>
      <c r="C21" s="265"/>
      <c r="I21" s="399" t="s">
        <v>197</v>
      </c>
      <c r="J21" s="399"/>
      <c r="K21" s="399"/>
    </row>
    <row r="22" spans="1:11" x14ac:dyDescent="0.25">
      <c r="A22" t="s">
        <v>16</v>
      </c>
      <c r="B22" s="85"/>
      <c r="I22" s="399"/>
      <c r="J22" s="399"/>
      <c r="K22" s="399"/>
    </row>
    <row r="23" spans="1:11" x14ac:dyDescent="0.25">
      <c r="A23" t="s">
        <v>17</v>
      </c>
      <c r="B23" s="85"/>
      <c r="I23" s="399"/>
      <c r="J23" s="399"/>
      <c r="K23" s="399"/>
    </row>
    <row r="24" spans="1:11" x14ac:dyDescent="0.25">
      <c r="A24" t="s">
        <v>18</v>
      </c>
      <c r="B24" s="85"/>
      <c r="I24" s="399"/>
      <c r="J24" s="399"/>
      <c r="K24" s="399"/>
    </row>
    <row r="25" spans="1:11" x14ac:dyDescent="0.25">
      <c r="A25" t="s">
        <v>19</v>
      </c>
      <c r="B25" s="85"/>
      <c r="I25" s="399"/>
      <c r="J25" s="399"/>
      <c r="K25" s="399"/>
    </row>
    <row r="26" spans="1:11" x14ac:dyDescent="0.25">
      <c r="A26" s="50" t="s">
        <v>179</v>
      </c>
      <c r="B26" s="84"/>
    </row>
    <row r="27" spans="1:11" x14ac:dyDescent="0.25">
      <c r="A27" s="50" t="s">
        <v>180</v>
      </c>
      <c r="B27" s="84"/>
    </row>
    <row r="28" spans="1:11" x14ac:dyDescent="0.25">
      <c r="A28" s="50" t="s">
        <v>181</v>
      </c>
      <c r="B28" s="84"/>
    </row>
    <row r="29" spans="1:11" x14ac:dyDescent="0.25">
      <c r="A29" s="50" t="s">
        <v>177</v>
      </c>
      <c r="B29" s="84"/>
    </row>
    <row r="30" spans="1:11" x14ac:dyDescent="0.25">
      <c r="A30" s="533" t="s">
        <v>188</v>
      </c>
    </row>
    <row r="31" spans="1:11" x14ac:dyDescent="0.25">
      <c r="A31" s="533" t="s">
        <v>201</v>
      </c>
    </row>
    <row r="32" spans="1:11" x14ac:dyDescent="0.25">
      <c r="A32" s="533" t="s">
        <v>202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topLeftCell="A52" workbookViewId="0">
      <selection activeCell="C14" sqref="C14:M15"/>
    </sheetView>
  </sheetViews>
  <sheetFormatPr baseColWidth="10" defaultRowHeight="15.75" x14ac:dyDescent="0.25"/>
  <cols>
    <col min="2" max="2" width="3.625" style="83" customWidth="1"/>
    <col min="8" max="8" width="12.625" style="83" customWidth="1"/>
    <col min="12" max="12" width="13" style="83" customWidth="1"/>
    <col min="13" max="13" width="14.375" style="83" customWidth="1"/>
    <col min="14" max="14" width="2.125" style="83" customWidth="1"/>
  </cols>
  <sheetData>
    <row r="1" spans="1:14" ht="17.100000000000001" customHeight="1" x14ac:dyDescent="0.25">
      <c r="A1" s="81"/>
      <c r="B1" s="81"/>
      <c r="C1" s="81"/>
      <c r="D1" s="81"/>
      <c r="E1" s="81"/>
      <c r="F1" s="81"/>
      <c r="G1" s="81"/>
      <c r="H1" s="81"/>
      <c r="I1" s="81"/>
      <c r="J1" s="81"/>
      <c r="K1" s="81"/>
      <c r="L1" s="81"/>
      <c r="M1" s="81"/>
      <c r="N1" s="81"/>
    </row>
    <row r="2" spans="1:14" x14ac:dyDescent="0.25">
      <c r="A2" s="81"/>
      <c r="B2" s="1"/>
      <c r="C2" s="2"/>
      <c r="D2" s="2"/>
      <c r="E2" s="2"/>
      <c r="F2" s="2"/>
      <c r="G2" s="2"/>
      <c r="H2" s="2"/>
      <c r="I2" s="2"/>
      <c r="J2" s="2"/>
      <c r="K2" s="2"/>
      <c r="L2" s="2"/>
      <c r="M2" s="2"/>
      <c r="N2" s="3"/>
    </row>
    <row r="3" spans="1:14" ht="18" x14ac:dyDescent="0.25">
      <c r="A3" s="81"/>
      <c r="B3" s="4"/>
      <c r="C3" s="6" t="str">
        <f>"Orden de Cambio N° "&amp;MID(E8,5,2)</f>
        <v xml:space="preserve">Orden de Cambio N° </v>
      </c>
      <c r="D3" s="5"/>
      <c r="E3" s="5"/>
      <c r="F3" s="5"/>
      <c r="I3" s="5"/>
      <c r="J3" s="5"/>
      <c r="K3" s="523"/>
      <c r="L3" s="524">
        <f>BD!B29</f>
        <v>0</v>
      </c>
      <c r="M3" s="5"/>
      <c r="N3" s="7"/>
    </row>
    <row r="4" spans="1:14" x14ac:dyDescent="0.25">
      <c r="A4" s="81"/>
      <c r="B4" s="4"/>
      <c r="C4" s="81"/>
      <c r="D4" s="81"/>
      <c r="E4" s="81"/>
      <c r="F4" s="81"/>
      <c r="G4" s="81"/>
      <c r="H4" s="81"/>
      <c r="I4" s="81"/>
      <c r="J4" s="81"/>
      <c r="K4" s="485"/>
      <c r="L4" s="485" t="s">
        <v>199</v>
      </c>
      <c r="M4" s="485"/>
      <c r="N4" s="7"/>
    </row>
    <row r="5" spans="1:14" x14ac:dyDescent="0.25">
      <c r="A5" s="81"/>
      <c r="B5" s="4"/>
      <c r="C5" s="81" t="s">
        <v>0</v>
      </c>
      <c r="D5" s="81"/>
      <c r="E5" s="8">
        <f>BD!B5</f>
        <v>0</v>
      </c>
      <c r="F5" s="9"/>
      <c r="G5" s="9"/>
      <c r="H5" s="9"/>
      <c r="I5" s="9"/>
      <c r="J5" s="9"/>
      <c r="K5" s="9"/>
      <c r="L5" s="81"/>
      <c r="M5" s="81"/>
      <c r="N5" s="7"/>
    </row>
    <row r="6" spans="1:14" x14ac:dyDescent="0.25">
      <c r="A6" s="81"/>
      <c r="B6" s="4"/>
      <c r="C6" s="81" t="s">
        <v>1</v>
      </c>
      <c r="D6" s="81"/>
      <c r="E6" s="10">
        <f>BD!B6</f>
        <v>0</v>
      </c>
      <c r="F6" s="11"/>
      <c r="G6" s="11"/>
      <c r="H6" s="11"/>
      <c r="I6" s="11"/>
      <c r="J6" s="9"/>
      <c r="K6" s="11"/>
      <c r="L6" s="11"/>
      <c r="M6" s="81"/>
      <c r="N6" s="7"/>
    </row>
    <row r="7" spans="1:14" x14ac:dyDescent="0.25">
      <c r="A7" s="81"/>
      <c r="B7" s="4"/>
      <c r="C7" s="81" t="s">
        <v>2</v>
      </c>
      <c r="D7" s="81"/>
      <c r="E7" s="11">
        <f>BD!B7</f>
        <v>0</v>
      </c>
      <c r="F7" s="11"/>
      <c r="G7" s="11"/>
      <c r="H7" s="11"/>
      <c r="I7" s="11"/>
      <c r="J7" s="78" t="s">
        <v>27</v>
      </c>
      <c r="K7" s="11">
        <f>BD!B8</f>
        <v>0</v>
      </c>
      <c r="L7" s="11"/>
      <c r="M7" s="81"/>
      <c r="N7" s="7"/>
    </row>
    <row r="8" spans="1:14" x14ac:dyDescent="0.25">
      <c r="A8" s="81"/>
      <c r="B8" s="4"/>
      <c r="C8" s="81" t="s">
        <v>4</v>
      </c>
      <c r="D8" s="12"/>
      <c r="E8" s="13">
        <f>BD!B9</f>
        <v>0</v>
      </c>
      <c r="F8" s="81"/>
      <c r="G8" s="81"/>
      <c r="H8" s="51"/>
      <c r="I8" s="51"/>
      <c r="J8" s="79"/>
      <c r="K8" s="51"/>
      <c r="L8" s="79"/>
      <c r="M8" s="81"/>
      <c r="N8" s="7"/>
    </row>
    <row r="9" spans="1:14" x14ac:dyDescent="0.25">
      <c r="A9" s="81"/>
      <c r="B9" s="4"/>
      <c r="C9" s="81" t="s">
        <v>7</v>
      </c>
      <c r="D9" s="81"/>
      <c r="E9" s="488">
        <f ca="1">TODAY()</f>
        <v>42898</v>
      </c>
      <c r="F9" s="489"/>
      <c r="G9" s="489"/>
      <c r="H9" s="490" t="s">
        <v>28</v>
      </c>
      <c r="I9" s="489"/>
      <c r="J9" s="9"/>
      <c r="K9" s="9"/>
      <c r="L9" s="14"/>
      <c r="M9" s="81"/>
      <c r="N9" s="7"/>
    </row>
    <row r="10" spans="1:14" x14ac:dyDescent="0.25">
      <c r="A10" s="81"/>
      <c r="B10" s="4"/>
      <c r="C10" s="81"/>
      <c r="D10" s="81"/>
      <c r="E10" s="81"/>
      <c r="F10" s="81"/>
      <c r="G10" s="81"/>
      <c r="H10" s="53"/>
      <c r="I10" s="53"/>
      <c r="J10" s="81"/>
      <c r="K10" s="81"/>
      <c r="L10" s="79"/>
      <c r="M10" s="81"/>
      <c r="N10" s="7"/>
    </row>
    <row r="11" spans="1:14" x14ac:dyDescent="0.25">
      <c r="A11" s="81"/>
      <c r="B11" s="15"/>
      <c r="C11" s="9"/>
      <c r="D11" s="9"/>
      <c r="E11" s="9"/>
      <c r="F11" s="9"/>
      <c r="G11" s="9"/>
      <c r="H11" s="9"/>
      <c r="I11" s="9"/>
      <c r="J11" s="9"/>
      <c r="K11" s="9"/>
      <c r="L11" s="9"/>
      <c r="M11" s="9"/>
      <c r="N11" s="16"/>
    </row>
    <row r="12" spans="1:14" x14ac:dyDescent="0.25">
      <c r="A12" s="81"/>
      <c r="B12" s="4"/>
      <c r="C12" s="5"/>
      <c r="D12" s="81"/>
      <c r="E12" s="81"/>
      <c r="F12" s="81"/>
      <c r="G12" s="81"/>
      <c r="H12" s="81"/>
      <c r="I12" s="81"/>
      <c r="J12" s="81"/>
      <c r="K12" s="81"/>
      <c r="L12" s="81"/>
      <c r="M12" s="81"/>
      <c r="N12" s="7"/>
    </row>
    <row r="13" spans="1:14" x14ac:dyDescent="0.25">
      <c r="A13" s="81"/>
      <c r="B13" s="4"/>
      <c r="C13" s="5" t="s">
        <v>29</v>
      </c>
      <c r="D13" s="81"/>
      <c r="E13" s="81"/>
      <c r="F13" s="81"/>
      <c r="G13" s="81"/>
      <c r="H13" s="81"/>
      <c r="I13" s="81"/>
      <c r="J13" s="81"/>
      <c r="K13" s="81"/>
      <c r="L13" s="81"/>
      <c r="M13" s="81"/>
      <c r="N13" s="7"/>
    </row>
    <row r="14" spans="1:14" ht="15.95" customHeight="1" x14ac:dyDescent="0.25">
      <c r="A14" s="81"/>
      <c r="B14" s="4"/>
      <c r="C14" s="491"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91"/>
      <c r="E14" s="491"/>
      <c r="F14" s="491"/>
      <c r="G14" s="491"/>
      <c r="H14" s="491"/>
      <c r="I14" s="491"/>
      <c r="J14" s="491"/>
      <c r="K14" s="491"/>
      <c r="L14" s="491"/>
      <c r="M14" s="491"/>
      <c r="N14" s="7"/>
    </row>
    <row r="15" spans="1:14" x14ac:dyDescent="0.25">
      <c r="A15" s="81"/>
      <c r="B15" s="4"/>
      <c r="C15" s="491"/>
      <c r="D15" s="491"/>
      <c r="E15" s="491"/>
      <c r="F15" s="491"/>
      <c r="G15" s="491"/>
      <c r="H15" s="491"/>
      <c r="I15" s="491"/>
      <c r="J15" s="491"/>
      <c r="K15" s="491"/>
      <c r="L15" s="491"/>
      <c r="M15" s="491"/>
      <c r="N15" s="7"/>
    </row>
    <row r="16" spans="1:14" x14ac:dyDescent="0.25">
      <c r="A16" s="81"/>
      <c r="B16" s="4"/>
      <c r="C16" s="54"/>
      <c r="N16" s="7"/>
    </row>
    <row r="17" spans="1:14" x14ac:dyDescent="0.25">
      <c r="A17" s="81"/>
      <c r="B17" s="15"/>
      <c r="C17" s="9"/>
      <c r="D17" s="9"/>
      <c r="E17" s="9"/>
      <c r="F17" s="9"/>
      <c r="G17" s="9"/>
      <c r="H17" s="9"/>
      <c r="I17" s="9"/>
      <c r="J17" s="9"/>
      <c r="K17" s="9"/>
      <c r="L17" s="9"/>
      <c r="M17" s="9"/>
      <c r="N17" s="16"/>
    </row>
    <row r="18" spans="1:14" x14ac:dyDescent="0.25">
      <c r="A18" s="81"/>
      <c r="B18" s="4"/>
      <c r="C18" s="5" t="str">
        <f>" 2. Precio Orden de Cambio :"&amp;BD!B13</f>
        <v xml:space="preserve"> 2. Precio Orden de Cambio :</v>
      </c>
      <c r="D18" s="81"/>
      <c r="E18" s="81"/>
      <c r="F18" s="81"/>
      <c r="G18" s="81"/>
      <c r="H18" s="81"/>
      <c r="I18" s="81"/>
      <c r="J18" s="81"/>
      <c r="K18" s="81"/>
      <c r="L18" s="81"/>
      <c r="M18" s="81"/>
      <c r="N18" s="7"/>
    </row>
    <row r="19" spans="1:14" x14ac:dyDescent="0.25">
      <c r="A19" s="81"/>
      <c r="B19" s="4"/>
      <c r="C19" s="5"/>
      <c r="D19" s="81"/>
      <c r="E19" s="81"/>
      <c r="F19" s="81"/>
      <c r="G19" s="81"/>
      <c r="H19" s="81"/>
      <c r="I19" s="81"/>
      <c r="J19" s="81"/>
      <c r="L19" s="17" t="s">
        <v>30</v>
      </c>
      <c r="M19" s="18">
        <f>BD!B18</f>
        <v>0</v>
      </c>
      <c r="N19" s="7"/>
    </row>
    <row r="20" spans="1:14" x14ac:dyDescent="0.25">
      <c r="A20" s="81"/>
      <c r="B20" s="4"/>
      <c r="C20" s="529" t="s">
        <v>31</v>
      </c>
      <c r="D20" s="530" t="s">
        <v>21</v>
      </c>
      <c r="E20" s="530" t="s">
        <v>32</v>
      </c>
      <c r="F20" s="531"/>
      <c r="G20" s="531"/>
      <c r="H20" s="531"/>
      <c r="I20" s="532"/>
      <c r="J20" s="532" t="s">
        <v>33</v>
      </c>
      <c r="K20" s="532" t="s">
        <v>24</v>
      </c>
      <c r="L20" s="529" t="s">
        <v>34</v>
      </c>
      <c r="M20" s="529" t="str">
        <f>"Total ( "&amp;M19&amp;" )"</f>
        <v>Total ( 0 )</v>
      </c>
      <c r="N20" s="7"/>
    </row>
    <row r="21" spans="1:14" x14ac:dyDescent="0.25">
      <c r="A21" s="81"/>
      <c r="B21" s="4"/>
      <c r="C21" s="19"/>
      <c r="D21" s="55"/>
      <c r="E21" s="64"/>
      <c r="H21" s="60"/>
      <c r="I21" s="62"/>
      <c r="J21" s="59"/>
      <c r="K21" s="20"/>
      <c r="L21" s="21"/>
      <c r="M21" s="65"/>
      <c r="N21" s="7"/>
    </row>
    <row r="22" spans="1:14" x14ac:dyDescent="0.25">
      <c r="A22" s="81"/>
      <c r="B22" s="4"/>
      <c r="C22" s="68">
        <f>BD!O2</f>
        <v>0</v>
      </c>
      <c r="D22" s="69">
        <f>BD!P2</f>
        <v>0</v>
      </c>
      <c r="E22" s="70">
        <f>BD!Q2</f>
        <v>0</v>
      </c>
      <c r="F22" s="71"/>
      <c r="G22" s="71"/>
      <c r="H22" s="72"/>
      <c r="I22" s="73"/>
      <c r="J22" s="74">
        <f>BD!R2</f>
        <v>0</v>
      </c>
      <c r="K22" s="74">
        <f>BD!S2</f>
        <v>0</v>
      </c>
      <c r="L22" s="75">
        <f>BD!T2</f>
        <v>0</v>
      </c>
      <c r="M22" s="76">
        <f>BD!U2</f>
        <v>0</v>
      </c>
      <c r="N22" s="7"/>
    </row>
    <row r="23" spans="1:14" x14ac:dyDescent="0.25">
      <c r="A23" s="81"/>
      <c r="B23" s="4"/>
      <c r="C23" s="68">
        <f>BD!O3</f>
        <v>0</v>
      </c>
      <c r="D23" s="69">
        <f>BD!P3</f>
        <v>0</v>
      </c>
      <c r="E23" s="70">
        <f>BD!Q3</f>
        <v>0</v>
      </c>
      <c r="F23" s="71"/>
      <c r="G23" s="71"/>
      <c r="H23" s="72"/>
      <c r="I23" s="73"/>
      <c r="J23" s="74">
        <f>BD!R3</f>
        <v>0</v>
      </c>
      <c r="K23" s="74">
        <f>BD!S3</f>
        <v>0</v>
      </c>
      <c r="L23" s="75">
        <f>BD!T3</f>
        <v>0</v>
      </c>
      <c r="M23" s="76">
        <f>BD!U3</f>
        <v>0</v>
      </c>
      <c r="N23" s="7"/>
    </row>
    <row r="24" spans="1:14" x14ac:dyDescent="0.25">
      <c r="A24" s="81"/>
      <c r="B24" s="4"/>
      <c r="C24" s="68">
        <f>BD!O4</f>
        <v>0</v>
      </c>
      <c r="D24" s="69">
        <f>BD!P4</f>
        <v>0</v>
      </c>
      <c r="E24" s="70">
        <f>BD!Q4</f>
        <v>0</v>
      </c>
      <c r="F24" s="71"/>
      <c r="G24" s="71"/>
      <c r="H24" s="72"/>
      <c r="I24" s="73"/>
      <c r="J24" s="74">
        <f>BD!R4</f>
        <v>0</v>
      </c>
      <c r="K24" s="74">
        <f>BD!S4</f>
        <v>0</v>
      </c>
      <c r="L24" s="75">
        <f>BD!T4</f>
        <v>0</v>
      </c>
      <c r="M24" s="76">
        <f>BD!U4</f>
        <v>0</v>
      </c>
      <c r="N24" s="7"/>
    </row>
    <row r="25" spans="1:14" x14ac:dyDescent="0.25">
      <c r="A25" s="81"/>
      <c r="B25" s="4"/>
      <c r="C25" s="68">
        <f>BD!O5</f>
        <v>0</v>
      </c>
      <c r="D25" s="69">
        <f>BD!P5</f>
        <v>0</v>
      </c>
      <c r="E25" s="70">
        <f>BD!Q5</f>
        <v>0</v>
      </c>
      <c r="F25" s="71"/>
      <c r="G25" s="71"/>
      <c r="H25" s="72"/>
      <c r="I25" s="73"/>
      <c r="J25" s="74">
        <f>BD!R5</f>
        <v>0</v>
      </c>
      <c r="K25" s="74">
        <f>BD!S5</f>
        <v>0</v>
      </c>
      <c r="L25" s="75">
        <f>BD!T5</f>
        <v>0</v>
      </c>
      <c r="M25" s="76">
        <f>BD!U5</f>
        <v>0</v>
      </c>
      <c r="N25" s="7"/>
    </row>
    <row r="26" spans="1:14" x14ac:dyDescent="0.25">
      <c r="A26" s="81"/>
      <c r="B26" s="4"/>
      <c r="C26" s="68">
        <f>BD!O6</f>
        <v>0</v>
      </c>
      <c r="D26" s="69">
        <f>BD!P6</f>
        <v>0</v>
      </c>
      <c r="E26" s="70">
        <f>BD!Q6</f>
        <v>0</v>
      </c>
      <c r="F26" s="71"/>
      <c r="G26" s="71"/>
      <c r="H26" s="72"/>
      <c r="I26" s="73"/>
      <c r="J26" s="74">
        <f>BD!R6</f>
        <v>0</v>
      </c>
      <c r="K26" s="74">
        <f>BD!S6</f>
        <v>0</v>
      </c>
      <c r="L26" s="75">
        <f>BD!T6</f>
        <v>0</v>
      </c>
      <c r="M26" s="76">
        <f>BD!U6</f>
        <v>0</v>
      </c>
      <c r="N26" s="7"/>
    </row>
    <row r="27" spans="1:14" x14ac:dyDescent="0.25">
      <c r="A27" s="81"/>
      <c r="B27" s="4"/>
      <c r="C27" s="68">
        <f>BD!O7</f>
        <v>0</v>
      </c>
      <c r="D27" s="69">
        <f>BD!P7</f>
        <v>0</v>
      </c>
      <c r="E27" s="70">
        <f>BD!Q7</f>
        <v>0</v>
      </c>
      <c r="F27" s="71"/>
      <c r="G27" s="71"/>
      <c r="H27" s="72"/>
      <c r="I27" s="73"/>
      <c r="J27" s="74">
        <f>BD!R7</f>
        <v>0</v>
      </c>
      <c r="K27" s="74">
        <f>BD!S7</f>
        <v>0</v>
      </c>
      <c r="L27" s="75">
        <f>BD!T7</f>
        <v>0</v>
      </c>
      <c r="M27" s="76">
        <f>BD!U7</f>
        <v>0</v>
      </c>
      <c r="N27" s="7"/>
    </row>
    <row r="28" spans="1:14" x14ac:dyDescent="0.25">
      <c r="A28" s="81"/>
      <c r="B28" s="4"/>
      <c r="C28" s="68">
        <f>BD!O8</f>
        <v>0</v>
      </c>
      <c r="D28" s="69">
        <f>BD!P8</f>
        <v>0</v>
      </c>
      <c r="E28" s="70">
        <f>BD!Q8</f>
        <v>0</v>
      </c>
      <c r="F28" s="71"/>
      <c r="G28" s="71"/>
      <c r="H28" s="72"/>
      <c r="I28" s="73"/>
      <c r="J28" s="74">
        <f>BD!R8</f>
        <v>0</v>
      </c>
      <c r="K28" s="74">
        <f>BD!S8</f>
        <v>0</v>
      </c>
      <c r="L28" s="75">
        <f>BD!T8</f>
        <v>0</v>
      </c>
      <c r="M28" s="76">
        <f>BD!U8</f>
        <v>0</v>
      </c>
      <c r="N28" s="7"/>
    </row>
    <row r="29" spans="1:14" x14ac:dyDescent="0.25">
      <c r="A29" s="81"/>
      <c r="B29" s="4"/>
      <c r="C29" s="68">
        <f>BD!O9</f>
        <v>0</v>
      </c>
      <c r="D29" s="69">
        <f>BD!P9</f>
        <v>0</v>
      </c>
      <c r="E29" s="70">
        <f>BD!Q9</f>
        <v>0</v>
      </c>
      <c r="F29" s="71"/>
      <c r="G29" s="71"/>
      <c r="H29" s="72"/>
      <c r="I29" s="73"/>
      <c r="J29" s="74">
        <f>BD!R9</f>
        <v>0</v>
      </c>
      <c r="K29" s="74">
        <f>BD!S9</f>
        <v>0</v>
      </c>
      <c r="L29" s="75">
        <f>BD!T9</f>
        <v>0</v>
      </c>
      <c r="M29" s="76">
        <f>BD!U9</f>
        <v>0</v>
      </c>
      <c r="N29" s="7"/>
    </row>
    <row r="30" spans="1:14" x14ac:dyDescent="0.25">
      <c r="A30" s="81"/>
      <c r="B30" s="4"/>
      <c r="C30" s="68">
        <f>BD!O10</f>
        <v>0</v>
      </c>
      <c r="D30" s="69">
        <f>BD!P10</f>
        <v>0</v>
      </c>
      <c r="E30" s="70">
        <f>BD!Q10</f>
        <v>0</v>
      </c>
      <c r="F30" s="71"/>
      <c r="G30" s="71"/>
      <c r="H30" s="72"/>
      <c r="I30" s="73"/>
      <c r="J30" s="74">
        <f>BD!R10</f>
        <v>0</v>
      </c>
      <c r="K30" s="74">
        <f>BD!S10</f>
        <v>0</v>
      </c>
      <c r="L30" s="75">
        <f>BD!T10</f>
        <v>0</v>
      </c>
      <c r="M30" s="76">
        <f>BD!U10</f>
        <v>0</v>
      </c>
      <c r="N30" s="7"/>
    </row>
    <row r="31" spans="1:14" x14ac:dyDescent="0.25">
      <c r="A31" s="81"/>
      <c r="B31" s="4"/>
      <c r="C31" s="68">
        <f>BD!O11</f>
        <v>0</v>
      </c>
      <c r="D31" s="69">
        <f>BD!P11</f>
        <v>0</v>
      </c>
      <c r="E31" s="70">
        <f>BD!Q11</f>
        <v>0</v>
      </c>
      <c r="F31" s="71"/>
      <c r="G31" s="71"/>
      <c r="H31" s="72"/>
      <c r="I31" s="73"/>
      <c r="J31" s="74">
        <f>BD!R11</f>
        <v>0</v>
      </c>
      <c r="K31" s="74">
        <f>BD!S11</f>
        <v>0</v>
      </c>
      <c r="L31" s="75">
        <f>BD!T11</f>
        <v>0</v>
      </c>
      <c r="M31" s="76">
        <f>BD!U11</f>
        <v>0</v>
      </c>
      <c r="N31" s="7"/>
    </row>
    <row r="32" spans="1:14" x14ac:dyDescent="0.25">
      <c r="A32" s="81"/>
      <c r="B32" s="4"/>
      <c r="C32" s="19"/>
      <c r="D32" s="52"/>
      <c r="E32" s="61"/>
      <c r="F32" s="80"/>
      <c r="G32" s="80"/>
      <c r="H32" s="14"/>
      <c r="I32" s="63"/>
      <c r="J32" s="57"/>
      <c r="K32" s="57"/>
      <c r="L32" s="58"/>
      <c r="M32" s="66"/>
      <c r="N32" s="7"/>
    </row>
    <row r="33" spans="1:14" x14ac:dyDescent="0.25">
      <c r="A33" s="81"/>
      <c r="B33" s="4"/>
      <c r="C33" s="22"/>
      <c r="D33" s="11"/>
      <c r="E33" s="9"/>
      <c r="F33" s="9"/>
      <c r="G33" s="9"/>
      <c r="H33" s="9"/>
      <c r="I33" s="56"/>
      <c r="J33" s="11"/>
      <c r="L33" s="67" t="str">
        <f>"Total ("&amp;M19&amp;" ) :"</f>
        <v>Total (0 ) :</v>
      </c>
      <c r="M33" s="77">
        <f>SUM(M22:M32)</f>
        <v>0</v>
      </c>
      <c r="N33" s="7"/>
    </row>
    <row r="34" spans="1:14" x14ac:dyDescent="0.25">
      <c r="A34" s="81"/>
      <c r="B34" s="4"/>
      <c r="C34" s="23" t="s">
        <v>35</v>
      </c>
      <c r="D34" s="23"/>
      <c r="E34" s="23"/>
      <c r="F34" s="23"/>
      <c r="G34" s="23"/>
      <c r="H34" s="23"/>
      <c r="I34" s="23"/>
      <c r="J34" s="23"/>
      <c r="K34" s="24"/>
      <c r="L34" s="24"/>
      <c r="M34" s="25"/>
      <c r="N34" s="7"/>
    </row>
    <row r="35" spans="1:14" x14ac:dyDescent="0.25">
      <c r="A35" s="81"/>
      <c r="B35" s="4"/>
      <c r="C35" s="5"/>
      <c r="D35" s="81"/>
      <c r="E35" s="81"/>
      <c r="F35" s="81"/>
      <c r="G35" s="81"/>
      <c r="H35" s="81"/>
      <c r="I35" s="81"/>
      <c r="J35" s="81"/>
      <c r="K35" s="81"/>
      <c r="L35" s="81"/>
      <c r="M35" s="81"/>
      <c r="N35" s="7"/>
    </row>
    <row r="36" spans="1:14" x14ac:dyDescent="0.25">
      <c r="A36" s="81"/>
      <c r="B36" s="4"/>
      <c r="C36" s="81"/>
      <c r="D36" s="81"/>
      <c r="E36" s="81"/>
      <c r="F36" s="81"/>
      <c r="G36" s="81"/>
      <c r="H36" s="81"/>
      <c r="I36" s="81"/>
      <c r="J36" s="81"/>
      <c r="K36" s="5"/>
      <c r="L36" s="5"/>
      <c r="M36" s="34"/>
      <c r="N36" s="7"/>
    </row>
    <row r="37" spans="1:14" x14ac:dyDescent="0.25">
      <c r="A37" s="81"/>
      <c r="B37" s="26"/>
      <c r="C37" s="27" t="s">
        <v>36</v>
      </c>
      <c r="D37" s="23"/>
      <c r="E37" s="23"/>
      <c r="F37" s="23"/>
      <c r="G37" s="23"/>
      <c r="H37" s="23"/>
      <c r="I37" s="23"/>
      <c r="J37" s="23"/>
      <c r="K37" s="23"/>
      <c r="L37" s="23"/>
      <c r="M37" s="23"/>
      <c r="N37" s="28"/>
    </row>
    <row r="38" spans="1:14" x14ac:dyDescent="0.25">
      <c r="A38" s="81"/>
      <c r="B38" s="4"/>
      <c r="C38" s="525" t="s">
        <v>37</v>
      </c>
      <c r="D38" s="526"/>
      <c r="E38" s="526"/>
      <c r="F38" s="526"/>
      <c r="G38" s="527"/>
      <c r="H38" s="528" t="s">
        <v>38</v>
      </c>
      <c r="I38" s="526"/>
      <c r="J38" s="526"/>
      <c r="K38" s="526"/>
      <c r="L38" s="526"/>
      <c r="M38" s="527"/>
      <c r="N38" s="7"/>
    </row>
    <row r="39" spans="1:14" x14ac:dyDescent="0.25">
      <c r="A39" s="81"/>
      <c r="B39" s="4"/>
      <c r="C39" s="29" t="s">
        <v>39</v>
      </c>
      <c r="D39" s="81"/>
      <c r="E39" s="42">
        <f>BD!B19</f>
        <v>0</v>
      </c>
      <c r="F39" s="34"/>
      <c r="G39" s="30"/>
      <c r="H39" s="81" t="s">
        <v>40</v>
      </c>
      <c r="I39" s="81"/>
      <c r="J39" s="31">
        <f>BD!B23-BD!B22</f>
        <v>0</v>
      </c>
      <c r="K39" s="81" t="s">
        <v>41</v>
      </c>
      <c r="L39" s="32" t="s">
        <v>42</v>
      </c>
      <c r="M39" s="33">
        <f>BD!B22</f>
        <v>0</v>
      </c>
      <c r="N39" s="7"/>
    </row>
    <row r="40" spans="1:14" x14ac:dyDescent="0.25">
      <c r="A40" s="81"/>
      <c r="B40" s="4"/>
      <c r="C40" s="29" t="s">
        <v>43</v>
      </c>
      <c r="D40" s="81"/>
      <c r="E40" s="34">
        <f>BD!B20</f>
        <v>0</v>
      </c>
      <c r="F40" s="34"/>
      <c r="G40" s="30"/>
      <c r="H40" s="29" t="s">
        <v>43</v>
      </c>
      <c r="I40" s="81"/>
      <c r="J40" s="35">
        <f>IF(BD!B24&lt;&gt;"",BD!B24-BD!B23,0)</f>
        <v>0</v>
      </c>
      <c r="K40" s="81"/>
      <c r="L40" s="36"/>
      <c r="M40" s="33"/>
      <c r="N40" s="7"/>
    </row>
    <row r="41" spans="1:14" x14ac:dyDescent="0.25">
      <c r="A41" s="81"/>
      <c r="B41" s="4"/>
      <c r="C41" s="29" t="s">
        <v>44</v>
      </c>
      <c r="D41" s="81"/>
      <c r="E41" s="34">
        <f>M33</f>
        <v>0</v>
      </c>
      <c r="F41" s="34"/>
      <c r="G41" s="30"/>
      <c r="H41" s="29" t="s">
        <v>44</v>
      </c>
      <c r="I41" s="81"/>
      <c r="J41" s="35">
        <f>IF(BD!B25&lt;&gt;"",BD!B25-BD!B24,0)</f>
        <v>0</v>
      </c>
      <c r="K41" s="81"/>
      <c r="L41" s="36"/>
      <c r="M41" s="33"/>
      <c r="N41" s="7"/>
    </row>
    <row r="42" spans="1:14" x14ac:dyDescent="0.25">
      <c r="A42" s="81"/>
      <c r="B42" s="4"/>
      <c r="C42" s="29"/>
      <c r="D42" s="81"/>
      <c r="E42" s="34"/>
      <c r="F42" s="34"/>
      <c r="G42" s="30"/>
      <c r="H42" s="29"/>
      <c r="I42" s="81"/>
      <c r="J42" s="35"/>
      <c r="K42" s="81"/>
      <c r="L42" s="36"/>
      <c r="M42" s="33"/>
      <c r="N42" s="7"/>
    </row>
    <row r="43" spans="1:14" x14ac:dyDescent="0.25">
      <c r="A43" s="81"/>
      <c r="B43" s="4"/>
      <c r="C43" s="29"/>
      <c r="D43" s="81"/>
      <c r="E43" s="34"/>
      <c r="F43" s="34"/>
      <c r="G43" s="30"/>
      <c r="H43" s="36"/>
      <c r="I43" s="81"/>
      <c r="J43" s="35"/>
      <c r="K43" s="81"/>
      <c r="L43" s="81"/>
      <c r="M43" s="30"/>
      <c r="N43" s="7"/>
    </row>
    <row r="44" spans="1:14" x14ac:dyDescent="0.25">
      <c r="A44" s="81"/>
      <c r="B44" s="4"/>
      <c r="C44" s="37" t="s">
        <v>45</v>
      </c>
      <c r="D44" s="81"/>
      <c r="E44" s="38">
        <f>E39+E40+E41</f>
        <v>0</v>
      </c>
      <c r="F44" s="38"/>
      <c r="G44" s="39"/>
      <c r="H44" s="5" t="s">
        <v>46</v>
      </c>
      <c r="I44" s="81"/>
      <c r="J44" s="40">
        <f>J39+J40+J41</f>
        <v>0</v>
      </c>
      <c r="K44" s="81" t="s">
        <v>41</v>
      </c>
      <c r="L44" s="36" t="s">
        <v>47</v>
      </c>
      <c r="M44" s="33">
        <f>M39+J44</f>
        <v>0</v>
      </c>
      <c r="N44" s="7"/>
    </row>
    <row r="45" spans="1:14" x14ac:dyDescent="0.25">
      <c r="A45" s="81"/>
      <c r="B45" s="4"/>
      <c r="C45" s="41"/>
      <c r="D45" s="9"/>
      <c r="E45" s="42"/>
      <c r="F45" s="42"/>
      <c r="G45" s="43"/>
      <c r="H45" s="44"/>
      <c r="I45" s="9"/>
      <c r="J45" s="9"/>
      <c r="K45" s="9"/>
      <c r="L45" s="9"/>
      <c r="M45" s="43"/>
      <c r="N45" s="7"/>
    </row>
    <row r="46" spans="1:14" x14ac:dyDescent="0.25">
      <c r="A46" s="81"/>
      <c r="B46" s="15"/>
      <c r="C46" s="9"/>
      <c r="D46" s="9"/>
      <c r="E46" s="9"/>
      <c r="F46" s="9"/>
      <c r="G46" s="11"/>
      <c r="H46" s="9"/>
      <c r="I46" s="9"/>
      <c r="J46" s="9"/>
      <c r="K46" s="9"/>
      <c r="L46" s="9"/>
      <c r="M46" s="9"/>
      <c r="N46" s="16"/>
    </row>
    <row r="47" spans="1:14" x14ac:dyDescent="0.25">
      <c r="A47" s="81"/>
      <c r="B47" s="4"/>
      <c r="C47" s="45" t="s">
        <v>48</v>
      </c>
      <c r="D47" s="81"/>
      <c r="E47" s="81"/>
      <c r="F47" s="81"/>
      <c r="G47" s="81"/>
      <c r="H47" s="81"/>
      <c r="I47" s="81"/>
      <c r="J47" s="81"/>
      <c r="K47" s="81"/>
      <c r="L47" s="81"/>
      <c r="M47" s="81"/>
      <c r="N47" s="7"/>
    </row>
    <row r="48" spans="1:14" x14ac:dyDescent="0.25">
      <c r="A48" s="81"/>
      <c r="B48" s="4"/>
      <c r="C48" s="45"/>
      <c r="D48" s="81"/>
      <c r="E48" s="81"/>
      <c r="F48" s="81"/>
      <c r="G48" s="81"/>
      <c r="H48" s="81"/>
      <c r="I48" s="81"/>
      <c r="J48" s="81"/>
      <c r="K48" s="81"/>
      <c r="L48" s="81"/>
      <c r="M48" s="81"/>
      <c r="N48" s="7"/>
    </row>
    <row r="49" spans="1:14" x14ac:dyDescent="0.25">
      <c r="A49" s="81"/>
      <c r="B49" s="4"/>
      <c r="C49" s="81"/>
      <c r="D49" s="81"/>
      <c r="E49" s="81"/>
      <c r="F49" s="81"/>
      <c r="G49" s="81"/>
      <c r="H49" s="81"/>
      <c r="I49" s="81"/>
      <c r="J49" s="81"/>
      <c r="K49" s="81"/>
      <c r="L49" s="81"/>
      <c r="M49" s="81"/>
      <c r="N49" s="7"/>
    </row>
    <row r="50" spans="1:14" x14ac:dyDescent="0.25">
      <c r="A50" s="81"/>
      <c r="B50" s="15"/>
      <c r="C50" s="46"/>
      <c r="D50" s="9"/>
      <c r="E50" s="9"/>
      <c r="F50" s="9"/>
      <c r="G50" s="9"/>
      <c r="H50" s="9"/>
      <c r="I50" s="9"/>
      <c r="J50" s="9"/>
      <c r="K50" s="9"/>
      <c r="L50" s="9"/>
      <c r="M50" s="9"/>
      <c r="N50" s="16"/>
    </row>
    <row r="51" spans="1:14" x14ac:dyDescent="0.25">
      <c r="A51" s="81"/>
      <c r="B51" s="4"/>
      <c r="C51" s="5" t="s">
        <v>49</v>
      </c>
      <c r="D51" s="81"/>
      <c r="E51" s="81"/>
      <c r="F51" s="81"/>
      <c r="G51" s="81"/>
      <c r="H51" s="81"/>
      <c r="I51" s="81"/>
      <c r="J51" s="81"/>
      <c r="K51" s="81"/>
      <c r="L51" s="81"/>
      <c r="M51" s="81"/>
      <c r="N51" s="7"/>
    </row>
    <row r="52" spans="1:14" x14ac:dyDescent="0.25">
      <c r="A52" s="81"/>
      <c r="B52" s="4"/>
      <c r="C52" s="47"/>
      <c r="D52" s="81"/>
      <c r="E52" s="81"/>
      <c r="F52" s="81"/>
      <c r="G52" s="81"/>
      <c r="H52" s="81"/>
      <c r="I52" s="81"/>
      <c r="J52" s="81"/>
      <c r="K52" s="81"/>
      <c r="L52" s="81"/>
      <c r="M52" s="81"/>
      <c r="N52" s="7"/>
    </row>
    <row r="53" spans="1:14" x14ac:dyDescent="0.25">
      <c r="A53" s="81"/>
      <c r="B53" s="4"/>
      <c r="C53" s="81" t="s">
        <v>50</v>
      </c>
      <c r="D53" s="81"/>
      <c r="E53" s="48"/>
      <c r="F53" s="81"/>
      <c r="G53" s="81"/>
      <c r="H53" s="81" t="s">
        <v>51</v>
      </c>
      <c r="I53" s="81"/>
      <c r="J53" s="81"/>
      <c r="K53" s="81" t="s">
        <v>52</v>
      </c>
      <c r="L53" s="81"/>
      <c r="M53" s="81"/>
      <c r="N53" s="7"/>
    </row>
    <row r="54" spans="1:14" x14ac:dyDescent="0.25">
      <c r="A54" s="81"/>
      <c r="B54" s="4"/>
      <c r="C54" s="81" t="s">
        <v>53</v>
      </c>
      <c r="D54" s="49">
        <f>BD!B14</f>
        <v>0</v>
      </c>
      <c r="E54" s="49"/>
      <c r="F54" s="9"/>
      <c r="G54" s="9"/>
      <c r="H54" s="81"/>
      <c r="I54" s="81"/>
      <c r="J54" s="81"/>
      <c r="K54" s="81"/>
      <c r="L54" s="81"/>
      <c r="M54" s="81"/>
      <c r="N54" s="7"/>
    </row>
    <row r="55" spans="1:14" x14ac:dyDescent="0.25">
      <c r="A55" s="81"/>
      <c r="B55" s="15"/>
      <c r="C55" s="9"/>
      <c r="D55" s="9"/>
      <c r="E55" s="9"/>
      <c r="F55" s="9"/>
      <c r="G55" s="9"/>
      <c r="H55" s="9"/>
      <c r="I55" s="9"/>
      <c r="J55" s="9"/>
      <c r="K55" s="49"/>
      <c r="L55" s="49"/>
      <c r="M55" s="9"/>
      <c r="N55" s="16"/>
    </row>
    <row r="56" spans="1:14" x14ac:dyDescent="0.25">
      <c r="A56" s="81"/>
      <c r="B56" s="4"/>
      <c r="C56" s="5" t="s">
        <v>54</v>
      </c>
      <c r="D56" s="81"/>
      <c r="E56" s="81"/>
      <c r="F56" s="81"/>
      <c r="G56" s="81"/>
      <c r="H56" s="81"/>
      <c r="I56" s="81"/>
      <c r="J56" s="81"/>
      <c r="K56" s="81"/>
      <c r="L56" s="81"/>
      <c r="M56" s="81"/>
      <c r="N56" s="7"/>
    </row>
    <row r="57" spans="1:14" x14ac:dyDescent="0.25">
      <c r="A57" s="81"/>
      <c r="B57" s="4"/>
      <c r="C57" s="81"/>
      <c r="D57" s="81"/>
      <c r="E57" s="81"/>
      <c r="F57" s="81"/>
      <c r="G57" s="81"/>
      <c r="H57" s="81"/>
      <c r="I57" s="81"/>
      <c r="J57" s="81"/>
      <c r="K57" s="81"/>
      <c r="L57" s="81"/>
      <c r="M57" s="81"/>
      <c r="N57" s="7"/>
    </row>
    <row r="58" spans="1:14" x14ac:dyDescent="0.25">
      <c r="A58" s="81"/>
      <c r="B58" s="4"/>
      <c r="C58" s="81"/>
      <c r="D58" s="81"/>
      <c r="E58" s="81"/>
      <c r="F58" s="81"/>
      <c r="G58" s="81"/>
      <c r="H58" s="81"/>
      <c r="I58" s="81"/>
      <c r="J58" s="81"/>
      <c r="K58" s="81"/>
      <c r="L58" s="81"/>
      <c r="M58" s="81"/>
      <c r="N58" s="7"/>
    </row>
    <row r="59" spans="1:14" x14ac:dyDescent="0.25">
      <c r="A59" s="81"/>
      <c r="B59" s="4"/>
      <c r="C59" s="228"/>
      <c r="D59" s="278"/>
      <c r="E59" s="279"/>
      <c r="F59" s="9"/>
      <c r="G59" s="9"/>
      <c r="H59" s="81"/>
      <c r="I59" s="280"/>
      <c r="J59" s="280"/>
      <c r="K59" s="279"/>
      <c r="L59" s="279"/>
      <c r="M59" s="81"/>
      <c r="N59" s="7"/>
    </row>
    <row r="60" spans="1:14" x14ac:dyDescent="0.25">
      <c r="A60" s="81"/>
      <c r="B60" s="4"/>
      <c r="C60" s="13" t="str">
        <f>"pp. "&amp;BD!B29</f>
        <v xml:space="preserve">pp. </v>
      </c>
      <c r="E60" s="269"/>
      <c r="F60" s="81"/>
      <c r="G60" s="81"/>
      <c r="H60" s="81"/>
      <c r="I60" s="281" t="str">
        <f>"pp. "&amp;BD!B29</f>
        <v xml:space="preserve">pp. </v>
      </c>
      <c r="K60" s="269"/>
      <c r="L60" s="270"/>
      <c r="M60" s="81"/>
      <c r="N60" s="7"/>
    </row>
    <row r="61" spans="1:14" x14ac:dyDescent="0.25">
      <c r="A61" s="81"/>
      <c r="B61" s="4"/>
      <c r="C61" s="81"/>
      <c r="D61" s="81"/>
      <c r="E61" s="81"/>
      <c r="F61" s="81"/>
      <c r="G61" s="81"/>
      <c r="H61" s="81"/>
      <c r="I61" s="81"/>
      <c r="J61" s="81"/>
      <c r="K61" s="81"/>
      <c r="L61" s="81"/>
      <c r="M61" s="81"/>
      <c r="N61" s="7"/>
    </row>
    <row r="62" spans="1:14" x14ac:dyDescent="0.25">
      <c r="A62" s="81"/>
      <c r="B62" s="4"/>
      <c r="C62" s="81"/>
      <c r="D62" s="81"/>
      <c r="E62" s="81"/>
      <c r="F62" s="81"/>
      <c r="G62" s="81"/>
      <c r="H62" s="81"/>
      <c r="I62" s="81"/>
      <c r="J62" s="81"/>
      <c r="K62" s="81"/>
      <c r="L62" s="81"/>
      <c r="M62" s="81"/>
      <c r="N62" s="7"/>
    </row>
    <row r="63" spans="1:14" x14ac:dyDescent="0.25">
      <c r="A63" s="81"/>
      <c r="B63" s="4"/>
      <c r="C63" s="278"/>
      <c r="D63" s="279"/>
      <c r="E63" s="279"/>
      <c r="F63" s="9"/>
      <c r="G63" s="81"/>
      <c r="H63" s="81"/>
      <c r="I63" s="284"/>
      <c r="J63" s="269"/>
      <c r="K63" s="269"/>
      <c r="L63" s="270"/>
      <c r="M63" s="270"/>
      <c r="N63" s="7"/>
    </row>
    <row r="64" spans="1:14" x14ac:dyDescent="0.25">
      <c r="A64" s="81"/>
      <c r="B64" s="4"/>
      <c r="D64" s="283">
        <f>BD!B7</f>
        <v>0</v>
      </c>
      <c r="E64" s="282"/>
      <c r="F64" s="282"/>
      <c r="I64" s="281"/>
      <c r="J64" s="269"/>
      <c r="K64" s="269"/>
      <c r="L64" s="270"/>
      <c r="M64" s="270"/>
      <c r="N64" s="7"/>
    </row>
    <row r="65" spans="1:14" ht="17.100000000000001" customHeight="1" thickBot="1" x14ac:dyDescent="0.3">
      <c r="A65" s="81"/>
      <c r="B65" s="4"/>
      <c r="C65" s="81"/>
      <c r="D65" s="81"/>
      <c r="E65" s="81"/>
      <c r="F65" s="81"/>
      <c r="G65" s="81"/>
      <c r="H65" s="81"/>
      <c r="I65" s="81"/>
      <c r="J65" s="82"/>
      <c r="K65" s="82"/>
      <c r="L65" s="82"/>
      <c r="M65" s="82"/>
      <c r="N65" s="7"/>
    </row>
    <row r="66" spans="1:14" ht="10.5" customHeight="1" x14ac:dyDescent="0.25">
      <c r="A66" s="81"/>
      <c r="B66" s="275"/>
      <c r="C66" s="276"/>
      <c r="D66" s="266"/>
      <c r="E66" s="266"/>
      <c r="F66" s="266"/>
      <c r="G66" s="266"/>
      <c r="H66" s="266"/>
      <c r="I66" s="266"/>
      <c r="J66" s="266"/>
      <c r="K66" s="266"/>
      <c r="L66" s="266"/>
      <c r="M66" s="266"/>
      <c r="N66" s="267"/>
    </row>
    <row r="67" spans="1:14" ht="53.25" customHeight="1" x14ac:dyDescent="0.25">
      <c r="A67" s="81"/>
      <c r="B67" s="268"/>
      <c r="C67" s="487" t="s">
        <v>55</v>
      </c>
      <c r="D67" s="487"/>
      <c r="E67" s="487"/>
      <c r="F67" s="487"/>
      <c r="G67" s="487"/>
      <c r="H67" s="487"/>
      <c r="I67" s="487"/>
      <c r="J67" s="487"/>
      <c r="K67" s="487"/>
      <c r="L67" s="487"/>
      <c r="M67" s="487"/>
      <c r="N67" s="271"/>
    </row>
    <row r="68" spans="1:14" ht="8.25" customHeight="1" x14ac:dyDescent="0.25">
      <c r="A68" s="81"/>
      <c r="B68" s="268"/>
      <c r="C68" s="252"/>
      <c r="D68" s="252"/>
      <c r="E68" s="252"/>
      <c r="F68" s="252"/>
      <c r="G68" s="252"/>
      <c r="H68" s="277"/>
      <c r="I68" s="252"/>
      <c r="J68" s="252"/>
      <c r="K68" s="252"/>
      <c r="L68" s="277"/>
      <c r="M68" s="277"/>
      <c r="N68" s="271"/>
    </row>
    <row r="69" spans="1:14" ht="10.5" customHeight="1" thickBot="1" x14ac:dyDescent="0.3">
      <c r="A69" s="81"/>
      <c r="B69" s="272"/>
      <c r="C69" s="273"/>
      <c r="D69" s="273"/>
      <c r="E69" s="273"/>
      <c r="F69" s="273"/>
      <c r="G69" s="273"/>
      <c r="H69" s="273"/>
      <c r="I69" s="273"/>
      <c r="J69" s="273"/>
      <c r="K69" s="273"/>
      <c r="L69" s="273"/>
      <c r="M69" s="273"/>
      <c r="N69" s="274"/>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3"/>
  <sheetViews>
    <sheetView tabSelected="1" zoomScale="60" zoomScaleNormal="60" workbookViewId="0">
      <selection activeCell="L13" sqref="L13"/>
    </sheetView>
  </sheetViews>
  <sheetFormatPr baseColWidth="10" defaultRowHeight="15.75" x14ac:dyDescent="0.25"/>
  <cols>
    <col min="1" max="1" width="6.875" customWidth="1"/>
    <col min="2" max="2" width="15.5" customWidth="1"/>
    <col min="3" max="3" width="9.625" customWidth="1"/>
    <col min="5" max="5" width="19.125" customWidth="1"/>
    <col min="6" max="6" width="5.5" customWidth="1"/>
    <col min="7" max="7" width="6.25" customWidth="1"/>
    <col min="8" max="8" width="14.125" customWidth="1"/>
    <col min="9" max="9" width="12.625" customWidth="1"/>
    <col min="10" max="10" width="12.125" customWidth="1"/>
    <col min="11" max="11" width="18.125" customWidth="1"/>
    <col min="12" max="12" width="22.125" customWidth="1"/>
    <col min="13" max="13" width="6.125" customWidth="1"/>
  </cols>
  <sheetData>
    <row r="1" spans="2:12" x14ac:dyDescent="0.25">
      <c r="B1" s="348"/>
      <c r="C1" s="349"/>
      <c r="D1" s="349"/>
      <c r="E1" s="350"/>
      <c r="F1" s="350"/>
      <c r="G1" s="386"/>
      <c r="H1" s="352"/>
      <c r="I1" s="352"/>
      <c r="J1" s="353"/>
      <c r="K1" s="353"/>
      <c r="L1" s="354"/>
    </row>
    <row r="2" spans="2:12" ht="18" x14ac:dyDescent="0.25">
      <c r="B2" s="387" t="s">
        <v>122</v>
      </c>
      <c r="C2" s="287"/>
      <c r="D2" s="287"/>
      <c r="E2" s="287"/>
      <c r="F2" s="287"/>
      <c r="G2" s="287"/>
      <c r="H2" s="288"/>
      <c r="I2" s="288"/>
      <c r="J2" s="289"/>
      <c r="K2" s="471">
        <f>BD!B29</f>
        <v>0</v>
      </c>
      <c r="L2" s="357"/>
    </row>
    <row r="3" spans="2:12" ht="16.5" thickBot="1" x14ac:dyDescent="0.3">
      <c r="B3" s="388"/>
      <c r="C3" s="389"/>
      <c r="D3" s="389"/>
      <c r="E3" s="365"/>
      <c r="F3" s="365"/>
      <c r="G3" s="390"/>
      <c r="H3" s="367"/>
      <c r="I3" s="367"/>
      <c r="J3" s="368"/>
      <c r="K3" s="368"/>
      <c r="L3" s="369"/>
    </row>
    <row r="4" spans="2:12" x14ac:dyDescent="0.25">
      <c r="B4" s="348"/>
      <c r="C4" s="349"/>
      <c r="D4" s="349"/>
      <c r="E4" s="350"/>
      <c r="F4" s="350"/>
      <c r="G4" s="351"/>
      <c r="H4" s="352"/>
      <c r="I4" s="352"/>
      <c r="J4" s="353"/>
      <c r="K4" s="353"/>
      <c r="L4" s="354"/>
    </row>
    <row r="5" spans="2:12" x14ac:dyDescent="0.25">
      <c r="B5" s="355" t="s">
        <v>123</v>
      </c>
      <c r="C5" s="447">
        <f>BD!B5</f>
        <v>0</v>
      </c>
      <c r="D5" s="293"/>
      <c r="E5" s="391" t="str">
        <f>"Actualizacion "&amp;MID('Orden Cambio'!E8,5,2)</f>
        <v xml:space="preserve">Actualizacion </v>
      </c>
      <c r="F5" s="294"/>
      <c r="G5" s="295"/>
      <c r="I5" s="304" t="s">
        <v>126</v>
      </c>
      <c r="J5" s="469">
        <f>BD!B14</f>
        <v>0</v>
      </c>
      <c r="K5" s="84"/>
      <c r="L5" s="468"/>
    </row>
    <row r="6" spans="2:12" x14ac:dyDescent="0.25">
      <c r="B6" s="356" t="s">
        <v>124</v>
      </c>
      <c r="C6" s="492">
        <f ca="1">TODAY()</f>
        <v>42898</v>
      </c>
      <c r="D6" s="492"/>
      <c r="E6" s="492"/>
      <c r="F6" s="492"/>
      <c r="G6" s="289"/>
      <c r="L6" s="357" t="s">
        <v>200</v>
      </c>
    </row>
    <row r="7" spans="2:12" x14ac:dyDescent="0.25">
      <c r="B7" s="358"/>
      <c r="C7" s="290"/>
      <c r="D7" s="290"/>
      <c r="E7" s="290"/>
      <c r="F7" s="298"/>
      <c r="G7" s="297"/>
      <c r="I7" s="296"/>
      <c r="J7" s="299"/>
      <c r="K7" s="299"/>
      <c r="L7" s="357"/>
    </row>
    <row r="8" spans="2:12" x14ac:dyDescent="0.25">
      <c r="B8" s="359" t="s">
        <v>125</v>
      </c>
      <c r="C8" s="300"/>
      <c r="D8" s="301"/>
      <c r="E8" s="302"/>
      <c r="F8" s="302"/>
      <c r="G8" s="303"/>
      <c r="I8" s="466" t="s">
        <v>169</v>
      </c>
      <c r="L8" s="357"/>
    </row>
    <row r="9" spans="2:12" x14ac:dyDescent="0.25">
      <c r="B9" s="360" t="s">
        <v>65</v>
      </c>
      <c r="C9" s="448">
        <f>BD!B7</f>
        <v>0</v>
      </c>
      <c r="D9" s="300"/>
      <c r="E9" s="291"/>
      <c r="F9" s="291"/>
      <c r="G9" s="297"/>
      <c r="I9" s="467" t="s">
        <v>107</v>
      </c>
      <c r="L9" s="357"/>
    </row>
    <row r="10" spans="2:12" x14ac:dyDescent="0.25">
      <c r="B10" s="361" t="s">
        <v>67</v>
      </c>
      <c r="C10" s="306">
        <f>BD!B8</f>
        <v>0</v>
      </c>
      <c r="D10" s="306"/>
      <c r="E10" s="291"/>
      <c r="F10" s="291"/>
      <c r="G10" s="297"/>
      <c r="I10" s="327" t="s">
        <v>109</v>
      </c>
      <c r="L10" s="357"/>
    </row>
    <row r="11" spans="2:12" x14ac:dyDescent="0.25">
      <c r="B11" s="361" t="s">
        <v>128</v>
      </c>
      <c r="C11" s="448">
        <f>BD!B26</f>
        <v>0</v>
      </c>
      <c r="D11" s="306"/>
      <c r="E11" s="291"/>
      <c r="F11" s="291"/>
      <c r="G11" s="297"/>
      <c r="L11" s="357"/>
    </row>
    <row r="12" spans="2:12" x14ac:dyDescent="0.25">
      <c r="B12" s="362" t="s">
        <v>130</v>
      </c>
      <c r="C12" s="307">
        <f>BD!B30</f>
        <v>0</v>
      </c>
      <c r="D12" s="306"/>
      <c r="E12" s="291"/>
      <c r="F12" s="291"/>
      <c r="G12" s="297"/>
      <c r="I12" s="286" t="s">
        <v>127</v>
      </c>
      <c r="J12" s="392" t="str">
        <f>IF(BD!B29="NUEVAUNION SPA","I","J")</f>
        <v>J</v>
      </c>
      <c r="K12" s="305"/>
      <c r="L12" s="357"/>
    </row>
    <row r="13" spans="2:12" x14ac:dyDescent="0.25">
      <c r="B13" s="361" t="s">
        <v>133</v>
      </c>
      <c r="C13" s="306">
        <f>BD!B31</f>
        <v>0</v>
      </c>
      <c r="D13" s="290"/>
      <c r="E13" s="291"/>
      <c r="F13" s="291"/>
      <c r="G13" s="297"/>
      <c r="I13" s="305" t="str">
        <f ca="1">INDIRECT("BD!"&amp;$J$12&amp;"5",1)</f>
        <v>SCM El Morro</v>
      </c>
      <c r="J13" s="306"/>
      <c r="K13" s="306"/>
      <c r="L13" s="357"/>
    </row>
    <row r="14" spans="2:12" x14ac:dyDescent="0.25">
      <c r="B14" s="361" t="s">
        <v>135</v>
      </c>
      <c r="C14" s="306" t="s">
        <v>136</v>
      </c>
      <c r="D14" s="306"/>
      <c r="E14" s="291"/>
      <c r="F14" s="291"/>
      <c r="G14" s="297"/>
      <c r="I14" s="305" t="str">
        <f ca="1">INDIRECT("BD!"&amp;$J$12&amp;"6",1)</f>
        <v>RUT: 78.840.880-3</v>
      </c>
      <c r="J14" s="306"/>
      <c r="K14" s="306"/>
      <c r="L14" s="357"/>
    </row>
    <row r="15" spans="2:12" x14ac:dyDescent="0.25">
      <c r="B15" s="362" t="s">
        <v>138</v>
      </c>
      <c r="C15" s="307"/>
      <c r="D15" s="306"/>
      <c r="E15" s="291"/>
      <c r="F15" s="291"/>
      <c r="G15" s="297"/>
      <c r="I15" s="305" t="str">
        <f ca="1">INDIRECT("BD!"&amp;$J$12&amp;"7",1)</f>
        <v>Dirección: Brasil 308</v>
      </c>
      <c r="J15" s="306"/>
      <c r="K15" s="306"/>
      <c r="L15" s="357"/>
    </row>
    <row r="16" spans="2:12" x14ac:dyDescent="0.25">
      <c r="B16" s="361" t="s">
        <v>140</v>
      </c>
      <c r="C16" s="308"/>
      <c r="D16" s="306"/>
      <c r="E16" s="291"/>
      <c r="F16" s="291"/>
      <c r="G16" s="297"/>
      <c r="I16" s="305" t="str">
        <f ca="1">INDIRECT("BD!"&amp;$J$12&amp;"8",1)</f>
        <v>Vallenar</v>
      </c>
      <c r="J16" s="306"/>
      <c r="K16" s="306"/>
      <c r="L16" s="357"/>
    </row>
    <row r="17" spans="2:12" x14ac:dyDescent="0.25">
      <c r="B17" s="361" t="s">
        <v>142</v>
      </c>
      <c r="C17" s="309"/>
      <c r="D17" s="306"/>
      <c r="E17" s="306"/>
      <c r="F17" s="306"/>
      <c r="G17" s="297"/>
      <c r="I17" s="305" t="str">
        <f ca="1">INDIRECT("BD!"&amp;$J$12&amp;"9",1)</f>
        <v>Giro: Explotación de Minerales</v>
      </c>
      <c r="J17" s="306"/>
      <c r="K17" s="306"/>
      <c r="L17" s="357"/>
    </row>
    <row r="18" spans="2:12" x14ac:dyDescent="0.25">
      <c r="B18" s="361" t="s">
        <v>144</v>
      </c>
      <c r="C18" s="306"/>
      <c r="D18" s="306"/>
      <c r="E18" s="290"/>
      <c r="F18" s="290"/>
      <c r="G18" s="297"/>
      <c r="I18" s="305">
        <f ca="1">INDIRECT("BD!"&amp;$J$12&amp;"10",1)</f>
        <v>0</v>
      </c>
      <c r="J18" s="306"/>
      <c r="K18" s="306"/>
      <c r="L18" s="357"/>
    </row>
    <row r="19" spans="2:12" x14ac:dyDescent="0.25">
      <c r="B19" s="361" t="s">
        <v>145</v>
      </c>
      <c r="C19" s="310"/>
      <c r="D19" s="306"/>
      <c r="E19" s="290"/>
      <c r="F19" s="290"/>
      <c r="G19" s="297"/>
      <c r="I19" s="305" t="str">
        <f ca="1">INDIRECT("BD!"&amp;$J$12&amp;"11",1)</f>
        <v>Teléfono: 2 898 9300</v>
      </c>
      <c r="J19" s="306"/>
      <c r="K19" s="306"/>
      <c r="L19" s="357"/>
    </row>
    <row r="20" spans="2:12" x14ac:dyDescent="0.25">
      <c r="B20" s="361" t="s">
        <v>146</v>
      </c>
      <c r="C20" s="310"/>
      <c r="D20" s="306"/>
      <c r="E20" s="290"/>
      <c r="F20" s="290"/>
      <c r="G20" s="297"/>
      <c r="I20" s="305">
        <f ca="1">INDIRECT("BD!"&amp;$J$12&amp;"12",1)</f>
        <v>0</v>
      </c>
      <c r="J20" s="306"/>
      <c r="K20" s="306"/>
      <c r="L20" s="357"/>
    </row>
    <row r="21" spans="2:12" ht="8.25" customHeight="1" thickBot="1" x14ac:dyDescent="0.3">
      <c r="B21" s="363"/>
      <c r="C21" s="364"/>
      <c r="D21" s="364"/>
      <c r="E21" s="365"/>
      <c r="F21" s="365"/>
      <c r="G21" s="366"/>
      <c r="H21" s="367"/>
      <c r="I21" s="367"/>
      <c r="J21" s="368"/>
      <c r="K21" s="368"/>
      <c r="L21" s="369"/>
    </row>
    <row r="22" spans="2:12" ht="15.75" customHeight="1" x14ac:dyDescent="0.25">
      <c r="B22" s="376" t="s">
        <v>147</v>
      </c>
      <c r="C22" s="505">
        <f>BD!B6</f>
        <v>0</v>
      </c>
      <c r="D22" s="505"/>
      <c r="E22" s="505"/>
      <c r="F22" s="505"/>
      <c r="G22" s="505"/>
      <c r="H22" s="505"/>
      <c r="I22" s="505"/>
      <c r="J22" s="505"/>
      <c r="K22" s="505"/>
      <c r="L22" s="435"/>
    </row>
    <row r="23" spans="2:12" ht="28.5" customHeight="1" x14ac:dyDescent="0.25">
      <c r="B23" s="377" t="s">
        <v>148</v>
      </c>
      <c r="C23" s="506"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506"/>
      <c r="E23" s="506"/>
      <c r="F23" s="506"/>
      <c r="G23" s="506"/>
      <c r="H23" s="506"/>
      <c r="I23" s="506"/>
      <c r="J23" s="506"/>
      <c r="K23" s="506"/>
      <c r="L23" s="383"/>
    </row>
    <row r="24" spans="2:12" x14ac:dyDescent="0.25">
      <c r="B24" s="361"/>
      <c r="C24" s="306"/>
      <c r="D24" s="306"/>
      <c r="E24" s="291"/>
      <c r="F24" s="291"/>
      <c r="G24" s="292"/>
      <c r="H24" s="288"/>
      <c r="I24" s="288"/>
      <c r="J24" s="289"/>
      <c r="K24" s="409" t="s">
        <v>30</v>
      </c>
      <c r="L24" s="378">
        <f>BD!B18</f>
        <v>0</v>
      </c>
    </row>
    <row r="25" spans="2:12" ht="15.75" customHeight="1" x14ac:dyDescent="0.25">
      <c r="B25" s="379" t="s">
        <v>86</v>
      </c>
      <c r="C25" s="397" t="s">
        <v>21</v>
      </c>
      <c r="D25" s="397" t="s">
        <v>149</v>
      </c>
      <c r="E25" s="395"/>
      <c r="F25" s="395"/>
      <c r="G25" s="395"/>
      <c r="H25" s="396"/>
      <c r="I25" s="370" t="s">
        <v>23</v>
      </c>
      <c r="J25" s="371" t="s">
        <v>150</v>
      </c>
      <c r="K25" s="372" t="s">
        <v>24</v>
      </c>
      <c r="L25" s="410" t="s">
        <v>151</v>
      </c>
    </row>
    <row r="26" spans="2:12" x14ac:dyDescent="0.25">
      <c r="B26" s="380">
        <f>BD!O2</f>
        <v>0</v>
      </c>
      <c r="C26" s="393">
        <f>BD!P2</f>
        <v>0</v>
      </c>
      <c r="D26" s="393">
        <f>BD!Q2</f>
        <v>0</v>
      </c>
      <c r="E26" s="394"/>
      <c r="F26" s="394"/>
      <c r="G26" s="394"/>
      <c r="H26" s="394"/>
      <c r="I26" s="373">
        <f>BD!R2</f>
        <v>0</v>
      </c>
      <c r="J26" s="374">
        <f>BD!T2</f>
        <v>0</v>
      </c>
      <c r="K26" s="375">
        <f>BD!S2</f>
        <v>0</v>
      </c>
      <c r="L26" s="438">
        <f>BD!U2</f>
        <v>0</v>
      </c>
    </row>
    <row r="27" spans="2:12" x14ac:dyDescent="0.25">
      <c r="B27" s="380">
        <f>BD!O3</f>
        <v>0</v>
      </c>
      <c r="C27" s="393">
        <f>BD!P3</f>
        <v>0</v>
      </c>
      <c r="D27" s="393">
        <f>BD!Q3</f>
        <v>0</v>
      </c>
      <c r="E27" s="394"/>
      <c r="F27" s="394"/>
      <c r="G27" s="394"/>
      <c r="H27" s="394"/>
      <c r="I27" s="373">
        <f>BD!R3</f>
        <v>0</v>
      </c>
      <c r="J27" s="374">
        <f>BD!T3</f>
        <v>0</v>
      </c>
      <c r="K27" s="375">
        <f>BD!S3</f>
        <v>0</v>
      </c>
      <c r="L27" s="438">
        <f>BD!U3</f>
        <v>0</v>
      </c>
    </row>
    <row r="28" spans="2:12" x14ac:dyDescent="0.25">
      <c r="B28" s="380">
        <f>BD!O4</f>
        <v>0</v>
      </c>
      <c r="C28" s="393">
        <f>BD!P4</f>
        <v>0</v>
      </c>
      <c r="D28" s="393">
        <f>BD!Q4</f>
        <v>0</v>
      </c>
      <c r="E28" s="394"/>
      <c r="F28" s="394"/>
      <c r="G28" s="394"/>
      <c r="H28" s="394"/>
      <c r="I28" s="373">
        <f>BD!R4</f>
        <v>0</v>
      </c>
      <c r="J28" s="374">
        <f>BD!T4</f>
        <v>0</v>
      </c>
      <c r="K28" s="375">
        <f>BD!S4</f>
        <v>0</v>
      </c>
      <c r="L28" s="438">
        <f>BD!U4</f>
        <v>0</v>
      </c>
    </row>
    <row r="29" spans="2:12" x14ac:dyDescent="0.25">
      <c r="B29" s="380">
        <f>BD!O5</f>
        <v>0</v>
      </c>
      <c r="C29" s="393">
        <f>BD!P5</f>
        <v>0</v>
      </c>
      <c r="D29" s="393">
        <f>BD!Q5</f>
        <v>0</v>
      </c>
      <c r="E29" s="394"/>
      <c r="F29" s="394"/>
      <c r="G29" s="394"/>
      <c r="H29" s="394"/>
      <c r="I29" s="373">
        <f>BD!R5</f>
        <v>0</v>
      </c>
      <c r="J29" s="374">
        <f>BD!T5</f>
        <v>0</v>
      </c>
      <c r="K29" s="375">
        <f>BD!S5</f>
        <v>0</v>
      </c>
      <c r="L29" s="438">
        <f>BD!U5</f>
        <v>0</v>
      </c>
    </row>
    <row r="30" spans="2:12" x14ac:dyDescent="0.25">
      <c r="B30" s="380">
        <f>BD!O6</f>
        <v>0</v>
      </c>
      <c r="C30" s="393">
        <f>BD!P6</f>
        <v>0</v>
      </c>
      <c r="D30" s="393">
        <f>BD!Q6</f>
        <v>0</v>
      </c>
      <c r="E30" s="394"/>
      <c r="F30" s="394"/>
      <c r="G30" s="394"/>
      <c r="H30" s="394"/>
      <c r="I30" s="373">
        <f>BD!R6</f>
        <v>0</v>
      </c>
      <c r="J30" s="374">
        <f>BD!T6</f>
        <v>0</v>
      </c>
      <c r="K30" s="375">
        <f>BD!S6</f>
        <v>0</v>
      </c>
      <c r="L30" s="438">
        <f>BD!U6</f>
        <v>0</v>
      </c>
    </row>
    <row r="31" spans="2:12" x14ac:dyDescent="0.25">
      <c r="B31" s="380">
        <f>BD!O7</f>
        <v>0</v>
      </c>
      <c r="C31" s="393">
        <f>BD!P7</f>
        <v>0</v>
      </c>
      <c r="D31" s="393">
        <f>BD!Q7</f>
        <v>0</v>
      </c>
      <c r="E31" s="394"/>
      <c r="F31" s="394"/>
      <c r="G31" s="394"/>
      <c r="H31" s="394"/>
      <c r="I31" s="373">
        <f>BD!R7</f>
        <v>0</v>
      </c>
      <c r="J31" s="374">
        <f>BD!T7</f>
        <v>0</v>
      </c>
      <c r="K31" s="375">
        <f>BD!S7</f>
        <v>0</v>
      </c>
      <c r="L31" s="438">
        <f>BD!U7</f>
        <v>0</v>
      </c>
    </row>
    <row r="32" spans="2:12" x14ac:dyDescent="0.25">
      <c r="B32" s="380">
        <f>BD!O8</f>
        <v>0</v>
      </c>
      <c r="C32" s="393">
        <f>BD!P8</f>
        <v>0</v>
      </c>
      <c r="D32" s="393">
        <f>BD!Q8</f>
        <v>0</v>
      </c>
      <c r="E32" s="394"/>
      <c r="F32" s="394"/>
      <c r="G32" s="394"/>
      <c r="H32" s="394"/>
      <c r="I32" s="373">
        <f>BD!R8</f>
        <v>0</v>
      </c>
      <c r="J32" s="374">
        <f>BD!T8</f>
        <v>0</v>
      </c>
      <c r="K32" s="375">
        <f>BD!S8</f>
        <v>0</v>
      </c>
      <c r="L32" s="438">
        <f>BD!U8</f>
        <v>0</v>
      </c>
    </row>
    <row r="33" spans="2:12" x14ac:dyDescent="0.25">
      <c r="B33" s="380">
        <f>BD!O9</f>
        <v>0</v>
      </c>
      <c r="C33" s="393">
        <f>BD!P9</f>
        <v>0</v>
      </c>
      <c r="D33" s="393">
        <f>BD!Q9</f>
        <v>0</v>
      </c>
      <c r="E33" s="394"/>
      <c r="F33" s="394"/>
      <c r="G33" s="394"/>
      <c r="H33" s="394"/>
      <c r="I33" s="373">
        <f>BD!R9</f>
        <v>0</v>
      </c>
      <c r="J33" s="374">
        <f>BD!T9</f>
        <v>0</v>
      </c>
      <c r="K33" s="375">
        <f>BD!S9</f>
        <v>0</v>
      </c>
      <c r="L33" s="438">
        <f>BD!U9</f>
        <v>0</v>
      </c>
    </row>
    <row r="34" spans="2:12" x14ac:dyDescent="0.25">
      <c r="B34" s="380">
        <f>BD!O10</f>
        <v>0</v>
      </c>
      <c r="C34" s="393">
        <f>BD!P10</f>
        <v>0</v>
      </c>
      <c r="D34" s="393">
        <f>BD!Q10</f>
        <v>0</v>
      </c>
      <c r="E34" s="394"/>
      <c r="F34" s="394"/>
      <c r="G34" s="394"/>
      <c r="H34" s="394"/>
      <c r="I34" s="373">
        <f>BD!R10</f>
        <v>0</v>
      </c>
      <c r="J34" s="374">
        <f>BD!T10</f>
        <v>0</v>
      </c>
      <c r="K34" s="375">
        <f>BD!S10</f>
        <v>0</v>
      </c>
      <c r="L34" s="438">
        <f>BD!U10</f>
        <v>0</v>
      </c>
    </row>
    <row r="35" spans="2:12" x14ac:dyDescent="0.25">
      <c r="B35" s="380">
        <f>BD!O11</f>
        <v>0</v>
      </c>
      <c r="C35" s="393">
        <f>BD!P11</f>
        <v>0</v>
      </c>
      <c r="D35" s="393">
        <f>BD!Q11</f>
        <v>0</v>
      </c>
      <c r="E35" s="394"/>
      <c r="F35" s="394"/>
      <c r="G35" s="394"/>
      <c r="H35" s="394"/>
      <c r="I35" s="373">
        <f>BD!R11</f>
        <v>0</v>
      </c>
      <c r="J35" s="374">
        <f>BD!T11</f>
        <v>0</v>
      </c>
      <c r="K35" s="375">
        <f>BD!S11</f>
        <v>0</v>
      </c>
      <c r="L35" s="438">
        <f>BD!U11</f>
        <v>0</v>
      </c>
    </row>
    <row r="36" spans="2:12" x14ac:dyDescent="0.25">
      <c r="B36" s="380">
        <f>BD!O12</f>
        <v>0</v>
      </c>
      <c r="C36" s="393">
        <f>BD!P12</f>
        <v>0</v>
      </c>
      <c r="D36" s="393">
        <f>BD!Q12</f>
        <v>0</v>
      </c>
      <c r="E36" s="394"/>
      <c r="F36" s="394"/>
      <c r="G36" s="394"/>
      <c r="H36" s="394"/>
      <c r="I36" s="373">
        <f>BD!R12</f>
        <v>0</v>
      </c>
      <c r="J36" s="374">
        <f>BD!T12</f>
        <v>0</v>
      </c>
      <c r="K36" s="375">
        <f>BD!S12</f>
        <v>0</v>
      </c>
      <c r="L36" s="438">
        <f>BD!U12</f>
        <v>0</v>
      </c>
    </row>
    <row r="37" spans="2:12" x14ac:dyDescent="0.25">
      <c r="B37" s="380">
        <f>BD!O13</f>
        <v>0</v>
      </c>
      <c r="C37" s="393">
        <f>BD!P13</f>
        <v>0</v>
      </c>
      <c r="D37" s="393">
        <f>BD!Q13</f>
        <v>0</v>
      </c>
      <c r="E37" s="394"/>
      <c r="F37" s="394"/>
      <c r="G37" s="394"/>
      <c r="H37" s="394"/>
      <c r="I37" s="373">
        <f>BD!R13</f>
        <v>0</v>
      </c>
      <c r="J37" s="374">
        <f>BD!T13</f>
        <v>0</v>
      </c>
      <c r="K37" s="375">
        <f>BD!S13</f>
        <v>0</v>
      </c>
      <c r="L37" s="438">
        <f>BD!U13</f>
        <v>0</v>
      </c>
    </row>
    <row r="38" spans="2:12" ht="16.5" thickBot="1" x14ac:dyDescent="0.3">
      <c r="B38" s="398"/>
      <c r="C38" s="347"/>
      <c r="D38" s="347"/>
      <c r="E38" s="347"/>
      <c r="F38" s="347"/>
      <c r="G38" s="347"/>
      <c r="H38" s="347"/>
      <c r="I38" s="347"/>
      <c r="J38" s="347"/>
      <c r="K38" s="347"/>
      <c r="L38" s="439"/>
    </row>
    <row r="39" spans="2:12" x14ac:dyDescent="0.25">
      <c r="B39" s="311" t="s">
        <v>152</v>
      </c>
      <c r="C39" s="312"/>
      <c r="D39" s="312"/>
      <c r="E39" s="312"/>
      <c r="F39" s="312"/>
      <c r="G39" s="312"/>
      <c r="H39" s="313"/>
      <c r="I39" s="493" t="str">
        <f>"Valor Neto ("&amp;BD!B18&amp;" ) :"</f>
        <v>Valor Neto ( ) :</v>
      </c>
      <c r="J39" s="494"/>
      <c r="K39" s="495"/>
      <c r="L39" s="440">
        <f>SUM(L26:L37)</f>
        <v>0</v>
      </c>
    </row>
    <row r="40" spans="2:12" ht="25.5" customHeight="1" x14ac:dyDescent="0.25">
      <c r="B40" s="496" t="s">
        <v>153</v>
      </c>
      <c r="C40" s="497"/>
      <c r="D40" s="497"/>
      <c r="E40" s="497"/>
      <c r="F40" s="497"/>
      <c r="G40" s="497"/>
      <c r="H40" s="408"/>
      <c r="I40" s="493" t="s">
        <v>154</v>
      </c>
      <c r="J40" s="494"/>
      <c r="K40" s="495"/>
      <c r="L40" s="441"/>
    </row>
    <row r="41" spans="2:12" ht="26.25" customHeight="1" x14ac:dyDescent="0.25">
      <c r="B41" s="496"/>
      <c r="C41" s="497"/>
      <c r="D41" s="497"/>
      <c r="E41" s="497"/>
      <c r="F41" s="497"/>
      <c r="G41" s="497"/>
      <c r="H41" s="408"/>
      <c r="I41" s="493" t="s">
        <v>155</v>
      </c>
      <c r="J41" s="494"/>
      <c r="K41" s="495"/>
      <c r="L41" s="440">
        <v>0</v>
      </c>
    </row>
    <row r="42" spans="2:12" ht="16.5" thickBot="1" x14ac:dyDescent="0.3">
      <c r="B42" s="314" t="s">
        <v>156</v>
      </c>
      <c r="C42" s="315"/>
      <c r="D42" s="315"/>
      <c r="E42" s="315"/>
      <c r="F42" s="315"/>
      <c r="G42" s="315"/>
      <c r="H42" s="316"/>
      <c r="I42" s="411"/>
      <c r="J42" s="412"/>
      <c r="K42" s="319" t="str">
        <f>"TOTAL ACTUALIZACIÓN ("&amp;BD!B18&amp;" ) :"</f>
        <v>TOTAL ACTUALIZACIÓN ( ) :</v>
      </c>
      <c r="L42" s="442">
        <f>L38</f>
        <v>0</v>
      </c>
    </row>
    <row r="43" spans="2:12" x14ac:dyDescent="0.25">
      <c r="B43" s="463"/>
      <c r="C43" s="464"/>
      <c r="D43" s="464"/>
      <c r="E43" s="464"/>
      <c r="F43" s="464"/>
      <c r="G43" s="464"/>
      <c r="H43" s="465"/>
      <c r="I43" s="436" t="str">
        <f>"TOTAL ORDEN DE SERVICIO EN " &amp;BD!B18</f>
        <v xml:space="preserve">TOTAL ORDEN DE SERVICIO EN </v>
      </c>
      <c r="J43" s="437"/>
      <c r="K43" s="431"/>
      <c r="L43" s="443"/>
    </row>
    <row r="44" spans="2:12" x14ac:dyDescent="0.25">
      <c r="B44" s="381" t="s">
        <v>157</v>
      </c>
      <c r="C44" s="306"/>
      <c r="D44" s="202"/>
      <c r="E44" s="202"/>
      <c r="F44" s="202"/>
      <c r="G44" s="202"/>
      <c r="H44" s="318"/>
      <c r="I44" s="472"/>
      <c r="J44" s="403"/>
      <c r="K44" s="473" t="str">
        <f>"MONTO INICIAL "&amp;BD!B5&amp;" :"</f>
        <v>MONTO INICIAL  :</v>
      </c>
      <c r="L44" s="440">
        <f>BD!B19</f>
        <v>0</v>
      </c>
    </row>
    <row r="45" spans="2:12" ht="15.75" customHeight="1" x14ac:dyDescent="0.25">
      <c r="B45" s="416"/>
      <c r="C45" s="446"/>
      <c r="D45" s="317"/>
      <c r="E45" s="317"/>
      <c r="F45" s="317"/>
      <c r="G45" s="317"/>
      <c r="H45" s="296"/>
      <c r="I45" s="472"/>
      <c r="J45" s="403"/>
      <c r="K45" s="473" t="s">
        <v>195</v>
      </c>
      <c r="L45" s="440">
        <f>BD!B20</f>
        <v>0</v>
      </c>
    </row>
    <row r="46" spans="2:12" x14ac:dyDescent="0.25">
      <c r="B46" s="507" t="s">
        <v>158</v>
      </c>
      <c r="C46" s="508"/>
      <c r="D46" s="384">
        <f>BD!B22</f>
        <v>0</v>
      </c>
      <c r="E46" s="445" t="s">
        <v>159</v>
      </c>
      <c r="F46" s="509">
        <f>BD!B25</f>
        <v>0</v>
      </c>
      <c r="G46" s="509"/>
      <c r="H46" s="202"/>
      <c r="I46" s="474"/>
      <c r="J46" s="403"/>
      <c r="K46" s="473" t="s">
        <v>196</v>
      </c>
      <c r="L46" s="440">
        <f>BD!B21</f>
        <v>0</v>
      </c>
    </row>
    <row r="47" spans="2:12" ht="16.5" thickBot="1" x14ac:dyDescent="0.3">
      <c r="B47" s="416"/>
      <c r="C47" s="202"/>
      <c r="D47" s="202"/>
      <c r="E47" s="202"/>
      <c r="F47" s="202"/>
      <c r="G47" s="202"/>
      <c r="H47" s="202"/>
      <c r="I47" s="433"/>
      <c r="J47" s="405"/>
      <c r="K47" s="404" t="str">
        <f>"TOTAL ACUM NETO "&amp;BD!B5</f>
        <v xml:space="preserve">TOTAL ACUM NETO </v>
      </c>
      <c r="L47" s="442">
        <f>L44+L45+L46</f>
        <v>0</v>
      </c>
    </row>
    <row r="48" spans="2:12" ht="6" customHeight="1" x14ac:dyDescent="0.25">
      <c r="B48" s="416"/>
      <c r="C48" s="202"/>
      <c r="D48" s="202"/>
      <c r="E48" s="202"/>
      <c r="F48" s="202"/>
      <c r="G48" s="202"/>
      <c r="H48" s="202"/>
      <c r="I48" s="320"/>
      <c r="J48" s="321"/>
      <c r="K48" s="322"/>
      <c r="L48" s="382"/>
    </row>
    <row r="49" spans="2:12" ht="8.25" customHeight="1" thickBot="1" x14ac:dyDescent="0.3">
      <c r="B49" s="433"/>
      <c r="C49" s="406"/>
      <c r="D49" s="406"/>
      <c r="E49" s="406"/>
      <c r="F49" s="406"/>
      <c r="G49" s="406"/>
      <c r="H49" s="406"/>
      <c r="I49" s="406"/>
      <c r="J49" s="406"/>
      <c r="K49" s="406"/>
      <c r="L49" s="407"/>
    </row>
    <row r="50" spans="2:12" ht="15.75" customHeight="1" x14ac:dyDescent="0.25">
      <c r="B50" s="454" t="s">
        <v>160</v>
      </c>
      <c r="C50" s="455"/>
      <c r="D50" s="456"/>
      <c r="E50" s="456"/>
      <c r="F50" s="457"/>
      <c r="G50" s="502" t="s">
        <v>161</v>
      </c>
      <c r="H50" s="502"/>
      <c r="I50" s="502"/>
      <c r="J50" s="502"/>
      <c r="K50" s="502"/>
      <c r="L50" s="458"/>
    </row>
    <row r="51" spans="2:12" x14ac:dyDescent="0.25">
      <c r="B51" s="475" t="s">
        <v>162</v>
      </c>
      <c r="C51" s="385" t="s">
        <v>80</v>
      </c>
      <c r="D51" s="385">
        <v>0</v>
      </c>
      <c r="E51" s="476"/>
      <c r="F51" s="323"/>
      <c r="G51" s="503"/>
      <c r="H51" s="503"/>
      <c r="I51" s="503"/>
      <c r="J51" s="503"/>
      <c r="K51" s="503"/>
      <c r="L51" s="417"/>
    </row>
    <row r="52" spans="2:12" ht="15.75" customHeight="1" x14ac:dyDescent="0.25">
      <c r="B52" s="498" t="s">
        <v>163</v>
      </c>
      <c r="C52" s="499"/>
      <c r="D52" s="477" t="s">
        <v>164</v>
      </c>
      <c r="E52" s="478"/>
      <c r="F52" s="444"/>
      <c r="G52" s="503"/>
      <c r="H52" s="503"/>
      <c r="I52" s="503"/>
      <c r="J52" s="503"/>
      <c r="K52" s="503"/>
      <c r="L52" s="417"/>
    </row>
    <row r="53" spans="2:12" x14ac:dyDescent="0.25">
      <c r="B53" s="475" t="s">
        <v>165</v>
      </c>
      <c r="C53" s="479" t="s">
        <v>85</v>
      </c>
      <c r="D53" s="480"/>
      <c r="E53" s="480"/>
      <c r="F53" s="444"/>
      <c r="G53" s="503"/>
      <c r="H53" s="503"/>
      <c r="I53" s="503"/>
      <c r="J53" s="503"/>
      <c r="K53" s="503"/>
      <c r="L53" s="417"/>
    </row>
    <row r="54" spans="2:12" x14ac:dyDescent="0.25">
      <c r="B54" s="418" t="s">
        <v>166</v>
      </c>
      <c r="C54" s="324"/>
      <c r="D54" s="324"/>
      <c r="E54" s="325"/>
      <c r="F54" s="326"/>
      <c r="G54" s="503"/>
      <c r="H54" s="503"/>
      <c r="I54" s="503"/>
      <c r="J54" s="503"/>
      <c r="K54" s="503"/>
      <c r="L54" s="417"/>
    </row>
    <row r="55" spans="2:12" ht="15.75" customHeight="1" x14ac:dyDescent="0.25">
      <c r="B55" s="500" t="s">
        <v>167</v>
      </c>
      <c r="C55" s="501"/>
      <c r="D55" s="501"/>
      <c r="E55" s="501"/>
      <c r="F55" s="400"/>
      <c r="G55" s="503"/>
      <c r="H55" s="503"/>
      <c r="I55" s="503"/>
      <c r="J55" s="503"/>
      <c r="K55" s="503"/>
      <c r="L55" s="417"/>
    </row>
    <row r="56" spans="2:12" ht="21" customHeight="1" x14ac:dyDescent="0.25">
      <c r="B56" s="500"/>
      <c r="C56" s="501"/>
      <c r="D56" s="501"/>
      <c r="E56" s="501"/>
      <c r="F56" s="400"/>
      <c r="G56" s="503"/>
      <c r="H56" s="503"/>
      <c r="I56" s="503"/>
      <c r="J56" s="503"/>
      <c r="K56" s="503"/>
      <c r="L56" s="417"/>
    </row>
    <row r="57" spans="2:12" ht="30.75" customHeight="1" x14ac:dyDescent="0.25">
      <c r="B57" s="419"/>
      <c r="C57" s="401"/>
      <c r="D57" s="401"/>
      <c r="E57" s="401"/>
      <c r="F57" s="401"/>
      <c r="G57" s="504" t="s">
        <v>168</v>
      </c>
      <c r="H57" s="504"/>
      <c r="I57" s="504"/>
      <c r="J57" s="504"/>
      <c r="K57" s="504"/>
      <c r="L57" s="420"/>
    </row>
    <row r="58" spans="2:12" ht="6" customHeight="1" thickBot="1" x14ac:dyDescent="0.3">
      <c r="B58" s="459"/>
      <c r="C58" s="460"/>
      <c r="D58" s="460"/>
      <c r="E58" s="460"/>
      <c r="F58" s="460"/>
      <c r="G58" s="460"/>
      <c r="H58" s="461"/>
      <c r="I58" s="461"/>
      <c r="J58" s="461"/>
      <c r="K58" s="461"/>
      <c r="L58" s="462"/>
    </row>
    <row r="59" spans="2:12" ht="16.5" thickBot="1" x14ac:dyDescent="0.3">
      <c r="B59" s="434"/>
      <c r="C59" s="402"/>
      <c r="D59" s="402"/>
      <c r="E59" s="422"/>
      <c r="F59" s="421" t="str">
        <f>"Aprobaciones "&amp;BD!B29</f>
        <v xml:space="preserve">Aprobaciones </v>
      </c>
      <c r="G59" s="421"/>
      <c r="H59" s="402"/>
      <c r="I59" s="402"/>
      <c r="J59" s="402"/>
      <c r="K59" s="402"/>
      <c r="L59" s="422"/>
    </row>
    <row r="60" spans="2:12" ht="9" customHeight="1" x14ac:dyDescent="0.25">
      <c r="B60" s="449"/>
      <c r="C60" s="450"/>
      <c r="D60" s="451"/>
      <c r="E60" s="451"/>
      <c r="F60" s="452"/>
      <c r="G60" s="452"/>
      <c r="H60" s="452"/>
      <c r="I60" s="452"/>
      <c r="J60" s="452"/>
      <c r="K60" s="452"/>
      <c r="L60" s="354"/>
    </row>
    <row r="61" spans="2:12" x14ac:dyDescent="0.25">
      <c r="B61" s="416"/>
      <c r="C61" s="328" t="s">
        <v>170</v>
      </c>
      <c r="D61" s="328"/>
      <c r="E61" s="329"/>
      <c r="F61" s="329"/>
      <c r="G61" s="297"/>
      <c r="H61" s="446"/>
      <c r="I61" s="328" t="s">
        <v>170</v>
      </c>
      <c r="J61" s="330"/>
      <c r="K61" s="330"/>
      <c r="L61" s="357"/>
    </row>
    <row r="62" spans="2:12" x14ac:dyDescent="0.25">
      <c r="B62" s="416"/>
      <c r="C62" s="332" t="s">
        <v>107</v>
      </c>
      <c r="D62" s="332"/>
      <c r="E62" s="332"/>
      <c r="F62" s="332"/>
      <c r="G62" s="333"/>
      <c r="H62" s="446"/>
      <c r="I62" s="332" t="s">
        <v>171</v>
      </c>
      <c r="J62" s="334"/>
      <c r="K62" s="334"/>
      <c r="L62" s="424"/>
    </row>
    <row r="63" spans="2:12" x14ac:dyDescent="0.25">
      <c r="B63" s="416"/>
      <c r="C63" s="332" t="s">
        <v>109</v>
      </c>
      <c r="D63" s="332"/>
      <c r="E63" s="332"/>
      <c r="F63" s="332"/>
      <c r="G63" s="333"/>
      <c r="H63" s="446"/>
      <c r="I63" s="332" t="s">
        <v>172</v>
      </c>
      <c r="J63" s="335"/>
      <c r="K63" s="335"/>
      <c r="L63" s="424"/>
    </row>
    <row r="64" spans="2:12" x14ac:dyDescent="0.25">
      <c r="B64" s="416"/>
      <c r="C64" s="302"/>
      <c r="D64" s="302"/>
      <c r="E64" s="336"/>
      <c r="F64" s="336"/>
      <c r="G64" s="297"/>
      <c r="H64" s="446"/>
      <c r="I64" s="302"/>
      <c r="J64" s="330"/>
      <c r="K64" s="330"/>
      <c r="L64" s="357"/>
    </row>
    <row r="65" spans="2:12" x14ac:dyDescent="0.25">
      <c r="B65" s="416"/>
      <c r="C65" s="332" t="s">
        <v>111</v>
      </c>
      <c r="D65" s="338"/>
      <c r="E65" s="339"/>
      <c r="F65" s="335"/>
      <c r="G65" s="333"/>
      <c r="H65" s="446"/>
      <c r="I65" s="332" t="s">
        <v>111</v>
      </c>
      <c r="J65" s="340"/>
      <c r="K65" s="340"/>
      <c r="L65" s="357"/>
    </row>
    <row r="66" spans="2:12" ht="16.5" thickBot="1" x14ac:dyDescent="0.3">
      <c r="B66" s="425"/>
      <c r="C66" s="336"/>
      <c r="D66" s="336"/>
      <c r="E66" s="341"/>
      <c r="F66" s="341"/>
      <c r="G66" s="297"/>
      <c r="H66" s="336"/>
      <c r="I66" s="336"/>
      <c r="J66" s="330"/>
      <c r="K66" s="330"/>
      <c r="L66" s="357"/>
    </row>
    <row r="67" spans="2:12" ht="16.5" thickBot="1" x14ac:dyDescent="0.3">
      <c r="B67" s="434"/>
      <c r="C67" s="414"/>
      <c r="D67" s="414"/>
      <c r="E67" s="414"/>
      <c r="F67" s="413" t="str">
        <f>"Aceptación de la Actualización "&amp;MID('Orden Cambio'!E8,5,2)&amp;" "&amp;C5&amp; " por "&amp;BD!B7</f>
        <v xml:space="preserve">Aceptación de la Actualización  0 por </v>
      </c>
      <c r="G67" s="414"/>
      <c r="H67" s="414"/>
      <c r="I67" s="414"/>
      <c r="J67" s="414"/>
      <c r="K67" s="414"/>
      <c r="L67" s="415"/>
    </row>
    <row r="68" spans="2:12" ht="6" customHeight="1" x14ac:dyDescent="0.25">
      <c r="B68" s="423"/>
      <c r="C68" s="342"/>
      <c r="D68" s="337"/>
      <c r="E68" s="328"/>
      <c r="F68" s="329"/>
      <c r="G68" s="329"/>
      <c r="H68" s="331"/>
      <c r="I68" s="331"/>
      <c r="J68" s="331"/>
      <c r="K68" s="331"/>
      <c r="L68" s="357"/>
    </row>
    <row r="69" spans="2:12" x14ac:dyDescent="0.25">
      <c r="B69" s="423" t="s">
        <v>174</v>
      </c>
      <c r="C69" s="346"/>
      <c r="D69" s="343"/>
      <c r="E69" s="336"/>
      <c r="F69" s="336"/>
      <c r="G69" s="336"/>
      <c r="H69" s="331"/>
      <c r="I69" s="331"/>
      <c r="J69" s="331"/>
      <c r="K69" s="331"/>
      <c r="L69" s="357"/>
    </row>
    <row r="70" spans="2:12" x14ac:dyDescent="0.25">
      <c r="B70" s="423" t="s">
        <v>175</v>
      </c>
      <c r="C70" s="346"/>
      <c r="D70" s="343"/>
      <c r="E70" s="336"/>
      <c r="F70" s="336"/>
      <c r="G70" s="336"/>
      <c r="H70" s="331"/>
      <c r="I70" s="331"/>
      <c r="J70" s="331"/>
      <c r="K70" s="331"/>
      <c r="L70" s="357"/>
    </row>
    <row r="71" spans="2:12" x14ac:dyDescent="0.25">
      <c r="B71" s="425" t="s">
        <v>111</v>
      </c>
      <c r="C71" s="145"/>
      <c r="D71" s="127"/>
      <c r="E71" s="344"/>
      <c r="F71" s="344"/>
      <c r="G71" s="344"/>
      <c r="H71" s="345"/>
      <c r="I71" s="331"/>
      <c r="J71" s="331"/>
      <c r="K71" s="331"/>
      <c r="L71" s="357"/>
    </row>
    <row r="72" spans="2:12" x14ac:dyDescent="0.25">
      <c r="B72" s="426"/>
      <c r="D72" s="432"/>
      <c r="E72" s="432" t="s">
        <v>176</v>
      </c>
      <c r="F72" s="432"/>
      <c r="G72" s="432"/>
      <c r="H72" s="432"/>
      <c r="I72" s="432"/>
      <c r="J72" s="330"/>
      <c r="K72" s="330"/>
      <c r="L72" s="357"/>
    </row>
    <row r="73" spans="2:12" ht="16.5" thickBot="1" x14ac:dyDescent="0.3">
      <c r="B73" s="453" t="s">
        <v>173</v>
      </c>
      <c r="C73" s="427"/>
      <c r="D73" s="427"/>
      <c r="E73" s="428"/>
      <c r="F73" s="428"/>
      <c r="G73" s="428"/>
      <c r="H73" s="429"/>
      <c r="I73" s="429"/>
      <c r="J73" s="430"/>
      <c r="K73" s="430"/>
      <c r="L73" s="369"/>
    </row>
  </sheetData>
  <mergeCells count="13">
    <mergeCell ref="B52:C52"/>
    <mergeCell ref="B55:E56"/>
    <mergeCell ref="G50:K56"/>
    <mergeCell ref="G57:K57"/>
    <mergeCell ref="C22:K22"/>
    <mergeCell ref="C23:K23"/>
    <mergeCell ref="B46:C46"/>
    <mergeCell ref="F46:G46"/>
    <mergeCell ref="C6:F6"/>
    <mergeCell ref="I39:K39"/>
    <mergeCell ref="I40:K40"/>
    <mergeCell ref="I41:K41"/>
    <mergeCell ref="B40:G41"/>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7"/>
  <sheetViews>
    <sheetView zoomScale="60" zoomScaleNormal="60" zoomScalePageLayoutView="60" workbookViewId="0">
      <selection activeCell="D18" sqref="D18:P18"/>
    </sheetView>
  </sheetViews>
  <sheetFormatPr baseColWidth="10" defaultRowHeight="15.75" x14ac:dyDescent="0.25"/>
  <cols>
    <col min="15" max="15" width="14.5" customWidth="1"/>
    <col min="16" max="16" width="18.875" customWidth="1"/>
    <col min="17" max="17" width="5.625" customWidth="1"/>
  </cols>
  <sheetData>
    <row r="2" spans="2:17" x14ac:dyDescent="0.25">
      <c r="B2" s="210"/>
      <c r="C2" s="211"/>
      <c r="D2" s="211"/>
      <c r="E2" s="211"/>
      <c r="F2" s="211"/>
      <c r="G2" s="211"/>
      <c r="H2" s="212"/>
      <c r="I2" s="213"/>
      <c r="J2" s="150"/>
      <c r="K2" s="150"/>
      <c r="L2" s="150"/>
      <c r="M2" s="211"/>
      <c r="N2" s="161"/>
      <c r="O2" s="161"/>
      <c r="P2" s="161" t="s">
        <v>56</v>
      </c>
      <c r="Q2" s="214"/>
    </row>
    <row r="3" spans="2:17" ht="18" customHeight="1" x14ac:dyDescent="0.25">
      <c r="B3" s="98"/>
      <c r="C3" s="173"/>
      <c r="D3" s="173"/>
      <c r="E3" s="173" t="s">
        <v>57</v>
      </c>
      <c r="F3" s="173"/>
      <c r="G3" s="173"/>
      <c r="H3" s="180"/>
      <c r="I3" s="181"/>
      <c r="J3" s="170"/>
      <c r="K3" s="170"/>
      <c r="L3" s="170"/>
      <c r="M3" s="173"/>
      <c r="N3" s="162"/>
      <c r="O3" s="162"/>
      <c r="P3" s="88" t="s">
        <v>58</v>
      </c>
      <c r="Q3" s="157"/>
    </row>
    <row r="4" spans="2:17" ht="18" x14ac:dyDescent="0.25">
      <c r="B4" s="98"/>
      <c r="C4" s="173"/>
      <c r="D4" s="173"/>
      <c r="E4" s="173"/>
      <c r="F4" s="173"/>
      <c r="G4" s="173"/>
      <c r="H4" s="180"/>
      <c r="I4" s="181"/>
      <c r="J4" s="170"/>
      <c r="K4" s="170"/>
      <c r="L4" s="170"/>
      <c r="M4" s="173"/>
      <c r="N4" s="520" t="str">
        <f>"CA-"&amp;C9</f>
        <v>CA--</v>
      </c>
      <c r="O4" s="513"/>
      <c r="P4" s="513"/>
      <c r="Q4" s="89"/>
    </row>
    <row r="5" spans="2:17" x14ac:dyDescent="0.25">
      <c r="B5" s="98"/>
      <c r="C5" s="173"/>
      <c r="D5" s="173"/>
      <c r="E5" s="173"/>
      <c r="F5" s="173"/>
      <c r="G5" s="173"/>
      <c r="H5" s="180"/>
      <c r="I5" s="181"/>
      <c r="J5" s="170"/>
      <c r="K5" s="170"/>
      <c r="L5" s="170"/>
      <c r="M5" s="173"/>
      <c r="N5" s="486"/>
      <c r="O5" s="486" t="s">
        <v>199</v>
      </c>
      <c r="P5" s="486"/>
      <c r="Q5" s="90"/>
    </row>
    <row r="6" spans="2:17" x14ac:dyDescent="0.25">
      <c r="B6" s="98"/>
      <c r="C6" s="173"/>
      <c r="D6" s="173"/>
      <c r="E6" s="173"/>
      <c r="F6" s="173"/>
      <c r="G6" s="173"/>
      <c r="H6" s="180"/>
      <c r="I6" s="181"/>
      <c r="J6" s="170"/>
      <c r="K6" s="170"/>
      <c r="L6" s="170"/>
      <c r="M6" s="173"/>
      <c r="N6" s="167"/>
      <c r="O6" s="167"/>
      <c r="P6" s="167"/>
      <c r="Q6" s="91"/>
    </row>
    <row r="7" spans="2:17" x14ac:dyDescent="0.25">
      <c r="B7" s="215" t="s">
        <v>59</v>
      </c>
      <c r="C7" s="173"/>
      <c r="D7" s="173"/>
      <c r="E7" s="173"/>
      <c r="F7" s="173"/>
      <c r="G7" s="173"/>
      <c r="H7" s="180"/>
      <c r="I7" s="181"/>
      <c r="J7" s="170"/>
      <c r="K7" s="170"/>
      <c r="L7" s="170"/>
      <c r="M7" s="173"/>
      <c r="N7" s="170"/>
      <c r="O7" s="170"/>
      <c r="P7" s="171"/>
      <c r="Q7" s="93"/>
    </row>
    <row r="8" spans="2:17" ht="16.5" thickBot="1" x14ac:dyDescent="0.3">
      <c r="B8" s="98"/>
      <c r="C8" s="173"/>
      <c r="D8" s="173"/>
      <c r="E8" s="173"/>
      <c r="F8" s="173"/>
      <c r="G8" s="173"/>
      <c r="H8" s="180"/>
      <c r="I8" s="181"/>
      <c r="J8" s="170"/>
      <c r="K8" s="170"/>
      <c r="L8" s="170"/>
      <c r="M8" s="173"/>
      <c r="N8" s="170"/>
      <c r="O8" s="170"/>
      <c r="P8" s="170"/>
      <c r="Q8" s="93"/>
    </row>
    <row r="9" spans="2:17" ht="16.5" thickBot="1" x14ac:dyDescent="0.3">
      <c r="B9" s="215" t="s">
        <v>60</v>
      </c>
      <c r="C9" s="182" t="str">
        <f>BD!B5&amp;"-"&amp;BD!B9</f>
        <v>-</v>
      </c>
      <c r="E9" s="173"/>
      <c r="F9" s="173"/>
      <c r="G9" s="173"/>
      <c r="H9" s="180"/>
      <c r="I9" s="181"/>
      <c r="J9" s="170"/>
      <c r="K9" s="170"/>
      <c r="L9" s="170"/>
      <c r="M9" s="182" t="s">
        <v>61</v>
      </c>
      <c r="N9" s="175"/>
      <c r="O9" s="96" t="s">
        <v>62</v>
      </c>
      <c r="P9" s="175"/>
      <c r="Q9" s="97"/>
    </row>
    <row r="10" spans="2:17" ht="15.75" customHeight="1" x14ac:dyDescent="0.25">
      <c r="B10" s="215" t="s">
        <v>63</v>
      </c>
      <c r="C10" s="182">
        <f>BD!B6</f>
        <v>0</v>
      </c>
      <c r="E10" s="173"/>
      <c r="F10" s="173"/>
      <c r="G10" s="173"/>
      <c r="H10" s="180"/>
      <c r="I10" s="181"/>
      <c r="J10" s="170"/>
      <c r="K10" s="170"/>
      <c r="L10" s="170"/>
      <c r="M10" s="182" t="s">
        <v>64</v>
      </c>
      <c r="N10" s="176"/>
      <c r="O10" s="177">
        <f>'Orden Cambio'!M39</f>
        <v>0</v>
      </c>
      <c r="P10" s="178"/>
      <c r="Q10" s="97"/>
    </row>
    <row r="11" spans="2:17" x14ac:dyDescent="0.25">
      <c r="B11" s="264" t="s">
        <v>65</v>
      </c>
      <c r="C11" s="179">
        <f>BD!B7</f>
        <v>0</v>
      </c>
      <c r="E11" s="172"/>
      <c r="F11" s="172"/>
      <c r="G11" s="172"/>
      <c r="H11" s="180"/>
      <c r="I11" s="181"/>
      <c r="J11" s="174"/>
      <c r="K11" s="521"/>
      <c r="L11" s="513"/>
      <c r="M11" s="182" t="s">
        <v>66</v>
      </c>
      <c r="N11" s="176"/>
      <c r="O11" s="177">
        <f>'Orden Cambio'!M44</f>
        <v>0</v>
      </c>
      <c r="P11" s="178"/>
      <c r="Q11" s="97"/>
    </row>
    <row r="12" spans="2:17" x14ac:dyDescent="0.25">
      <c r="B12" s="215" t="s">
        <v>67</v>
      </c>
      <c r="C12" s="182">
        <f>BD!B8</f>
        <v>0</v>
      </c>
      <c r="E12" s="172"/>
      <c r="F12" s="173"/>
      <c r="G12" s="173"/>
      <c r="H12" s="180"/>
      <c r="I12" s="181"/>
      <c r="J12" s="174"/>
      <c r="K12" s="183"/>
      <c r="L12" s="170"/>
      <c r="M12" s="182" t="s">
        <v>68</v>
      </c>
      <c r="N12" s="216"/>
      <c r="O12" s="190"/>
      <c r="P12" s="185">
        <f>F35</f>
        <v>0</v>
      </c>
      <c r="Q12" s="97"/>
    </row>
    <row r="13" spans="2:17" x14ac:dyDescent="0.25">
      <c r="B13" s="98"/>
      <c r="C13" s="173"/>
      <c r="D13" s="173"/>
      <c r="E13" s="173"/>
      <c r="F13" s="173"/>
      <c r="G13" s="173"/>
      <c r="H13" s="180"/>
      <c r="I13" s="181"/>
      <c r="J13" s="174"/>
      <c r="K13" s="183"/>
      <c r="L13" s="170"/>
      <c r="M13" s="182" t="s">
        <v>69</v>
      </c>
      <c r="N13" s="522">
        <f>BD!B14</f>
        <v>0</v>
      </c>
      <c r="O13" s="513"/>
      <c r="P13" s="513"/>
      <c r="Q13" s="97"/>
    </row>
    <row r="14" spans="2:17" x14ac:dyDescent="0.25">
      <c r="B14" s="98"/>
      <c r="C14" s="173"/>
      <c r="D14" s="173"/>
      <c r="E14" s="173"/>
      <c r="F14" s="173"/>
      <c r="G14" s="173"/>
      <c r="H14" s="180"/>
      <c r="I14" s="181"/>
      <c r="J14" s="170"/>
      <c r="K14" s="170"/>
      <c r="L14" s="170"/>
      <c r="M14" s="173"/>
      <c r="N14" s="513"/>
      <c r="O14" s="513"/>
      <c r="P14" s="513"/>
      <c r="Q14" s="97"/>
    </row>
    <row r="15" spans="2:17" ht="15.75" customHeight="1" x14ac:dyDescent="0.25">
      <c r="B15" s="98"/>
      <c r="C15" s="173"/>
      <c r="D15" s="173"/>
      <c r="E15" s="173"/>
      <c r="F15" s="173"/>
      <c r="G15" s="173"/>
      <c r="H15" s="173"/>
      <c r="I15" s="181"/>
      <c r="J15" s="175"/>
      <c r="K15" s="517" t="s">
        <v>70</v>
      </c>
      <c r="L15" s="513"/>
      <c r="M15" s="513"/>
      <c r="N15" s="518">
        <f>BD!B15</f>
        <v>0</v>
      </c>
      <c r="O15" s="519"/>
      <c r="P15" s="519"/>
      <c r="Q15" s="97"/>
    </row>
    <row r="16" spans="2:17" x14ac:dyDescent="0.25">
      <c r="B16" s="100" t="s">
        <v>71</v>
      </c>
      <c r="C16" s="172"/>
      <c r="D16" s="172"/>
      <c r="E16" s="172"/>
      <c r="F16" s="173"/>
      <c r="G16" s="173"/>
      <c r="H16" s="172"/>
      <c r="I16" s="175"/>
      <c r="J16" s="175"/>
      <c r="K16" s="183"/>
      <c r="L16" s="170"/>
      <c r="M16" s="170"/>
      <c r="N16" s="170"/>
      <c r="O16" s="170"/>
      <c r="P16" s="170"/>
      <c r="Q16" s="97"/>
    </row>
    <row r="17" spans="2:17" ht="15.75" customHeight="1" x14ac:dyDescent="0.25">
      <c r="B17" s="101"/>
      <c r="C17" s="172"/>
      <c r="D17" s="511" t="str">
        <f>"Descripción en Orden de Servicio N°"&amp;C9&amp;" "&amp;C10</f>
        <v>Descripción en Orden de Servicio N°- 0</v>
      </c>
      <c r="E17" s="511"/>
      <c r="F17" s="511"/>
      <c r="G17" s="511"/>
      <c r="H17" s="511"/>
      <c r="I17" s="511"/>
      <c r="J17" s="511"/>
      <c r="K17" s="511"/>
      <c r="L17" s="511"/>
      <c r="M17" s="511"/>
      <c r="N17" s="511"/>
      <c r="O17" s="511"/>
      <c r="P17" s="511"/>
      <c r="Q17" s="97"/>
    </row>
    <row r="18" spans="2:17" ht="34.5" customHeight="1" x14ac:dyDescent="0.25">
      <c r="B18" s="102"/>
      <c r="C18" s="186"/>
      <c r="D18" s="512"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13"/>
      <c r="F18" s="513"/>
      <c r="G18" s="513"/>
      <c r="H18" s="513"/>
      <c r="I18" s="513"/>
      <c r="J18" s="513"/>
      <c r="K18" s="513"/>
      <c r="L18" s="513"/>
      <c r="M18" s="513"/>
      <c r="N18" s="513"/>
      <c r="O18" s="513"/>
      <c r="P18" s="513"/>
      <c r="Q18" s="97"/>
    </row>
    <row r="19" spans="2:17" x14ac:dyDescent="0.25">
      <c r="B19" s="101"/>
      <c r="C19" s="186"/>
      <c r="D19" s="187"/>
      <c r="E19" s="187"/>
      <c r="F19" s="187"/>
      <c r="G19" s="187"/>
      <c r="H19" s="187"/>
      <c r="I19" s="187"/>
      <c r="J19" s="187"/>
      <c r="K19" s="187"/>
      <c r="L19" s="187"/>
      <c r="M19" s="187"/>
      <c r="N19" s="187"/>
      <c r="O19" s="187"/>
      <c r="P19" s="187"/>
      <c r="Q19" s="97"/>
    </row>
    <row r="20" spans="2:17" x14ac:dyDescent="0.25">
      <c r="B20" s="103" t="s">
        <v>72</v>
      </c>
      <c r="C20" s="186"/>
      <c r="D20" s="186"/>
      <c r="E20" s="186"/>
      <c r="F20" s="186"/>
      <c r="G20" s="186"/>
      <c r="H20" s="186"/>
      <c r="I20" s="164"/>
      <c r="J20" s="164"/>
      <c r="K20" s="169"/>
      <c r="L20" s="169"/>
      <c r="M20" s="169"/>
      <c r="N20" s="169"/>
      <c r="O20" s="169"/>
      <c r="P20" s="169"/>
      <c r="Q20" s="97"/>
    </row>
    <row r="21" spans="2:17" x14ac:dyDescent="0.25">
      <c r="B21" s="106"/>
      <c r="C21" s="217"/>
      <c r="D21" s="186"/>
      <c r="E21" s="188"/>
      <c r="F21" s="186"/>
      <c r="G21" s="186"/>
      <c r="H21" s="186"/>
      <c r="I21" s="164"/>
      <c r="J21" s="164"/>
      <c r="K21" s="169"/>
      <c r="L21" s="169"/>
      <c r="M21" s="169"/>
      <c r="N21" s="169"/>
      <c r="O21" s="169"/>
      <c r="P21" s="169"/>
      <c r="Q21" s="97"/>
    </row>
    <row r="22" spans="2:17" x14ac:dyDescent="0.25">
      <c r="B22" s="106"/>
      <c r="C22" s="217"/>
      <c r="D22" s="184" t="s">
        <v>73</v>
      </c>
      <c r="E22" s="186"/>
      <c r="F22" s="186"/>
      <c r="G22" s="164"/>
      <c r="H22" s="164"/>
      <c r="I22" s="189" t="s">
        <v>74</v>
      </c>
      <c r="J22" s="168"/>
      <c r="K22" s="168"/>
      <c r="L22" s="168"/>
      <c r="M22" s="190" t="s">
        <v>75</v>
      </c>
      <c r="N22" s="169"/>
      <c r="O22" s="168" t="s">
        <v>76</v>
      </c>
      <c r="P22" s="175"/>
      <c r="Q22" s="157"/>
    </row>
    <row r="23" spans="2:17" x14ac:dyDescent="0.25">
      <c r="B23" s="106"/>
      <c r="C23" s="217"/>
      <c r="D23" s="175"/>
      <c r="E23" s="175"/>
      <c r="F23" s="175"/>
      <c r="G23" s="175"/>
      <c r="H23" s="175"/>
      <c r="I23" s="164"/>
      <c r="J23" s="169"/>
      <c r="K23" s="169"/>
      <c r="L23" s="169"/>
      <c r="M23" s="169"/>
      <c r="N23" s="175"/>
      <c r="O23" s="169"/>
      <c r="P23" s="169"/>
      <c r="Q23" s="157"/>
    </row>
    <row r="24" spans="2:17" x14ac:dyDescent="0.25">
      <c r="B24" s="106"/>
      <c r="C24" s="217"/>
      <c r="D24" s="218" t="s">
        <v>77</v>
      </c>
      <c r="E24" s="219"/>
      <c r="F24" s="220"/>
      <c r="G24" s="175"/>
      <c r="H24" s="175"/>
      <c r="I24" s="165" t="s">
        <v>78</v>
      </c>
      <c r="J24" s="191"/>
      <c r="K24" s="170"/>
      <c r="L24" s="192" t="s">
        <v>79</v>
      </c>
      <c r="M24" s="193" t="s">
        <v>80</v>
      </c>
      <c r="N24" s="175"/>
      <c r="O24" s="221" t="s">
        <v>57</v>
      </c>
      <c r="P24" s="222"/>
      <c r="Q24" s="157"/>
    </row>
    <row r="25" spans="2:17" x14ac:dyDescent="0.25">
      <c r="B25" s="106"/>
      <c r="C25" s="217"/>
      <c r="D25" s="186"/>
      <c r="E25" s="194"/>
      <c r="F25" s="175"/>
      <c r="G25" s="175"/>
      <c r="H25" s="175"/>
      <c r="I25" s="170"/>
      <c r="J25" s="175"/>
      <c r="K25" s="175"/>
      <c r="L25" s="170"/>
      <c r="M25" s="166"/>
      <c r="N25" s="166"/>
      <c r="O25" s="223"/>
      <c r="P25" s="224"/>
      <c r="Q25" s="157"/>
    </row>
    <row r="26" spans="2:17" x14ac:dyDescent="0.25">
      <c r="B26" s="106"/>
      <c r="C26" s="217"/>
      <c r="D26" s="195" t="s">
        <v>81</v>
      </c>
      <c r="E26" s="196" t="s">
        <v>82</v>
      </c>
      <c r="F26" s="164"/>
      <c r="G26" s="175"/>
      <c r="H26" s="175"/>
      <c r="I26" s="192" t="s">
        <v>83</v>
      </c>
      <c r="J26" s="197">
        <v>1</v>
      </c>
      <c r="K26" s="172"/>
      <c r="L26" s="175"/>
      <c r="M26" s="175"/>
      <c r="N26" s="175"/>
      <c r="O26" s="225"/>
      <c r="P26" s="226"/>
      <c r="Q26" s="157"/>
    </row>
    <row r="27" spans="2:17" x14ac:dyDescent="0.25">
      <c r="B27" s="106"/>
      <c r="C27" s="217"/>
      <c r="D27" s="175"/>
      <c r="E27" s="175"/>
      <c r="F27" s="163"/>
      <c r="G27" s="186"/>
      <c r="H27" s="164"/>
      <c r="I27" s="175"/>
      <c r="J27" s="175"/>
      <c r="K27" s="175"/>
      <c r="L27" s="175"/>
      <c r="M27" s="175"/>
      <c r="N27" s="175"/>
      <c r="O27" s="170"/>
      <c r="P27" s="169"/>
      <c r="Q27" s="157"/>
    </row>
    <row r="28" spans="2:17" x14ac:dyDescent="0.25">
      <c r="B28" s="103" t="s">
        <v>84</v>
      </c>
      <c r="C28" s="184"/>
      <c r="D28" s="184"/>
      <c r="E28" s="186"/>
      <c r="F28" s="175"/>
      <c r="G28" s="175"/>
      <c r="H28" s="186"/>
      <c r="I28" s="163"/>
      <c r="J28" s="163"/>
      <c r="K28" s="169"/>
      <c r="L28" s="169"/>
      <c r="M28" s="169"/>
      <c r="N28" s="166"/>
      <c r="O28" s="166"/>
      <c r="P28" s="166"/>
      <c r="Q28" s="104"/>
    </row>
    <row r="29" spans="2:17" x14ac:dyDescent="0.25">
      <c r="B29" s="106"/>
      <c r="C29" s="217"/>
      <c r="D29" s="169"/>
      <c r="E29" s="169"/>
      <c r="F29" s="169"/>
      <c r="G29" s="169"/>
      <c r="H29" s="169"/>
      <c r="I29" s="166"/>
      <c r="J29" s="166"/>
      <c r="K29" s="198"/>
      <c r="L29" s="167"/>
      <c r="M29" s="167"/>
      <c r="N29" s="167"/>
      <c r="O29" s="199" t="s">
        <v>30</v>
      </c>
      <c r="P29" s="199">
        <f>BD!B18</f>
        <v>0</v>
      </c>
      <c r="Q29" s="105"/>
    </row>
    <row r="30" spans="2:17" x14ac:dyDescent="0.25">
      <c r="B30" s="106"/>
      <c r="D30" s="227" t="s">
        <v>86</v>
      </c>
      <c r="E30" s="147" t="s">
        <v>32</v>
      </c>
      <c r="F30" s="147"/>
      <c r="G30" s="147"/>
      <c r="H30" s="147"/>
      <c r="I30" s="147"/>
      <c r="J30" s="147"/>
      <c r="K30" s="147"/>
      <c r="L30" s="147"/>
      <c r="M30" s="147" t="s">
        <v>87</v>
      </c>
      <c r="N30" s="152" t="s">
        <v>24</v>
      </c>
      <c r="O30" s="153" t="s">
        <v>88</v>
      </c>
      <c r="P30" s="154" t="str">
        <f>"Precio Total"&amp;BD!B18</f>
        <v>Precio Total</v>
      </c>
      <c r="Q30" s="105"/>
    </row>
    <row r="31" spans="2:17" ht="16.5" customHeight="1" x14ac:dyDescent="0.25">
      <c r="B31" s="106"/>
      <c r="D31" s="148">
        <v>1</v>
      </c>
      <c r="E31" s="262">
        <f>BD!B13</f>
        <v>0</v>
      </c>
      <c r="F31" s="233"/>
      <c r="G31" s="233"/>
      <c r="H31" s="233"/>
      <c r="I31" s="233"/>
      <c r="J31" s="233"/>
      <c r="K31" s="233"/>
      <c r="L31" s="233"/>
      <c r="M31" s="228" t="s">
        <v>89</v>
      </c>
      <c r="N31" s="149">
        <v>1</v>
      </c>
      <c r="O31" s="149">
        <f>'Orden Cambio'!M33</f>
        <v>0</v>
      </c>
      <c r="P31" s="229">
        <f>N31*O31</f>
        <v>0</v>
      </c>
      <c r="Q31" s="107"/>
    </row>
    <row r="32" spans="2:17" x14ac:dyDescent="0.25">
      <c r="B32" s="106"/>
      <c r="C32" s="217"/>
      <c r="D32" s="200"/>
      <c r="E32" s="200"/>
      <c r="F32" s="200"/>
      <c r="G32" s="200"/>
      <c r="H32" s="200"/>
      <c r="I32" s="200"/>
      <c r="J32" s="200"/>
      <c r="K32" s="200"/>
      <c r="M32" s="87"/>
      <c r="N32" s="87"/>
      <c r="O32" s="263" t="s">
        <v>90</v>
      </c>
      <c r="P32" s="230">
        <v>0</v>
      </c>
      <c r="Q32" s="105"/>
    </row>
    <row r="33" spans="2:17" x14ac:dyDescent="0.25">
      <c r="B33" s="106"/>
      <c r="C33" s="217"/>
      <c r="E33" s="261" t="s">
        <v>91</v>
      </c>
      <c r="F33" s="510">
        <f>BD!C19</f>
        <v>0</v>
      </c>
      <c r="G33" s="510"/>
      <c r="H33" s="201"/>
      <c r="I33" s="201"/>
      <c r="J33" s="201"/>
      <c r="K33" s="202"/>
      <c r="M33" s="87"/>
      <c r="N33" s="87"/>
      <c r="O33" s="263" t="s">
        <v>92</v>
      </c>
      <c r="P33" s="230">
        <f>P31+P32</f>
        <v>0</v>
      </c>
      <c r="Q33" s="105"/>
    </row>
    <row r="34" spans="2:17" x14ac:dyDescent="0.25">
      <c r="B34" s="106"/>
      <c r="C34" s="217"/>
      <c r="E34" s="261" t="s">
        <v>93</v>
      </c>
      <c r="F34" s="510">
        <f>BD!C20</f>
        <v>0</v>
      </c>
      <c r="G34" s="513"/>
      <c r="H34" s="203"/>
      <c r="I34" s="203"/>
      <c r="J34" s="203"/>
      <c r="K34" s="202"/>
      <c r="M34" s="87"/>
      <c r="N34" s="87"/>
      <c r="O34" s="263" t="s">
        <v>94</v>
      </c>
      <c r="P34" s="231">
        <f>F35</f>
        <v>0</v>
      </c>
      <c r="Q34" s="105"/>
    </row>
    <row r="35" spans="2:17" x14ac:dyDescent="0.25">
      <c r="B35" s="106"/>
      <c r="C35" s="217"/>
      <c r="E35" s="261" t="s">
        <v>95</v>
      </c>
      <c r="F35" s="510">
        <f>BD!C21</f>
        <v>0</v>
      </c>
      <c r="G35" s="513"/>
      <c r="H35" s="201"/>
      <c r="I35" s="201"/>
      <c r="J35" s="201"/>
      <c r="K35" s="202"/>
      <c r="L35" s="204" t="s">
        <v>96</v>
      </c>
      <c r="M35" s="205">
        <v>680</v>
      </c>
      <c r="N35" s="206"/>
      <c r="O35" s="207"/>
      <c r="P35" s="207"/>
      <c r="Q35" s="105"/>
    </row>
    <row r="36" spans="2:17" x14ac:dyDescent="0.25">
      <c r="B36" s="106"/>
      <c r="C36" s="217"/>
      <c r="E36" s="261" t="s">
        <v>97</v>
      </c>
      <c r="F36" s="510">
        <f>F33+F34+F35</f>
        <v>0</v>
      </c>
      <c r="G36" s="513"/>
      <c r="H36" s="203"/>
      <c r="I36" s="203"/>
      <c r="J36" s="203"/>
      <c r="K36" s="202"/>
      <c r="L36" s="208"/>
      <c r="M36" s="208"/>
      <c r="N36" s="208"/>
      <c r="O36" s="208"/>
      <c r="P36" s="208"/>
      <c r="Q36" s="97"/>
    </row>
    <row r="37" spans="2:17" x14ac:dyDescent="0.25">
      <c r="B37" s="232"/>
      <c r="C37" s="233"/>
      <c r="D37" s="233"/>
      <c r="E37" s="233"/>
      <c r="F37" s="233"/>
      <c r="G37" s="233"/>
      <c r="H37" s="233"/>
      <c r="I37" s="233"/>
      <c r="J37" s="233"/>
      <c r="K37" s="233"/>
      <c r="L37" s="233"/>
      <c r="M37" s="233"/>
      <c r="N37" s="233"/>
      <c r="O37" s="233"/>
      <c r="P37" s="233"/>
      <c r="Q37" s="234"/>
    </row>
    <row r="38" spans="2:17" x14ac:dyDescent="0.25">
      <c r="B38" s="235"/>
      <c r="C38" s="236"/>
      <c r="D38" s="236"/>
      <c r="E38" s="237"/>
      <c r="F38" s="236"/>
      <c r="G38" s="236"/>
      <c r="H38" s="236"/>
      <c r="I38" s="236"/>
      <c r="J38" s="238"/>
      <c r="K38" s="239"/>
      <c r="L38" s="240"/>
      <c r="M38" s="240"/>
      <c r="N38" s="240"/>
      <c r="O38" s="240"/>
      <c r="P38" s="240"/>
      <c r="Q38" s="241"/>
    </row>
    <row r="39" spans="2:17" x14ac:dyDescent="0.25">
      <c r="B39" s="514" t="s">
        <v>98</v>
      </c>
      <c r="C39" s="515"/>
      <c r="D39" s="515"/>
      <c r="E39" s="515"/>
      <c r="F39" s="515"/>
      <c r="G39" s="515"/>
      <c r="H39" s="515"/>
      <c r="I39" s="515"/>
      <c r="J39" s="515"/>
      <c r="K39" s="515"/>
      <c r="L39" s="515"/>
      <c r="M39" s="515"/>
      <c r="N39" s="515"/>
      <c r="O39" s="515"/>
      <c r="P39" s="515"/>
      <c r="Q39" s="516"/>
    </row>
    <row r="40" spans="2:17" x14ac:dyDescent="0.25">
      <c r="B40" s="109"/>
      <c r="C40" s="242"/>
      <c r="D40" s="243"/>
      <c r="E40" s="242"/>
      <c r="F40" s="244"/>
      <c r="G40" s="244"/>
      <c r="H40" s="244"/>
      <c r="I40" s="244"/>
      <c r="J40" s="244"/>
      <c r="K40" s="244"/>
      <c r="L40" s="244"/>
      <c r="M40" s="245"/>
      <c r="N40" s="245"/>
      <c r="O40" s="245"/>
      <c r="P40" s="245"/>
      <c r="Q40" s="110"/>
    </row>
    <row r="41" spans="2:17" x14ac:dyDescent="0.25">
      <c r="B41" s="111"/>
      <c r="C41" s="172"/>
      <c r="D41" s="246" t="s">
        <v>99</v>
      </c>
      <c r="E41" s="247" t="s">
        <v>100</v>
      </c>
      <c r="F41" s="244"/>
      <c r="G41" s="244"/>
      <c r="H41" s="244"/>
      <c r="I41" s="244"/>
      <c r="J41" s="244"/>
      <c r="K41" s="244"/>
      <c r="L41" s="244"/>
      <c r="M41" s="245"/>
      <c r="N41" s="245"/>
      <c r="O41" s="245"/>
      <c r="P41" s="245"/>
      <c r="Q41" s="112"/>
    </row>
    <row r="42" spans="2:17" x14ac:dyDescent="0.25">
      <c r="B42" s="111"/>
      <c r="C42" s="242"/>
      <c r="D42" s="243"/>
      <c r="E42" s="242"/>
      <c r="F42" s="244"/>
      <c r="G42" s="244"/>
      <c r="H42" s="244"/>
      <c r="I42" s="244"/>
      <c r="J42" s="244"/>
      <c r="K42" s="244"/>
      <c r="L42" s="244"/>
      <c r="M42" s="245"/>
      <c r="N42" s="245"/>
      <c r="O42" s="245"/>
      <c r="P42" s="245"/>
      <c r="Q42" s="112"/>
    </row>
    <row r="43" spans="2:17" x14ac:dyDescent="0.25">
      <c r="B43" s="111"/>
      <c r="C43" s="172"/>
      <c r="D43" s="242"/>
      <c r="E43" s="250"/>
      <c r="F43" s="242"/>
      <c r="G43" s="244"/>
      <c r="H43" s="244"/>
      <c r="I43" s="244"/>
      <c r="J43" s="244"/>
      <c r="K43" s="244"/>
      <c r="L43" s="244"/>
      <c r="M43" s="244"/>
      <c r="N43" s="245"/>
      <c r="O43" s="245"/>
      <c r="P43" s="245"/>
      <c r="Q43" s="110"/>
    </row>
    <row r="44" spans="2:17" ht="15.75" customHeight="1" x14ac:dyDescent="0.25">
      <c r="B44" s="111"/>
      <c r="C44" s="172"/>
      <c r="D44" s="158" t="s">
        <v>101</v>
      </c>
      <c r="E44" s="251"/>
      <c r="F44" s="248"/>
      <c r="G44" s="248"/>
      <c r="H44" s="248"/>
      <c r="I44" s="248"/>
      <c r="J44" s="248"/>
      <c r="K44" s="248"/>
      <c r="L44" s="248"/>
      <c r="M44" s="248"/>
      <c r="N44" s="248"/>
      <c r="O44" s="248"/>
      <c r="P44" s="249"/>
      <c r="Q44" s="112"/>
    </row>
    <row r="45" spans="2:17" x14ac:dyDescent="0.25">
      <c r="B45" s="111"/>
      <c r="C45" s="172"/>
      <c r="D45" s="172"/>
      <c r="E45" s="252"/>
      <c r="F45" s="252"/>
      <c r="G45" s="252"/>
      <c r="H45" s="252"/>
      <c r="I45" s="252"/>
      <c r="J45" s="252"/>
      <c r="K45" s="252"/>
      <c r="L45" s="252"/>
      <c r="M45" s="252"/>
      <c r="N45" s="252"/>
      <c r="O45" s="252"/>
      <c r="P45" s="252"/>
      <c r="Q45" s="112"/>
    </row>
    <row r="46" spans="2:17" x14ac:dyDescent="0.25">
      <c r="B46" s="156"/>
      <c r="C46" s="172"/>
      <c r="D46" s="253"/>
      <c r="E46" s="254"/>
      <c r="F46" s="254"/>
      <c r="G46" s="254"/>
      <c r="H46" s="254"/>
      <c r="I46" s="254"/>
      <c r="J46" s="254"/>
      <c r="K46" s="254"/>
      <c r="L46" s="254"/>
      <c r="M46" s="254"/>
      <c r="N46" s="254"/>
      <c r="O46" s="254"/>
      <c r="P46" s="254"/>
      <c r="Q46" s="112"/>
    </row>
    <row r="47" spans="2:17" x14ac:dyDescent="0.25">
      <c r="B47" s="156"/>
      <c r="C47" s="172"/>
      <c r="D47" s="255" t="s">
        <v>102</v>
      </c>
      <c r="E47" s="209"/>
      <c r="F47" s="243"/>
      <c r="G47" s="484" t="s">
        <v>103</v>
      </c>
      <c r="H47" s="481">
        <v>0</v>
      </c>
      <c r="I47" s="482"/>
      <c r="J47" s="482"/>
      <c r="K47" s="482"/>
      <c r="L47" s="482"/>
      <c r="M47" s="482"/>
      <c r="N47" s="482"/>
      <c r="O47" s="482"/>
      <c r="P47" s="483"/>
      <c r="Q47" s="112"/>
    </row>
    <row r="48" spans="2:17" x14ac:dyDescent="0.25">
      <c r="B48" s="256"/>
      <c r="C48" s="257"/>
      <c r="D48" s="257"/>
      <c r="E48" s="258"/>
      <c r="F48" s="258"/>
      <c r="G48" s="258"/>
      <c r="H48" s="258"/>
      <c r="I48" s="258"/>
      <c r="J48" s="258"/>
      <c r="K48" s="257"/>
      <c r="L48" s="257"/>
      <c r="M48" s="257"/>
      <c r="N48" s="257"/>
      <c r="O48" s="257"/>
      <c r="P48" s="257"/>
      <c r="Q48" s="259"/>
    </row>
    <row r="49" spans="2:17" x14ac:dyDescent="0.25">
      <c r="B49" s="235"/>
      <c r="C49" s="236"/>
      <c r="D49" s="236"/>
      <c r="E49" s="237"/>
      <c r="F49" s="236"/>
      <c r="G49" s="236"/>
      <c r="H49" s="236"/>
      <c r="I49" s="236"/>
      <c r="J49" s="238"/>
      <c r="K49" s="239"/>
      <c r="L49" s="240"/>
      <c r="M49" s="240"/>
      <c r="N49" s="240"/>
      <c r="O49" s="240"/>
      <c r="P49" s="240"/>
      <c r="Q49" s="241"/>
    </row>
    <row r="50" spans="2:17" x14ac:dyDescent="0.25">
      <c r="B50" s="260" t="s">
        <v>104</v>
      </c>
      <c r="C50" s="113"/>
      <c r="D50" s="113"/>
      <c r="E50" s="113"/>
      <c r="F50" s="114"/>
      <c r="G50" s="114"/>
      <c r="H50" s="114"/>
      <c r="I50" s="114"/>
      <c r="J50" s="115"/>
      <c r="K50" s="115"/>
      <c r="L50" s="116"/>
      <c r="M50" s="116"/>
      <c r="N50" s="116"/>
      <c r="O50" s="116"/>
      <c r="P50" s="95"/>
      <c r="Q50" s="117"/>
    </row>
    <row r="51" spans="2:17" x14ac:dyDescent="0.25">
      <c r="B51" s="118"/>
      <c r="C51" s="119"/>
      <c r="D51" s="119"/>
      <c r="E51" s="113"/>
      <c r="F51" s="114"/>
      <c r="G51" s="114"/>
      <c r="H51" s="114"/>
      <c r="I51" s="114"/>
      <c r="J51" s="115"/>
      <c r="K51" s="115"/>
      <c r="L51" s="116"/>
      <c r="M51" s="116"/>
      <c r="N51" s="116"/>
      <c r="O51" s="116"/>
      <c r="P51" s="116"/>
      <c r="Q51" s="117"/>
    </row>
    <row r="52" spans="2:17" x14ac:dyDescent="0.25">
      <c r="B52" s="120" t="s">
        <v>105</v>
      </c>
      <c r="C52" s="95"/>
      <c r="D52" s="95"/>
      <c r="E52" s="95"/>
      <c r="F52" s="95"/>
      <c r="G52" s="95"/>
      <c r="H52" s="95"/>
      <c r="I52" s="95"/>
      <c r="J52" s="95"/>
      <c r="K52" s="121" t="s">
        <v>106</v>
      </c>
      <c r="L52" s="121"/>
      <c r="M52" s="92"/>
      <c r="N52" s="92"/>
      <c r="O52" s="92"/>
      <c r="P52" s="92"/>
      <c r="Q52" s="122"/>
    </row>
    <row r="53" spans="2:17" x14ac:dyDescent="0.25">
      <c r="B53" s="123" t="s">
        <v>107</v>
      </c>
      <c r="C53" s="95"/>
      <c r="D53" s="124"/>
      <c r="E53" s="95"/>
      <c r="F53" s="95"/>
      <c r="G53" s="95"/>
      <c r="H53" s="95"/>
      <c r="I53" s="95"/>
      <c r="J53" s="95"/>
      <c r="K53" s="108" t="s">
        <v>107</v>
      </c>
      <c r="L53" s="108" t="s">
        <v>108</v>
      </c>
      <c r="M53" s="92"/>
      <c r="N53" s="92"/>
      <c r="O53" s="92"/>
      <c r="P53" s="92"/>
      <c r="Q53" s="125"/>
    </row>
    <row r="54" spans="2:17" x14ac:dyDescent="0.25">
      <c r="B54" s="123" t="s">
        <v>109</v>
      </c>
      <c r="C54" s="95"/>
      <c r="D54" s="126"/>
      <c r="E54" s="95"/>
      <c r="F54" s="95"/>
      <c r="G54" s="95"/>
      <c r="H54" s="95"/>
      <c r="I54" s="95"/>
      <c r="J54" s="95"/>
      <c r="K54" s="108" t="s">
        <v>109</v>
      </c>
      <c r="L54" s="108" t="s">
        <v>110</v>
      </c>
      <c r="M54" s="92"/>
      <c r="N54" s="92"/>
      <c r="O54" s="92"/>
      <c r="P54" s="92"/>
      <c r="Q54" s="125"/>
    </row>
    <row r="55" spans="2:17" x14ac:dyDescent="0.25">
      <c r="B55" s="123"/>
      <c r="C55" s="95"/>
      <c r="D55" s="124"/>
      <c r="E55" s="95"/>
      <c r="F55" s="95"/>
      <c r="G55" s="95"/>
      <c r="H55" s="95"/>
      <c r="I55" s="95"/>
      <c r="J55" s="95"/>
      <c r="K55" s="108"/>
      <c r="L55" s="108"/>
      <c r="M55" s="92"/>
      <c r="N55" s="92"/>
      <c r="O55" s="92"/>
      <c r="P55" s="92"/>
      <c r="Q55" s="125"/>
    </row>
    <row r="56" spans="2:17" x14ac:dyDescent="0.25">
      <c r="B56" s="123" t="s">
        <v>111</v>
      </c>
      <c r="C56" s="95"/>
      <c r="D56" s="127"/>
      <c r="E56" s="155"/>
      <c r="F56" s="95"/>
      <c r="G56" s="95"/>
      <c r="H56" s="95"/>
      <c r="I56" s="95"/>
      <c r="J56" s="95"/>
      <c r="K56" s="108" t="s">
        <v>111</v>
      </c>
      <c r="L56" s="151"/>
      <c r="M56" s="160"/>
      <c r="N56" s="128"/>
      <c r="O56" s="92"/>
      <c r="P56" s="92"/>
      <c r="Q56" s="125"/>
    </row>
    <row r="57" spans="2:17" x14ac:dyDescent="0.25">
      <c r="B57" s="101"/>
      <c r="C57" s="108"/>
      <c r="D57" s="95"/>
      <c r="E57" s="108"/>
      <c r="F57" s="108"/>
      <c r="G57" s="95"/>
      <c r="H57" s="108"/>
      <c r="I57" s="108"/>
      <c r="J57" s="108"/>
      <c r="K57" s="92"/>
      <c r="L57" s="92"/>
      <c r="M57" s="92"/>
      <c r="N57" s="92"/>
      <c r="O57" s="92"/>
      <c r="P57" s="92"/>
      <c r="Q57" s="125"/>
    </row>
    <row r="58" spans="2:17" x14ac:dyDescent="0.25">
      <c r="B58" s="100" t="s">
        <v>112</v>
      </c>
      <c r="C58" s="113"/>
      <c r="D58" s="113"/>
      <c r="E58" s="129"/>
      <c r="F58" s="108"/>
      <c r="G58" s="108"/>
      <c r="H58" s="108"/>
      <c r="I58" s="95"/>
      <c r="J58" s="108"/>
      <c r="K58" s="108"/>
      <c r="L58" s="95"/>
      <c r="M58" s="108"/>
      <c r="N58" s="108"/>
      <c r="O58" s="108"/>
      <c r="P58" s="92"/>
      <c r="Q58" s="125"/>
    </row>
    <row r="59" spans="2:17" x14ac:dyDescent="0.25">
      <c r="B59" s="130"/>
      <c r="C59" s="113"/>
      <c r="D59" s="113"/>
      <c r="E59" s="129"/>
      <c r="F59" s="108"/>
      <c r="G59" s="108"/>
      <c r="H59" s="108"/>
      <c r="I59" s="95"/>
      <c r="J59" s="99"/>
      <c r="K59" s="108"/>
      <c r="L59" s="95"/>
      <c r="M59" s="108"/>
      <c r="N59" s="92"/>
      <c r="O59" s="92"/>
      <c r="P59" s="92"/>
      <c r="Q59" s="91"/>
    </row>
    <row r="60" spans="2:17" x14ac:dyDescent="0.25">
      <c r="B60" s="131" t="s">
        <v>113</v>
      </c>
      <c r="C60" s="95"/>
      <c r="D60" s="121"/>
      <c r="E60" s="121"/>
      <c r="F60" s="95"/>
      <c r="G60" s="87"/>
      <c r="H60" s="87"/>
      <c r="I60" s="132" t="s">
        <v>114</v>
      </c>
      <c r="J60" s="133"/>
      <c r="K60" s="99"/>
      <c r="L60" s="95"/>
      <c r="M60" s="92"/>
      <c r="N60" s="134" t="s">
        <v>115</v>
      </c>
      <c r="O60" s="92"/>
      <c r="P60" s="95"/>
      <c r="Q60" s="135"/>
    </row>
    <row r="61" spans="2:17" x14ac:dyDescent="0.25">
      <c r="B61" s="136" t="s">
        <v>107</v>
      </c>
      <c r="C61" s="95"/>
      <c r="D61" s="108" t="s">
        <v>116</v>
      </c>
      <c r="E61" s="108"/>
      <c r="F61" s="95"/>
      <c r="G61" s="87"/>
      <c r="H61" s="138"/>
      <c r="I61" s="137" t="s">
        <v>107</v>
      </c>
      <c r="J61" s="470">
        <f>BD!B15</f>
        <v>0</v>
      </c>
      <c r="K61" s="99"/>
      <c r="L61" s="95"/>
      <c r="M61" s="92"/>
      <c r="N61" s="134" t="s">
        <v>117</v>
      </c>
      <c r="O61" s="92"/>
      <c r="P61" s="92"/>
      <c r="Q61" s="135"/>
    </row>
    <row r="62" spans="2:17" x14ac:dyDescent="0.25">
      <c r="B62" s="136" t="s">
        <v>109</v>
      </c>
      <c r="C62" s="95"/>
      <c r="D62" s="108" t="s">
        <v>118</v>
      </c>
      <c r="E62" s="108"/>
      <c r="F62" s="95"/>
      <c r="G62" s="87"/>
      <c r="H62" s="138"/>
      <c r="I62" s="137" t="s">
        <v>109</v>
      </c>
      <c r="J62" s="470">
        <f>BD!B16</f>
        <v>0</v>
      </c>
      <c r="K62" s="99"/>
      <c r="L62" s="95"/>
      <c r="M62" s="92"/>
      <c r="N62" s="134"/>
      <c r="O62" s="92"/>
      <c r="P62" s="92"/>
      <c r="Q62" s="139"/>
    </row>
    <row r="63" spans="2:17" x14ac:dyDescent="0.25">
      <c r="B63" s="136"/>
      <c r="C63" s="95"/>
      <c r="D63" s="108"/>
      <c r="E63" s="108"/>
      <c r="F63" s="95"/>
      <c r="G63" s="87"/>
      <c r="H63" s="137"/>
      <c r="I63" s="137"/>
      <c r="J63" s="99"/>
      <c r="K63" s="99"/>
      <c r="L63" s="95"/>
      <c r="M63" s="92"/>
      <c r="N63" s="134"/>
      <c r="O63" s="92"/>
      <c r="P63" s="92"/>
      <c r="Q63" s="135"/>
    </row>
    <row r="64" spans="2:17" x14ac:dyDescent="0.25">
      <c r="B64" s="136" t="s">
        <v>111</v>
      </c>
      <c r="C64" s="95"/>
      <c r="D64" s="151"/>
      <c r="E64" s="151"/>
      <c r="F64" s="151"/>
      <c r="G64" s="87"/>
      <c r="H64" s="137"/>
      <c r="I64" s="137" t="s">
        <v>111</v>
      </c>
      <c r="J64" s="141"/>
      <c r="K64" s="159"/>
      <c r="L64" s="155"/>
      <c r="M64" s="92"/>
      <c r="N64" s="134" t="s">
        <v>119</v>
      </c>
      <c r="O64" s="160"/>
      <c r="P64" s="160"/>
      <c r="Q64" s="135"/>
    </row>
    <row r="65" spans="2:17" x14ac:dyDescent="0.25">
      <c r="B65" s="142"/>
      <c r="C65" s="124"/>
      <c r="D65" s="124"/>
      <c r="E65" s="124"/>
      <c r="F65" s="124"/>
      <c r="G65" s="124"/>
      <c r="H65" s="124"/>
      <c r="I65" s="137"/>
      <c r="J65" s="95"/>
      <c r="K65" s="99"/>
      <c r="L65" s="92"/>
      <c r="M65" s="92"/>
      <c r="N65" s="95"/>
      <c r="O65" s="99"/>
      <c r="P65" s="92"/>
      <c r="Q65" s="135"/>
    </row>
    <row r="66" spans="2:17" x14ac:dyDescent="0.25">
      <c r="B66" s="101"/>
      <c r="C66" s="94"/>
      <c r="D66" s="94"/>
      <c r="E66" s="94"/>
      <c r="F66" s="94"/>
      <c r="G66" s="94"/>
      <c r="H66" s="94"/>
      <c r="I66" s="95"/>
      <c r="J66" s="95"/>
      <c r="K66" s="99"/>
      <c r="L66" s="92"/>
      <c r="M66" s="143"/>
      <c r="N66" s="143" t="s">
        <v>120</v>
      </c>
      <c r="O66" s="92"/>
      <c r="P66" s="143"/>
      <c r="Q66" s="91"/>
    </row>
    <row r="67" spans="2:17" x14ac:dyDescent="0.25">
      <c r="B67" s="144"/>
      <c r="C67" s="145"/>
      <c r="D67" s="145"/>
      <c r="E67" s="145"/>
      <c r="F67" s="145"/>
      <c r="G67" s="145"/>
      <c r="H67" s="145"/>
      <c r="I67" s="140"/>
      <c r="J67" s="155"/>
      <c r="K67" s="159"/>
      <c r="L67" s="160"/>
      <c r="M67" s="160"/>
      <c r="N67" s="160"/>
      <c r="O67" s="155"/>
      <c r="P67" s="159"/>
      <c r="Q67" s="146"/>
    </row>
  </sheetData>
  <mergeCells count="12">
    <mergeCell ref="K15:M15"/>
    <mergeCell ref="N15:P15"/>
    <mergeCell ref="N4:P4"/>
    <mergeCell ref="K11:L11"/>
    <mergeCell ref="N13:P14"/>
    <mergeCell ref="F33:G33"/>
    <mergeCell ref="D17:P17"/>
    <mergeCell ref="D18:P18"/>
    <mergeCell ref="B39:Q39"/>
    <mergeCell ref="F34:G34"/>
    <mergeCell ref="F35:G35"/>
    <mergeCell ref="F36:G36"/>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BD</vt:lpstr>
      <vt:lpstr>Orden Cambio</vt:lpstr>
      <vt:lpstr>Act Orden de Servicio</vt:lpstr>
      <vt:lpstr>Commitment</vt:lpstr>
      <vt:lpstr>'Act Orden de Servicio'!Área_de_impresión</vt:lpstr>
      <vt:lpstr>Commitment!Área_de_impresión</vt:lpstr>
      <vt:lpstr>'Orden Cambio'!Área_de_impresión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2017-06-12T15:20:49Z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